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D.1.1, D1.2 Archi..." sheetId="2" r:id="rId2"/>
    <sheet name="SO 01_D.1.4.1 - Zdravotec..." sheetId="3" r:id="rId3"/>
    <sheet name="SO 01_D.1.4.1a - Zdravote..." sheetId="4" r:id="rId4"/>
    <sheet name="SO 01_D.1.4.2a - Vytápění" sheetId="5" r:id="rId5"/>
    <sheet name="SO 01_D.1.4.3 - Silnoprou..." sheetId="6" r:id="rId6"/>
    <sheet name="SO 01_D.1.4.4 - Ochrana p..." sheetId="7" r:id="rId7"/>
    <sheet name="SO 01_D.1.4.5 - Hlavní do..." sheetId="8" r:id="rId8"/>
    <sheet name="SO 01_D.1.4.6 - Slaboprou..." sheetId="9" r:id="rId9"/>
    <sheet name="SO 05 - Vnější části domo..." sheetId="10" r:id="rId10"/>
    <sheet name="SO 06 - Vnější část domov..." sheetId="11" r:id="rId11"/>
    <sheet name="SO 07a - Splašková kanali..." sheetId="12" r:id="rId12"/>
    <sheet name="SO 07b - Vnější části dom..." sheetId="13" r:id="rId13"/>
    <sheet name="SO 08 - Plynovodní přípojka" sheetId="14" r:id="rId14"/>
    <sheet name="SO 09 - Oplocení" sheetId="15" r:id="rId15"/>
    <sheet name="SO 10 - Zpevněné plochy" sheetId="16" r:id="rId16"/>
    <sheet name="SO 11 - Sadové úpravy a d..." sheetId="17" r:id="rId17"/>
    <sheet name="VON - VON" sheetId="18" r:id="rId18"/>
    <sheet name="Demolice - Demolice stáva..." sheetId="19" r:id="rId19"/>
    <sheet name="VZT - D.1.4.2b vzduchotec..." sheetId="20" r:id="rId20"/>
    <sheet name="Pokyny pro vyplnění" sheetId="21" r:id="rId21"/>
  </sheets>
  <definedNames>
    <definedName name="_xlnm.Print_Area" localSheetId="0">'Rekapitulace stavby'!$D$4:$AO$36,'Rekapitulace stavby'!$C$42:$AQ$74</definedName>
    <definedName name="_xlnm._FilterDatabase" localSheetId="1" hidden="1">'SO 01 - D.1.1, D1.2 Archi...'!$C$105:$K$612</definedName>
    <definedName name="_xlnm.Print_Area" localSheetId="1">'SO 01 - D.1.1, D1.2 Archi...'!$C$4:$J$39,'SO 01 - D.1.1, D1.2 Archi...'!$C$45:$J$87,'SO 01 - D.1.1, D1.2 Archi...'!$C$93:$K$612</definedName>
    <definedName name="_xlnm._FilterDatabase" localSheetId="2" hidden="1">'SO 01_D.1.4.1 - Zdravotec...'!$C$93:$K$227</definedName>
    <definedName name="_xlnm.Print_Area" localSheetId="2">'SO 01_D.1.4.1 - Zdravotec...'!$C$4:$J$39,'SO 01_D.1.4.1 - Zdravotec...'!$C$45:$J$75,'SO 01_D.1.4.1 - Zdravotec...'!$C$81:$K$227</definedName>
    <definedName name="_xlnm._FilterDatabase" localSheetId="3" hidden="1">'SO 01_D.1.4.1a - Zdravote...'!$C$84:$K$106</definedName>
    <definedName name="_xlnm.Print_Area" localSheetId="3">'SO 01_D.1.4.1a - Zdravote...'!$C$4:$J$39,'SO 01_D.1.4.1a - Zdravote...'!$C$45:$J$66,'SO 01_D.1.4.1a - Zdravote...'!$C$72:$K$106</definedName>
    <definedName name="_xlnm._FilterDatabase" localSheetId="4" hidden="1">'SO 01_D.1.4.2a - Vytápění'!$C$90:$K$194</definedName>
    <definedName name="_xlnm.Print_Area" localSheetId="4">'SO 01_D.1.4.2a - Vytápění'!$C$4:$J$39,'SO 01_D.1.4.2a - Vytápění'!$C$45:$J$72,'SO 01_D.1.4.2a - Vytápění'!$C$78:$K$194</definedName>
    <definedName name="_xlnm._FilterDatabase" localSheetId="5" hidden="1">'SO 01_D.1.4.3 - Silnoprou...'!$C$84:$K$152</definedName>
    <definedName name="_xlnm.Print_Area" localSheetId="5">'SO 01_D.1.4.3 - Silnoprou...'!$C$4:$J$39,'SO 01_D.1.4.3 - Silnoprou...'!$C$45:$J$66,'SO 01_D.1.4.3 - Silnoprou...'!$C$72:$K$152</definedName>
    <definedName name="_xlnm._FilterDatabase" localSheetId="6" hidden="1">'SO 01_D.1.4.4 - Ochrana p...'!$C$81:$K$110</definedName>
    <definedName name="_xlnm.Print_Area" localSheetId="6">'SO 01_D.1.4.4 - Ochrana p...'!$C$4:$J$39,'SO 01_D.1.4.4 - Ochrana p...'!$C$45:$J$63,'SO 01_D.1.4.4 - Ochrana p...'!$C$69:$K$110</definedName>
    <definedName name="_xlnm._FilterDatabase" localSheetId="7" hidden="1">'SO 01_D.1.4.5 - Hlavní do...'!$C$89:$K$131</definedName>
    <definedName name="_xlnm.Print_Area" localSheetId="7">'SO 01_D.1.4.5 - Hlavní do...'!$C$4:$J$39,'SO 01_D.1.4.5 - Hlavní do...'!$C$45:$J$71,'SO 01_D.1.4.5 - Hlavní do...'!$C$77:$K$131</definedName>
    <definedName name="_xlnm._FilterDatabase" localSheetId="8" hidden="1">'SO 01_D.1.4.6 - Slaboprou...'!$C$84:$K$116</definedName>
    <definedName name="_xlnm.Print_Area" localSheetId="8">'SO 01_D.1.4.6 - Slaboprou...'!$C$4:$J$39,'SO 01_D.1.4.6 - Slaboprou...'!$C$45:$J$66,'SO 01_D.1.4.6 - Slaboprou...'!$C$72:$K$116</definedName>
    <definedName name="_xlnm._FilterDatabase" localSheetId="9" hidden="1">'SO 05 - Vnější části domo...'!$C$89:$K$146</definedName>
    <definedName name="_xlnm.Print_Area" localSheetId="9">'SO 05 - Vnější části domo...'!$C$4:$J$39,'SO 05 - Vnější části domo...'!$C$45:$J$71,'SO 05 - Vnější části domo...'!$C$77:$K$146</definedName>
    <definedName name="_xlnm._FilterDatabase" localSheetId="10" hidden="1">'SO 06 - Vnější část domov...'!$C$88:$K$143</definedName>
    <definedName name="_xlnm.Print_Area" localSheetId="10">'SO 06 - Vnější část domov...'!$C$4:$J$39,'SO 06 - Vnější část domov...'!$C$45:$J$70,'SO 06 - Vnější část domov...'!$C$76:$K$143</definedName>
    <definedName name="_xlnm._FilterDatabase" localSheetId="11" hidden="1">'SO 07a - Splašková kanali...'!$C$89:$K$146</definedName>
    <definedName name="_xlnm.Print_Area" localSheetId="11">'SO 07a - Splašková kanali...'!$C$4:$J$39,'SO 07a - Splašková kanali...'!$C$45:$J$71,'SO 07a - Splašková kanali...'!$C$77:$K$146</definedName>
    <definedName name="_xlnm._FilterDatabase" localSheetId="12" hidden="1">'SO 07b - Vnější části dom...'!$C$86:$K$115</definedName>
    <definedName name="_xlnm.Print_Area" localSheetId="12">'SO 07b - Vnější části dom...'!$C$4:$J$39,'SO 07b - Vnější části dom...'!$C$45:$J$68,'SO 07b - Vnější části dom...'!$C$74:$K$115</definedName>
    <definedName name="_xlnm._FilterDatabase" localSheetId="13" hidden="1">'SO 08 - Plynovodní přípojka'!$C$86:$K$130</definedName>
    <definedName name="_xlnm.Print_Area" localSheetId="13">'SO 08 - Plynovodní přípojka'!$C$4:$J$39,'SO 08 - Plynovodní přípojka'!$C$45:$J$68,'SO 08 - Plynovodní přípojka'!$C$74:$K$130</definedName>
    <definedName name="_xlnm._FilterDatabase" localSheetId="14" hidden="1">'SO 09 - Oplocení'!$C$83:$K$103</definedName>
    <definedName name="_xlnm.Print_Area" localSheetId="14">'SO 09 - Oplocení'!$C$4:$J$39,'SO 09 - Oplocení'!$C$45:$J$65,'SO 09 - Oplocení'!$C$71:$K$103</definedName>
    <definedName name="_xlnm._FilterDatabase" localSheetId="15" hidden="1">'SO 10 - Zpevněné plochy'!$C$82:$K$94</definedName>
    <definedName name="_xlnm.Print_Area" localSheetId="15">'SO 10 - Zpevněné plochy'!$C$4:$J$39,'SO 10 - Zpevněné plochy'!$C$45:$J$64,'SO 10 - Zpevněné plochy'!$C$70:$K$94</definedName>
    <definedName name="_xlnm._FilterDatabase" localSheetId="16" hidden="1">'SO 11 - Sadové úpravy a d...'!$C$80:$K$86</definedName>
    <definedName name="_xlnm.Print_Area" localSheetId="16">'SO 11 - Sadové úpravy a d...'!$C$4:$J$39,'SO 11 - Sadové úpravy a d...'!$C$45:$J$62,'SO 11 - Sadové úpravy a d...'!$C$68:$K$86</definedName>
    <definedName name="_xlnm._FilterDatabase" localSheetId="17" hidden="1">'VON - VON'!$C$81:$K$158</definedName>
    <definedName name="_xlnm.Print_Area" localSheetId="17">'VON - VON'!$C$4:$J$39,'VON - VON'!$C$45:$J$63,'VON - VON'!$C$69:$K$158</definedName>
    <definedName name="_xlnm._FilterDatabase" localSheetId="18" hidden="1">'Demolice - Demolice stáva...'!$C$78:$K$102</definedName>
    <definedName name="_xlnm.Print_Area" localSheetId="18">'Demolice - Demolice stáva...'!$C$4:$J$39,'Demolice - Demolice stáva...'!$C$45:$J$60,'Demolice - Demolice stáva...'!$C$66:$K$102</definedName>
    <definedName name="_xlnm._FilterDatabase" localSheetId="19" hidden="1">'VZT - D.1.4.2b vzduchotec...'!$C$78:$K$109</definedName>
    <definedName name="_xlnm.Print_Area" localSheetId="19">'VZT - D.1.4.2b vzduchotec...'!$C$4:$J$39,'VZT - D.1.4.2b vzduchotec...'!$C$45:$J$60,'VZT - D.1.4.2b vzduchotec...'!$C$66:$K$109</definedName>
    <definedName name="_xlnm.Print_Area" localSheetId="20">'Pokyny pro vyplnění'!$B$2:$K$71,'Pokyny pro vyplnění'!$B$74:$K$118,'Pokyny pro vyplnění'!$B$121:$K$190,'Pokyny pro vyplnění'!$B$198:$K$218</definedName>
    <definedName name="_xlnm.Print_Titles" localSheetId="0">'Rekapitulace stavby'!$52:$52</definedName>
    <definedName name="_xlnm.Print_Titles" localSheetId="2">'SO 01_D.1.4.1 - Zdravotec...'!$93:$93</definedName>
    <definedName name="_xlnm.Print_Titles" localSheetId="3">'SO 01_D.1.4.1a - Zdravote...'!$84:$84</definedName>
    <definedName name="_xlnm.Print_Titles" localSheetId="4">'SO 01_D.1.4.2a - Vytápění'!$90:$90</definedName>
    <definedName name="_xlnm.Print_Titles" localSheetId="5">'SO 01_D.1.4.3 - Silnoprou...'!$84:$84</definedName>
    <definedName name="_xlnm.Print_Titles" localSheetId="6">'SO 01_D.1.4.4 - Ochrana p...'!$81:$81</definedName>
    <definedName name="_xlnm.Print_Titles" localSheetId="7">'SO 01_D.1.4.5 - Hlavní do...'!$89:$89</definedName>
    <definedName name="_xlnm.Print_Titles" localSheetId="8">'SO 01_D.1.4.6 - Slaboprou...'!$84:$84</definedName>
    <definedName name="_xlnm.Print_Titles" localSheetId="9">'SO 05 - Vnější části domo...'!$89:$89</definedName>
    <definedName name="_xlnm.Print_Titles" localSheetId="10">'SO 06 - Vnější část domov...'!$88:$88</definedName>
    <definedName name="_xlnm.Print_Titles" localSheetId="11">'SO 07a - Splašková kanali...'!$89:$89</definedName>
    <definedName name="_xlnm.Print_Titles" localSheetId="12">'SO 07b - Vnější části dom...'!$86:$86</definedName>
    <definedName name="_xlnm.Print_Titles" localSheetId="13">'SO 08 - Plynovodní přípojka'!$86:$86</definedName>
    <definedName name="_xlnm.Print_Titles" localSheetId="14">'SO 09 - Oplocení'!$83:$83</definedName>
    <definedName name="_xlnm.Print_Titles" localSheetId="15">'SO 10 - Zpevněné plochy'!$82:$82</definedName>
    <definedName name="_xlnm.Print_Titles" localSheetId="16">'SO 11 - Sadové úpravy a d...'!$80:$80</definedName>
    <definedName name="_xlnm.Print_Titles" localSheetId="17">'VON - VON'!$81:$81</definedName>
    <definedName name="_xlnm.Print_Titles" localSheetId="18">'Demolice - Demolice stáva...'!$78:$78</definedName>
    <definedName name="_xlnm.Print_Titles" localSheetId="19">'VZT - D.1.4.2b vzduchotec...'!$78:$78</definedName>
  </definedNames>
  <calcPr fullCalcOnLoad="1"/>
</workbook>
</file>

<file path=xl/sharedStrings.xml><?xml version="1.0" encoding="utf-8"?>
<sst xmlns="http://schemas.openxmlformats.org/spreadsheetml/2006/main" count="18827" uniqueCount="3172">
  <si>
    <t>Export Komplet</t>
  </si>
  <si>
    <t>VZ</t>
  </si>
  <si>
    <t>2.0</t>
  </si>
  <si>
    <t>ZAMOK</t>
  </si>
  <si>
    <t>False</t>
  </si>
  <si>
    <t>{e7f2a937-e1af-452a-9b8a-6f8d728de6ce}</t>
  </si>
  <si>
    <t>0,01</t>
  </si>
  <si>
    <t>21</t>
  </si>
  <si>
    <t>15</t>
  </si>
  <si>
    <t>REKAPITULACE STAVBY</t>
  </si>
  <si>
    <t>v ---  níže se nacházejí doplnkové a pomocné údaje k sestavám  --- v</t>
  </si>
  <si>
    <t>Návod na vyplnění</t>
  </si>
  <si>
    <t>0,001</t>
  </si>
  <si>
    <t>Kód:</t>
  </si>
  <si>
    <t>2017/1</t>
  </si>
  <si>
    <t>Měnit lze pouze buňky se žlutým podbarvením!
1) v Rekapitulaci stavby vyplňte údaje o Uchazeči (přenesou se do ostatních sestav i v jiných listech)
2) na vybraných listech vyplňte v sestavě Soupis prací ceny u položek</t>
  </si>
  <si>
    <t>Stavba:</t>
  </si>
  <si>
    <t>TRANSFORMACE DOMOV HÁJ II.</t>
  </si>
  <si>
    <t>KSO:</t>
  </si>
  <si>
    <t>803</t>
  </si>
  <si>
    <t>CC-CZ:</t>
  </si>
  <si>
    <t>1</t>
  </si>
  <si>
    <t>Místo:</t>
  </si>
  <si>
    <t>Ledeč nad Sázavou</t>
  </si>
  <si>
    <t>Datum:</t>
  </si>
  <si>
    <t>1. 5. 2017</t>
  </si>
  <si>
    <t>CZ-CPV:</t>
  </si>
  <si>
    <t>45000000-7</t>
  </si>
  <si>
    <t>CZ-CPA:</t>
  </si>
  <si>
    <t>41</t>
  </si>
  <si>
    <t>Zadavatel:</t>
  </si>
  <si>
    <t>IČ:</t>
  </si>
  <si>
    <t/>
  </si>
  <si>
    <t>Kraj Vysočina, Žižkova 57</t>
  </si>
  <si>
    <t>DIČ:</t>
  </si>
  <si>
    <t>Uchazeč:</t>
  </si>
  <si>
    <t>Vyplň údaj</t>
  </si>
  <si>
    <t>Projektant:</t>
  </si>
  <si>
    <t>Miroslav Vorel, DiS</t>
  </si>
  <si>
    <t>True</t>
  </si>
  <si>
    <t>Zpracovatel:</t>
  </si>
  <si>
    <t>62549201</t>
  </si>
  <si>
    <t>Ing. arch, Martin Jirovský</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</si>
  <si>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</si>
  <si>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</si>
  <si>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</si>
  <si>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</si>
  <si>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</si>
  <si>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</si>
  <si>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</si>
  <si>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</si>
  <si>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</si>
  <si>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</si>
  <si>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</si>
  <si>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</si>
  <si>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</si>
  <si>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</si>
  <si>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</si>
  <si>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</si>
  <si>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</si>
  <si>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</si>
  <si>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</si>
  <si>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</si>
  <si>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</si>
  <si>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</si>
  <si>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</si>
  <si>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</si>
  <si>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</si>
  <si>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</si>
  <si>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</si>
  <si>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</si>
  <si>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</si>
  <si>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</si>
  <si>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</si>
  <si>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</si>
  <si>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</si>
  <si>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</si>
  <si>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</si>
  <si>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</si>
  <si>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</si>
  <si>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</si>
  <si>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</si>
  <si>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</si>
  <si>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</si>
  <si>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</si>
  <si>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D.1.1, D1.2 Architektonické a stavebně technické řešení</t>
  </si>
  <si>
    <t>STA</t>
  </si>
  <si>
    <t>{0c877faf-ba6a-47e9-867c-ba73eeaac977}</t>
  </si>
  <si>
    <t>SO 01_D.1.4.1</t>
  </si>
  <si>
    <t>Zdravotechnické instalace</t>
  </si>
  <si>
    <t>{615ab2f1-a7da-4e9e-af21-0d59575f9b83}</t>
  </si>
  <si>
    <t>SO 01_D.1.4.1a</t>
  </si>
  <si>
    <t>Zdravotechnika - vnitřní plynovod</t>
  </si>
  <si>
    <t>{65ee5d85-01ba-4022-9b85-bde8852e1cad}</t>
  </si>
  <si>
    <t>SO 01_D.1.4.2a</t>
  </si>
  <si>
    <t>Vytápění</t>
  </si>
  <si>
    <t>{ee60a418-09ab-4651-b56a-7e52ad1d9af2}</t>
  </si>
  <si>
    <t>SO 01_D.1.4.3</t>
  </si>
  <si>
    <t>Silnoproudá elektroinstalace</t>
  </si>
  <si>
    <t>{1f7aaaeb-e0f4-452a-b44c-f5bb2fb3c6cc}</t>
  </si>
  <si>
    <t>801 9</t>
  </si>
  <si>
    <t>SO 01_D.1.4.4</t>
  </si>
  <si>
    <t>Ochrana před bleskem - hromosvod</t>
  </si>
  <si>
    <t>{1c0b4aef-a3ac-4bb0-902f-31e072af12a8}</t>
  </si>
  <si>
    <t>SO 01_D.1.4.5</t>
  </si>
  <si>
    <t xml:space="preserve">Hlavní domovní vedení </t>
  </si>
  <si>
    <t>{3b7ab5c8-2962-4233-8642-148cd2e2e7a4}</t>
  </si>
  <si>
    <t>SO 01_D.1.4.6</t>
  </si>
  <si>
    <t>Slaboproudá elektroinstalace</t>
  </si>
  <si>
    <t>{4e67602a-f2b3-4cf3-8175-c8254b1db86c}</t>
  </si>
  <si>
    <t>SO 05</t>
  </si>
  <si>
    <t>Vnější části domovní dešťové kanalizace</t>
  </si>
  <si>
    <t>{6cf557a8-0531-48da-a580-0847bc099517}</t>
  </si>
  <si>
    <t>827 21</t>
  </si>
  <si>
    <t>SO 06</t>
  </si>
  <si>
    <t>Vnější část domovního vodovodu</t>
  </si>
  <si>
    <t>ING</t>
  </si>
  <si>
    <t>{1180e302-d577-4e2c-bbb5-b6396f724891}</t>
  </si>
  <si>
    <t>SO 07a</t>
  </si>
  <si>
    <t>Splašková kanalizační přípojka</t>
  </si>
  <si>
    <t>{2df2e5a7-18ce-45b8-8219-1ebfbf34b1e9}</t>
  </si>
  <si>
    <t>SO 07b</t>
  </si>
  <si>
    <t>Vnější části domovní splaškové kanalizace</t>
  </si>
  <si>
    <t>{77086c51-6b6c-41bc-929f-6503fd7b370e}</t>
  </si>
  <si>
    <t>SO 08</t>
  </si>
  <si>
    <t>Plynovodní přípojka</t>
  </si>
  <si>
    <t>{0e239df4-e84e-4926-8451-99515a7f8d34}</t>
  </si>
  <si>
    <t>SO 09</t>
  </si>
  <si>
    <t>Oplocení</t>
  </si>
  <si>
    <t>{d818e7c1-6e75-4488-8680-e8f1dd2ae57e}</t>
  </si>
  <si>
    <t>SO 10</t>
  </si>
  <si>
    <t>Zpevněné plochy</t>
  </si>
  <si>
    <t>{1338b629-7556-4ac4-80d6-c69046550a9b}</t>
  </si>
  <si>
    <t>SO 11</t>
  </si>
  <si>
    <t>Sadové úpravy a drobné stavby</t>
  </si>
  <si>
    <t>{8856b66b-14bc-4a8f-a00a-1373a317596c}</t>
  </si>
  <si>
    <t>2</t>
  </si>
  <si>
    <t>VON</t>
  </si>
  <si>
    <t>{a089be08-f9b2-4513-bb92-5118d4bfcf24}</t>
  </si>
  <si>
    <t>Demolice</t>
  </si>
  <si>
    <t>Demolice stávajícího objektu</t>
  </si>
  <si>
    <t>{d3a7233b-b725-4aa4-bdfc-cc8a2ea74945}</t>
  </si>
  <si>
    <t>VZT</t>
  </si>
  <si>
    <t>D.1.4.2b vzduchotechnika</t>
  </si>
  <si>
    <t>{b3764629-d2e4-4acd-a4e7-070129e23399}</t>
  </si>
  <si>
    <t>KRYCÍ LIST SOUPISU PRACÍ</t>
  </si>
  <si>
    <t>Objekt:</t>
  </si>
  <si>
    <t>SO 01 - D.1.1, D1.2 Architektonické a stavebně technické řešení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</si>
  <si>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</si>
  <si>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</si>
  <si>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</si>
  <si>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</si>
  <si>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</si>
  <si>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</si>
  <si>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</si>
  <si>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</si>
  <si>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</si>
  <si>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</si>
  <si>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</si>
  <si>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</si>
  <si>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</si>
  <si>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</si>
  <si>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</si>
  <si>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</si>
  <si>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</si>
  <si>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</si>
  <si>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</si>
  <si>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</si>
  <si>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</si>
  <si>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</si>
  <si>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</si>
  <si>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</si>
  <si>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</si>
  <si>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</si>
  <si>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</si>
  <si>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</si>
  <si>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</si>
  <si>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</si>
  <si>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</si>
  <si>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</si>
  <si>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</si>
  <si>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</si>
  <si>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</si>
  <si>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</si>
  <si>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</si>
  <si>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</si>
  <si>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</si>
  <si>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</si>
  <si>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</si>
  <si>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</si>
  <si>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</si>
  <si>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</si>
  <si>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</si>
  <si>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</si>
  <si>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</si>
  <si>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</si>
  <si>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</si>
  <si>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100004212</t>
  </si>
  <si>
    <t>Hutnění uložené a urovnané sypaniny jedním pojezdem válce z hornin tř. 5 až 7 při tloušťce nezhutněné vrstvy do 600 mm</t>
  </si>
  <si>
    <t>m3</t>
  </si>
  <si>
    <t>CS ÚRS 2018 02</t>
  </si>
  <si>
    <t>4</t>
  </si>
  <si>
    <t>-1853576089</t>
  </si>
  <si>
    <t>112101105</t>
  </si>
  <si>
    <t>Odstranění stromů s odřezáním kmene a s odvětvením listnatých, průměru kmene přes 900 do 1100 mm</t>
  </si>
  <si>
    <t>kus</t>
  </si>
  <si>
    <t>-1466564550</t>
  </si>
  <si>
    <t>3</t>
  </si>
  <si>
    <t>121112111</t>
  </si>
  <si>
    <t>Sejmutí ornice ručně s vodorovným přemístěním do 50 m na dočasné či trvalé skládky nebo na hromady v místě upotřebení tloušťky vrstvy do 150 mm</t>
  </si>
  <si>
    <t>-955266264</t>
  </si>
  <si>
    <t>132112101</t>
  </si>
  <si>
    <t>Hloubení zapažených i nezapažených rýh šířky do 600 mm ručním nebo pneumatickým nářadím s urovnáním dna do předepsaného profilu a spádu v horninách tř. 1 a 2 soudržných</t>
  </si>
  <si>
    <t>1327849555</t>
  </si>
  <si>
    <t>5</t>
  </si>
  <si>
    <t>151101201</t>
  </si>
  <si>
    <t>Zřízení pažení stěn výkopu bez rozepření nebo vzepření příložné, hloubky do 4 m</t>
  </si>
  <si>
    <t>m2</t>
  </si>
  <si>
    <t>2019466247</t>
  </si>
  <si>
    <t>6</t>
  </si>
  <si>
    <t>151101211</t>
  </si>
  <si>
    <t>Odstranění pažení stěn výkopu s uložením pažin na vzdálenost do 3 m od okraje výkopu příložné, hloubky do 4 m</t>
  </si>
  <si>
    <t>-1332523914</t>
  </si>
  <si>
    <t>7</t>
  </si>
  <si>
    <t>162201211</t>
  </si>
  <si>
    <t>Vodorovné přemístění výkopku nebo sypaniny stavebním kolečkem s naložením a vyprázdněním kolečka na hromady nebo do dopravního prostředku na vzdálenost do 10 m z horniny tř. 1 až 4</t>
  </si>
  <si>
    <t>2012657286</t>
  </si>
  <si>
    <t>8</t>
  </si>
  <si>
    <t>162201219</t>
  </si>
  <si>
    <t>Vodorovné přemístění výkopku nebo sypaniny stavebním kolečkem s naložením a vyprázdněním kolečka na hromady nebo do dopravního prostředku na vzdálenost do 10 m z horniny Příplatek k ceně za každých dalších 10 m</t>
  </si>
  <si>
    <t>-1778734704</t>
  </si>
  <si>
    <t>9</t>
  </si>
  <si>
    <t>167101101</t>
  </si>
  <si>
    <t>Nakládání, skládání a překládání neulehlého výkopku nebo sypaniny nakládání, množství do 100 m3, z hornin tř. 1 až 4</t>
  </si>
  <si>
    <t>-1005487330</t>
  </si>
  <si>
    <t>10</t>
  </si>
  <si>
    <t>171201201</t>
  </si>
  <si>
    <t>Uložení sypaniny na skládky</t>
  </si>
  <si>
    <t>-238779807</t>
  </si>
  <si>
    <t>11</t>
  </si>
  <si>
    <t>171201211</t>
  </si>
  <si>
    <t>Poplatek za uložení stavebního odpadu na skládce (skládkovné) zeminy a kameniva zatříděného do Katalogu odpadů pod kódem 170 504</t>
  </si>
  <si>
    <t>t</t>
  </si>
  <si>
    <t>-542165852</t>
  </si>
  <si>
    <t>12</t>
  </si>
  <si>
    <t>184201111</t>
  </si>
  <si>
    <t>Výsadba stromů bez balu do předem vyhloubené jamky se zalitím v rovině nebo na svahu do 1:5, při výšce kmene do 1,8 m</t>
  </si>
  <si>
    <t>-686878347</t>
  </si>
  <si>
    <t>13</t>
  </si>
  <si>
    <t>M</t>
  </si>
  <si>
    <t>026504050</t>
  </si>
  <si>
    <t>Javor mléč /Acer platanoides/ 250-300cm ZB</t>
  </si>
  <si>
    <t>1103875504</t>
  </si>
  <si>
    <t>Zakládání</t>
  </si>
  <si>
    <t>14</t>
  </si>
  <si>
    <t>212572111</t>
  </si>
  <si>
    <t>Lože pro trativody ze štěrkopísku tříděného</t>
  </si>
  <si>
    <t>2109869203</t>
  </si>
  <si>
    <t>VV</t>
  </si>
  <si>
    <t>20*1,1 "Přepočtené koeficientem množství</t>
  </si>
  <si>
    <t>212755214</t>
  </si>
  <si>
    <t>Trativody bez lože z drenážních trubek plastových flexibilních D 100 mm</t>
  </si>
  <si>
    <t>m</t>
  </si>
  <si>
    <t>699350355</t>
  </si>
  <si>
    <t>P</t>
  </si>
  <si>
    <t>Poznámka k položce:
vč. popdbetonávky</t>
  </si>
  <si>
    <t>80*1,1 "Přepočtené koeficientem množství</t>
  </si>
  <si>
    <t>16</t>
  </si>
  <si>
    <t>215901101</t>
  </si>
  <si>
    <t>Zhutnění podloží pod násypy z rostlé horniny tř. 1 až 4 z hornin soudružných do 92 % PS a nesoudržných sypkých relativní ulehlosti I(d) do 0,8</t>
  </si>
  <si>
    <t>1847345360</t>
  </si>
  <si>
    <t>19*16</t>
  </si>
  <si>
    <t>17</t>
  </si>
  <si>
    <t>273321511</t>
  </si>
  <si>
    <t>Základy z betonu železového (bez výztuže) desky z betonu bez zvláštních nároků na prostředí tř. C 25/30</t>
  </si>
  <si>
    <t>1870668783</t>
  </si>
  <si>
    <t>200*0,16</t>
  </si>
  <si>
    <t>25</t>
  </si>
  <si>
    <t>Součet</t>
  </si>
  <si>
    <t>18</t>
  </si>
  <si>
    <t>273351215</t>
  </si>
  <si>
    <t>Bednění základových stěn desek svislé nebo šikmé (odkloněné), půdorysně přímé nebo zalomené ve volných nebo zapažených jámách, rýhách, šachtách, včetně případných vzpěr zřízení</t>
  </si>
  <si>
    <t>CS ÚRS 2016 02</t>
  </si>
  <si>
    <t>-1058961077</t>
  </si>
  <si>
    <t>32*1,1 "Přepočtené koeficientem množství</t>
  </si>
  <si>
    <t>19</t>
  </si>
  <si>
    <t>273351216</t>
  </si>
  <si>
    <t>Bednění základových stěn desek svislé nebo šikmé (odkloněné), půdorysně přímé nebo zalomené ve volných nebo zapažených jámách, rýhách, šachtách, včetně případných vzpěr odstranění</t>
  </si>
  <si>
    <t>-2144600403</t>
  </si>
  <si>
    <t>20</t>
  </si>
  <si>
    <t>273362021</t>
  </si>
  <si>
    <t>Výztuž základů desek ze svařovaných sítí z drátů typu KARI</t>
  </si>
  <si>
    <t>1703732048</t>
  </si>
  <si>
    <t>2,649*1,1 "Přepočtené koeficientem množství</t>
  </si>
  <si>
    <t>274313811</t>
  </si>
  <si>
    <t>Základy z betonu prostého pasy betonu kamenem neprokládaného tř. C 25/30</t>
  </si>
  <si>
    <t>2054955445</t>
  </si>
  <si>
    <t>"Ledeč chb vykaz-1. NP.pdf</t>
  </si>
  <si>
    <t>(7,021+2,146+1,750+2,000+2,313+3,583+2,146+2,792+1,917+2,333+13,083+6,583+4,646+2,583+4,667+1,938+4,104+2,208+5,604+14,354+8,750)*0,800*0,550</t>
  </si>
  <si>
    <t>(2,083+12,042)*0,396*0,900</t>
  </si>
  <si>
    <t>47,503*1,1 "Přepočtené koeficientem množství</t>
  </si>
  <si>
    <t>22</t>
  </si>
  <si>
    <t>MR10</t>
  </si>
  <si>
    <t>Ocel B500B</t>
  </si>
  <si>
    <t>-2094621821</t>
  </si>
  <si>
    <t>4,891*1,1 "Přepočtené koeficientem množství</t>
  </si>
  <si>
    <t>23</t>
  </si>
  <si>
    <t>279113124.1</t>
  </si>
  <si>
    <t>Základové zdi z tvárnic ztraceného bednění včetně výplně z betonu bez zvláštních nároků na vliv prostředí třídy C 25/30, tloušťky zdiva přes 250 do 300 mm</t>
  </si>
  <si>
    <t>-377361410</t>
  </si>
  <si>
    <t>2,75*14,2</t>
  </si>
  <si>
    <t>0,75*13,8</t>
  </si>
  <si>
    <t>0,75*14,2</t>
  </si>
  <si>
    <t>0,75*8</t>
  </si>
  <si>
    <t>1,75*15,7</t>
  </si>
  <si>
    <t>0,75*10</t>
  </si>
  <si>
    <t>0,75*15,7</t>
  </si>
  <si>
    <t>0,8*12</t>
  </si>
  <si>
    <t>161,45*1,1 "Přepočtené koeficientem množství</t>
  </si>
  <si>
    <t>Svislé a kompletní konstrukce</t>
  </si>
  <si>
    <t>24</t>
  </si>
  <si>
    <t>311238342</t>
  </si>
  <si>
    <t>Zdivo nosné jednovrstvé z cihel děrovaných vnitřní , spojené na pero a drážku broušené, lepené tenkovrstvou maltou, pevnost cihel P10, tl. zdiva 200 mm</t>
  </si>
  <si>
    <t>1598502143</t>
  </si>
  <si>
    <t>2,367*2,550</t>
  </si>
  <si>
    <t>6,036*1,1 "Přepočtené koeficientem množství</t>
  </si>
  <si>
    <t>311238650</t>
  </si>
  <si>
    <t>Zdivo jednovrstvé tepelně izolační z cihel děrovaných broušených s integrovanou izolací z hydrofobizované minerální vlny na tenkovrstvou maltu, součinitel prostupu tepla U přes 0,18 do 0,22, tl. zdiva 300 mm</t>
  </si>
  <si>
    <t>-1617780835</t>
  </si>
  <si>
    <t>(9,038+4,262+7,150+6,062)*2,550</t>
  </si>
  <si>
    <t>" Odpočty otvorů</t>
  </si>
  <si>
    <t>-(0,900*1,970*4)</t>
  </si>
  <si>
    <t>-(1,888*2,550*1)</t>
  </si>
  <si>
    <t>"Ledeč chb vykaz-2. NP.pdf</t>
  </si>
  <si>
    <t>(7,968+3,814)*2,550</t>
  </si>
  <si>
    <t>-(0,900*1,970*2)</t>
  </si>
  <si>
    <t>-(0,600*1,970*1)</t>
  </si>
  <si>
    <t>Mezisoučet</t>
  </si>
  <si>
    <t>81,016*1,1 "Přepočtené koeficientem množství</t>
  </si>
  <si>
    <t>26</t>
  </si>
  <si>
    <t>311238656</t>
  </si>
  <si>
    <t>Zdivo jednovrstvé tepelně izolační z cihel děrovaných broušených s integrovanou izolací z hydrofobizované minerální vlny na tenkovrstvou maltu, součinitel prostupu tepla U do 0,14, tl. zdiva 500 mm</t>
  </si>
  <si>
    <t>-455438830</t>
  </si>
  <si>
    <t>(6,964+2,500+1,857+2,857+2,482+3,857+2,429+2,786+1,839+0,429+6,554+4,554+2,357+0,482+5,286+0,375+1,821+4,071+2,071)*2,550</t>
  </si>
  <si>
    <t>-(1,500*2,200*2)</t>
  </si>
  <si>
    <t>-(1,500*1,500*3)</t>
  </si>
  <si>
    <t>-(1,250*1,500*1)</t>
  </si>
  <si>
    <t>-(2,000*2,300*1)</t>
  </si>
  <si>
    <t>-(4,400*2,300*1)</t>
  </si>
  <si>
    <t>-(2,700*1,500*1)</t>
  </si>
  <si>
    <t>-(2,300*0,750*1)</t>
  </si>
  <si>
    <t>(6,108+2,400+1,706+8,236+1,742+0,353+0,780+3,667+8,261+3,533+0,585)*2,550</t>
  </si>
  <si>
    <t>-(1,500*2,200*3)</t>
  </si>
  <si>
    <t>-(0,600*2,200*1)</t>
  </si>
  <si>
    <t>-(0,900*2,200*1)</t>
  </si>
  <si>
    <t>33</t>
  </si>
  <si>
    <t>221,082*1,1 "Přepočtené koeficientem množství</t>
  </si>
  <si>
    <t>27</t>
  </si>
  <si>
    <t>314235202</t>
  </si>
  <si>
    <t>Dvousložkový komínový systém jednoprůduchový cihelný z keramických izostatických hrdlových vložek komínové těleso výšky 3 m světlý průměr vložky 16 cm</t>
  </si>
  <si>
    <t>soubor</t>
  </si>
  <si>
    <t>-1980106531</t>
  </si>
  <si>
    <t>28</t>
  </si>
  <si>
    <t>314235207</t>
  </si>
  <si>
    <t>Dvousložkový komínový systém jednoprůduchový cihelný z keramických izostatických hrdlových vložek komínové těleso výšky 3 m Příplatek k ceně za vyzdění větrací šachty současně se zděním komínového tělesa světlý průměr vložky 14, 16, 20 cm</t>
  </si>
  <si>
    <t>406262108</t>
  </si>
  <si>
    <t>29</t>
  </si>
  <si>
    <t>317168051</t>
  </si>
  <si>
    <t>Překlady keramické vysoké osazené do maltového lože, šířky překladu 70 mm výšky 238 mm, délky 1000 mm</t>
  </si>
  <si>
    <t>-865980604</t>
  </si>
  <si>
    <t>30</t>
  </si>
  <si>
    <t>317168052</t>
  </si>
  <si>
    <t>Překlady keramické vysoké osazené do maltového lože, šířky překladu 70 mm výšky 238 mm, délky 1250 mm</t>
  </si>
  <si>
    <t>-1993516944</t>
  </si>
  <si>
    <t>31</t>
  </si>
  <si>
    <t>317168132</t>
  </si>
  <si>
    <t>Překlady keramické vysoké osazené do maltového lože, šířky překladu 7 cm výšky 23,8 cm, délky 150 cm</t>
  </si>
  <si>
    <t>452390727</t>
  </si>
  <si>
    <t>32</t>
  </si>
  <si>
    <t>317168133</t>
  </si>
  <si>
    <t>Překlady keramické vysoké osazené do maltového lože, šířky překladu 7 cm výšky 23,8 cm, délky 175 cm</t>
  </si>
  <si>
    <t>1898943302</t>
  </si>
  <si>
    <t>317168138</t>
  </si>
  <si>
    <t>Překlady keramické vysoké osazené do maltového lože, šířky překladu 7 cm výšky 23,8 cm, délky 300 cm</t>
  </si>
  <si>
    <t>1439804756</t>
  </si>
  <si>
    <t>34</t>
  </si>
  <si>
    <t>317168139</t>
  </si>
  <si>
    <t>Překlady keramické vysoké osazené do maltového lože, šířky překladu 7 cm výšky 23,8 cm, délky 325 cm</t>
  </si>
  <si>
    <t>164646227</t>
  </si>
  <si>
    <t>35</t>
  </si>
  <si>
    <t>R7.1</t>
  </si>
  <si>
    <t>D+M Překlad Ocelový nosník I 160 - 2040</t>
  </si>
  <si>
    <t>ks</t>
  </si>
  <si>
    <t>329845787</t>
  </si>
  <si>
    <t>36</t>
  </si>
  <si>
    <t>R8R8</t>
  </si>
  <si>
    <t>D+M Překlad Ocelový nosník I 120 - 1550</t>
  </si>
  <si>
    <t>-977175233</t>
  </si>
  <si>
    <t>37</t>
  </si>
  <si>
    <t>342248112</t>
  </si>
  <si>
    <t>Příčky jednoduché z cihel děrovaných spojených na pero a drážku klasických na maltu MVC, pevnost cihel P 10, tl. příčky 115 mm</t>
  </si>
  <si>
    <t>-228563804</t>
  </si>
  <si>
    <t>(1,950+0,400+1,900+6,492+2,383+2,367+0,850+1,217+1,858+4,167+2,217+0,525+1,633)*2,550</t>
  </si>
  <si>
    <t>(1,744+0,329+1,568+0,559+2,105+2,303+2,555+1,930+5,373+3,388+0,197+1,787+3,465+0,888+0,548+0,713)*2,550</t>
  </si>
  <si>
    <t>-(0,700*1,970*1)</t>
  </si>
  <si>
    <t>134,381*1,1 "Přepočtené koeficientem množství</t>
  </si>
  <si>
    <t>38</t>
  </si>
  <si>
    <t>342291112</t>
  </si>
  <si>
    <t>Ukotvení příček polyuretanovou pěnou, tl. příčky přes 100 mm</t>
  </si>
  <si>
    <t>90918096</t>
  </si>
  <si>
    <t>15*2,25</t>
  </si>
  <si>
    <t>16*2,25</t>
  </si>
  <si>
    <t>69,75*1,1 "Přepočtené koeficientem množství</t>
  </si>
  <si>
    <t>Vodorovné konstrukce</t>
  </si>
  <si>
    <t>39</t>
  </si>
  <si>
    <t>411161142</t>
  </si>
  <si>
    <t>Stropy keramické z cihelných stropních vložek včetně zmonolitnění konstrukce betonem C 20/25 tloušťky vrstvy nad stropními vložkami 6 cm, šířka vložek 40 cm, výška vložek 15 cm</t>
  </si>
  <si>
    <t>-1969216290</t>
  </si>
  <si>
    <t>150*1,1 "Přepočtené koeficientem množství</t>
  </si>
  <si>
    <t>40</t>
  </si>
  <si>
    <t>411354173</t>
  </si>
  <si>
    <t>Podpěrná konstrukce stropů výšky do 4 m se zesílením dna bednění na výměru m2 půdorysu pro zatížení betonovou směsí a výztuží přes 5 do 12 kPa zřízení</t>
  </si>
  <si>
    <t>-1362898636</t>
  </si>
  <si>
    <t>411354174</t>
  </si>
  <si>
    <t>Podpěrná konstrukce stropů výšky do 4 m se zesílením dna bednění na výměru m2 půdorysu pro zatížení betonovou směsí a výztuží přes 5 do 12 kPa odstranění</t>
  </si>
  <si>
    <t>879687875</t>
  </si>
  <si>
    <t>42</t>
  </si>
  <si>
    <t>413941121</t>
  </si>
  <si>
    <t>Osazování ocelových válcovaných nosníků ve stropech I nebo IE nebo U nebo UE nebo L do č.12 nebo výšky do 120 mm</t>
  </si>
  <si>
    <t>-792265496</t>
  </si>
  <si>
    <t>43</t>
  </si>
  <si>
    <t>145D1</t>
  </si>
  <si>
    <t>Jakl 120/5</t>
  </si>
  <si>
    <t>788472161</t>
  </si>
  <si>
    <t>44</t>
  </si>
  <si>
    <t>417321414</t>
  </si>
  <si>
    <t>Ztužující pásy a věnce z betonu železového (bez výztuže) tř. C 20/25</t>
  </si>
  <si>
    <t>-1201548896</t>
  </si>
  <si>
    <t>45</t>
  </si>
  <si>
    <t>417351115</t>
  </si>
  <si>
    <t>Bednění bočnic ztužujících pásů a věnců včetně vzpěr zřízení</t>
  </si>
  <si>
    <t>297481210</t>
  </si>
  <si>
    <t>46</t>
  </si>
  <si>
    <t>417351116</t>
  </si>
  <si>
    <t>Bednění bočnic ztužujících pásů a věnců včetně vzpěr odstranění</t>
  </si>
  <si>
    <t>-515092651</t>
  </si>
  <si>
    <t>47</t>
  </si>
  <si>
    <t>417361221</t>
  </si>
  <si>
    <t>Výztuž ztužujících pásů a věnců z betonářské oceli 10 216 (E)</t>
  </si>
  <si>
    <t>1745859259</t>
  </si>
  <si>
    <t>48</t>
  </si>
  <si>
    <t>417388184</t>
  </si>
  <si>
    <t>Ztužující věnce pro keramické stropní konstrukce pro nosné vnější zdivo z děrovaných cihel z betonu železového včetně výztuže, věncovky a izolantu šířka vnější zdi 49 cm, stropní konstrukce tl. 25 cm</t>
  </si>
  <si>
    <t>329554986</t>
  </si>
  <si>
    <t>(6,917+2,479+1,938+2,854+2,396+4,375+2,396+2,833+1,979+0,542+6,979+0,583+4,167+2,354+0,396+5,729+0,417+1,917+4,271)+(6,063+0,313+6,042)+(0,250+9,125)</t>
  </si>
  <si>
    <t>(0,458+9,083)+3,896+2,500+3,813</t>
  </si>
  <si>
    <t>2NP</t>
  </si>
  <si>
    <t>97,065</t>
  </si>
  <si>
    <t>49</t>
  </si>
  <si>
    <t>MR9</t>
  </si>
  <si>
    <t>222274186</t>
  </si>
  <si>
    <t>50</t>
  </si>
  <si>
    <t>430321515</t>
  </si>
  <si>
    <t>Schodišťové konstrukce a rampy z betonu železového (bez výztuže) stupně, schodnice, ramena, podesty s nosníky tř. C 20/25</t>
  </si>
  <si>
    <t>1502703472</t>
  </si>
  <si>
    <t>Poznámka k položce:
např.Schodištové stupně Ytong SCH jsou prvky z pórobetonu P4,4-600 vyztužené svařovanou betonářskou výztuží BSt. 500.
Schodišťové stupně slouží pro zhotovení schodišť v interiéru rodinných příp. bytových domů. Použití v exteriéru se nepředpokládá. Stupně se osazují po obou stranách na zdivo (podezdění) do maltového lože, standardní uložení je 150 mm na každé straně. Stupně lze podezdívat nebo zazdít do zdiva. Výška a šířka schodišťových stupňů na stavbě se řeší odpovídající tloušťkou maltového lože, podezděním a přesahem stupňů přes sebe, viz konstrukční detaily. Stupně nejsou určeny pro schodiště s jednou středovou schodnicí, působí jako prosté nosníky, uložení je nutné vždy na obou stranách. Po vyzdění se stupně opatří shora obkladem, zespoda lze provést omítku, obklad SDK deskami apod.</t>
  </si>
  <si>
    <t>16,65*1,1 "Přepočtené koeficientem množství</t>
  </si>
  <si>
    <t>Komunikace pozemní</t>
  </si>
  <si>
    <t>51</t>
  </si>
  <si>
    <t>564251111</t>
  </si>
  <si>
    <t>Podklad nebo podsyp ze štěrkopísku ŠP s rozprostřením, vlhčením a zhutněním, po zhutnění tl. 150 mm</t>
  </si>
  <si>
    <t>-234843361</t>
  </si>
  <si>
    <t>300*1,1 "Přepočtené koeficientem množství</t>
  </si>
  <si>
    <t>52</t>
  </si>
  <si>
    <t>564721111.R1</t>
  </si>
  <si>
    <t>Podklad nebo kryt z kameniva hrubého drceného vel. 32-63 mm s rozprostřením a zhutněním, po zhutnění tl. 40 mm</t>
  </si>
  <si>
    <t>-63266938</t>
  </si>
  <si>
    <t>93*1,1 "Přepočtené koeficientem množství</t>
  </si>
  <si>
    <t>53</t>
  </si>
  <si>
    <t>564851111</t>
  </si>
  <si>
    <t>Podklad ze štěrkodrti ŠD s rozprostřením a zhutněním, po zhutnění tl. 150 mm</t>
  </si>
  <si>
    <t>1420443138</t>
  </si>
  <si>
    <t>54</t>
  </si>
  <si>
    <t>564861111</t>
  </si>
  <si>
    <t>Podklad ze štěrkodrti ŠD s rozprostřením a zhutněním, po zhutnění tl. 200 mm</t>
  </si>
  <si>
    <t>-1605462622</t>
  </si>
  <si>
    <t>55</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</si>
  <si>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</si>
  <si>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</si>
  <si>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-370596462</t>
  </si>
  <si>
    <t>56</t>
  </si>
  <si>
    <t>592450070</t>
  </si>
  <si>
    <t>dlažba zámková profilová 20x16,5x8 cm přírodní</t>
  </si>
  <si>
    <t>1219618202</t>
  </si>
  <si>
    <t>93*1,15 "Přepočtené koeficientem množství</t>
  </si>
  <si>
    <t>Úpravy povrchů, podlahy a osazování výplní</t>
  </si>
  <si>
    <t>57</t>
  </si>
  <si>
    <t>611321141</t>
  </si>
  <si>
    <t>Omítka vápenocementová vnitřních ploch nanášená ručně dvouvrstvá, tloušťky jádrové omítky do 10 mm a tloušťky štuku do 3 mm štuková vodorovných konstrukcí stropů rovných</t>
  </si>
  <si>
    <t>CS ÚRS 2019 01</t>
  </si>
  <si>
    <t>-945837169</t>
  </si>
  <si>
    <t>13,311+77,194+34,595+7,438</t>
  </si>
  <si>
    <t>58</t>
  </si>
  <si>
    <t>611322321.1</t>
  </si>
  <si>
    <t>TENKOVRSTVÁ JEMNĚ STRUKTUROVANÁ ŠTUKOVÁ OMÍTKA VHODNÁ NA SÁDROVLÁKNITÉ DESKY</t>
  </si>
  <si>
    <t>-986537665</t>
  </si>
  <si>
    <t>2.N.P.</t>
  </si>
  <si>
    <t>162</t>
  </si>
  <si>
    <t>59</t>
  </si>
  <si>
    <t>612321341</t>
  </si>
  <si>
    <t>Omítka vápenocementová vnitřních ploch nanášená strojně dvouvrstvá, tloušťky jádrové omítky do 10 mm a tloušťky štuku do 3 mm štuková svislých konstrukcí stěn</t>
  </si>
  <si>
    <t>-778568111</t>
  </si>
  <si>
    <t>Poznámka k položce:
viz. seznam standardů</t>
  </si>
  <si>
    <t>((6,518+0,286+6,500)+1,821+(4,232+0,357+4,071+0,392)+1,411+1,786+1,786+1,786+(3,732+0,250)+1,482+1,839+(7,179+4,464+0,393+4,250+6,768+0,215)+)*2,550</t>
  </si>
  <si>
    <t>(12,179+1,304+2,107+0,339+1,786+0,661+0,304+8,750+0,446+0,786+3,768+2,125+1,857+0,500+2,054+2,732+7,143+1,964+0,482+1,875+0,607+0,446+4,643)*2,550</t>
  </si>
  <si>
    <t>((2,054+0,304+0,018)+(2,839+2,375+3,446+2,446+2,696+1,768+1,000+6,089)+(6,536+2,196+6,089+2,054+0,071))*2,550</t>
  </si>
  <si>
    <t>-(0,903*1,970*3)</t>
  </si>
  <si>
    <t>Mezisoučet "Ledeč chb vykaz-2. NP.pdf</t>
  </si>
  <si>
    <t>((1,467+5,168+0,164+1,590+0,699+0,288)+(5,661+1,933+3,783+0,315+5,414+7,978+1,659+0,672+5,291+0,713+3,646+7,895+3,715)+(7,662+0,260+7,649))*2,550</t>
  </si>
  <si>
    <t>((2,522+0,260+0,137+0,096+2,391)+(2,289+2,029+0,507+0,164+0,617+2,316)+(0,685+0,425+1,042+0,137+1,097+1,275+0,905+0,178+0,850+1,316+0,973))*2,550</t>
  </si>
  <si>
    <t>(2,495+(1,617+0,384+1,426+0,123+1,631+0,398))*2,550</t>
  </si>
  <si>
    <t>526,681*1,1 "Přepočtené koeficientem množství</t>
  </si>
  <si>
    <t>60</t>
  </si>
  <si>
    <t>622142001</t>
  </si>
  <si>
    <t>Potažení vnějších ploch pletivem v ploše nebo pruzích, na plném podkladu sklovláknitým vtlačením do tmelu stěn</t>
  </si>
  <si>
    <t>181645876</t>
  </si>
  <si>
    <t>107*1,1 "Přepočtené koeficientem množství</t>
  </si>
  <si>
    <t>61</t>
  </si>
  <si>
    <t>622211021</t>
  </si>
  <si>
    <t>Montáž kontaktního zateplení z polystyrenových desek nebo z kombinovaných desek na vnější stěny, tloušťky desek přes 80 do 120 mm</t>
  </si>
  <si>
    <t>-984047111</t>
  </si>
  <si>
    <t>Poznámka k položce:
vč. rohových lišt</t>
  </si>
  <si>
    <t>62</t>
  </si>
  <si>
    <t>283758740</t>
  </si>
  <si>
    <t>deska z pěnového polystyrenu se zvýšenou pevností v tlaku 1000 x 500 x 120 mm</t>
  </si>
  <si>
    <t>1486445592</t>
  </si>
  <si>
    <t>47,7*1,02 "Přepočtené koeficientem množství</t>
  </si>
  <si>
    <t>63</t>
  </si>
  <si>
    <t>283764230</t>
  </si>
  <si>
    <t>deska z polystyrénu XPS, hrana polodrážková a hladký povrch tl 120mm</t>
  </si>
  <si>
    <t>1546124635</t>
  </si>
  <si>
    <t>107*1,02 "Přepočtené koeficientem množství</t>
  </si>
  <si>
    <t>64</t>
  </si>
  <si>
    <t>622212061</t>
  </si>
  <si>
    <t>Montáž kontaktního zateplení vnějšího ostění, nadpraží nebo parapetu z polystyrenových desek hloubky špalet přes 200 do 400 mm, tloušťky desek přes 40 do 80 mm</t>
  </si>
  <si>
    <t>2036478915</t>
  </si>
  <si>
    <t>Poznámka k položce:
vč. APU lišt a rohových lišt</t>
  </si>
  <si>
    <t>65</t>
  </si>
  <si>
    <t>283759310</t>
  </si>
  <si>
    <t>deska EPS 70 fasádní λ=0,039 tl 30mm</t>
  </si>
  <si>
    <t>-1617094000</t>
  </si>
  <si>
    <t>66</t>
  </si>
  <si>
    <t>622212071</t>
  </si>
  <si>
    <t>Montáž kontaktního zateplení vnějšího ostění, nadpraží nebo parapetu z polystyrenových desek hloubky špalet přes 200 do 400 mm, tloušťky desek přes 80 do 120 mm</t>
  </si>
  <si>
    <t>-718291673</t>
  </si>
  <si>
    <t>1,2+1,2+1,5</t>
  </si>
  <si>
    <t>(1,5+1,5+1,5)*3</t>
  </si>
  <si>
    <t>2,3+1,5+1,5</t>
  </si>
  <si>
    <t>2,7+1,5+1,5</t>
  </si>
  <si>
    <t>(4,4+2,3+2,3)*4</t>
  </si>
  <si>
    <t>(1,5+2,2+2,2)*4</t>
  </si>
  <si>
    <t>(1,0+1,5+1,5)*6</t>
  </si>
  <si>
    <t>0,6+2,2+2,2</t>
  </si>
  <si>
    <t>18,25</t>
  </si>
  <si>
    <t>67</t>
  </si>
  <si>
    <t>283759380</t>
  </si>
  <si>
    <t>deska EPS 70 fasádní λ=0,039 tl 100mm</t>
  </si>
  <si>
    <t>1292886034</t>
  </si>
  <si>
    <t>68</t>
  </si>
  <si>
    <t>622322121</t>
  </si>
  <si>
    <t>Omítka vápenocementová lehčená vnějších ploch nanášená ručně jednovrstvá, tloušťky do 15 mm hladká stěn</t>
  </si>
  <si>
    <t>746128280</t>
  </si>
  <si>
    <t>"Ledeč chb final-pohledy.pdf</t>
  </si>
  <si>
    <t>120,908+164,703+32,661+7,789+107,745+32,967+116,834</t>
  </si>
  <si>
    <t>-(1,948*2,862*3)</t>
  </si>
  <si>
    <t>-(2,000*2,034*2)</t>
  </si>
  <si>
    <t>-(8,345*2,914*1)</t>
  </si>
  <si>
    <t>-(3,500*1,879*1)</t>
  </si>
  <si>
    <t>-(1,603*2,017*1)</t>
  </si>
  <si>
    <t>-(1,966*2,862*1)</t>
  </si>
  <si>
    <t>-(3,052*0,983*1)</t>
  </si>
  <si>
    <t>-(2,586*2,914*1)</t>
  </si>
  <si>
    <t>-(1,931*2,017*1)</t>
  </si>
  <si>
    <t>504,56*1,1 "Přepočtené koeficientem množství</t>
  </si>
  <si>
    <t>69</t>
  </si>
  <si>
    <t>622511101</t>
  </si>
  <si>
    <t>Omítka tenkovrstvá akrylátová vnějších ploch probarvená, včetně penetrace podkladu mozaiková jemnozrnná stěn</t>
  </si>
  <si>
    <t>-1987743236</t>
  </si>
  <si>
    <t>38,5*1,1 "Přepočtené koeficientem množství</t>
  </si>
  <si>
    <t>70</t>
  </si>
  <si>
    <t>622521011</t>
  </si>
  <si>
    <t>Omítka tenkovrstvá silikátová vnějších ploch probarvená, včetně penetrace podkladu zrnitá, tloušťky 1,5 mm stěn</t>
  </si>
  <si>
    <t>261879193</t>
  </si>
  <si>
    <t>71</t>
  </si>
  <si>
    <t>631311125.1</t>
  </si>
  <si>
    <t>BETONOVÁ MAZANINA (CEMENTOVÝ POTĚR) CT–C25-F5</t>
  </si>
  <si>
    <t>594985875</t>
  </si>
  <si>
    <t>34,5*1,1 "Přepočtené koeficientem množství</t>
  </si>
  <si>
    <t>72</t>
  </si>
  <si>
    <t>632451441</t>
  </si>
  <si>
    <t>Doplnění cementového potěru na mazaninách a betonových podkladech (s dodáním hmot), hlazeného dřevěným nebo ocelovým hladítkem, plochy jednotlivě do 1 m2 a tl. přes 30 do 40 mm</t>
  </si>
  <si>
    <t>199029451</t>
  </si>
  <si>
    <t>73</t>
  </si>
  <si>
    <t>642942221</t>
  </si>
  <si>
    <t>Osazování zárubní nebo rámů kovových dveřních lisovaných nebo z úhelníků bez dveřních křídel na cementovou maltu, plochy otvoru přes 2,5 do 4,5 m2</t>
  </si>
  <si>
    <t>-964034552</t>
  </si>
  <si>
    <t>74</t>
  </si>
  <si>
    <t>553316110</t>
  </si>
  <si>
    <t>pouzdro stavební  posuvných dveří jednopouzdrové  700 mm - standardní rozměr</t>
  </si>
  <si>
    <t>-1089399768</t>
  </si>
  <si>
    <t>75</t>
  </si>
  <si>
    <t>553316130</t>
  </si>
  <si>
    <t>pouzdro stavební posuvných dveří  jednopouzdrové 900 mm - standardní rozměr</t>
  </si>
  <si>
    <t>-1583600881</t>
  </si>
  <si>
    <t>76</t>
  </si>
  <si>
    <t>553311450</t>
  </si>
  <si>
    <t>zárubeň ocelová pro běžné zdění hranatý profil 145 900 L/P</t>
  </si>
  <si>
    <t>-1702865303</t>
  </si>
  <si>
    <t>77</t>
  </si>
  <si>
    <t>553311430</t>
  </si>
  <si>
    <t>zárubeň ocelová pro běžné zdění hranatý profil 145 800 L/P</t>
  </si>
  <si>
    <t>728396789</t>
  </si>
  <si>
    <t>78</t>
  </si>
  <si>
    <t>553311410</t>
  </si>
  <si>
    <t>zárubeň ocelová pro běžné zdění hranatý profil 145 700 L/P</t>
  </si>
  <si>
    <t>-1658199063</t>
  </si>
  <si>
    <t>Ostatní konstrukce a práce, bourání</t>
  </si>
  <si>
    <t>79</t>
  </si>
  <si>
    <t>916231112</t>
  </si>
  <si>
    <t>Osazení chodníkového obrubníku betonového se zřízením lože, s vyplněním a zatřením spár cementovou maltou ležatého bez boční opěry, do lože z betonu prostého</t>
  </si>
  <si>
    <t>1215702886</t>
  </si>
  <si>
    <t>64*1,1 "Přepočtené koeficientem množství</t>
  </si>
  <si>
    <t>80</t>
  </si>
  <si>
    <t>59217017</t>
  </si>
  <si>
    <t>obrubník betonový chodníkový 100x10x25 cm</t>
  </si>
  <si>
    <t>-69602299</t>
  </si>
  <si>
    <t>64*1,15 "Přepočtené koeficientem množství</t>
  </si>
  <si>
    <t>81</t>
  </si>
  <si>
    <t>941111111</t>
  </si>
  <si>
    <t>Montáž lešení řadového trubkového lehkého pracovního s podlahami s provozním zatížením tř. 3 do 200 kg/m2 šířky tř. W06 od 0,6 do 0,9 m, výšky do 10 m</t>
  </si>
  <si>
    <t>-101395729</t>
  </si>
  <si>
    <t>82</t>
  </si>
  <si>
    <t>941111211</t>
  </si>
  <si>
    <t>Montáž lešení řadového trubkového lehkého pracovního s podlahami s provozním zatížením tř. 3 do 200 kg/m2 Příplatek za první a každý další den použití lešení k ceně -1111</t>
  </si>
  <si>
    <t>-1164037815</t>
  </si>
  <si>
    <t>83</t>
  </si>
  <si>
    <t>941111811</t>
  </si>
  <si>
    <t>Demontáž lešení řadového trubkového lehkého pracovního s podlahami s provozním zatížením tř. 3 do 200 kg/m2 šířky tř. W06 od 0,6 do 0,9 m, výšky do 10 m</t>
  </si>
  <si>
    <t>1747977696</t>
  </si>
  <si>
    <t>84</t>
  </si>
  <si>
    <t>949101112</t>
  </si>
  <si>
    <t>Lešení pomocné pracovní pro objekty pozemních staveb pro zatížení do 150 kg/m2, o výšce lešeňové podlahy přes 1,9 do 3,5 m</t>
  </si>
  <si>
    <t>706490210</t>
  </si>
  <si>
    <t>85</t>
  </si>
  <si>
    <t>952901111</t>
  </si>
  <si>
    <t>Vyčištění budov nebo objektů před předáním do užívání budov bytové nebo občanské výstavby, světlé výšky podlaží do 4 m</t>
  </si>
  <si>
    <t>-495933999</t>
  </si>
  <si>
    <t>86</t>
  </si>
  <si>
    <t>R2.1</t>
  </si>
  <si>
    <t>Prostupy pro perforované potrubí DN80 z podloží zákla. desky</t>
  </si>
  <si>
    <t>-1330511066</t>
  </si>
  <si>
    <t>997</t>
  </si>
  <si>
    <t>Přesun sutě</t>
  </si>
  <si>
    <t>87</t>
  </si>
  <si>
    <t>997013831</t>
  </si>
  <si>
    <t>Poplatek za uložení stavebního odpadu na skládce (skládkovné) směsného stavebního a demoličního zatříděného do Katalogu odpadů pod kódem 170 904</t>
  </si>
  <si>
    <t>-791394944</t>
  </si>
  <si>
    <t>88</t>
  </si>
  <si>
    <t>997211611</t>
  </si>
  <si>
    <t>Nakládání suti nebo vybouraných hmot na dopravní prostředky pro vodorovnou dopravu suti</t>
  </si>
  <si>
    <t>-2123530224</t>
  </si>
  <si>
    <t>89</t>
  </si>
  <si>
    <t>997241511</t>
  </si>
  <si>
    <t>Doprava vybouraných hmot, konstrukcí nebo suti vodorovné přemístění vybouraných hmot nebo konstrukcí, na vzdálenost do 7 km</t>
  </si>
  <si>
    <t>1037852426</t>
  </si>
  <si>
    <t>998</t>
  </si>
  <si>
    <t>Přesun hmot</t>
  </si>
  <si>
    <t>90</t>
  </si>
  <si>
    <t>998011002</t>
  </si>
  <si>
    <t>Přesun hmot pro budovy občanské výstavby, bydlení, výrobu a služby s nosnou svislou konstrukcí zděnou z cihel, tvárnic nebo kamene vodorovná dopravní vzdálenost do 100 m pro budovy výšky přes 6 do 12 m</t>
  </si>
  <si>
    <t>-490664979</t>
  </si>
  <si>
    <t>PSV</t>
  </si>
  <si>
    <t>Práce a dodávky PSV</t>
  </si>
  <si>
    <t>711</t>
  </si>
  <si>
    <t>Izolace proti vodě, vlhkosti a plynům</t>
  </si>
  <si>
    <t>91</t>
  </si>
  <si>
    <t>711111001</t>
  </si>
  <si>
    <t>Provedení izolace proti zemní vlhkosti natěradly a tmely za studena na ploše vodorovné V nátěrem penetračním</t>
  </si>
  <si>
    <t>816894465</t>
  </si>
  <si>
    <t>354*1,1 "Přepočtené koeficientem množství</t>
  </si>
  <si>
    <t>92</t>
  </si>
  <si>
    <t>111631500</t>
  </si>
  <si>
    <t>lak asfaltový penetrační</t>
  </si>
  <si>
    <t>1284838870</t>
  </si>
  <si>
    <t>2360*0,0003 "Přepočtené koeficientem množství</t>
  </si>
  <si>
    <t>93</t>
  </si>
  <si>
    <t>711132101</t>
  </si>
  <si>
    <t>Provedení izolace proti zemní vlhkosti pásy na sucho AIP nebo tkaniny na ploše svislé S</t>
  </si>
  <si>
    <t>1224402969</t>
  </si>
  <si>
    <t>94</t>
  </si>
  <si>
    <t>69311081</t>
  </si>
  <si>
    <t>geotextilie netkaná separační, ochranná, filtrační, drenážní PES 300g/m2</t>
  </si>
  <si>
    <t>-1791053809</t>
  </si>
  <si>
    <t>85*1,2 'Přepočtené koeficientem množství</t>
  </si>
  <si>
    <t>95</t>
  </si>
  <si>
    <t>711141559</t>
  </si>
  <si>
    <t>Provedení izolace proti zemní vlhkosti pásy přitavením NAIP na ploše vodorovné V</t>
  </si>
  <si>
    <t>2029748681</t>
  </si>
  <si>
    <t>96</t>
  </si>
  <si>
    <t>628321340</t>
  </si>
  <si>
    <t>pás těžký asfaltovaný V60 S40</t>
  </si>
  <si>
    <t>-674322622</t>
  </si>
  <si>
    <t>224*1,15 "Přepočtené koeficientem množství</t>
  </si>
  <si>
    <t>97</t>
  </si>
  <si>
    <t>581544100.R1</t>
  </si>
  <si>
    <t>D+M písek křemičitý sušený pytlovaný ST 56 0,1 mm</t>
  </si>
  <si>
    <t>-819947199</t>
  </si>
  <si>
    <t>150*1,15 "Přepočtené koeficientem množství</t>
  </si>
  <si>
    <t>98</t>
  </si>
  <si>
    <t>711161307</t>
  </si>
  <si>
    <t>Izolace proti zemní vlhkosti nopovými foliemi základů nebo stěn pro běžné podmínky tloušťky 0,5 mm, šířky 1,5 m</t>
  </si>
  <si>
    <t>-264055692</t>
  </si>
  <si>
    <t>99</t>
  </si>
  <si>
    <t>711491273</t>
  </si>
  <si>
    <t>Provedení izolace proti povrchové a podpovrchové tlakové vodě ostatní na ploše svislé S z nopové fólie</t>
  </si>
  <si>
    <t>1131740346</t>
  </si>
  <si>
    <t>100</t>
  </si>
  <si>
    <t>28323005</t>
  </si>
  <si>
    <t>fólie profilovaná (nopová) drenážní HDPE s výškou nopů 8mm</t>
  </si>
  <si>
    <t>-1276077037</t>
  </si>
  <si>
    <t>101</t>
  </si>
  <si>
    <t>998711102</t>
  </si>
  <si>
    <t>Přesun hmot pro izolace proti vodě, vlhkosti a plynům stanovený z hmotnosti přesunovaného materiálu vodorovná dopravní vzdálenost do 50 m v objektech výšky přes 6 do 12 m</t>
  </si>
  <si>
    <t>201497222</t>
  </si>
  <si>
    <t>712</t>
  </si>
  <si>
    <t>Povlakové krytiny</t>
  </si>
  <si>
    <t>102</t>
  </si>
  <si>
    <t>712341559</t>
  </si>
  <si>
    <t>Provedení povlakové krytiny střech plochých do 10° pásy přitavením NAIP v plné ploše</t>
  </si>
  <si>
    <t>-1784853839</t>
  </si>
  <si>
    <t>103</t>
  </si>
  <si>
    <t>62832001</t>
  </si>
  <si>
    <t>HYDROIZOLACE - MODIFIKOVANÝ SBS ASFALT S VLOŽKOU ZE SKLENĚNÉ TKANINY 4mm</t>
  </si>
  <si>
    <t>2127224782</t>
  </si>
  <si>
    <t>65,302*1,15 'Přepočtené koeficientem množství</t>
  </si>
  <si>
    <t>104</t>
  </si>
  <si>
    <t>712361703</t>
  </si>
  <si>
    <t>Provedení povlakové krytiny střech plochých do 10° fólií přilepenou lepidlem v plné ploše</t>
  </si>
  <si>
    <t>1986921056</t>
  </si>
  <si>
    <t>Poznámka k položce:
vč. všech systémových lišt a spojovacího materiálu</t>
  </si>
  <si>
    <t>8,1*3,22</t>
  </si>
  <si>
    <t>7,4*5,3</t>
  </si>
  <si>
    <t>105</t>
  </si>
  <si>
    <t>283220000</t>
  </si>
  <si>
    <t>fólie hydroizolační střešní mPVC, tl. 2 mm š 1200 mm šedá</t>
  </si>
  <si>
    <t>-1027887378</t>
  </si>
  <si>
    <t>65,302*1,15 "Přepočtené koeficientem množství</t>
  </si>
  <si>
    <t>106</t>
  </si>
  <si>
    <t>712491171</t>
  </si>
  <si>
    <t>Provedení povlakové krytiny střech šikmých přes 10° do 30°- ostatní práce provedení vrstvy textilní podkladní</t>
  </si>
  <si>
    <t>1667550812</t>
  </si>
  <si>
    <t>107</t>
  </si>
  <si>
    <t>-1667876953</t>
  </si>
  <si>
    <t>108</t>
  </si>
  <si>
    <t>998712102</t>
  </si>
  <si>
    <t>Přesun hmot pro povlakové krytiny stanovený z hmotnosti přesunovaného materiálu vodorovná dopravní vzdálenost do 50 m v objektech výšky přes 6 do 12 m</t>
  </si>
  <si>
    <t>-1156272456</t>
  </si>
  <si>
    <t>713</t>
  </si>
  <si>
    <t>Izolace tepelné</t>
  </si>
  <si>
    <t>109</t>
  </si>
  <si>
    <t>713111126</t>
  </si>
  <si>
    <t>Montáž tepelné izolace stropů rohožemi, pásy, dílci, deskami, bloky (izolační materiál ve specifikaci) rovných spodem lepením bodově</t>
  </si>
  <si>
    <t>1839645231</t>
  </si>
  <si>
    <t>27*1,1 "Přepočtené koeficientem množství</t>
  </si>
  <si>
    <t>110</t>
  </si>
  <si>
    <t>631508520</t>
  </si>
  <si>
    <t>pás tepelně izolační pro všechny druhy nezatížených izolací λ=0,038-0,039 tl 160mm</t>
  </si>
  <si>
    <t>-577228900</t>
  </si>
  <si>
    <t>27*1,15 "Přepočtené koeficientem množství</t>
  </si>
  <si>
    <t>111</t>
  </si>
  <si>
    <t>713114121</t>
  </si>
  <si>
    <t>Tepelná foukaná izolace vodorovných konstrukcí z celulózových vláken do dutiny, tloušťky vrstvy přes 100 do 150 mm (34 kg/m3)</t>
  </si>
  <si>
    <t>1981598458</t>
  </si>
  <si>
    <t>25*1,15 "Přepočtené koeficientem množství</t>
  </si>
  <si>
    <t>112</t>
  </si>
  <si>
    <t>713121111</t>
  </si>
  <si>
    <t>Montáž tepelné izolace podlah rohožemi, pásy, deskami, dílci, bloky (izolační materiál ve specifikaci) kladenými volně jednovrstvá</t>
  </si>
  <si>
    <t>-1508444549</t>
  </si>
  <si>
    <t>175*1,1 "Přepočtené koeficientem množství</t>
  </si>
  <si>
    <t>113</t>
  </si>
  <si>
    <t>283723060.R1</t>
  </si>
  <si>
    <t>tepelně izolační podlahové desky z tuhé polyisokyanurátové pěny PIR tl 60 mm</t>
  </si>
  <si>
    <t>-1788093258</t>
  </si>
  <si>
    <t>Poznámka k položce:
tepelně izolační podlahové desky z tuhé polyisokyanurátové pěny PIR. Jádrová vrstva PIR pěna, povrchová úprava sendvičová fólie (papírová vložka s oboustranným hliníkovým potahem). Desky s rovnou hranou. Objemová hmotnost – 32 kg/m3. Součinitel tepelné vodivosti – 0,022 W/mK. Difůzní odpor dle BS 4370-2 – 15 MNs/g, třída reakce na oheň dle ČSN EN 13501-1:2007 – E
viz. seznam standardů</t>
  </si>
  <si>
    <t>114</t>
  </si>
  <si>
    <t>628311160</t>
  </si>
  <si>
    <t>pás těžký asfaltovaný IPA400/H-PE S40</t>
  </si>
  <si>
    <t>1354113458</t>
  </si>
  <si>
    <t>115</t>
  </si>
  <si>
    <t>698159209</t>
  </si>
  <si>
    <t>387*1,1 "Přepočtené koeficientem množství</t>
  </si>
  <si>
    <t>116</t>
  </si>
  <si>
    <t>283759270</t>
  </si>
  <si>
    <t>deska EPS 200 pro trvalé zatížení v tlaku (max. 3600 kg/m2) tl 120mm</t>
  </si>
  <si>
    <t>-605697990</t>
  </si>
  <si>
    <t>87*1,15 "Přepočtené koeficientem množství</t>
  </si>
  <si>
    <t>117</t>
  </si>
  <si>
    <t>283759180</t>
  </si>
  <si>
    <t>deska EPS 200 pro trvalé zatížení v tlaku (max. 3600 kg/m2) tl 20mm</t>
  </si>
  <si>
    <t>1995060028</t>
  </si>
  <si>
    <t>118</t>
  </si>
  <si>
    <t>283759180.1</t>
  </si>
  <si>
    <t>deska z pěnového polystyrenu EPS 200 S 1000 x 500 x 40 mm</t>
  </si>
  <si>
    <t>501962482</t>
  </si>
  <si>
    <t>119</t>
  </si>
  <si>
    <t>713131141</t>
  </si>
  <si>
    <t>Montáž tepelné izolace stěn rohožemi, pásy, deskami, dílci, bloky (izolační materiál ve specifikaci) lepením celoplošně</t>
  </si>
  <si>
    <t>-2099265926</t>
  </si>
  <si>
    <t>(5,2+7,4+5,2)*0,5</t>
  </si>
  <si>
    <t>(5,2+7,4+5,2)*0,4</t>
  </si>
  <si>
    <t>120</t>
  </si>
  <si>
    <t>28372306</t>
  </si>
  <si>
    <t>deska EPS 100 pro trvalé zatížení v tlaku (max. 2000 kg/m2) tl 60mm</t>
  </si>
  <si>
    <t>1428251334</t>
  </si>
  <si>
    <t>16,02*1,05 'Přepočtené koeficientem množství</t>
  </si>
  <si>
    <t>121</t>
  </si>
  <si>
    <t>713141311</t>
  </si>
  <si>
    <t>Montáž tepelné izolace střech plochých spádovými klíny v ploše kladenými volně</t>
  </si>
  <si>
    <t>-943891437</t>
  </si>
  <si>
    <t>122</t>
  </si>
  <si>
    <t>28376141</t>
  </si>
  <si>
    <t>klín izolační z pěnového polystyrenu EPS 100 spádový</t>
  </si>
  <si>
    <t>1921016320</t>
  </si>
  <si>
    <t>123</t>
  </si>
  <si>
    <t>713151211</t>
  </si>
  <si>
    <t>Montáž tepelné izolace střech šikmých rohožemi, pásy, deskami (izolační materiál ve specifikaci) připevněné sponkami reflexní nad krokve s difúzní spojovací páskou, tloušťka izolace do 5 mm</t>
  </si>
  <si>
    <t>1772912761</t>
  </si>
  <si>
    <t>124</t>
  </si>
  <si>
    <t>631481650.1</t>
  </si>
  <si>
    <t xml:space="preserve"> vata minerální izolační  tl. 180 mm</t>
  </si>
  <si>
    <t>238784370</t>
  </si>
  <si>
    <t>121,739*1,15 "Přepočtené koeficientem množství</t>
  </si>
  <si>
    <t>125</t>
  </si>
  <si>
    <t>631481650.2</t>
  </si>
  <si>
    <t>vata minerální izolační  tl. 40 mm</t>
  </si>
  <si>
    <t>-1588751598</t>
  </si>
  <si>
    <t>126</t>
  </si>
  <si>
    <t>283553020</t>
  </si>
  <si>
    <t>pás podstřešní parotěsný tepelně izolační s reflexní Al vrstvou 25 x 0,97 m, tl. 4 mm tepelného odporu 0,56</t>
  </si>
  <si>
    <t>-588709045</t>
  </si>
  <si>
    <t>147,333*1,15 "Přepočtené koeficientem množství</t>
  </si>
  <si>
    <t>127</t>
  </si>
  <si>
    <t>713191132</t>
  </si>
  <si>
    <t>Montáž tepelné izolace stavebních konstrukcí - doplňky a konstrukční součásti podlah, stropů vrchem nebo střech překrytím fólií separační z PE</t>
  </si>
  <si>
    <t>-1324050144</t>
  </si>
  <si>
    <t>128</t>
  </si>
  <si>
    <t>283231500</t>
  </si>
  <si>
    <t>fólie separační PE bal. 100 m2</t>
  </si>
  <si>
    <t>701058786</t>
  </si>
  <si>
    <t>129</t>
  </si>
  <si>
    <t>998713102</t>
  </si>
  <si>
    <t>Přesun hmot pro izolace tepelné stanovený z hmotnosti přesunovaného materiálu vodorovná dopravní vzdálenost do 50 m v objektech výšky přes 6 m do 12 m</t>
  </si>
  <si>
    <t>1962119522</t>
  </si>
  <si>
    <t>721</t>
  </si>
  <si>
    <t>Zdravotechnika - vnitřní kanalizace</t>
  </si>
  <si>
    <t>130</t>
  </si>
  <si>
    <t>721173605</t>
  </si>
  <si>
    <t>Potrubí z plastových trub polyetylenové svařované svodné (ležaté) DN 90</t>
  </si>
  <si>
    <t>1065631868</t>
  </si>
  <si>
    <t>Poznámka k položce:
Perforované potrubí pro odvod Radonu z podloží včetně všech kolen, odboček, fifinek spojování, včetně odvětrávacího komínku</t>
  </si>
  <si>
    <t>109,545454545455*1,1 "Přepočtené koeficientem množství</t>
  </si>
  <si>
    <t>762</t>
  </si>
  <si>
    <t>Konstrukce tesařské</t>
  </si>
  <si>
    <t>131</t>
  </si>
  <si>
    <t>762083121</t>
  </si>
  <si>
    <t>Práce společné pro tesařské konstrukce impregnace řeziva máčením proti dřevokaznému hmyzu, houbám a plísním, třída ohrožení 1 a 2 (dřevo v interiéru)</t>
  </si>
  <si>
    <t>-1623770675</t>
  </si>
  <si>
    <t>132</t>
  </si>
  <si>
    <t>762332143</t>
  </si>
  <si>
    <t>Montáž vázaných konstrukcí krovů střech pultových, sedlových, valbových, stanových čtvercového nebo obdélníkového půdorysu, z řeziva hraněného s použitím ocelových spojek (spojky ve specifikaci), průřezové plochy přes 224 do 288 cm2</t>
  </si>
  <si>
    <t>467986611</t>
  </si>
  <si>
    <t>"D.1.2.ChB konstrukcna cast-krov.pdf</t>
  </si>
  <si>
    <t>11,360+11,382+11,447+11,382+5,461+5,444+5,477+5,312+(13,750+8,799)+5,543+5,444+5,559+5,461+5,477+5,461+5,461+5,526+5,428+3,306+3,454+3,322+3,388+3,372</t>
  </si>
  <si>
    <t>+3,421+5,526+11,447+11,316+4,901+4,770+4,934+4,951+4,836+14,803+14,720+15,049+15,099+7,993</t>
  </si>
  <si>
    <t>279,782*1,1 "Přepočtené koeficientem množství</t>
  </si>
  <si>
    <t>133</t>
  </si>
  <si>
    <t>605120130</t>
  </si>
  <si>
    <t>řezivo jehličnaté hranol jakost II nad 120 cm2</t>
  </si>
  <si>
    <t>-306182854</t>
  </si>
  <si>
    <t>134</t>
  </si>
  <si>
    <t>762341270</t>
  </si>
  <si>
    <t>Bednění a laťování montáž bednění střech rovných a šikmých sklonu do 60° s vyřezáním otvorů z desek dřevotřískových nebo dřevoštěpkových na sraz</t>
  </si>
  <si>
    <t>439931941</t>
  </si>
  <si>
    <t>226*1,1 "Přepočtené koeficientem množství</t>
  </si>
  <si>
    <t>135</t>
  </si>
  <si>
    <t>60726281</t>
  </si>
  <si>
    <t>deska dřevoštěpková OSB 3 P+D broušená tl 10mm</t>
  </si>
  <si>
    <t>998895850</t>
  </si>
  <si>
    <t>248*1,1 'Přepočtené koeficientem množství</t>
  </si>
  <si>
    <t>136</t>
  </si>
  <si>
    <t>762342211</t>
  </si>
  <si>
    <t>Bednění a laťování montáž laťování střech jednoduchých sklonu do 60° při osové vzdálenosti latí do 150 mm</t>
  </si>
  <si>
    <t>1274279974</t>
  </si>
  <si>
    <t>54*1,1 "Přepočtené koeficientem množství</t>
  </si>
  <si>
    <t>137</t>
  </si>
  <si>
    <t>605141010</t>
  </si>
  <si>
    <t>řezivo jehličnaté lať jakost I 10-25cm2</t>
  </si>
  <si>
    <t>1563051988</t>
  </si>
  <si>
    <t>138</t>
  </si>
  <si>
    <t>1420250304</t>
  </si>
  <si>
    <t>100*1,1 "Přepočtené koeficientem množství</t>
  </si>
  <si>
    <t>139</t>
  </si>
  <si>
    <t>1196530902</t>
  </si>
  <si>
    <t>140</t>
  </si>
  <si>
    <t>762395000</t>
  </si>
  <si>
    <t>Spojovací prostředky krovů, bednění a laťování, nadstřešních konstrukcí svory, prkna, hřebíky, pásová ocel, vruty</t>
  </si>
  <si>
    <t>1504792960</t>
  </si>
  <si>
    <t>141</t>
  </si>
  <si>
    <t>998762102</t>
  </si>
  <si>
    <t>Přesun hmot pro konstrukce tesařské stanovený z hmotnosti přesunovaného materiálu vodorovná dopravní vzdálenost do 50 m v objektech výšky přes 6 do 12 m</t>
  </si>
  <si>
    <t>-17928261</t>
  </si>
  <si>
    <t>763</t>
  </si>
  <si>
    <t>Konstrukce suché výstavby</t>
  </si>
  <si>
    <t>142</t>
  </si>
  <si>
    <t>763231263</t>
  </si>
  <si>
    <t>Podhled ze sádrovláknitých desek dvouvrstvá zavěšená spodní konstrukce z ocelových profilů CD, UD dvojitě opláštěná deskami protipožárními tl. 2 x 20 mm, bez TI</t>
  </si>
  <si>
    <t>-1447811782</t>
  </si>
  <si>
    <t>162*1,1 "Přepočtené koeficientem množství</t>
  </si>
  <si>
    <t>143</t>
  </si>
  <si>
    <t>R7</t>
  </si>
  <si>
    <t xml:space="preserve">SDK kastlíky pro VZT </t>
  </si>
  <si>
    <t>kpl</t>
  </si>
  <si>
    <t>-1732617623</t>
  </si>
  <si>
    <t>144</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</si>
  <si>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</si>
  <si>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</si>
  <si>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-489832788</t>
  </si>
  <si>
    <t>764</t>
  </si>
  <si>
    <t>Konstrukce klempířské</t>
  </si>
  <si>
    <t>145</t>
  </si>
  <si>
    <t>764212432</t>
  </si>
  <si>
    <t>Oplechování střešních prvků z pozinkovaného plechu okapu okapovým plechem střechy rovné rš 200 mm</t>
  </si>
  <si>
    <t>-1097085538</t>
  </si>
  <si>
    <t>146</t>
  </si>
  <si>
    <t>764213455</t>
  </si>
  <si>
    <t>Oplechování střešních prvků z pozinkovaného plechu sněhový zachytávač průbežný jednotrubkový</t>
  </si>
  <si>
    <t>-2047086262</t>
  </si>
  <si>
    <t>147</t>
  </si>
  <si>
    <t>764216643</t>
  </si>
  <si>
    <t>Oplechování parapetů z pozinkovaného plechu s povrchovou úpravou rovných celoplošně lepené, bez rohů rš 250 mm</t>
  </si>
  <si>
    <t>-2126295677</t>
  </si>
  <si>
    <t>148</t>
  </si>
  <si>
    <t>764216646</t>
  </si>
  <si>
    <t>Oplechování parapetů z pozinkovaného plechu s povrchovou úpravou rovných celoplošně lepené, bez rohů rš 500 mm</t>
  </si>
  <si>
    <t>1860281664</t>
  </si>
  <si>
    <t>149</t>
  </si>
  <si>
    <t>764244308</t>
  </si>
  <si>
    <t>Oplechování horních ploch zdí a nadezdívek (atik) z titanzinkového lesklého válcovaného plechu mechanicky kotvené rš 750 mm</t>
  </si>
  <si>
    <t>358054901</t>
  </si>
  <si>
    <t>150</t>
  </si>
  <si>
    <t>764511602</t>
  </si>
  <si>
    <t>Žlab podokapní z pozinkovaného plechu s povrchovou úpravou včetně háků a čel půlkruhový rš 330 mm</t>
  </si>
  <si>
    <t>-540498458</t>
  </si>
  <si>
    <t>151</t>
  </si>
  <si>
    <t>764518622</t>
  </si>
  <si>
    <t>Svod z pozinkovaného plechu s upraveným povrchem včetně objímek, kolen a odskoků kruhový, průměru 100 mm</t>
  </si>
  <si>
    <t>2039769244</t>
  </si>
  <si>
    <t>Poznámka k položce:
vč. prostupů a opracování detailu</t>
  </si>
  <si>
    <t>152</t>
  </si>
  <si>
    <t>998764102</t>
  </si>
  <si>
    <t>Přesun hmot pro konstrukce klempířské stanovený z hmotnosti přesunovaného materiálu vodorovná dopravní vzdálenost do 50 m v objektech výšky přes 6 do 12 m</t>
  </si>
  <si>
    <t>-2063317690</t>
  </si>
  <si>
    <t>153</t>
  </si>
  <si>
    <t>R2</t>
  </si>
  <si>
    <t>D+M okapnice kolem objektu</t>
  </si>
  <si>
    <t>1621747140</t>
  </si>
  <si>
    <t>50*1,15 "Přepočtené koeficientem množství</t>
  </si>
  <si>
    <t>765</t>
  </si>
  <si>
    <t>Krytina skládaná</t>
  </si>
  <si>
    <t>154</t>
  </si>
  <si>
    <t>765111015</t>
  </si>
  <si>
    <t>Montáž krytiny keramické sklonu do 30° drážkové na sucho, počet kusů přes 11 do 12 ks/m2</t>
  </si>
  <si>
    <t>845212196</t>
  </si>
  <si>
    <t>Poznámka k položce:
vč. veškerého příslušenství, kompletní dodání, vč. klempířských doplňků, oplechování, doplňkových tašek.</t>
  </si>
  <si>
    <t>188*1,1 "Přepočtené koeficientem množství</t>
  </si>
  <si>
    <t>155</t>
  </si>
  <si>
    <t>596605390</t>
  </si>
  <si>
    <t>taška ražená režná základní 27,7x46,5 cm</t>
  </si>
  <si>
    <t>1389868283</t>
  </si>
  <si>
    <t>156</t>
  </si>
  <si>
    <t>765111504</t>
  </si>
  <si>
    <t>Montáž krytiny keramické Příplatek k cenám včetně připevňovacích prostředků za sklon přes 40 do 50°</t>
  </si>
  <si>
    <t>2007959771</t>
  </si>
  <si>
    <t>157</t>
  </si>
  <si>
    <t>765191011</t>
  </si>
  <si>
    <t>Montáž pojistné hydroizolační fólie kladené ve sklonu přes 20° volně na krokve</t>
  </si>
  <si>
    <t>1704386931</t>
  </si>
  <si>
    <t>158</t>
  </si>
  <si>
    <t>28329266</t>
  </si>
  <si>
    <t>fólie nekontaktní nízkodifuzně propustná PE mikroperforovaná pro doplňkovou hydroizolační vrstvu třípláštových střech (reakce na oheň - třída E) 110-120g/m2</t>
  </si>
  <si>
    <t>-1528642135</t>
  </si>
  <si>
    <t>206,8*1,1 'Přepočtené koeficientem množství</t>
  </si>
  <si>
    <t>159</t>
  </si>
  <si>
    <t>R9</t>
  </si>
  <si>
    <t>Záchytný systém na střeše</t>
  </si>
  <si>
    <t>-1640378322</t>
  </si>
  <si>
    <t>Poznámka k položce:
Svařená pásová ocel záchytného systému kotvený pod kleštiny</t>
  </si>
  <si>
    <t>766</t>
  </si>
  <si>
    <t>Konstrukce truhlářské</t>
  </si>
  <si>
    <t>160</t>
  </si>
  <si>
    <t>766421212</t>
  </si>
  <si>
    <t>Montáž obložení podhledů jednoduchých palubkami na pero a drážku z měkkého dřeva, šířky přes 60 do 80 mm</t>
  </si>
  <si>
    <t>-1910524525</t>
  </si>
  <si>
    <t>161</t>
  </si>
  <si>
    <t>R8</t>
  </si>
  <si>
    <t>Rošt pro dřevěný obklad</t>
  </si>
  <si>
    <t>-266046773</t>
  </si>
  <si>
    <t>611911200</t>
  </si>
  <si>
    <t>palubky obkladové SM profil klasický 12,5x96mm A/B</t>
  </si>
  <si>
    <t>-1461478222</t>
  </si>
  <si>
    <t>163</t>
  </si>
  <si>
    <t>766622131</t>
  </si>
  <si>
    <t>Montáž oken plastových včetně montáže rámu na polyuretanovou pěnu plochy přes 1 m2 otevíravých nebo sklápěcích do zdiva, výšky do 1,5 m</t>
  </si>
  <si>
    <t>1993452097</t>
  </si>
  <si>
    <t>Poznámka k položce:
kompletně vč. spotřebního materiálu detail č.2</t>
  </si>
  <si>
    <t>164</t>
  </si>
  <si>
    <t>MO1</t>
  </si>
  <si>
    <t>Okno plastové kompletně dle popisu O1 1250/1500</t>
  </si>
  <si>
    <t>1642357611</t>
  </si>
  <si>
    <t>165</t>
  </si>
  <si>
    <t>MO2</t>
  </si>
  <si>
    <t>Okno plastové kompletně dle popisu O2 1500/1500</t>
  </si>
  <si>
    <t>556650093</t>
  </si>
  <si>
    <t>166</t>
  </si>
  <si>
    <t>MO3</t>
  </si>
  <si>
    <t>Okno plastové kompletně dle popisu O3 2300/1500</t>
  </si>
  <si>
    <t>-1908949055</t>
  </si>
  <si>
    <t>167</t>
  </si>
  <si>
    <t>MO4</t>
  </si>
  <si>
    <t>Okno plastové kompletně dle popisu O4 2700/1500</t>
  </si>
  <si>
    <t>1358053999</t>
  </si>
  <si>
    <t>168</t>
  </si>
  <si>
    <t>MO7</t>
  </si>
  <si>
    <t>Okno plastové kompletně dle popisu O7 1065/1500</t>
  </si>
  <si>
    <t>437030435</t>
  </si>
  <si>
    <t>169</t>
  </si>
  <si>
    <t>766622132</t>
  </si>
  <si>
    <t>Montáž oken plastových včetně montáže rámu na polyuretanovou pěnu plochy přes 1 m2 otevíravých nebo sklápěcích do zdiva, výšky přes 1,5 do 2,5 m</t>
  </si>
  <si>
    <t>-2051954084</t>
  </si>
  <si>
    <t>170</t>
  </si>
  <si>
    <t>MO5</t>
  </si>
  <si>
    <t>Okno plastové kompletně dle popisu O5 4400/2300</t>
  </si>
  <si>
    <t>315440615</t>
  </si>
  <si>
    <t>171</t>
  </si>
  <si>
    <t>MO6</t>
  </si>
  <si>
    <t>Okno plastové kompletně dle popisu O6 1500/2200</t>
  </si>
  <si>
    <t>1669856530</t>
  </si>
  <si>
    <t>172</t>
  </si>
  <si>
    <t>MO8</t>
  </si>
  <si>
    <t>Okno plastové kompletně dle popisu O8 600/2200</t>
  </si>
  <si>
    <t>-1178379491</t>
  </si>
  <si>
    <t>173</t>
  </si>
  <si>
    <t>766660001</t>
  </si>
  <si>
    <t>Montáž dveřních křídel dřevěných nebo plastových otevíravých do ocelové zárubně povrchově upravených jednokřídlových, šířky do 800 mm</t>
  </si>
  <si>
    <t>-1400622429</t>
  </si>
  <si>
    <t>174</t>
  </si>
  <si>
    <t>611601880</t>
  </si>
  <si>
    <t>dveře dřevěné vnitřní hladké plné 1křídlové standardní provedení 80x197cm</t>
  </si>
  <si>
    <t>-1268832462</t>
  </si>
  <si>
    <t>175</t>
  </si>
  <si>
    <t>611601580</t>
  </si>
  <si>
    <t>dveře dřevěné vnitřní hladké plné 1křídlové standardní provedení 70x197cm</t>
  </si>
  <si>
    <t>1181775522</t>
  </si>
  <si>
    <t>176</t>
  </si>
  <si>
    <t>766660002</t>
  </si>
  <si>
    <t>Montáž dveřních křídel dřevěných nebo plastových otevíravých do ocelové zárubně povrchově upravených jednokřídlových, šířky přes 800 mm</t>
  </si>
  <si>
    <t>-1715623670</t>
  </si>
  <si>
    <t>177</t>
  </si>
  <si>
    <t>611602160</t>
  </si>
  <si>
    <t>dveře dřevěné vnitřní hladké plné 1křídlové bílé 90x197cm</t>
  </si>
  <si>
    <t>192640682</t>
  </si>
  <si>
    <t>178</t>
  </si>
  <si>
    <t>766660316</t>
  </si>
  <si>
    <t>Montáž dveřních křídel dřevěných nebo plastových posuvných dveří do pouzdra zděné příčky s jednou kapsou dvoukřídlových, průchozí šířky přes 800 do 1200 mm</t>
  </si>
  <si>
    <t>-1644595094</t>
  </si>
  <si>
    <t>179</t>
  </si>
  <si>
    <t>MR3</t>
  </si>
  <si>
    <t>Dveře posuvné D6</t>
  </si>
  <si>
    <t>442074693</t>
  </si>
  <si>
    <t>180</t>
  </si>
  <si>
    <t>MR2</t>
  </si>
  <si>
    <t>Dveře posuvné D7</t>
  </si>
  <si>
    <t>-401735258</t>
  </si>
  <si>
    <t>181</t>
  </si>
  <si>
    <t>766660411</t>
  </si>
  <si>
    <t>Montáž dveřních křídel dřevěných nebo plastových vchodových dveří včetně rámu do zdiva jednokřídlových bez nadsvětlíku</t>
  </si>
  <si>
    <t>588694900</t>
  </si>
  <si>
    <t>182</t>
  </si>
  <si>
    <t>MR7</t>
  </si>
  <si>
    <t>Dveře jednokřídlé D8 900/2150</t>
  </si>
  <si>
    <t>-1933541488</t>
  </si>
  <si>
    <t>183</t>
  </si>
  <si>
    <t>MR8</t>
  </si>
  <si>
    <t>Dveře jednokřídlé D9 900/2250</t>
  </si>
  <si>
    <t>-774794078</t>
  </si>
  <si>
    <t>184</t>
  </si>
  <si>
    <t>MR5</t>
  </si>
  <si>
    <t>Dveře jednokřídlé  D2 900/2150</t>
  </si>
  <si>
    <t>1958474669</t>
  </si>
  <si>
    <t>185</t>
  </si>
  <si>
    <t>MR6</t>
  </si>
  <si>
    <t>Dveře vnitřní D3 900/1970</t>
  </si>
  <si>
    <t>415393733</t>
  </si>
  <si>
    <t>186</t>
  </si>
  <si>
    <t>766671029</t>
  </si>
  <si>
    <t>Montáž střešních oken dřevěných nebo plastových kyvných, výklopných/kyvných s okenním rámem a lemováním, s plisovaným límcem, s napojením na krytinu do krytiny tvarované, rozměru 94 x 140 cm</t>
  </si>
  <si>
    <t>1352034842</t>
  </si>
  <si>
    <t>187</t>
  </si>
  <si>
    <t>61124307</t>
  </si>
  <si>
    <t>okno střešní 94 x 140 cm</t>
  </si>
  <si>
    <t>-939196509</t>
  </si>
  <si>
    <t>Poznámka k položce:
kompletní dodávní. Např. Velux GGL PK 08 3066</t>
  </si>
  <si>
    <t>188</t>
  </si>
  <si>
    <t>998766102</t>
  </si>
  <si>
    <t>Přesun hmot pro konstrukce truhlářské stanovený z hmotnosti přesunovaného materiálu vodorovná dopravní vzdálenost do 50 m v objektech výšky přes 6 do 12 m</t>
  </si>
  <si>
    <t>1729871808</t>
  </si>
  <si>
    <t>767</t>
  </si>
  <si>
    <t>Konstrukce zámečnické</t>
  </si>
  <si>
    <t>189</t>
  </si>
  <si>
    <t>767161114</t>
  </si>
  <si>
    <t>Montáž zábradlí rovného z trubek nebo tenkostěnných profilů do zdiva, hmotnosti 1 m zábradlí přes 20 do 30 kg</t>
  </si>
  <si>
    <t>792980743</t>
  </si>
  <si>
    <t>Poznámka k položce:
- madla + sloupky ocelový profil 10x40 mm
                                                           - výplň zábradlí - šikmá nebo rovná - 9ks ocelový profil 10x40 mm
                                                           - povrchová úprava - žárově zinkovaná
                                                           - kotvení sloupků - pomocí kotevních destiček + chemie
viz. seznam standardů</t>
  </si>
  <si>
    <t>190</t>
  </si>
  <si>
    <t>140110140</t>
  </si>
  <si>
    <t>trubka ocelová bezešvá hladká jakost 11 353 31,8x2,6mm</t>
  </si>
  <si>
    <t>-117665230</t>
  </si>
  <si>
    <t>191</t>
  </si>
  <si>
    <t>767210113</t>
  </si>
  <si>
    <t>Montáž schodnic ocelových rovných na ocelovou konstrukci šroubováním</t>
  </si>
  <si>
    <t>-2055966669</t>
  </si>
  <si>
    <t>Poznámka k položce:
Schody střecha</t>
  </si>
  <si>
    <t>192</t>
  </si>
  <si>
    <t>MR1</t>
  </si>
  <si>
    <t>Univerzální plošinka, žárově zinkovaná povrchová úprava 480x250 u komínu 2x 800x250</t>
  </si>
  <si>
    <t>-1096584463</t>
  </si>
  <si>
    <t>193</t>
  </si>
  <si>
    <t>767220120</t>
  </si>
  <si>
    <t>Montáž schodišťového zábradlí z trubek nebo tenkostěnných profilů do zdiva, hmotnosti 1 m zábradlí přes 15 do 25 kg</t>
  </si>
  <si>
    <t>-809439530</t>
  </si>
  <si>
    <t>194</t>
  </si>
  <si>
    <t>609531439</t>
  </si>
  <si>
    <t>195</t>
  </si>
  <si>
    <t>767531111</t>
  </si>
  <si>
    <t>Montáž vstupních čistících zón z rohoží kovových nebo plastových</t>
  </si>
  <si>
    <t>-1915425083</t>
  </si>
  <si>
    <t>196</t>
  </si>
  <si>
    <t>697520020</t>
  </si>
  <si>
    <t>rohož vstupní provedení hliník extra 27 mm</t>
  </si>
  <si>
    <t>-1509856146</t>
  </si>
  <si>
    <t>197</t>
  </si>
  <si>
    <t>998767102</t>
  </si>
  <si>
    <t>Přesun hmot pro zámečnické konstrukce stanovený z hmotnosti přesunovaného materiálu vodorovná dopravní vzdálenost do 50 m v objektech výšky přes 6 do 12 m</t>
  </si>
  <si>
    <t>375796720</t>
  </si>
  <si>
    <t>198</t>
  </si>
  <si>
    <t>R1.1</t>
  </si>
  <si>
    <t>D+M Typizovaný box na 2 odpadní nádoby 1200/1500/920 pozink</t>
  </si>
  <si>
    <t>-140739590</t>
  </si>
  <si>
    <t>Poznámka k položce:
Box pro dvě popelnice. Box je bez podlážky. Přední dvířka otevírací.
Nosná konstrukce boxu na suroviny od společnosti je složena z pozinkovaných ocelových profilů s práškovým nástřikem. Výplň boxů na suroviny je z pozinku nebo práškového nástřiku z plechu s hranatými otvory v různých kombinacích. 
Box bude osazen na zpevněné ploše před uličním oplocením celkem 1ks.
Box bude v rozích osazen na pryžové podložky výšky cca 10 mm</t>
  </si>
  <si>
    <t>199</t>
  </si>
  <si>
    <t>R3</t>
  </si>
  <si>
    <t>D+M Žebřík na fasádu</t>
  </si>
  <si>
    <t>1263540319</t>
  </si>
  <si>
    <t>200</t>
  </si>
  <si>
    <t>R4</t>
  </si>
  <si>
    <t>D+M Střešní žebříkové schody</t>
  </si>
  <si>
    <t>-1919731828</t>
  </si>
  <si>
    <t>201</t>
  </si>
  <si>
    <t>R6</t>
  </si>
  <si>
    <t>D+M větrací mřížky</t>
  </si>
  <si>
    <t>-1228488814</t>
  </si>
  <si>
    <t>771</t>
  </si>
  <si>
    <t>Podlahy z dlaždic</t>
  </si>
  <si>
    <t>202</t>
  </si>
  <si>
    <t>771413112</t>
  </si>
  <si>
    <t>Montáž soklíků pórovinových lepených standardním lepidlem rovných výšky přes 65 do 90 mm</t>
  </si>
  <si>
    <t>-1561953160</t>
  </si>
  <si>
    <t>Poznámka k položce:
vč. systémových lišt, spárovací hmoty, zatmelení</t>
  </si>
  <si>
    <t>68*1,1 "Přepočtené koeficientem množství</t>
  </si>
  <si>
    <t>203</t>
  </si>
  <si>
    <t>597614160</t>
  </si>
  <si>
    <t>sokl -  dlaždice keramické slinuté neglazované mrazuvzdorné  300 x 80mm</t>
  </si>
  <si>
    <t>1941126328</t>
  </si>
  <si>
    <t>231,818181818182*1,1 "Přepočtené koeficientem množství</t>
  </si>
  <si>
    <t>204</t>
  </si>
  <si>
    <t>771531025</t>
  </si>
  <si>
    <t>Montáž podlahy z dlaždic cihelných nebo portlandských tloušťky do 30 mm lepených standardním lepidlem přes 19 do 22 ks/m2</t>
  </si>
  <si>
    <t>1884803364</t>
  </si>
  <si>
    <t>"balkon" 25</t>
  </si>
  <si>
    <t>199*1,1 "Přepočtené koeficientem množství</t>
  </si>
  <si>
    <t>205</t>
  </si>
  <si>
    <t>597612900</t>
  </si>
  <si>
    <t>dlaždice keramické podlahové  (barevné) přes 9 do 12 ks/m2</t>
  </si>
  <si>
    <t>862017542</t>
  </si>
  <si>
    <t>88*1,15 "Přepočtené koeficientem množství</t>
  </si>
  <si>
    <t>206</t>
  </si>
  <si>
    <t>597612900.1</t>
  </si>
  <si>
    <t>dlaždice keramické protiskluzové</t>
  </si>
  <si>
    <t>1796517671</t>
  </si>
  <si>
    <t>112*1,15 "Přepočtené koeficientem množství</t>
  </si>
  <si>
    <t>207</t>
  </si>
  <si>
    <t>771990112</t>
  </si>
  <si>
    <t>Vyrovnání podkladní vrstvy samonivelační stěrkou tl. 4 mm, min. pevnosti 30 MPa</t>
  </si>
  <si>
    <t>724735108</t>
  </si>
  <si>
    <t>208</t>
  </si>
  <si>
    <t>998771102</t>
  </si>
  <si>
    <t>Přesun hmot pro podlahy z dlaždic stanovený z hmotnosti přesunovaného materiálu vodorovná dopravní vzdálenost do 50 m v objektech výšky přes 6 do 12 m</t>
  </si>
  <si>
    <t>2115320618</t>
  </si>
  <si>
    <t>776</t>
  </si>
  <si>
    <t>Podlahy povlakové</t>
  </si>
  <si>
    <t>209</t>
  </si>
  <si>
    <t>776121111</t>
  </si>
  <si>
    <t>Příprava podkladu penetrace vodou ředitelná na savý podklad (válečkováním) ředěná v poměru 1:3 podlah</t>
  </si>
  <si>
    <t>799002176</t>
  </si>
  <si>
    <t>210</t>
  </si>
  <si>
    <t>776251111</t>
  </si>
  <si>
    <t>Montáž podlahovin z přírodního linolea (marmolea) lepením standardním lepidlem z pásů standardních</t>
  </si>
  <si>
    <t>-1517843603</t>
  </si>
  <si>
    <t>178*1,1 "Přepočtené koeficientem množství</t>
  </si>
  <si>
    <t>211</t>
  </si>
  <si>
    <t>284110680</t>
  </si>
  <si>
    <t>linoleum přírodní ze 100% dřevité moučky, tl. 2,00 mm, zátěž 32/41, R9, Cfl S1</t>
  </si>
  <si>
    <t>-372520563</t>
  </si>
  <si>
    <t>178*1,15 "Přepočtené koeficientem množství</t>
  </si>
  <si>
    <t>212</t>
  </si>
  <si>
    <t>776411111</t>
  </si>
  <si>
    <t>Montáž soklíků lepením obvodových, výšky do 80 mm</t>
  </si>
  <si>
    <t>1060166935</t>
  </si>
  <si>
    <t>110*1,1 "Přepočtené koeficientem množství</t>
  </si>
  <si>
    <t>213</t>
  </si>
  <si>
    <t>28411009</t>
  </si>
  <si>
    <t>lišta soklová PVC 18 x 80 mm</t>
  </si>
  <si>
    <t>-367539265</t>
  </si>
  <si>
    <t>110*1,15 "Přepočtené koeficientem množství</t>
  </si>
  <si>
    <t>214</t>
  </si>
  <si>
    <t>776421311</t>
  </si>
  <si>
    <t>Montáž lišt přechodových samolepících</t>
  </si>
  <si>
    <t>-902863326</t>
  </si>
  <si>
    <t>0,9+0,9+0,9+0,9+0,9+0,9+0,9+0,8+0,6+0,7+0,9+0,9+0,9+0,9</t>
  </si>
  <si>
    <t>215</t>
  </si>
  <si>
    <t>61418111.1</t>
  </si>
  <si>
    <t>lišta podlahová hliníková</t>
  </si>
  <si>
    <t>-1611251781</t>
  </si>
  <si>
    <t>12*1,02 'Přepočtené koeficientem množství</t>
  </si>
  <si>
    <t>216</t>
  </si>
  <si>
    <t>998776102</t>
  </si>
  <si>
    <t>Přesun hmot pro podlahy povlakové stanovený z hmotnosti přesunovaného materiálu vodorovná dopravní vzdálenost do 50 m v objektech výšky přes 6 do 12 m</t>
  </si>
  <si>
    <t>986848346</t>
  </si>
  <si>
    <t>781</t>
  </si>
  <si>
    <t>Dokončovací práce - obklady</t>
  </si>
  <si>
    <t>217</t>
  </si>
  <si>
    <t>781414113</t>
  </si>
  <si>
    <t>Montáž obkladů vnitřních stěn z obkladaček a dekorů (listel) pórovinových lepených flexibilním lepidlem z obkladaček pravoúhlých přes 25 do 35 ks/m2</t>
  </si>
  <si>
    <t>-1905406003</t>
  </si>
  <si>
    <t>78*1,1 "Přepočtené koeficientem množství</t>
  </si>
  <si>
    <t>218</t>
  </si>
  <si>
    <t>597610000</t>
  </si>
  <si>
    <t>obkládačky keramické - koupelny  (bílé i barevné) 25 x 33 x 0,7 cm I. j.</t>
  </si>
  <si>
    <t>-425566952</t>
  </si>
  <si>
    <t>78*1,15 "Přepočtené koeficientem množství</t>
  </si>
  <si>
    <t>219</t>
  </si>
  <si>
    <t>998781102</t>
  </si>
  <si>
    <t>Přesun hmot pro obklady keramické stanovený z hmotnosti přesunovaného materiálu vodorovná dopravní vzdálenost do 50 m v objektech výšky přes 6 do 12 m</t>
  </si>
  <si>
    <t>-1489768568</t>
  </si>
  <si>
    <t>783</t>
  </si>
  <si>
    <t>Dokončovací práce - nátěry</t>
  </si>
  <si>
    <t>220</t>
  </si>
  <si>
    <t>783118101</t>
  </si>
  <si>
    <t>Lazurovací nátěr truhlářských konstrukcí jednonásobný syntetický</t>
  </si>
  <si>
    <t>437753639</t>
  </si>
  <si>
    <t>784</t>
  </si>
  <si>
    <t>Dokončovací práce - malby a tapety</t>
  </si>
  <si>
    <t>221</t>
  </si>
  <si>
    <t>784181101</t>
  </si>
  <si>
    <t>Penetrace podkladu jednonásobná základní akrylátová v místnostech výšky do 3,80 m</t>
  </si>
  <si>
    <t>-1042946623</t>
  </si>
  <si>
    <t>900*1,1 "Přepočtené koeficientem množství</t>
  </si>
  <si>
    <t>222</t>
  </si>
  <si>
    <t>784211001</t>
  </si>
  <si>
    <t>Malby z malířských směsí otěruvzdorných za mokra jednonásobné, bílé za mokra otěruvzdorné výborně v místnostech výšky do 3,80 m</t>
  </si>
  <si>
    <t>137133195</t>
  </si>
  <si>
    <t>786</t>
  </si>
  <si>
    <t>Dokončovací práce - čalounické úpravy</t>
  </si>
  <si>
    <t>223</t>
  </si>
  <si>
    <t>786624121</t>
  </si>
  <si>
    <t>Montáž zastiňujících žaluzií lamelových do oken zdvojených otevíravých, sklápěcích nebo vyklápěcích kovových</t>
  </si>
  <si>
    <t>-2131168175</t>
  </si>
  <si>
    <t>224</t>
  </si>
  <si>
    <t>553462000</t>
  </si>
  <si>
    <t>žaluzie horizontální interiérové</t>
  </si>
  <si>
    <t>996202945</t>
  </si>
  <si>
    <t>225</t>
  </si>
  <si>
    <t>R1</t>
  </si>
  <si>
    <t>D+M Sítě proti hmyzu</t>
  </si>
  <si>
    <t>1056305033</t>
  </si>
  <si>
    <t>SO 01_D.1.4.1 - Zdravotechnické instalace</t>
  </si>
  <si>
    <t>9 - Ostatní konstrukce a práce, bourání</t>
  </si>
  <si>
    <t xml:space="preserve">    8 - Trubní vedení</t>
  </si>
  <si>
    <t xml:space="preserve">    722 - Zdravotechnika - vnitřní vodovod</t>
  </si>
  <si>
    <t xml:space="preserve">    725 - Zdravotechnika - zařizovací předměty</t>
  </si>
  <si>
    <t xml:space="preserve">    732 - Ústřední vytápění - strojovny</t>
  </si>
  <si>
    <t>VRN - Vedlejší rozpočtové náklady</t>
  </si>
  <si>
    <t xml:space="preserve">    0 - Vedlejší rozpočtové náklady</t>
  </si>
  <si>
    <t>935932633.R</t>
  </si>
  <si>
    <t>Podomítkový sifon kombinovaný s přívodem vody a zásuvkou - pro pračku</t>
  </si>
  <si>
    <t>200326676</t>
  </si>
  <si>
    <t>935932634</t>
  </si>
  <si>
    <t>Odvodňovací plastový žlab sifon + sítko pro žlab vnitřní šířky 200 mm z plastu a pozinkové oceli</t>
  </si>
  <si>
    <t>1446404412</t>
  </si>
  <si>
    <t>935932634.R</t>
  </si>
  <si>
    <t>Odkapový otevřený sifon pro odvod kondenzátu s kombinovanou zápachovou uzávěrou, odtok DN 40 nebo DN 50</t>
  </si>
  <si>
    <t>-920147505</t>
  </si>
  <si>
    <t>973031336</t>
  </si>
  <si>
    <t>Vysekání výklenků nebo kapes ve zdivu z cihel na maltu vápennou nebo vápenocementovou kapes, plochy do 0,16 m2, hl. do 450 mm</t>
  </si>
  <si>
    <t>647372646</t>
  </si>
  <si>
    <t>Poznámka k položce:
či v SDK</t>
  </si>
  <si>
    <t>115101201</t>
  </si>
  <si>
    <t>Čerpání vody na dopravní výšku do 10 m s uvažovaným průměrným přítokem do 500 l/min</t>
  </si>
  <si>
    <t>hod</t>
  </si>
  <si>
    <t>-2131986892</t>
  </si>
  <si>
    <t>115101301</t>
  </si>
  <si>
    <t>Pohotovost záložní čerpací soupravy pro dopravní výšku do 10 m s uvažovaným průměrným přítokem do 500 l/min</t>
  </si>
  <si>
    <t>den</t>
  </si>
  <si>
    <t>224920368</t>
  </si>
  <si>
    <t>132201101</t>
  </si>
  <si>
    <t>Hloubení zapažených i nezapažených rýh šířky do 600 mm s urovnáním dna do předepsaného profilu a spádu v hornině tř. 3 do 100 m3</t>
  </si>
  <si>
    <t>-429190709</t>
  </si>
  <si>
    <t>132201109</t>
  </si>
  <si>
    <t>Hloubení zapažených i nezapažených rýh šířky do 600 mm s urovnáním dna do předepsaného profilu a spádu v hornině tř. 3 Příplatek k cenám za lepivost horniny tř. 3</t>
  </si>
  <si>
    <t>-1908584819</t>
  </si>
  <si>
    <t>161101101</t>
  </si>
  <si>
    <t>Svislé přemístění výkopku bez naložení do dopravní nádoby avšak s vyprázdněním dopravní nádoby na hromadu nebo do dopravního prostředku z horniny tř. 1 až 4, při hloubce výkopu přes 1 do 2,5 m</t>
  </si>
  <si>
    <t>1658992162</t>
  </si>
  <si>
    <t>162701105</t>
  </si>
  <si>
    <t>Vodorovné přemístění výkopku nebo sypaniny po suchu na obvyklém dopravním prostředku, bez naložení výkopku, avšak se složením bez rozhrnutí z horniny tř. 1 až 4 na vzdálenost přes 9 000 do 10 000 m</t>
  </si>
  <si>
    <t>1287521117</t>
  </si>
  <si>
    <t>167101102</t>
  </si>
  <si>
    <t>Nakládání, skládání a překládání neulehlého výkopku nebo sypaniny nakládání, množství přes 100 m3, z hornin tř. 1 až 4</t>
  </si>
  <si>
    <t>-1354014415</t>
  </si>
  <si>
    <t>-1246466243</t>
  </si>
  <si>
    <t>127059564</t>
  </si>
  <si>
    <t>175101209</t>
  </si>
  <si>
    <t>Obsypání objektů nad přilehlým původním terénem sypaninou z vhodných hornin 1 až 4 nebo materiálem uloženým ve vzdálenosti do 3 m od vnějšího kraje objektu pro jakoukoliv míru zhutnění Příplatek k ceně za prohození sypaniny sítem</t>
  </si>
  <si>
    <t>796871436</t>
  </si>
  <si>
    <t>175151101</t>
  </si>
  <si>
    <t>Obsypání potrubí strojně sypaninou z vhodných hornin tř. 1 až 4 nebo materiálem připraveným podél výkopu ve vzdálenosti do 3 m od jeho kraje, pro jakoukoliv hloubku výkopu a míru zhutnění bez prohození sypaniny</t>
  </si>
  <si>
    <t>2056415942</t>
  </si>
  <si>
    <t>212752212</t>
  </si>
  <si>
    <t>Trativody z drenážních trubek se zřízením štěrkopískového lože pod trubky a s jejich obsypem v průměrném celkovém množství do 0,15 m3/m v otevřeném výkopu z trubek plastových flexibilních D přes 65 do 100 mm</t>
  </si>
  <si>
    <t>184709221</t>
  </si>
  <si>
    <t>451572111</t>
  </si>
  <si>
    <t>Lože pod potrubí, stoky a drobné objekty v otevřeném výkopu z kameniva drobného těženého 0 až 4 mm</t>
  </si>
  <si>
    <t>-2112201449</t>
  </si>
  <si>
    <t>Trubní vedení</t>
  </si>
  <si>
    <t>871265211</t>
  </si>
  <si>
    <t>Kanalizační potrubí z tvrdého PVC v otevřeném výkopu ve sklonu do 20 %, hladkého plnostěnného jednovrstvého, tuhost třídy SN 4 DN 110</t>
  </si>
  <si>
    <t>-2071752402</t>
  </si>
  <si>
    <t>877265221</t>
  </si>
  <si>
    <t>Montáž tvarovek na kanalizačním potrubí z trub z plastu z tvrdého PVC nebo z polypropylenu v otevřeném výkopu dvouosých DN 110</t>
  </si>
  <si>
    <t>-1395840573</t>
  </si>
  <si>
    <t>2+3</t>
  </si>
  <si>
    <t>286110860</t>
  </si>
  <si>
    <t>čistící kus odpadního systému tlumící zvuk DN 70</t>
  </si>
  <si>
    <t>1214844284</t>
  </si>
  <si>
    <t>286110870</t>
  </si>
  <si>
    <t>čistící kus odpadního systému tlumící zvuk DN 100</t>
  </si>
  <si>
    <t>119517882</t>
  </si>
  <si>
    <t>713463411</t>
  </si>
  <si>
    <t>Montáž izolace tepelné potrubí a ohybů tvarovkami nebo deskami potrubními pouzdry návlekovými izolačními hadicemi potrubí a ohybů</t>
  </si>
  <si>
    <t>-52714561</t>
  </si>
  <si>
    <t>7,5+4,2+17,8+26,5</t>
  </si>
  <si>
    <t>631254610.1</t>
  </si>
  <si>
    <t>Návleková izolace  PE 4 mm, DN 40</t>
  </si>
  <si>
    <t>2084122063</t>
  </si>
  <si>
    <t>631254610.2</t>
  </si>
  <si>
    <t>Návleková izolace  PE 4 mm, DN 50</t>
  </si>
  <si>
    <t>-276932222</t>
  </si>
  <si>
    <t>631254610.3</t>
  </si>
  <si>
    <t>Návleková izolace  PE 4 mm, DN 75</t>
  </si>
  <si>
    <t>1794202044</t>
  </si>
  <si>
    <t>631254610.4</t>
  </si>
  <si>
    <t>Návleková izolace  PE 4 mm, DN 110</t>
  </si>
  <si>
    <t>564905211</t>
  </si>
  <si>
    <t>-504429246</t>
  </si>
  <si>
    <t>6,6+27,3+40+34,9+25,1+23,4</t>
  </si>
  <si>
    <t>283771410</t>
  </si>
  <si>
    <t>izolace tepelná potrubí z pěnového polyetylenu 20 x 9 mm</t>
  </si>
  <si>
    <t>-1259032395</t>
  </si>
  <si>
    <t>283771110</t>
  </si>
  <si>
    <t>izolace tepelná potrubí z pěnového polyetylenu 28 x 9 mm</t>
  </si>
  <si>
    <t>-597281253</t>
  </si>
  <si>
    <t>283770520</t>
  </si>
  <si>
    <t>izolace tepelná potrubí z pěnového polyetylenu 32 x 13 mm</t>
  </si>
  <si>
    <t>-344044497</t>
  </si>
  <si>
    <t>283771430.R</t>
  </si>
  <si>
    <t>izolace tepelná potrubí z pěnového polyetylenu 20 x 30 mm</t>
  </si>
  <si>
    <t>CS ÚRS 2017 01</t>
  </si>
  <si>
    <t>-468539364</t>
  </si>
  <si>
    <t>283770490.R</t>
  </si>
  <si>
    <t>tvarovky z lehčených plastů izolace potrubí vnitřní průměr x tl. izolace [mm] 28 x 30</t>
  </si>
  <si>
    <t>-1390355157</t>
  </si>
  <si>
    <t>283770540.R</t>
  </si>
  <si>
    <t>izolace tepelná potrubí z pěnového polyetylenu 32 x 40 mm</t>
  </si>
  <si>
    <t>-690768740</t>
  </si>
  <si>
    <t>998713101</t>
  </si>
  <si>
    <t>Přesun hmot pro izolace tepelné stanovený z hmotnosti přesunovaného materiálu vodorovná dopravní vzdálenost do 50 m v objektech výšky do 6 m</t>
  </si>
  <si>
    <t>25682996</t>
  </si>
  <si>
    <t>721174024</t>
  </si>
  <si>
    <t>Potrubí z plastových trub polypropylenové odpadní (svislé) DN 75</t>
  </si>
  <si>
    <t>-1202638611</t>
  </si>
  <si>
    <t>721174025</t>
  </si>
  <si>
    <t>Potrubí z plastových trub polypropylenové odpadní (svislé) DN 110</t>
  </si>
  <si>
    <t>-1137133241</t>
  </si>
  <si>
    <t>721174042</t>
  </si>
  <si>
    <t>Potrubí z plastových trub polypropylenové připojovací DN 40</t>
  </si>
  <si>
    <t>765025795</t>
  </si>
  <si>
    <t>721174043</t>
  </si>
  <si>
    <t>Potrubí z plastových trub polypropylenové připojovací DN 50</t>
  </si>
  <si>
    <t>1151881720</t>
  </si>
  <si>
    <t>721174045</t>
  </si>
  <si>
    <t>Potrubí z plastových trub polypropylenové připojovací DN 110</t>
  </si>
  <si>
    <t>1201953309</t>
  </si>
  <si>
    <t>721194104</t>
  </si>
  <si>
    <t>Vyměření přípojek na potrubí vyvedení a upevnění odpadních výpustek DN 40</t>
  </si>
  <si>
    <t>307737139</t>
  </si>
  <si>
    <t>721194105</t>
  </si>
  <si>
    <t>Vyměření přípojek na potrubí vyvedení a upevnění odpadních výpustek DN 50</t>
  </si>
  <si>
    <t>-1818584977</t>
  </si>
  <si>
    <t>721194109</t>
  </si>
  <si>
    <t>Vyměření přípojek na potrubí vyvedení a upevnění odpadních výpustek DN 100</t>
  </si>
  <si>
    <t>-724691746</t>
  </si>
  <si>
    <t>721211405</t>
  </si>
  <si>
    <t>Podlahové vpusti s vodorovným odtokem DN 40/50 s automatickým a ručním uzávěrem</t>
  </si>
  <si>
    <t>-1552784249</t>
  </si>
  <si>
    <t>Poznámka k položce:
200 x 200</t>
  </si>
  <si>
    <t>721211422.1</t>
  </si>
  <si>
    <t>Podlahová vpusť, odtok DN 100, nerez mřížka</t>
  </si>
  <si>
    <t>858357450</t>
  </si>
  <si>
    <t>721242115</t>
  </si>
  <si>
    <t>Lapače střešních splavenin polypropylenové (PP) s kulovým kloubem na odtoku DN 110</t>
  </si>
  <si>
    <t>1645421279</t>
  </si>
  <si>
    <t>721273152</t>
  </si>
  <si>
    <t>Ventilační hlavice z polypropylenu (PP) DN 75</t>
  </si>
  <si>
    <t>692745451</t>
  </si>
  <si>
    <t>721273153</t>
  </si>
  <si>
    <t>Ventilační hlavice z polypropylenu (PP) DN 110</t>
  </si>
  <si>
    <t>-198569049</t>
  </si>
  <si>
    <t>Poznámka k položce:
v barvě střešní krytiny</t>
  </si>
  <si>
    <t>721290111</t>
  </si>
  <si>
    <t>Zkouška těsnosti kanalizace v objektech vodou do DN 125</t>
  </si>
  <si>
    <t>-213313962</t>
  </si>
  <si>
    <t>721290112</t>
  </si>
  <si>
    <t>Zkouška těsnosti kanalizace v objektech vodou DN 150 nebo DN 200</t>
  </si>
  <si>
    <t>-162277697</t>
  </si>
  <si>
    <t>998721101</t>
  </si>
  <si>
    <t>Přesun hmot pro vnitřní kanalizace stanovený z hmotnosti přesunovaného materiálu vodorovná dopravní vzdálenost do 50 m v objektech výšky do 6 m</t>
  </si>
  <si>
    <t>719460491</t>
  </si>
  <si>
    <t>722</t>
  </si>
  <si>
    <t>Zdravotechnika - vnitřní vodovod</t>
  </si>
  <si>
    <t>722176112</t>
  </si>
  <si>
    <t>Montáž potrubí z plastových trub svařovaných polyfuzně D přes 16 do 20 mm</t>
  </si>
  <si>
    <t>1498919049</t>
  </si>
  <si>
    <t>286151000</t>
  </si>
  <si>
    <t>trubka tlaková PPR řada PN 10 20x2,2x4000mm</t>
  </si>
  <si>
    <t>-164835089</t>
  </si>
  <si>
    <t>722176113</t>
  </si>
  <si>
    <t>Montáž potrubí z plastových trub svařovaných polyfuzně D přes 20 do 25 mm</t>
  </si>
  <si>
    <t>-1006984694</t>
  </si>
  <si>
    <t>286151050</t>
  </si>
  <si>
    <t>trubka tlaková PPR řada PN 10 25x2,3x4000mm</t>
  </si>
  <si>
    <t>189153109</t>
  </si>
  <si>
    <t>722176114</t>
  </si>
  <si>
    <t>Montáž potrubí z plastových trub svařovaných polyfuzně D přes 25 do 32 mm</t>
  </si>
  <si>
    <t>1453935331</t>
  </si>
  <si>
    <t>0,4+63,4</t>
  </si>
  <si>
    <t>286131100</t>
  </si>
  <si>
    <t>potrubí vodovodní PE100 PN16 SDR11 6m 100m 32x3,0mm</t>
  </si>
  <si>
    <t>1226907069</t>
  </si>
  <si>
    <t>286151090</t>
  </si>
  <si>
    <t>trubka tlaková PPR řada PN 10 32x2,9x4000mm</t>
  </si>
  <si>
    <t>-347248005</t>
  </si>
  <si>
    <t>722190401</t>
  </si>
  <si>
    <t>Zřízení přípojek na potrubí vyvedení a upevnění výpustek do DN 25</t>
  </si>
  <si>
    <t>-460921870</t>
  </si>
  <si>
    <t>722220121.R</t>
  </si>
  <si>
    <t>Armatury s jedním závitem nástěnky pro baterii D+M</t>
  </si>
  <si>
    <t>pár</t>
  </si>
  <si>
    <t>-963926798</t>
  </si>
  <si>
    <t>722221134</t>
  </si>
  <si>
    <t>Armatury s jedním závitem ventily výtokové G 1/2</t>
  </si>
  <si>
    <t>-442974805</t>
  </si>
  <si>
    <t>722224153</t>
  </si>
  <si>
    <t>Armatury s jedním závitem ventily kulové zahradní uzávěry PN 15 do 120° C G 3/4 - 1</t>
  </si>
  <si>
    <t>77527455</t>
  </si>
  <si>
    <t>722262301</t>
  </si>
  <si>
    <t>Vodoměry pro vodu do 40°C závitové vertikální vícevtokové mokroběžné G 1 x 105 mm Qn 2,5</t>
  </si>
  <si>
    <t>1072488145</t>
  </si>
  <si>
    <t>722290215</t>
  </si>
  <si>
    <t>Zkoušky, proplach a desinfekce vodovodního potrubí zkoušky těsnosti vodovodního potrubí hrdlového nebo přírubového do DN 100</t>
  </si>
  <si>
    <t>1250815578</t>
  </si>
  <si>
    <t>722290234</t>
  </si>
  <si>
    <t>Zkoušky, proplach a desinfekce vodovodního potrubí proplach a desinfekce vodovodního potrubí do DN 80</t>
  </si>
  <si>
    <t>886432043</t>
  </si>
  <si>
    <t>725</t>
  </si>
  <si>
    <t>Zdravotechnika - zařizovací předměty</t>
  </si>
  <si>
    <t>725111361</t>
  </si>
  <si>
    <t>Zařízení záchodů splachovače automatické pro splachovací nádržku</t>
  </si>
  <si>
    <t>-274128997</t>
  </si>
  <si>
    <t>725111936.R</t>
  </si>
  <si>
    <t>Dvířka krycí pro čistící kus vč.montáže</t>
  </si>
  <si>
    <t>284089555</t>
  </si>
  <si>
    <t>725119125</t>
  </si>
  <si>
    <t>Zařízení záchodů montáž klozetových mís závěsných na nosné stěny</t>
  </si>
  <si>
    <t>1297803358</t>
  </si>
  <si>
    <t>551673810</t>
  </si>
  <si>
    <t>sedátko klozetové duroplastové bílé s poklopem</t>
  </si>
  <si>
    <t>1648873560</t>
  </si>
  <si>
    <t>552817950</t>
  </si>
  <si>
    <t>tlačítko pro ovládání WC shora/zepředu plast dvě množství vody 213x142mm</t>
  </si>
  <si>
    <t>-237409309</t>
  </si>
  <si>
    <t>642360410</t>
  </si>
  <si>
    <t>klozet keramický bílý závěsný hluboké splachování</t>
  </si>
  <si>
    <t>-1577565774</t>
  </si>
  <si>
    <t>642360510</t>
  </si>
  <si>
    <t>klozet keramický bílý závěsný hluboké splachování pro handicapované</t>
  </si>
  <si>
    <t>-974834174</t>
  </si>
  <si>
    <t>552817080</t>
  </si>
  <si>
    <t>montážní prvek pro závěsné WC do lehkých stěn s kovovou konstrukcí pro tělesně postižené stavební výšky 1120mm</t>
  </si>
  <si>
    <t>-1468540949</t>
  </si>
  <si>
    <t>552817000</t>
  </si>
  <si>
    <t>montážní prvek pro závěsné WC do zděných konstrukcí ovládání zepředu hloubky 120mm stavební výšky 1080mm</t>
  </si>
  <si>
    <t>-1294190742</t>
  </si>
  <si>
    <t>725211602</t>
  </si>
  <si>
    <t>Umyvadla keramická bez výtokových armatur se zápachovou uzávěrkou připevněná na stěnu šrouby bílá bez sloupu nebo krytu na sifon 550 mm</t>
  </si>
  <si>
    <t>2045959295</t>
  </si>
  <si>
    <t>Poznámka k položce:
Umyvadlo L = 550 mm, B = 430 mm, H = 180 mm s otvorem pro baterii, keramický materiál s hutným slinutým střepem, na nějž je nanesena glazura bez další povrchové úpravy.
Provedení: s jedním otvorem pro baterii
Barva: bílá
- přítok 2x rohový ventil DN 15, 2x flexihadice,
 - odtok DN 40, sifon</t>
  </si>
  <si>
    <t>725211681</t>
  </si>
  <si>
    <t>Umyvadla keramická bez výtokových armatur zdravotní se zápachovou uzávěrkou připevněná na stěnu šrouby bílá 640 mm</t>
  </si>
  <si>
    <t>1061879357</t>
  </si>
  <si>
    <t>Poznámka k položce:
- přívod 2x nástěnná tvarovka DN 15, odtok DN 40, podomítkový sifon (kvůli podjezdu)
Umyvadla pro tělesně postižené jsou navržena na základě speciálních potřeb handicapovaných osob tak, aby se při jejich používání obešly bez cizí pomoci. Jedná se zejména o výšku horní hrany, usnadněný přístup k baterii, případně možnost podjet pod umyvadlo s invalidním vozíkem. Každé nabízené umyvadlo pro invalidy samozřejmě splňuje normy Vyhlášky č. 398/2009 Sb. o obecných technických požadavcích zabezpečujících bezbariérové užívání staveb.
Umyvadlo L = 640 mm, B = 505 mm, H = 215 mm s otvorem pro baterii, keramický materiál s hutným slinutým střepem, na nějž je nanesena glazura bez další povrchové úpravy. Provedení bez otvoru pro baterii. Barva bílá.</t>
  </si>
  <si>
    <t>723230153.R</t>
  </si>
  <si>
    <t>Armatury se dvěma závity flexibilní nerezová hadice , délky dle potřeby. Pro připojení stojánkové baterie vany, umyvadla či dřezu dva kusy. Délka dle potřeby 40 nebo 60 cm.</t>
  </si>
  <si>
    <t>-1492615529</t>
  </si>
  <si>
    <t>552817390</t>
  </si>
  <si>
    <t>montážní prvek umyvadla pro tělesně postižené v 820-980mm</t>
  </si>
  <si>
    <t>-675378799</t>
  </si>
  <si>
    <t>725291641</t>
  </si>
  <si>
    <t>Doplňky zařízení koupelen a záchodů nerezové madlo sprchové 750 x 450 mm</t>
  </si>
  <si>
    <t>-929183983</t>
  </si>
  <si>
    <t>Poznámka k položce:
sklopné</t>
  </si>
  <si>
    <t>725291642</t>
  </si>
  <si>
    <t>Doplňky zařízení koupelen a záchodů nerezové sedačky do sprchy</t>
  </si>
  <si>
    <t>48374805</t>
  </si>
  <si>
    <t>725291702</t>
  </si>
  <si>
    <t>Doplňky zařízení koupelen a záchodů smaltované madla rovná, délky 400 mm</t>
  </si>
  <si>
    <t>416002121</t>
  </si>
  <si>
    <t>725291706.R</t>
  </si>
  <si>
    <t>Doplňky zařízení koupelen a záchodů smaltované madla rovná, délky 600 mm</t>
  </si>
  <si>
    <t>-482007195</t>
  </si>
  <si>
    <t>Poznámka k položce:
nerez</t>
  </si>
  <si>
    <t>725291708.R</t>
  </si>
  <si>
    <t>Doplňky zařízení koupelen a záchodů smaltované madla rovná, délky 900 mm</t>
  </si>
  <si>
    <t>426196581</t>
  </si>
  <si>
    <t>725291722</t>
  </si>
  <si>
    <t>Doplňky zařízení koupelen a záchodů smaltované madla krakorcová sklopná, délky 834 mm</t>
  </si>
  <si>
    <t>426907906</t>
  </si>
  <si>
    <t>722221135.R</t>
  </si>
  <si>
    <t>Výtokový ventil umyvadlový se zátkou Klik-Klak</t>
  </si>
  <si>
    <t>1548988987</t>
  </si>
  <si>
    <t>725813111</t>
  </si>
  <si>
    <t>Ventily rohové bez připojovací trubičky nebo flexi hadičky G 1/2</t>
  </si>
  <si>
    <t>-559603881</t>
  </si>
  <si>
    <t>725829131</t>
  </si>
  <si>
    <t>Baterie umyvadlové montáž ostatních typů stojánkových G 1/2</t>
  </si>
  <si>
    <t>1422941546</t>
  </si>
  <si>
    <t>551456920</t>
  </si>
  <si>
    <t>baterie umyvadlová stojánková páková s prodlouženou pákou (lékařská)</t>
  </si>
  <si>
    <t>-963211180</t>
  </si>
  <si>
    <t>551456860</t>
  </si>
  <si>
    <t>baterie umyvadlová stojánková páková</t>
  </si>
  <si>
    <t>-1496433096</t>
  </si>
  <si>
    <t>725859101</t>
  </si>
  <si>
    <t>Ventily odpadní pro zařizovací předměty montáž ventilů do DN 32</t>
  </si>
  <si>
    <t>-1177087033</t>
  </si>
  <si>
    <t>422107060</t>
  </si>
  <si>
    <t>ventil uzavírací přímý s ručním kolem V30 111 616.49 DN 25x160mm</t>
  </si>
  <si>
    <t>-2087461783</t>
  </si>
  <si>
    <t>422107000</t>
  </si>
  <si>
    <t>ventil uzavírací přímý s ručním kolem V30 111 616.49 DN 15x130mm</t>
  </si>
  <si>
    <t>-1651100171</t>
  </si>
  <si>
    <t>725861102</t>
  </si>
  <si>
    <t>Zápachové uzávěrky zařizovacích předmětů pro umyvadla DN 40</t>
  </si>
  <si>
    <t>-1258795977</t>
  </si>
  <si>
    <t>725849413</t>
  </si>
  <si>
    <t>Baterie sprchové montáž nástěnných baterií termostatických</t>
  </si>
  <si>
    <t>-732718180</t>
  </si>
  <si>
    <t>551455480</t>
  </si>
  <si>
    <t>baterie pro hygienické a zdravotnické zařízení baterie sprchové podomítkové sprchový set s mýdelníkem chrom s talířovou sprchou (výkyvná) 392 s mýdelníkem d=238mm a ruční sprchou, 4 x s přednastavitelnou teplotou</t>
  </si>
  <si>
    <t>-1613004387</t>
  </si>
  <si>
    <t>725861312</t>
  </si>
  <si>
    <t>Zápachové uzávěrky zařizovacích předmětů pro umyvadla podomítkové DN 40/50</t>
  </si>
  <si>
    <t>-330887754</t>
  </si>
  <si>
    <t>725865312.R</t>
  </si>
  <si>
    <t>Připojovací souprava chromovaná ocel či mosaz (propojení umyvadla a podomítkového sifonu)</t>
  </si>
  <si>
    <t>52708557</t>
  </si>
  <si>
    <t>998725101</t>
  </si>
  <si>
    <t>Přesun hmot pro zařizovací předměty stanovený z hmotnosti přesunovaného materiálu vodorovná dopravní vzdálenost do 50 m v objektech výšky do 6 m</t>
  </si>
  <si>
    <t>1758306660</t>
  </si>
  <si>
    <t>732</t>
  </si>
  <si>
    <t>Ústřední vytápění - strojovny</t>
  </si>
  <si>
    <t>732421201</t>
  </si>
  <si>
    <t>Čerpadla teplovodní závitová mokroběžná cirkulační pro TUV (elektronicky řízená) PN 10, do 80°C DN přípojky/dopravní výška H (m) - čerpací výkon Q (m3/h) DN 15 / do 0,9 m / 0,35 m3/h</t>
  </si>
  <si>
    <t>-12812730</t>
  </si>
  <si>
    <t>764511601</t>
  </si>
  <si>
    <t>Žlab podokapní z pozinkovaného plechu s povrchovou úpravou včetně háků a čel půlkruhový do rš 280 mm</t>
  </si>
  <si>
    <t>-864774818</t>
  </si>
  <si>
    <t>-902227686</t>
  </si>
  <si>
    <t>VRN</t>
  </si>
  <si>
    <t>Vedlejší rozpočtové náklady</t>
  </si>
  <si>
    <t>091002000</t>
  </si>
  <si>
    <t>Ostatní náklady související s objektem - Protokol o shodě, předávací dokumentace, projekt skutečného provedení, popř. dodavatelská dokumentace</t>
  </si>
  <si>
    <t>CS ÚRS 2013 01</t>
  </si>
  <si>
    <t>262144</t>
  </si>
  <si>
    <t>-1874505342</t>
  </si>
  <si>
    <t>091002000.1</t>
  </si>
  <si>
    <t>Protokol o shodě, předávací dokumentace, projekt skutečného provedení, popř. dodavatelská dokumentace</t>
  </si>
  <si>
    <t>915273772</t>
  </si>
  <si>
    <t>091002000.R</t>
  </si>
  <si>
    <t>Ostatní náklady související s objektem - pomocný, spojovací a kotevní materiál dle potřeby a skutečnosti, těsnění</t>
  </si>
  <si>
    <t>-1272528831</t>
  </si>
  <si>
    <t>975314113</t>
  </si>
  <si>
    <t>091002000.R1</t>
  </si>
  <si>
    <t>Stavební přípomoce</t>
  </si>
  <si>
    <t>985010151</t>
  </si>
  <si>
    <t>091002001.R</t>
  </si>
  <si>
    <t>Ostatní náklady související s objektem - stavební přípomoce</t>
  </si>
  <si>
    <t>-566504925</t>
  </si>
  <si>
    <t>SO 01_D.1.4.1a - Zdravotechnika - vnitřní plynovod</t>
  </si>
  <si>
    <t xml:space="preserve">    723 - Zdravotechnika - vnitřní plynovod</t>
  </si>
  <si>
    <t xml:space="preserve">    VRN1 - Průzkumné, geodetické a projektové práce</t>
  </si>
  <si>
    <t>723</t>
  </si>
  <si>
    <t>723150312</t>
  </si>
  <si>
    <t>Potrubí z ocelových trubek hladkých černých spojovaných svařováním tvářených za tepla Ø 57/3,2</t>
  </si>
  <si>
    <t>-1496289395</t>
  </si>
  <si>
    <t>723150365</t>
  </si>
  <si>
    <t>Potrubí z ocelových trubek hladkých chráničky Ø 38/2,6</t>
  </si>
  <si>
    <t>341840424</t>
  </si>
  <si>
    <t>723231174</t>
  </si>
  <si>
    <t>Armatury se dvěma závity kohouty kulové PN 42 do 185°C rohové plnoprůtokové vnitřní závit G 1</t>
  </si>
  <si>
    <t>-1966472610</t>
  </si>
  <si>
    <t>7235 003</t>
  </si>
  <si>
    <t>Trubka ocelová s tovární izolací d 25 mm vč. MT</t>
  </si>
  <si>
    <t>-1212826644</t>
  </si>
  <si>
    <t>7235 004</t>
  </si>
  <si>
    <t>Utěsnění chrániček tmele vč. MT</t>
  </si>
  <si>
    <t>938331991</t>
  </si>
  <si>
    <t>7235 005</t>
  </si>
  <si>
    <t>Pomocný spojovací a upevňovací materiál</t>
  </si>
  <si>
    <t>497756968</t>
  </si>
  <si>
    <t>7235 006</t>
  </si>
  <si>
    <t>Čištění potrubí profukem</t>
  </si>
  <si>
    <t>-1344654692</t>
  </si>
  <si>
    <t>7235 007</t>
  </si>
  <si>
    <t>Tlaková zkouška vzduchem</t>
  </si>
  <si>
    <t>295477699</t>
  </si>
  <si>
    <t>7235 008</t>
  </si>
  <si>
    <t>Revize plynového zařízení</t>
  </si>
  <si>
    <t>-699209472</t>
  </si>
  <si>
    <t>7235 009</t>
  </si>
  <si>
    <t>-1060494057</t>
  </si>
  <si>
    <t>998723202</t>
  </si>
  <si>
    <t>Přesun hmot pro vnitřní plynovod stanovený procentní sazbou (%) z ceny vodorovná dopravní vzdálenost do 50 m v objektech výšky přes 6 do 12 m</t>
  </si>
  <si>
    <t>%</t>
  </si>
  <si>
    <t>949629028</t>
  </si>
  <si>
    <t>783314101</t>
  </si>
  <si>
    <t>Základní nátěr zámečnických konstrukcí jednonásobný syntetický</t>
  </si>
  <si>
    <t>1521497849</t>
  </si>
  <si>
    <t>783317101</t>
  </si>
  <si>
    <t>Krycí nátěr (email) zámečnických konstrukcí jednonásobný syntetický standardní</t>
  </si>
  <si>
    <t>-1379601947</t>
  </si>
  <si>
    <t>783617601</t>
  </si>
  <si>
    <t>Krycí nátěr (email) armatur a kovových potrubí potrubí do DN 50 mm jednonásobný syntetický standardní</t>
  </si>
  <si>
    <t>-1838762776</t>
  </si>
  <si>
    <t>VRN1</t>
  </si>
  <si>
    <t>Průzkumné, geodetické a projektové práce</t>
  </si>
  <si>
    <t>013254000</t>
  </si>
  <si>
    <t>Dokumentace skutečného provedení stavby vč. protokolů</t>
  </si>
  <si>
    <t>CS ÚRS 2015 01</t>
  </si>
  <si>
    <t>1275118252</t>
  </si>
  <si>
    <t>SO 01_D.1.4.2a - Vytápění</t>
  </si>
  <si>
    <t xml:space="preserve">    731 - Ústřední vytápění - kotelny</t>
  </si>
  <si>
    <t xml:space="preserve">    733 - Ústřední vytápění - rozvodné potrubí</t>
  </si>
  <si>
    <t xml:space="preserve">    734 - Ústřední vytápění - armatury</t>
  </si>
  <si>
    <t xml:space="preserve">    735 - Ústřední vytápění - otopná tělesa</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</si>
  <si>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</si>
  <si>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</si>
  <si>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-478545065</t>
  </si>
  <si>
    <t>631545100</t>
  </si>
  <si>
    <t>pouzdro izolační potrubní s jednostrannou Al fólií max. 250/100 °C 22/25 mm</t>
  </si>
  <si>
    <t>-605555979</t>
  </si>
  <si>
    <t>713471211</t>
  </si>
  <si>
    <t>Montáž izolace tepelné potrubí, ohybů, přírub, armatur nebo tvarovek snímatelnými pouzdry s vrstvenou izolací s upevněním na suchý zip (izolační materiál ve specifikaci) potrubí</t>
  </si>
  <si>
    <t>284443833</t>
  </si>
  <si>
    <t>283770950</t>
  </si>
  <si>
    <t>izolace tepelná potrubí z pěnového polyetylenu 15 x 13 mm</t>
  </si>
  <si>
    <t>-246299718</t>
  </si>
  <si>
    <t>283771050</t>
  </si>
  <si>
    <t>izolace tepelná potrubí z pěnového polyetylenu 18 x 13 mm</t>
  </si>
  <si>
    <t>-2071205437</t>
  </si>
  <si>
    <t>283771040</t>
  </si>
  <si>
    <t>izolace tepelná potrubí z pěnového polyetylenu 22 x 13 mm</t>
  </si>
  <si>
    <t>1779648877</t>
  </si>
  <si>
    <t>283771120</t>
  </si>
  <si>
    <t>izolace tepelná potrubí z pěnového polyetylenu 28 x 13 mm</t>
  </si>
  <si>
    <t>226172188</t>
  </si>
  <si>
    <t>283771160</t>
  </si>
  <si>
    <t>izolace tepelná potrubí z pěnového polyetylenu 35 x 13 mm</t>
  </si>
  <si>
    <t>2069887599</t>
  </si>
  <si>
    <t>283771190</t>
  </si>
  <si>
    <t>izolace tepelná potrubí z pěnového polyetylenu 45 x 13 mm</t>
  </si>
  <si>
    <t>-243376429</t>
  </si>
  <si>
    <t>7135 001</t>
  </si>
  <si>
    <t>Izolace rozdělovače, sběrače a HDVT</t>
  </si>
  <si>
    <t>-385591860</t>
  </si>
  <si>
    <t>998713202</t>
  </si>
  <si>
    <t>Přesun hmot pro izolace tepelné stanovený procentní sazbou (%) z ceny vodorovná dopravní vzdálenost do 50 m v objektech výšky přes 6 do 12 m</t>
  </si>
  <si>
    <t>-1874620052</t>
  </si>
  <si>
    <t>725980121</t>
  </si>
  <si>
    <t>Dvířka 15/15</t>
  </si>
  <si>
    <t>1003362880</t>
  </si>
  <si>
    <t>731</t>
  </si>
  <si>
    <t>Ústřední vytápění - kotelny</t>
  </si>
  <si>
    <t>731244494</t>
  </si>
  <si>
    <t>Kotle ocelové teplovodní plynové závěsné kondenzační montáž kotlů kondenzačních ostatních typů o výkonu přes 28 do 50 kW</t>
  </si>
  <si>
    <t>1089491923</t>
  </si>
  <si>
    <t>484176930</t>
  </si>
  <si>
    <t>kotel ocelový plynový kondenzační závěsný pro vytápění 9,7-48,7kW</t>
  </si>
  <si>
    <t>1715842126</t>
  </si>
  <si>
    <t>484177050</t>
  </si>
  <si>
    <t>zásobník TUV nepřímotopný nerezový objem 300 litrů 62 kW</t>
  </si>
  <si>
    <t>-898598615</t>
  </si>
  <si>
    <t>731341130</t>
  </si>
  <si>
    <t>Hadice napouštěcí pryžové Ø 16/23</t>
  </si>
  <si>
    <t>-1067621106</t>
  </si>
  <si>
    <t>7315 002</t>
  </si>
  <si>
    <t>Revize komínu</t>
  </si>
  <si>
    <t>1572377579</t>
  </si>
  <si>
    <t>7315 004</t>
  </si>
  <si>
    <t>Neutralizační box pro úpravu kondenzátu vč. MT</t>
  </si>
  <si>
    <t>-899244375</t>
  </si>
  <si>
    <t>7315 005</t>
  </si>
  <si>
    <t>Odvod spalin vč. MT</t>
  </si>
  <si>
    <t>562364490</t>
  </si>
  <si>
    <t>7316 001</t>
  </si>
  <si>
    <t>Regulace dle výrobce kotle a PD</t>
  </si>
  <si>
    <t>-471144566</t>
  </si>
  <si>
    <t>998731202</t>
  </si>
  <si>
    <t>Přesun hmot pro kotelny stanovený procentní sazbou (%) z ceny vodorovná dopravní vzdálenost do 50 m v objektech výšky přes 6 do 12 m</t>
  </si>
  <si>
    <t>-1902484789</t>
  </si>
  <si>
    <t>732111314</t>
  </si>
  <si>
    <t>Rozdělovače a sběrače trubková hrdla rozdělovačů a sběračů bez přírub DN 25</t>
  </si>
  <si>
    <t>-1274677678</t>
  </si>
  <si>
    <t>732111316</t>
  </si>
  <si>
    <t>Rozdělovače a sběrače trubková hrdla rozdělovačů a sběračů bez přírub DN 40</t>
  </si>
  <si>
    <t>-624393105</t>
  </si>
  <si>
    <t>732112225</t>
  </si>
  <si>
    <t>Rozdělovače a sběrače sdružené hydraulické závitové (průtok Q m3/h - výkon kW) DN 50 (6 m3/h - 120 kW)</t>
  </si>
  <si>
    <t>-1543540020</t>
  </si>
  <si>
    <t>732113105</t>
  </si>
  <si>
    <t>Rozdělovače a sběrače hydraulické vyrovnávače dynamických tlaků přírubové PN 6 (průtok Q m3/h) DN 100 (20 m3/h)</t>
  </si>
  <si>
    <t>1187766019</t>
  </si>
  <si>
    <t>732219315</t>
  </si>
  <si>
    <t>Montáž ohříváků vody zásobníkových stojatých PN 0,6/0,6, PN 1,6/0,6 o obsahu 1 000 l</t>
  </si>
  <si>
    <t>1239098801</t>
  </si>
  <si>
    <t>732331615</t>
  </si>
  <si>
    <t>Nádoby expanzní tlakové s membránou bez pojistného ventilu se závitovým připojením PN 0,6 o objemu 35 l</t>
  </si>
  <si>
    <t>-1566177046</t>
  </si>
  <si>
    <t>732331777</t>
  </si>
  <si>
    <t>Nádoby expanzní tlakové příslušenství k expanzním nádobám bezpečnostní uzávěr k měření tlaku G 3/4</t>
  </si>
  <si>
    <t>807387614</t>
  </si>
  <si>
    <t>732421212</t>
  </si>
  <si>
    <t>Čerpadla teplovodní závitová mokroběžná cirkulační pro TUV (elektronicky řízená) PN 10, do 80°C DN přípojky/dopravní výška H (m) - čerpací výkon Q (m3/h) DN 25 / do 4,0 m / 2,2 m3/h</t>
  </si>
  <si>
    <t>1364497531</t>
  </si>
  <si>
    <t>732422211</t>
  </si>
  <si>
    <t>Čerpadla teplovodní přírubová mokroběžná oběhová pro teplovodní vytápění PN 6/10, do 110°C jednodílná DN příruby/dopravní výška H (m) - čerpací výkon Q (m3/h) DN 40/ do 4,0 m / 11,0 m3/h</t>
  </si>
  <si>
    <t>-1319290350</t>
  </si>
  <si>
    <t>998732102</t>
  </si>
  <si>
    <t>Přesun hmot pro strojovny stanovený z hmotnosti přesunovaného materiálu vodorovná dopravní vzdálenost do 50 m v objektech výšky přes 6 do 12 m</t>
  </si>
  <si>
    <t>929152971</t>
  </si>
  <si>
    <t>733</t>
  </si>
  <si>
    <t>Ústřední vytápění - rozvodné potrubí</t>
  </si>
  <si>
    <t>733222102</t>
  </si>
  <si>
    <t>Potrubí z trubek měděných polotvrdých spojovaných měkkým pájením Ø 15/1</t>
  </si>
  <si>
    <t>-776432896</t>
  </si>
  <si>
    <t>733222103</t>
  </si>
  <si>
    <t>Potrubí z trubek měděných polotvrdých spojovaných měkkým pájením Ø 18/1</t>
  </si>
  <si>
    <t>1348069244</t>
  </si>
  <si>
    <t>733222104</t>
  </si>
  <si>
    <t>Potrubí z trubek měděných polotvrdých spojovaných měkkým pájením Ø 22/1,0</t>
  </si>
  <si>
    <t>-2037673117</t>
  </si>
  <si>
    <t>733222105</t>
  </si>
  <si>
    <t>Potrubí z trubek měděných polotvrdých spojovaných měkkým pájením Ø 28/1,5</t>
  </si>
  <si>
    <t>105034420</t>
  </si>
  <si>
    <t>733222106</t>
  </si>
  <si>
    <t>Potrubí z trubek měděných polotvrdých spojovaných měkkým pájením Ø 35/1,5</t>
  </si>
  <si>
    <t>-857720018</t>
  </si>
  <si>
    <t>733223107</t>
  </si>
  <si>
    <t>Potrubí z trubek měděných tvrdých spojovaných měkkým pájením Ø 42/1,5</t>
  </si>
  <si>
    <t>-1746093776</t>
  </si>
  <si>
    <t>733224222</t>
  </si>
  <si>
    <t>Příplatek k potrubí měděnému za zhotovení přípojky z trubek měděných D 15x1</t>
  </si>
  <si>
    <t>1405244974</t>
  </si>
  <si>
    <t>733224223</t>
  </si>
  <si>
    <t>Příplatek k potrubí měděnému za zhotovení přípojky z trubek měděných D 18x1</t>
  </si>
  <si>
    <t>-341116268</t>
  </si>
  <si>
    <t>733224225</t>
  </si>
  <si>
    <t>Příplatek k potrubí měděnému za zhotovení přípojky z trubek měděných D 28x1,5</t>
  </si>
  <si>
    <t>-2057396837</t>
  </si>
  <si>
    <t>733291101</t>
  </si>
  <si>
    <t>Zkoušky těsnosti potrubí z trubek měděných Ø do 35/1,5</t>
  </si>
  <si>
    <t>1667538626</t>
  </si>
  <si>
    <t>733291102</t>
  </si>
  <si>
    <t>Zkoušky těsnosti potrubí z trubek měděných Ø přes 35/1,5 do 64/2,0</t>
  </si>
  <si>
    <t>448745197</t>
  </si>
  <si>
    <t>733391101</t>
  </si>
  <si>
    <t>Zkoušky těsnosti potrubí z trubek plastových Ø do 32/3,0</t>
  </si>
  <si>
    <t>-926104603</t>
  </si>
  <si>
    <t>7335 001</t>
  </si>
  <si>
    <t>Pomocný kotevní a spojovací materiál</t>
  </si>
  <si>
    <t>265191088</t>
  </si>
  <si>
    <t>7335 002</t>
  </si>
  <si>
    <t>-603724558</t>
  </si>
  <si>
    <t>998733102</t>
  </si>
  <si>
    <t>Přesun hmot pro rozvody potrubí stanovený z hmotnosti přesunovaného materiálu vodorovná dopravní vzdálenost do 50 m v objektech výšky přes 6 do 12 m</t>
  </si>
  <si>
    <t>1438555788</t>
  </si>
  <si>
    <t>734</t>
  </si>
  <si>
    <t>Ústřední vytápění - armatury</t>
  </si>
  <si>
    <t>734211119</t>
  </si>
  <si>
    <t>Ventily odvzdušňovací závitové automatické PN 14 do 120°C G 3/8</t>
  </si>
  <si>
    <t>291099282</t>
  </si>
  <si>
    <t>734220102</t>
  </si>
  <si>
    <t>Ventily regulační závitové vyvažovací přímé PN 20 do 100°C G 1</t>
  </si>
  <si>
    <t>-1058149414</t>
  </si>
  <si>
    <t>734220103</t>
  </si>
  <si>
    <t>Ventily regulační závitové vyvažovací přímé PN 20 do 100°C G 5/4</t>
  </si>
  <si>
    <t>-15625021</t>
  </si>
  <si>
    <t>734221552</t>
  </si>
  <si>
    <t>Ventily regulační závitové termostatické, bez hlavice ovládání PN 16 do 110°C přímé dvouregulační G 1/2</t>
  </si>
  <si>
    <t>832854202</t>
  </si>
  <si>
    <t>734221683</t>
  </si>
  <si>
    <t>Ventily regulační závitové hlavice termostatické, pro ovládání ventilů PN 10 do 110 st.C kapalinové s vestavěným čidlem</t>
  </si>
  <si>
    <t>362507142</t>
  </si>
  <si>
    <t>734242411</t>
  </si>
  <si>
    <t>Ventily zpětné závitové PN 16 do 110°C přímé G 3/8</t>
  </si>
  <si>
    <t>-654501744</t>
  </si>
  <si>
    <t>734242414</t>
  </si>
  <si>
    <t>Ventily zpětné závitové PN 16 do 110°C přímé G 1</t>
  </si>
  <si>
    <t>1374654419</t>
  </si>
  <si>
    <t>734242415</t>
  </si>
  <si>
    <t>Ventily zpětné závitové PN 16 do 110°C přímé G 5/4</t>
  </si>
  <si>
    <t>-2045439086</t>
  </si>
  <si>
    <t>734251212</t>
  </si>
  <si>
    <t>Ventily pojistné závitové a čepové rohové provozní tlak od 2,5 do 6 bar G 3/4</t>
  </si>
  <si>
    <t>583957894</t>
  </si>
  <si>
    <t>734261235</t>
  </si>
  <si>
    <t>Šroubení topenářské PN 16 do 120°C přímé G 1</t>
  </si>
  <si>
    <t>-39019373</t>
  </si>
  <si>
    <t>734291123</t>
  </si>
  <si>
    <t>Ostatní armatury kohouty plnicí a vypouštěcí PN 10 do 90°C G 1/2</t>
  </si>
  <si>
    <t>-691270741</t>
  </si>
  <si>
    <t>734291244</t>
  </si>
  <si>
    <t>Ostatní armatury filtry závitové PN 16 do 130°C přímé s vnitřními závity G 1</t>
  </si>
  <si>
    <t>-148041407</t>
  </si>
  <si>
    <t>734291245</t>
  </si>
  <si>
    <t>Ostatní armatury filtry závitové PN 16 do 130°C přímé s vnitřními závity G 1 1/4</t>
  </si>
  <si>
    <t>-1909129188</t>
  </si>
  <si>
    <t>734292715</t>
  </si>
  <si>
    <t>Ostatní armatury kulové kohouty PN 42 do 185°C přímé vnitřní závit G 1</t>
  </si>
  <si>
    <t>718484775</t>
  </si>
  <si>
    <t>734292716</t>
  </si>
  <si>
    <t>Ostatní armatury kulové kohouty PN 42 do 185°C přímé vnitřní závit G 1 1/4</t>
  </si>
  <si>
    <t>699133014</t>
  </si>
  <si>
    <t>734292717</t>
  </si>
  <si>
    <t>Ostatní armatury kulové kohouty PN 42 do 185°C přímé vnitřní závit G 1 1/2</t>
  </si>
  <si>
    <t>-466807998</t>
  </si>
  <si>
    <t>734411117</t>
  </si>
  <si>
    <t>Teploměry technické s pevným stonkem a jímkou zadní připojení (axiální) průměr 80 mm délka stonku 100 mm</t>
  </si>
  <si>
    <t>-1814945771</t>
  </si>
  <si>
    <t>734411132</t>
  </si>
  <si>
    <t>Teploměry technické s pevným stonkem a jímkou spodní připojení (radiální) průměr 80 mm délka stonku 100 mm</t>
  </si>
  <si>
    <t>572629090</t>
  </si>
  <si>
    <t>734421112</t>
  </si>
  <si>
    <t>Tlakoměry s pevným stonkem a zpětnou klapkou zadní připojení (axiální) tlaku 0–16 bar průměru 63 mm</t>
  </si>
  <si>
    <t>1760938890</t>
  </si>
  <si>
    <t>7345 001</t>
  </si>
  <si>
    <t>Příložný termostat na potrubí vč. MT</t>
  </si>
  <si>
    <t>1864762632</t>
  </si>
  <si>
    <t>7345 001.1</t>
  </si>
  <si>
    <t>Kalich a odvodnění přepadu PV DN 32 vč. MT</t>
  </si>
  <si>
    <t>-405425116</t>
  </si>
  <si>
    <t>998734102</t>
  </si>
  <si>
    <t>Přesun hmot pro armatury stanovený z hmotnosti přesunovaného materiálu vodorovná dopravní vzdálenost do 50 m v objektech výšky přes 6 do 12 m</t>
  </si>
  <si>
    <t>-1855244653</t>
  </si>
  <si>
    <t>735</t>
  </si>
  <si>
    <t>Ústřední vytápění - otopná tělesa</t>
  </si>
  <si>
    <t>735164511</t>
  </si>
  <si>
    <t>Otopná tělesa trubková montáž těles na stěnu výšky tělesa do 1500 mm</t>
  </si>
  <si>
    <t>1463782942</t>
  </si>
  <si>
    <t>7356 001</t>
  </si>
  <si>
    <t>Trubkové topné těleso vč. sady pro kombinované vytápění</t>
  </si>
  <si>
    <t>-1191209491</t>
  </si>
  <si>
    <t>7355 001</t>
  </si>
  <si>
    <t>Topná zkouška</t>
  </si>
  <si>
    <t>-912012964</t>
  </si>
  <si>
    <t>7355 002</t>
  </si>
  <si>
    <t>Vyregulování systému</t>
  </si>
  <si>
    <t>561689469</t>
  </si>
  <si>
    <t>7355 003</t>
  </si>
  <si>
    <t>-2116342738</t>
  </si>
  <si>
    <t>735511016</t>
  </si>
  <si>
    <t>Trubkové teplovodní podlahové vytápění rozvod v systémové desce potrubí polyethylen PE-Xa rozvodné potrubí 14x1,5 mm, rozteč 100 mm</t>
  </si>
  <si>
    <t>1626177003</t>
  </si>
  <si>
    <t>735511026</t>
  </si>
  <si>
    <t>Trubkové teplovodní podlahové vytápění rozvod v systémové desce systémová deska s tepelnou izolací, celkové výšky 31 mm</t>
  </si>
  <si>
    <t>1985224071</t>
  </si>
  <si>
    <t>735511061</t>
  </si>
  <si>
    <t>Trubkové teplovodní podlahové vytápění doplňkové prvky krycí PE fólie</t>
  </si>
  <si>
    <t>1948951417</t>
  </si>
  <si>
    <t>735511062</t>
  </si>
  <si>
    <t>Trubkové teplovodní podlahové vytápění doplňkové prvky okrajový izolační pruh</t>
  </si>
  <si>
    <t>70675464</t>
  </si>
  <si>
    <t>735511063</t>
  </si>
  <si>
    <t>Trubkové teplovodní podlahové vytápění polyethylen PE-Xa rozvodné potrubí ostatní prvky průchod dilatační spárou</t>
  </si>
  <si>
    <t>50628960</t>
  </si>
  <si>
    <t>735511090</t>
  </si>
  <si>
    <t>Trubkové teplovodní podlahové vytápění rozdělovače mosazné s průtokoměry jedenáctiokruhové</t>
  </si>
  <si>
    <t>1012239472</t>
  </si>
  <si>
    <t>735511091</t>
  </si>
  <si>
    <t>Trubkové teplovodní podlahové vytápění rozdělovače mosazné s průtokoměry dvanáctiokruhové</t>
  </si>
  <si>
    <t>-141771384</t>
  </si>
  <si>
    <t>735511125</t>
  </si>
  <si>
    <t>Trubkové teplovodní podlahové vytápění skříně rozdělovače na omítku, pro rozdělovač s počtem okruhů 9-12</t>
  </si>
  <si>
    <t>-1441237087</t>
  </si>
  <si>
    <t>735511105</t>
  </si>
  <si>
    <t>Trubkové teplovodní podlahové vytápění skříně rozdělovače pod omítku, pro rozdělovač s počtem okruhů 9-12</t>
  </si>
  <si>
    <t>-1811122148</t>
  </si>
  <si>
    <t>735511135</t>
  </si>
  <si>
    <t>Trubkové teplovodní podlahové vytápění připojovací šroubení rozdělovače, potrubí 14x1,5 mm</t>
  </si>
  <si>
    <t>1270228087</t>
  </si>
  <si>
    <t>735511142</t>
  </si>
  <si>
    <t>Trubkové teplovodní podlahové vytápění regulační zařízení prostorový termostat programovatelný</t>
  </si>
  <si>
    <t>-1345447343</t>
  </si>
  <si>
    <t>735511143</t>
  </si>
  <si>
    <t>Trubkové teplovodní podlahové vytápění regulační zařízení elektrotermická hlavice</t>
  </si>
  <si>
    <t>1270196083</t>
  </si>
  <si>
    <t>998735102</t>
  </si>
  <si>
    <t>Přesun hmot pro otopná tělesa stanovený z hmotnosti přesunovaného materiálu vodorovná dopravní vzdálenost do 50 m v objektech výšky přes 6 do 12 m</t>
  </si>
  <si>
    <t>289649114</t>
  </si>
  <si>
    <t>-92677799</t>
  </si>
  <si>
    <t>645615137</t>
  </si>
  <si>
    <t>783614561</t>
  </si>
  <si>
    <t>Základní nátěr armatur a kovových potrubí jednonásobný potrubí přes DN 50 do DN 100 mm syntetický</t>
  </si>
  <si>
    <t>-1840273611</t>
  </si>
  <si>
    <t>-1636778157</t>
  </si>
  <si>
    <t>-407644454</t>
  </si>
  <si>
    <t>SO 01_D.1.4.3 - Silnoproudá elektroinstalace</t>
  </si>
  <si>
    <t xml:space="preserve">    741 - Elektroinstalace - silnoproud</t>
  </si>
  <si>
    <t xml:space="preserve">    747 - Elektromontáže - kompletace rozvodů</t>
  </si>
  <si>
    <t>974031142</t>
  </si>
  <si>
    <t>Vysekání rýh ve zdivu cihelném na maltu vápennou nebo vápenocementovou do hl. 70 mm a šířky do 70 mm</t>
  </si>
  <si>
    <t>-810765373</t>
  </si>
  <si>
    <t>997002511</t>
  </si>
  <si>
    <t>Vodorovné přemístění suti a vybouraných hmot bez naložení, se složením a hrubým urovnáním na vzdálenost do 1 km</t>
  </si>
  <si>
    <t>44285217</t>
  </si>
  <si>
    <t>997002519</t>
  </si>
  <si>
    <t>Vodorovné přemístění suti a vybouraných hmot bez naložení, se složením a hrubým urovnáním Příplatek k ceně za každý další i započatý 1 km přes 1 km</t>
  </si>
  <si>
    <t>1544692483</t>
  </si>
  <si>
    <t>2,466*9 "Přepočtené koeficientem množství</t>
  </si>
  <si>
    <t>997002611</t>
  </si>
  <si>
    <t>Nakládání suti a vybouraných hmot na dopravní prostředek pro vodorovné přemístění</t>
  </si>
  <si>
    <t>-1525885357</t>
  </si>
  <si>
    <t>997013111</t>
  </si>
  <si>
    <t>Vnitrostaveništní doprava suti a vybouraných hmot vodorovně do 50 m svisle s použitím mechanizace pro budovy a haly výšky do 6 m</t>
  </si>
  <si>
    <t>201430213</t>
  </si>
  <si>
    <t>-1553557859</t>
  </si>
  <si>
    <t>741</t>
  </si>
  <si>
    <t>Elektroinstalace - silnoproud</t>
  </si>
  <si>
    <t>741112101</t>
  </si>
  <si>
    <t>Montáž krabic elektroinstalačních bez napojení na trubky a lišty, demontáže a montáže víčka a přístroje rozvodek se zapojením vodičů na svorkovnici zapuštěných plastových kruhových</t>
  </si>
  <si>
    <t>-1507029458</t>
  </si>
  <si>
    <t>345715210</t>
  </si>
  <si>
    <t>krabice univerzální rozvodná z PH s víčkem a svorkovnicí krabicovou šroubovací s vodiči 12x4mm2 D 73,5mm x 43mm</t>
  </si>
  <si>
    <t>-503950575</t>
  </si>
  <si>
    <t>Poznámka k položce:
krabice univerzální z PH KU 68/2-1903</t>
  </si>
  <si>
    <t>741112103</t>
  </si>
  <si>
    <t>Montáž krabic elektroinstalačních bez napojení na trubky a lišty, demontáže a montáže víčka a přístroje rozvodek se zapojením vodičů na svorkovnici zapuštěných plastových čtyřhranných</t>
  </si>
  <si>
    <t>840318467</t>
  </si>
  <si>
    <t>1330987.R</t>
  </si>
  <si>
    <t xml:space="preserve">hlavní uzemňovací přípojnice   </t>
  </si>
  <si>
    <t>-831579411</t>
  </si>
  <si>
    <t>741410001</t>
  </si>
  <si>
    <t>Montáž uzemňovacího vedení s upevněním, propojením a připojením pomocí svorek na povrchu pásku průřezu do 120 mm2</t>
  </si>
  <si>
    <t>2032888685</t>
  </si>
  <si>
    <t>341421560</t>
  </si>
  <si>
    <t>vodič silový s Cu jádrem CYA H07 V-K 4 mm2</t>
  </si>
  <si>
    <t>-1439157186</t>
  </si>
  <si>
    <t>741122015</t>
  </si>
  <si>
    <t>Montáž kabelů měděných bez ukončení uložených pod omítku plných kulatých (CYKY), počtu a průřezu žil 3x1,5 mm2</t>
  </si>
  <si>
    <t>-1290348146</t>
  </si>
  <si>
    <t>554+112</t>
  </si>
  <si>
    <t>341110300</t>
  </si>
  <si>
    <t>kabel silový s Cu jádrem 1 kV 3x1,5mm2</t>
  </si>
  <si>
    <t>2085774581</t>
  </si>
  <si>
    <t>Poznámka k položce:
kabel silový s Cu jádrem CYKY -J 3x1,5 mm2: 554 m
kabel silový s Cu jádrem CYKY -O 3x1,5 mm2: 112 m</t>
  </si>
  <si>
    <t>741122016</t>
  </si>
  <si>
    <t>Montáž kabelů měděných bez ukončení uložených pod omítku plných kulatých (CYKY), počtu a průřezu žil 3x2,5 až 6 mm2</t>
  </si>
  <si>
    <t>1501225725</t>
  </si>
  <si>
    <t>341110360</t>
  </si>
  <si>
    <t>kabel silový s Cu jádrem 1 kV 3x2,5mm2</t>
  </si>
  <si>
    <t>1755768570</t>
  </si>
  <si>
    <t>741122031</t>
  </si>
  <si>
    <t>Montáž kabelů měděných bez ukončení uložených pod omítku plných kulatých (CYKY), počtu a průřezu žil 5x1,5 až 2,5 mm2</t>
  </si>
  <si>
    <t>-1029721517</t>
  </si>
  <si>
    <t>341110940</t>
  </si>
  <si>
    <t>kabel silový s Cu jádrem 1 kV 5x2,5mm2</t>
  </si>
  <si>
    <t>-1676857496</t>
  </si>
  <si>
    <t>741122032</t>
  </si>
  <si>
    <t>Montáž kabelů měděných bez ukončení uložených pod omítku plných kulatých (CYKY), počtu a průřezu žil 5x4 až 6 mm2</t>
  </si>
  <si>
    <t>956950026</t>
  </si>
  <si>
    <t>341110980</t>
  </si>
  <si>
    <t>kabel silový s Cu jádrem 1 kV 5x4mm2</t>
  </si>
  <si>
    <t>-670999804</t>
  </si>
  <si>
    <t>741130001</t>
  </si>
  <si>
    <t>Ukončení vodičů izolovaných s označením a zapojením v rozváděči nebo na přístroji, průřezu žíly do 2,5 mm2</t>
  </si>
  <si>
    <t>-102474847</t>
  </si>
  <si>
    <t>741130006</t>
  </si>
  <si>
    <t>Ukončení vodičů izolovaných s označením a zapojením v rozváděči nebo na přístroji, průřezu žíly do 16 mm2</t>
  </si>
  <si>
    <t>988976337</t>
  </si>
  <si>
    <t>741210001</t>
  </si>
  <si>
    <t>Montáž rozvodnic oceloplechových nebo plastových bez zapojení vodičů běžných, hmotnosti do 20 kg</t>
  </si>
  <si>
    <t>-990419555</t>
  </si>
  <si>
    <t>1181844</t>
  </si>
  <si>
    <t>Rozvaděče a rozvodnice Rozvodnice modulové do 125A Velkoobsahové rozv. ROZVODNICE BF-U-3/72-G-C</t>
  </si>
  <si>
    <t>KS</t>
  </si>
  <si>
    <t>1996897047</t>
  </si>
  <si>
    <t>741310024</t>
  </si>
  <si>
    <t>Montáž spínačů jedno nebo dvoupólových nástěnných se zapojením vodičů, pro prostředí normální přepínačů, řazení 6+6 dvojitých střídavých</t>
  </si>
  <si>
    <t>-1838807960</t>
  </si>
  <si>
    <t>345355530</t>
  </si>
  <si>
    <t>přepínač střídavý řazení 6 10A bílý</t>
  </si>
  <si>
    <t>814670871</t>
  </si>
  <si>
    <t>741310121</t>
  </si>
  <si>
    <t>Montáž spínačů jedno nebo dvoupólových polozapuštěných nebo zapuštěných se zapojením vodičů bezšroubové připojení přepínačů, řazení 5-sériových</t>
  </si>
  <si>
    <t>1460534458</t>
  </si>
  <si>
    <t>345355130</t>
  </si>
  <si>
    <t>spínač jednopólový 10A bílý lustrový</t>
  </si>
  <si>
    <t>-1635629826</t>
  </si>
  <si>
    <t>741310126</t>
  </si>
  <si>
    <t>Montáž spínačů jedno nebo dvoupólových polozapuštěných nebo zapuštěných se zapojením vodičů bezšroubové připojení přepínačů, řazení 7-křížových</t>
  </si>
  <si>
    <t>102660123</t>
  </si>
  <si>
    <t>345357110</t>
  </si>
  <si>
    <t>přepínač křížový řazení 7 10A bílý</t>
  </si>
  <si>
    <t>20411765</t>
  </si>
  <si>
    <t>741311021</t>
  </si>
  <si>
    <t>Montáž spínačů speciálních se zapojením vodičů sporákových přípojek s doutnavkou</t>
  </si>
  <si>
    <t>901651809</t>
  </si>
  <si>
    <t>345363980</t>
  </si>
  <si>
    <t>spínač páčkový 25A zapuštěnámontáž se signální doutnavkou 39563-23C</t>
  </si>
  <si>
    <t>264789091</t>
  </si>
  <si>
    <t>741313231</t>
  </si>
  <si>
    <t>Montáž zásuvek průmyslových se zapojením vodičů nástěnných, provedení IP 44 2P+PE 16 A</t>
  </si>
  <si>
    <t>1035781753</t>
  </si>
  <si>
    <t>40+1+15</t>
  </si>
  <si>
    <t>345551210</t>
  </si>
  <si>
    <t>zásuvka 2násobná 16A bílá</t>
  </si>
  <si>
    <t>-1765651676</t>
  </si>
  <si>
    <t>345551010</t>
  </si>
  <si>
    <t>zásuvka 1násobná 16A bílý</t>
  </si>
  <si>
    <t>3075235</t>
  </si>
  <si>
    <t>345514850</t>
  </si>
  <si>
    <t>zásuvka krytá pro vlhké prostředí 5518-3929 S šedá 1x DIN.IP44</t>
  </si>
  <si>
    <t>-1603935684</t>
  </si>
  <si>
    <t>741313421</t>
  </si>
  <si>
    <t>Montáž zásuvek vícepólových se zapojením vodičů 4 pólových</t>
  </si>
  <si>
    <t>427698260</t>
  </si>
  <si>
    <t>741313431</t>
  </si>
  <si>
    <t>Montáž zásuvek vícepólových se zapojením vodičů Příplatek k cenám za 1 pól</t>
  </si>
  <si>
    <t>256774121</t>
  </si>
  <si>
    <t>358110710.R</t>
  </si>
  <si>
    <t>zásuvka nepropustná nástěnná 16A 400 V 5pólová</t>
  </si>
  <si>
    <t>1033569815</t>
  </si>
  <si>
    <t>741370034</t>
  </si>
  <si>
    <t>Montáž svítidel žárovkových se zapojením vodičů bytových nebo společenských místností nástěnných přisazených 2 zdroje nouzové</t>
  </si>
  <si>
    <t>-1510673756</t>
  </si>
  <si>
    <t>348381190.R</t>
  </si>
  <si>
    <t xml:space="preserve">svítidlo nouzové  s piktogramem,SE,autotest   </t>
  </si>
  <si>
    <t>-186533861</t>
  </si>
  <si>
    <t>741371032</t>
  </si>
  <si>
    <t>Montáž svítidel zářivkových se zapojením vodičů bytových nebo společenských místností nástěnných přisazených 1 zdroj kompaktní</t>
  </si>
  <si>
    <t>-824900753</t>
  </si>
  <si>
    <t>348144350.R</t>
  </si>
  <si>
    <t>SVÍTIDLO stropní ZÁŘIVKOVÉ , 1x26W, děrovaný plech, pískové sklo, EP</t>
  </si>
  <si>
    <t>1123024153</t>
  </si>
  <si>
    <t>741371034</t>
  </si>
  <si>
    <t>Montáž svítidel zářivkových se zapojením vodičů bytových nebo společenských místností nástěnných přisazených 2 zdroje kompaktní</t>
  </si>
  <si>
    <t>481018254</t>
  </si>
  <si>
    <t>348144530.R</t>
  </si>
  <si>
    <t>SVÍTIDLO stropní ZÁŘIVKOVÉ , 2x26W, děrovaný plech, pískové sklo, EP</t>
  </si>
  <si>
    <t>1080350542</t>
  </si>
  <si>
    <t>741372002</t>
  </si>
  <si>
    <t>Montáž svítidel LED se zapojením vodičů bytových nebo společenských místností přisazených nástěnných páskových lištových</t>
  </si>
  <si>
    <t>1974974165</t>
  </si>
  <si>
    <t>10.804.958.R</t>
  </si>
  <si>
    <t xml:space="preserve">RGB 150 LED set (pásek 150LED, napaječ 12V/3A, IR ovladač, Al lišta rohová-mléčný difuzor)   </t>
  </si>
  <si>
    <t>-2001954019</t>
  </si>
  <si>
    <t>741420021</t>
  </si>
  <si>
    <t>Montáž hromosvodného vedení svorek se 2 šrouby</t>
  </si>
  <si>
    <t>-96141207</t>
  </si>
  <si>
    <t>354418950</t>
  </si>
  <si>
    <t>svorka připojovací k připojení kovových částí</t>
  </si>
  <si>
    <t>-1946188980</t>
  </si>
  <si>
    <t>741810002</t>
  </si>
  <si>
    <t>Zkoušky a prohlídky elektrických rozvodů a zařízení celková prohlídka a vyhotovení revizní zprávy pro objem montážních prací přes 100 do 500 tis. Kč</t>
  </si>
  <si>
    <t>-1342910361</t>
  </si>
  <si>
    <t>741820101</t>
  </si>
  <si>
    <t>Měření osvětlovacího zařízení izolačního stavu svítidel na pracovišti do. 200 ks svítidel</t>
  </si>
  <si>
    <t>-1199290677</t>
  </si>
  <si>
    <t>998741102</t>
  </si>
  <si>
    <t>Přesun hmot pro silnoproud stanovený z hmotnosti přesunovaného materiálu vodorovná dopravní vzdálenost do 50 m v objektech výšky přes 6 do 12 m</t>
  </si>
  <si>
    <t>-1412878948</t>
  </si>
  <si>
    <t>747</t>
  </si>
  <si>
    <t>Elektromontáže - kompletace rozvodů</t>
  </si>
  <si>
    <t>747112011</t>
  </si>
  <si>
    <t>Montáž spínačů jedno nebo dvoupólových polozapuštěných nebo zapuštěných se zapojením vodičů bezšroubové připojení vypínačů, řazení 1-jednopólových</t>
  </si>
  <si>
    <t>-502438287</t>
  </si>
  <si>
    <t>345354000</t>
  </si>
  <si>
    <t>přístroj spínače jednopólového 10A 3558-A01340</t>
  </si>
  <si>
    <t>1604094954</t>
  </si>
  <si>
    <t>747112026</t>
  </si>
  <si>
    <t>Montáž spínačů jedno nebo dvoupólových polozapuštěných nebo zapuštěných se zapojením vodičů bezšroubové připojení ovladačů, řazení 6/0-tlačítkových přepínacích</t>
  </si>
  <si>
    <t>1081624668</t>
  </si>
  <si>
    <t>345354060</t>
  </si>
  <si>
    <t>přístroj přepínače střídavého 10A 3558-A06340</t>
  </si>
  <si>
    <t>196873873</t>
  </si>
  <si>
    <t>SO 01_D.1.4.4 - Ochrana před bleskem - hromosvod</t>
  </si>
  <si>
    <t xml:space="preserve">    799 -  Hromosvod</t>
  </si>
  <si>
    <t>741231012</t>
  </si>
  <si>
    <t>Montáž svorkovnic do rozváděčů s popisnými štítky se zapojením vodičů na jedné straně ochranných</t>
  </si>
  <si>
    <t>1439798041</t>
  </si>
  <si>
    <t>354421030</t>
  </si>
  <si>
    <t>stříška ochranná horní Cu</t>
  </si>
  <si>
    <t>1126439047</t>
  </si>
  <si>
    <t>741410021</t>
  </si>
  <si>
    <t>Montáž uzemňovacího vedení s upevněním, propojením a připojením pomocí svorek v zemi s izolací spojů pásku průřezu do 120 mm2 v městské zástavbě</t>
  </si>
  <si>
    <t>920900876</t>
  </si>
  <si>
    <t>354410930.R</t>
  </si>
  <si>
    <t xml:space="preserve">pásek uzemňovací 195001 30x4 mm   </t>
  </si>
  <si>
    <t>-656584594</t>
  </si>
  <si>
    <t>741420001</t>
  </si>
  <si>
    <t>Montáž hromosvodného vedení svodových drátů nebo lan s podpěrami, Ø do 10 mm</t>
  </si>
  <si>
    <t>-428779089</t>
  </si>
  <si>
    <t>156151850.R</t>
  </si>
  <si>
    <t xml:space="preserve">drát kruhový pozinkovaný měkký 11343 D10,00 mm   </t>
  </si>
  <si>
    <t>-1859053162</t>
  </si>
  <si>
    <t>354410720</t>
  </si>
  <si>
    <t>drát pro hromosvod FeZn D 8mm</t>
  </si>
  <si>
    <t>kg</t>
  </si>
  <si>
    <t>-1283863194</t>
  </si>
  <si>
    <t>Poznámka k položce:
0,4 kg/m</t>
  </si>
  <si>
    <t>65*0,4</t>
  </si>
  <si>
    <t>741420083</t>
  </si>
  <si>
    <t>Montáž hromosvodného vedení doplňků štítků k označení svodů</t>
  </si>
  <si>
    <t>-1630072557</t>
  </si>
  <si>
    <t>354421100</t>
  </si>
  <si>
    <t>štítek plastový -  čísla svodů</t>
  </si>
  <si>
    <t>864121451</t>
  </si>
  <si>
    <t>-765330224</t>
  </si>
  <si>
    <t>799</t>
  </si>
  <si>
    <t xml:space="preserve"> Hromosvod</t>
  </si>
  <si>
    <t>743622200</t>
  </si>
  <si>
    <t>Montáž hromosvodného vedení svorek se 3 a více šrouby</t>
  </si>
  <si>
    <t>-926267764</t>
  </si>
  <si>
    <t>354419050</t>
  </si>
  <si>
    <t>svorka připojovací k připojení okapových žlabů</t>
  </si>
  <si>
    <t>-1858721412</t>
  </si>
  <si>
    <t>354419250</t>
  </si>
  <si>
    <t>svorka zkušební pro lano D 6-12 mm, FeZn</t>
  </si>
  <si>
    <t>1288651346</t>
  </si>
  <si>
    <t>354419860</t>
  </si>
  <si>
    <t>svorka odbočovací a spojovací pro pásek 30x4 mm, FeZn</t>
  </si>
  <si>
    <t>-207477621</t>
  </si>
  <si>
    <t>354419960</t>
  </si>
  <si>
    <t>svorka odbočovací a spojovací pro spojování kruhových a páskových vodičů, FeZn</t>
  </si>
  <si>
    <t>-1700463336</t>
  </si>
  <si>
    <t>354420100</t>
  </si>
  <si>
    <t>svorka uzemnění Cu univerzální</t>
  </si>
  <si>
    <t>-613219281</t>
  </si>
  <si>
    <t>743631400</t>
  </si>
  <si>
    <t>Montáž jímacích tyčí délky do 3 m, na střešní hřeben</t>
  </si>
  <si>
    <t>-2052517384</t>
  </si>
  <si>
    <t>1286190</t>
  </si>
  <si>
    <t>Hromosvody JIMACI TYC JT 20 AL  O16/10  421045</t>
  </si>
  <si>
    <t>2052311007</t>
  </si>
  <si>
    <t>Poznámka k položce:
2000 mm</t>
  </si>
  <si>
    <t>765125251</t>
  </si>
  <si>
    <t>Montáž střešních doplňků krytiny betonové držáku hromosvodu na hřeben</t>
  </si>
  <si>
    <t>939631240</t>
  </si>
  <si>
    <t>354416770</t>
  </si>
  <si>
    <t>podpěry vedení hromosvodu na hřebenáče, Cu</t>
  </si>
  <si>
    <t>-1623469870</t>
  </si>
  <si>
    <t>354416750</t>
  </si>
  <si>
    <t>podpěry vedení hromosvodu do zdiva - 300 mm, Cu</t>
  </si>
  <si>
    <t>-1592801733</t>
  </si>
  <si>
    <t>354414700</t>
  </si>
  <si>
    <t>podpěra vedení FeZn pod taškovou krytinu 100 mm</t>
  </si>
  <si>
    <t>-1935048699</t>
  </si>
  <si>
    <t xml:space="preserve">SO 01_D.1.4.5 - Hlavní domovní vedení </t>
  </si>
  <si>
    <t xml:space="preserve">    742 - Elektroinstalace - slaboproud</t>
  </si>
  <si>
    <t>-1354542673</t>
  </si>
  <si>
    <t>0,35*0,8*12</t>
  </si>
  <si>
    <t>-2090242815</t>
  </si>
  <si>
    <t>174101101</t>
  </si>
  <si>
    <t>Zásyp sypaninou z jakékoliv horniny s uložením výkopku ve vrstvách se zhutněním jam, šachet, rýh nebo kolem objektů v těchto vykopávkách</t>
  </si>
  <si>
    <t>538641163</t>
  </si>
  <si>
    <t>12*0,35*0,8</t>
  </si>
  <si>
    <t>-761857728</t>
  </si>
  <si>
    <t>12*0,1*0,35</t>
  </si>
  <si>
    <t>899722112</t>
  </si>
  <si>
    <t>Krytí potrubí z plastů výstražnou fólií z PVC šířky 25 cm</t>
  </si>
  <si>
    <t>-1762736359</t>
  </si>
  <si>
    <t>971042361</t>
  </si>
  <si>
    <t>Vybourání otvorů v betonových příčkách a zdech základových nebo nadzákladových plochy do 0,09 m2, tl. do 600 mm</t>
  </si>
  <si>
    <t>1639678840</t>
  </si>
  <si>
    <t>-870590328</t>
  </si>
  <si>
    <t>-480641925</t>
  </si>
  <si>
    <t>0,119*9 "Přepočtené koeficientem množství</t>
  </si>
  <si>
    <t>74219772</t>
  </si>
  <si>
    <t>-776362337</t>
  </si>
  <si>
    <t>610870819</t>
  </si>
  <si>
    <t>741110053</t>
  </si>
  <si>
    <t>Montáž trubek elektroinstalačních s nasunutím nebo našroubováním do krabic plastových ohebných, uložených volně, vnější Ø přes 35 mm</t>
  </si>
  <si>
    <t>-1098250784</t>
  </si>
  <si>
    <t>345713500</t>
  </si>
  <si>
    <t>trubka elektroinstalační ohebná dvouplášťová korugovaná D 32/40 mm, HDPE+LDPE</t>
  </si>
  <si>
    <t>-1612458858</t>
  </si>
  <si>
    <t>741122222</t>
  </si>
  <si>
    <t>Montáž kabelů měděných bez ukončení uložených volně nebo v liště plných kulatých (CYKY) počtu a průřezu žil 4x10 mm2</t>
  </si>
  <si>
    <t>474316374</t>
  </si>
  <si>
    <t>341110760</t>
  </si>
  <si>
    <t>kabel silový s Cu jádrem 1 kV 4x10mm2</t>
  </si>
  <si>
    <t>858948785</t>
  </si>
  <si>
    <t>741130005</t>
  </si>
  <si>
    <t>Ukončení vodičů izolovaných s označením a zapojením v rozváděči nebo na přístroji, průřezu žíly do 10 mm2</t>
  </si>
  <si>
    <t>1285973682</t>
  </si>
  <si>
    <t>-1671976807</t>
  </si>
  <si>
    <t>357116510.R</t>
  </si>
  <si>
    <t xml:space="preserve">rozvaděč elektroměrový plastový /jednosazbový/ 32A  </t>
  </si>
  <si>
    <t>1597974743</t>
  </si>
  <si>
    <t>741320171</t>
  </si>
  <si>
    <t>Montáž jističů se zapojením vodičů třípólových nn do 63 A bez krytu</t>
  </si>
  <si>
    <t>-1959274777</t>
  </si>
  <si>
    <t>358226200</t>
  </si>
  <si>
    <t>jistič 3-pól. pouze zkratová spoušť, In = 32 A, třmen. svorky pro 2,5-95 mm²</t>
  </si>
  <si>
    <t>-1697176015</t>
  </si>
  <si>
    <t>741812011</t>
  </si>
  <si>
    <t>Zkoušky vodičů a kabelů izolační kabelu silového do 1 kV, počtu a průřezu žil do 4x 25 mm2</t>
  </si>
  <si>
    <t>-2109245861</t>
  </si>
  <si>
    <t>741820001</t>
  </si>
  <si>
    <t>Měření zemních odporů zemniče</t>
  </si>
  <si>
    <t>263689953</t>
  </si>
  <si>
    <t>742</t>
  </si>
  <si>
    <t>Elektroinstalace - slaboproud</t>
  </si>
  <si>
    <t>998742102</t>
  </si>
  <si>
    <t>Přesun hmot pro slaboproud stanovený z hmotnosti přesunovaného materiálu vodorovná dopravní vzdálenost do 50 m v objektech výšky přes 6 do 12 m</t>
  </si>
  <si>
    <t>304160415</t>
  </si>
  <si>
    <t>012002000</t>
  </si>
  <si>
    <t xml:space="preserve">Hlavní tituly průvodních činností a nákladů průzkumné, geodetické a projektové práce geodetické práce - Vytyčení trati kabelového vedení podzemního v zástavbě </t>
  </si>
  <si>
    <t>1024</t>
  </si>
  <si>
    <t>-1310864827</t>
  </si>
  <si>
    <t>Poznámka k položce:
cca 35 m</t>
  </si>
  <si>
    <t>SO 01_D.1.4.6 - Slaboproudá elektroinstalace</t>
  </si>
  <si>
    <t>974031121</t>
  </si>
  <si>
    <t>Vysekání rýh ve zdivu cihelném na maltu vápennou nebo vápenocementovou do hl. 30 mm a šířky do 30 mm</t>
  </si>
  <si>
    <t>-538683292</t>
  </si>
  <si>
    <t>-1522233055</t>
  </si>
  <si>
    <t>826938495</t>
  </si>
  <si>
    <t>0,12*9 "Přepočtené koeficientem množství</t>
  </si>
  <si>
    <t>-1240141555</t>
  </si>
  <si>
    <t>225162460</t>
  </si>
  <si>
    <t>70199540</t>
  </si>
  <si>
    <t>741110051</t>
  </si>
  <si>
    <t>Montáž trubek elektroinstalačních s nasunutím nebo našroubováním do krabic plastových ohebných, uložených volně, vnější Ø přes 11 do 23 mm</t>
  </si>
  <si>
    <t>1386068147</t>
  </si>
  <si>
    <t>345710610</t>
  </si>
  <si>
    <t>trubka elektroinstalační ohebná z PVC (ČSN) 2313</t>
  </si>
  <si>
    <t>-2118526062</t>
  </si>
  <si>
    <t>74111005.R</t>
  </si>
  <si>
    <t>Montáž RACK, datový rozvaděč</t>
  </si>
  <si>
    <t>351701086</t>
  </si>
  <si>
    <t>10.890.06.R</t>
  </si>
  <si>
    <t>Rack  (Datový rozvaděč)</t>
  </si>
  <si>
    <t>1835339568</t>
  </si>
  <si>
    <t>Poznámka k položce:
specifikace dle PD</t>
  </si>
  <si>
    <t>-963479996</t>
  </si>
  <si>
    <t>914367326</t>
  </si>
  <si>
    <t>741376011</t>
  </si>
  <si>
    <t>Montáž speciálních svítidel se zapojením vodičů výstražného majáčku s barevnými diodami s podstavcem blikače</t>
  </si>
  <si>
    <t>58590405</t>
  </si>
  <si>
    <t>404830100</t>
  </si>
  <si>
    <t>detektor kouře a teploty kombinovaný bezdrátový</t>
  </si>
  <si>
    <t>-13504544</t>
  </si>
  <si>
    <t>955864418</t>
  </si>
  <si>
    <t>R1.2</t>
  </si>
  <si>
    <t>D+M UTP cat.5e</t>
  </si>
  <si>
    <t>1293276201</t>
  </si>
  <si>
    <t>R2.2</t>
  </si>
  <si>
    <t>D+M Coaxiální kabel</t>
  </si>
  <si>
    <t>1890464283</t>
  </si>
  <si>
    <t>R3.1</t>
  </si>
  <si>
    <t>D+M Domovní videotelefon pro dva uživatele s videokamerou</t>
  </si>
  <si>
    <t>1832176217</t>
  </si>
  <si>
    <t>R4.1</t>
  </si>
  <si>
    <t>D+M TV anténa</t>
  </si>
  <si>
    <t>1269808974</t>
  </si>
  <si>
    <t>R5.1</t>
  </si>
  <si>
    <t>D+M zásuvka TV</t>
  </si>
  <si>
    <t>630624241</t>
  </si>
  <si>
    <t>R6.1</t>
  </si>
  <si>
    <t>D+M zásuvka datová</t>
  </si>
  <si>
    <t>1515974649</t>
  </si>
  <si>
    <t>R7.2</t>
  </si>
  <si>
    <t>D+M krabice instalační KU68</t>
  </si>
  <si>
    <t>-1439713200</t>
  </si>
  <si>
    <t>R8.1</t>
  </si>
  <si>
    <t>Vysekání otvoru na krabici KU 68, vč. přesunu hmot a úklidu</t>
  </si>
  <si>
    <t>1498373846</t>
  </si>
  <si>
    <t>SO 05 - Vnější části domovní dešťové kanalizace</t>
  </si>
  <si>
    <t>1 - Zemní práce</t>
  </si>
  <si>
    <t>235354146</t>
  </si>
  <si>
    <t>-372655579</t>
  </si>
  <si>
    <t>131201101</t>
  </si>
  <si>
    <t>Hloubení nezapažených jam a zářezů s urovnáním dna do předepsaného profilu a spádu v hornině tř. 3 do 100 m3</t>
  </si>
  <si>
    <t>-1468989524</t>
  </si>
  <si>
    <t>131201109</t>
  </si>
  <si>
    <t>Hloubení nezapažených jam a zářezů s urovnáním dna do předepsaného profilu a spádu Příplatek k cenám za lepivost horniny tř. 3</t>
  </si>
  <si>
    <t>1660630803</t>
  </si>
  <si>
    <t>132201201</t>
  </si>
  <si>
    <t>Hloubení zapažených i nezapažených rýh šířky přes 600 do 2 000 mm s urovnáním dna do předepsaného profilu a spádu v hornině tř. 3 do 100 m3</t>
  </si>
  <si>
    <t>1243906066</t>
  </si>
  <si>
    <t>132201209</t>
  </si>
  <si>
    <t>Hloubení zapažených i nezapažených rýh šířky přes 600 do 2 000 mm s urovnáním dna do předepsaného profilu a spádu v hornině tř. 3 Příplatek k cenám za lepivost horniny tř. 3</t>
  </si>
  <si>
    <t>-1530729471</t>
  </si>
  <si>
    <t>161101102</t>
  </si>
  <si>
    <t>Svislé přemístění výkopku bez naložení do dopravní nádoby avšak s vyprázdněním dopravní nádoby na hromadu nebo do dopravního prostředku z horniny tř. 1 až 4, při hloubce výkopu přes 2,5 do 4 m</t>
  </si>
  <si>
    <t>-1765147882</t>
  </si>
  <si>
    <t>1446682206</t>
  </si>
  <si>
    <t>810705797</t>
  </si>
  <si>
    <t>1618432683</t>
  </si>
  <si>
    <t>-625743532</t>
  </si>
  <si>
    <t>21*1,7 "Přepočtené koeficientem množství</t>
  </si>
  <si>
    <t>-256864833</t>
  </si>
  <si>
    <t>Poznámka k položce:
Dle bilance zemních prací, hutnění na 100% PS</t>
  </si>
  <si>
    <t>175101101</t>
  </si>
  <si>
    <t>Obsypání potrubí sypaninou z vhodných hornin tř. 1 až 4 nebo materiálem připraveným podél výkopu ve vzdálenosti do 3 m od jeho kraje, pro jakoukoliv hloubku výkopu a míru zhutnění bez prohození sypaniny</t>
  </si>
  <si>
    <t>-988799018</t>
  </si>
  <si>
    <t>Poznámka k položce:
zeminá hutněná na 95 %, kubatura dle bilancí zemních prací</t>
  </si>
  <si>
    <t>-776739139</t>
  </si>
  <si>
    <t>9,7+39,3</t>
  </si>
  <si>
    <t>212752213</t>
  </si>
  <si>
    <t>Trativody z drenážních trubek se zřízením štěrkopískového lože pod trubky a s jejich obsypem v průměrném celkovém množství do 0,15 m3/m v otevřeném výkopu z trubek plastových flexibilních D přes 100 do 160 mm</t>
  </si>
  <si>
    <t>659038577</t>
  </si>
  <si>
    <t>213141132</t>
  </si>
  <si>
    <t>Zřízení vrstvy z geotextilie filtrační, separační, odvodňovací, ochranné, výztužné nebo protierozní ve sklonu přes 1:2 do 1:1, šířky přes 3 do 6 m</t>
  </si>
  <si>
    <t>-1843523835</t>
  </si>
  <si>
    <t>693110240</t>
  </si>
  <si>
    <t>geotextilie netkaná PP 300g/m2</t>
  </si>
  <si>
    <t>-1594701782</t>
  </si>
  <si>
    <t>44,62*1,15 "Přepočtené koeficientem množství</t>
  </si>
  <si>
    <t>213311113</t>
  </si>
  <si>
    <t>Polštáře zhutněné pod základy z kameniva hrubého drceného, frakce 16 - 63 mm</t>
  </si>
  <si>
    <t>664489854</t>
  </si>
  <si>
    <t>382413111</t>
  </si>
  <si>
    <t>Osazení plastové jímky z polypropylenu PP na obetonování objemu 1000 l</t>
  </si>
  <si>
    <t>-844521310</t>
  </si>
  <si>
    <t>562300120</t>
  </si>
  <si>
    <t>jímka plastová na obetonování 2x1x1,5m objem 3m3</t>
  </si>
  <si>
    <t>-62857781</t>
  </si>
  <si>
    <t>562301020</t>
  </si>
  <si>
    <t>vlez do plastové nádrže k obetonování hranatý 600 x 600 mm</t>
  </si>
  <si>
    <t>1875672118</t>
  </si>
  <si>
    <t>562301060</t>
  </si>
  <si>
    <t>vstupní otvory do nádrže pro potrubí od Du 32 do 110mm</t>
  </si>
  <si>
    <t>977191281</t>
  </si>
  <si>
    <t>451573111</t>
  </si>
  <si>
    <t>Lože pod potrubí, stoky a drobné objekty v otevřeném výkopu z písku a štěrkopísku do 63 mm</t>
  </si>
  <si>
    <t>486745828</t>
  </si>
  <si>
    <t>452311151</t>
  </si>
  <si>
    <t>Podkladní a zajišťovací konstrukce z betonu prostého v otevřeném výkopu desky pod potrubí, stoky a drobné objekty z betonu tř. C 20/25</t>
  </si>
  <si>
    <t>27363889</t>
  </si>
  <si>
    <t>894812051</t>
  </si>
  <si>
    <t>Revizní a čistící šachta z polypropylenu PP pro hladké trouby DN 400 poklop plastový (pro zatížení) pochůzí (1,5 t)</t>
  </si>
  <si>
    <t>280921628</t>
  </si>
  <si>
    <t>895971113</t>
  </si>
  <si>
    <t>Zasakovací boxy z polypropylenu PP bez možnosti revize a čištění pro vsakování deštových vod v jednořadové galerii o celkovém objemu přes 5 m3 do 20 m3</t>
  </si>
  <si>
    <t>1996635946</t>
  </si>
  <si>
    <t>Poznámka k položce:
Podzemní vsakovací plastový voštinový blok 1,2x2,4x0,52 m + montáž - 8 ks</t>
  </si>
  <si>
    <t>721173401</t>
  </si>
  <si>
    <t>Potrubí z plastových trub PVC SN4 svodné (ležaté) DN 110</t>
  </si>
  <si>
    <t>194079358</t>
  </si>
  <si>
    <t>721173402</t>
  </si>
  <si>
    <t>Potrubí z plastových trub PVC SN4 svodné (ležaté) DN 125</t>
  </si>
  <si>
    <t>1414579447</t>
  </si>
  <si>
    <t>721173403</t>
  </si>
  <si>
    <t>Potrubí z plastových trub PVC SN4 svodné (ležaté) DN 160</t>
  </si>
  <si>
    <t>-1213811635</t>
  </si>
  <si>
    <t>1263149950</t>
  </si>
  <si>
    <t>-1718416312</t>
  </si>
  <si>
    <t>7221319.R</t>
  </si>
  <si>
    <t>Navrtávka potrubí do DN 150 do šachet a šachtiček</t>
  </si>
  <si>
    <t>-1333423342</t>
  </si>
  <si>
    <t>1486469140</t>
  </si>
  <si>
    <t>697520650</t>
  </si>
  <si>
    <t>rohož vstupní provedení rýhované hliníkové profily</t>
  </si>
  <si>
    <t>-1649250945</t>
  </si>
  <si>
    <t>767531121</t>
  </si>
  <si>
    <t>Montáž vstupních čistících zón z rohoží osazení rámu mosazného nebo hliníkového zapuštěného z L profilů</t>
  </si>
  <si>
    <t>1918283955</t>
  </si>
  <si>
    <t>2*1+0,5*2</t>
  </si>
  <si>
    <t>697521610</t>
  </si>
  <si>
    <t>rám pro zapuštění profil L-30/30 20/30 -mosaz</t>
  </si>
  <si>
    <t>972410963</t>
  </si>
  <si>
    <t>Průzkumné, geodetické a projektové práce projektové práce dokumentace stavby (výkresová a textová) skutečného provedení stavby</t>
  </si>
  <si>
    <t>-1498338888</t>
  </si>
  <si>
    <t>Hlavní tituly průvodních činností a nákladů ostatní náklady související s objektem - Protokol o shodě, předávací dokumentace, projekt skutečného provedení  popř dodavatelská dokumentace</t>
  </si>
  <si>
    <t>-999122499</t>
  </si>
  <si>
    <t>SO 06 - Vnější část domovního vodovodu</t>
  </si>
  <si>
    <t xml:space="preserve">    724 - Zdravotechnika - strojní vybavení</t>
  </si>
  <si>
    <t>76201133</t>
  </si>
  <si>
    <t>1068261522</t>
  </si>
  <si>
    <t>509596090</t>
  </si>
  <si>
    <t>84622168</t>
  </si>
  <si>
    <t>1911644141</t>
  </si>
  <si>
    <t>-1335709748</t>
  </si>
  <si>
    <t>197726036</t>
  </si>
  <si>
    <t>-354632277</t>
  </si>
  <si>
    <t>442955509</t>
  </si>
  <si>
    <t>1053126443</t>
  </si>
  <si>
    <t>-1659764544</t>
  </si>
  <si>
    <t>2,3*1,7 "Přepočtené koeficientem množství</t>
  </si>
  <si>
    <t>-974845668</t>
  </si>
  <si>
    <t>-1073680547</t>
  </si>
  <si>
    <t>-1963811036</t>
  </si>
  <si>
    <t>4,9+1,2</t>
  </si>
  <si>
    <t>1489436829</t>
  </si>
  <si>
    <t>564751112.1</t>
  </si>
  <si>
    <t>Podklad nebo kryt z kameniva hrubého drceného vel. 32-63 mm s rozprostřením a zhutněním, po zhutnění tl. 200 mm</t>
  </si>
  <si>
    <t>762170423</t>
  </si>
  <si>
    <t>564760111</t>
  </si>
  <si>
    <t>Podklad nebo kryt z kameniva hrubého drceného vel. 16-32 mm s rozprostřením a zhutněním, po zhutnění tl. 200 mm</t>
  </si>
  <si>
    <t>1478154974</t>
  </si>
  <si>
    <t>573111112.1</t>
  </si>
  <si>
    <t>Postřik živičný infiltrační s posypem z asfaltu množství 1 kg/m2</t>
  </si>
  <si>
    <t>-31388158</t>
  </si>
  <si>
    <t>573211112</t>
  </si>
  <si>
    <t>Postřik spojovací PS bez posypu kamenivem z asfaltu silničního, v množství 0,70 kg/m2</t>
  </si>
  <si>
    <t>-1384830004</t>
  </si>
  <si>
    <t>577124111</t>
  </si>
  <si>
    <t>Asfaltový beton vrstva obrusná ACO 11 (ABS) s rozprostřením a se zhutněním z nemodifikovaného asfaltu v pruhu šířky do 3 m tř. I, po zhutnění tl. 35 mm</t>
  </si>
  <si>
    <t>-15990371</t>
  </si>
  <si>
    <t>577155112</t>
  </si>
  <si>
    <t>Asfaltový beton vrstva ložní ACL 16 (ABH) s rozprostřením a zhutněním z nemodifikovaného asfaltu v pruhu šířky do 3 m, po zhutnění tl. 60 mm</t>
  </si>
  <si>
    <t>216057778</t>
  </si>
  <si>
    <t>893811163</t>
  </si>
  <si>
    <t>Osazení vodoměrné šachty z polypropylenu PP samonosné pro běžné zatížení kruhové, průměru D do 1,2 m, světlé hloubky od 1,4 m do 1,6 m</t>
  </si>
  <si>
    <t>1394886751</t>
  </si>
  <si>
    <t>562305740</t>
  </si>
  <si>
    <t>šachta vodoměrná kruhová k obetonování 1,2/1,5 m</t>
  </si>
  <si>
    <t>-1304323630</t>
  </si>
  <si>
    <t>-1395740432</t>
  </si>
  <si>
    <t>1345037637</t>
  </si>
  <si>
    <t>722190401.R</t>
  </si>
  <si>
    <t>D+M Přechodka plast/ocel dlouhá DN 25</t>
  </si>
  <si>
    <t>-1487217394</t>
  </si>
  <si>
    <t>722213111</t>
  </si>
  <si>
    <t>Armatury přírubové zpětné klapky samočinné PN 16 do 200°C (L 10 117 616) DN 40</t>
  </si>
  <si>
    <t>-1324857914</t>
  </si>
  <si>
    <t>722220242</t>
  </si>
  <si>
    <t>Armatury s jedním závitem přechodové tvarovky PPR, PN 20 (SDR 6) s kovovým závitem vnitřním přechodky s převlečnou maticí D 25 x G 1</t>
  </si>
  <si>
    <t>-213770313</t>
  </si>
  <si>
    <t>722232124</t>
  </si>
  <si>
    <t>Armatury se dvěma závity kulové kohouty PN 42 do 185 °C plnoprůtokové vnitřní závit G 1</t>
  </si>
  <si>
    <t>-1288706512</t>
  </si>
  <si>
    <t>722240123</t>
  </si>
  <si>
    <t>Armatury z plastických hmot kohouty (PPR) kulové DN 25</t>
  </si>
  <si>
    <t>-2142239084</t>
  </si>
  <si>
    <t>722270102</t>
  </si>
  <si>
    <t>Vodoměrové sestavy závitové G 1</t>
  </si>
  <si>
    <t>-930803241</t>
  </si>
  <si>
    <t>214680613</t>
  </si>
  <si>
    <t>-59509763</t>
  </si>
  <si>
    <t>899231112.R</t>
  </si>
  <si>
    <t xml:space="preserve">Napojení na stávající přípojku v objektu
</t>
  </si>
  <si>
    <t>1947904903</t>
  </si>
  <si>
    <t>998722101</t>
  </si>
  <si>
    <t>Přesun hmot pro vnitřní vodovod stanovený z hmotnosti přesunovaného materiálu vodorovná dopravní vzdálenost do 50 m v objektech výšky do 6 m</t>
  </si>
  <si>
    <t>1746291862</t>
  </si>
  <si>
    <t>724</t>
  </si>
  <si>
    <t>Zdravotechnika - strojní vybavení</t>
  </si>
  <si>
    <t>724242212</t>
  </si>
  <si>
    <t>Zařízení pro úpravu vody filtry domácí na studenou vodu se zpětným proplachem G 1"</t>
  </si>
  <si>
    <t>331247264</t>
  </si>
  <si>
    <t>7063443</t>
  </si>
  <si>
    <t>045203000</t>
  </si>
  <si>
    <t>Inženýrská činnost zkoušky a ostatní měření monitoring kompletační a koordinační činnost kompletační činnost - předávací dokumentace, protokoly o shodě</t>
  </si>
  <si>
    <t>-1651065186</t>
  </si>
  <si>
    <t>Hlavní tituly průvodních činností a nákladů ostatní náklady související s objektem - stavební přípomoce</t>
  </si>
  <si>
    <t>-384786247</t>
  </si>
  <si>
    <t>Pomocný spojovací a kotevní materiál</t>
  </si>
  <si>
    <t>-679817802</t>
  </si>
  <si>
    <t>SO 07a - Splašková kanalizační přípojka</t>
  </si>
  <si>
    <t xml:space="preserve">    99 - Přesun hmot a manipulace se sutí</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</si>
  <si>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</si>
  <si>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</si>
  <si>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494576140</t>
  </si>
  <si>
    <t>113107044</t>
  </si>
  <si>
    <t>Odstranění podkladů nebo krytů při překopech inženýrských sítí s přemístěním hmot na skládku ve vzdálenosti do 3 m nebo s naložením na dopravní prostředek ručně živičných, o tl. vrstvy přes 150 do 200 mm</t>
  </si>
  <si>
    <t>-1043035339</t>
  </si>
  <si>
    <t>2146609120</t>
  </si>
  <si>
    <t>-611435642</t>
  </si>
  <si>
    <t>120001101</t>
  </si>
  <si>
    <t>Příplatek k cenám vykopávek za ztížení vykopávky v blízkosti inženýrských sítí nebo výbušnin v horninách jakékoliv třídy</t>
  </si>
  <si>
    <t>481132003</t>
  </si>
  <si>
    <t>-991606491</t>
  </si>
  <si>
    <t>1295855138</t>
  </si>
  <si>
    <t>151101102</t>
  </si>
  <si>
    <t>Zřízení pažení a rozepření stěn rýh pro podzemní vedení pro všechny šířky rýhy příložné pro jakoukoliv mezerovitost, hloubky do 4 m</t>
  </si>
  <si>
    <t>85384825</t>
  </si>
  <si>
    <t>Poznámka k položce:
2/3 délky přípojek je mimo odhalenou zemní pláň (výkop je hlubší) * průměrná hloubka 1,9 * 2 strany výkopu</t>
  </si>
  <si>
    <t>151101112</t>
  </si>
  <si>
    <t>Odstranění pažení a rozepření stěn rýh pro podzemní vedení s uložením materiálu na vzdálenost do 3 m od kraje výkopu příložné, hloubky přes 2 do 4 m</t>
  </si>
  <si>
    <t>914152196</t>
  </si>
  <si>
    <t>138839804</t>
  </si>
  <si>
    <t>-454255443</t>
  </si>
  <si>
    <t>-1939839604</t>
  </si>
  <si>
    <t>243682399</t>
  </si>
  <si>
    <t>-1938969254</t>
  </si>
  <si>
    <t>1,9*1,7 "Přepočtené koeficientem množství</t>
  </si>
  <si>
    <t>984532379</t>
  </si>
  <si>
    <t>1035666923</t>
  </si>
  <si>
    <t>1045585338</t>
  </si>
  <si>
    <t>-2006078974</t>
  </si>
  <si>
    <t>-539359901</t>
  </si>
  <si>
    <t>Poznámka k položce:
40% materiálu bude použito ze stávající konstrukce, materiál musí splňovat požadavky TPA a cena za vyčištění materiálu, nakládání a odvoz z dočasné skládky bude nahrazen cenou za naceněnou ŠD</t>
  </si>
  <si>
    <t>564861111.1</t>
  </si>
  <si>
    <t>Podklad ze štěrkodrti ŠD s rozprostřením a zhutněním, po zhutnění tl. 200 mm, třídy B, frakce 13-32</t>
  </si>
  <si>
    <t>-824461135</t>
  </si>
  <si>
    <t>565155121</t>
  </si>
  <si>
    <t>Asfaltový beton vrstva podkladní ACP 16 (obalované kamenivo střednězrnné - OKS) s rozprostřením a zhutněním v pruhu šířky přes 3 m, po zhutnění tl. 70 mm</t>
  </si>
  <si>
    <t>-1588592267</t>
  </si>
  <si>
    <t>573111112</t>
  </si>
  <si>
    <t>Postřik infiltrační PI z asfaltu silničního s posypem kamenivem, v množství 1,00 kg/m2</t>
  </si>
  <si>
    <t>1122515717</t>
  </si>
  <si>
    <t>573211111</t>
  </si>
  <si>
    <t>Postřik spojovací PS bez posypu kamenivem z asfaltu silničního, v množství 0,60 kg/m2</t>
  </si>
  <si>
    <t>2015710832</t>
  </si>
  <si>
    <t>577134111</t>
  </si>
  <si>
    <t>Asfaltový beton vrstva obrusná ACO 11 (ABS) s rozprostřením a se zhutněním z nemodifikovaného asfaltu v pruhu šířky do 3 m tř. I, po zhutnění tl. 40 mm</t>
  </si>
  <si>
    <t>776756692</t>
  </si>
  <si>
    <t>599141111</t>
  </si>
  <si>
    <t>Vyplnění spár mezi silničními dílci jakékoliv tloušťky živičnou zálivkou</t>
  </si>
  <si>
    <t>-422552192</t>
  </si>
  <si>
    <t>871310320</t>
  </si>
  <si>
    <t>Montáž kanalizačního potrubí z plastů z polypropylenu PP hladkého plnostěnného SN 12 DN 150</t>
  </si>
  <si>
    <t>1807376598</t>
  </si>
  <si>
    <t>286152410</t>
  </si>
  <si>
    <t>trubka kanalizační  např. SN16 UR-2 DN 150 mm/ 3 m</t>
  </si>
  <si>
    <t>-1784973057</t>
  </si>
  <si>
    <t>894812612</t>
  </si>
  <si>
    <t>Revizní a čistící šachta z polypropylenu PP vyříznutí a utěsnění otvoru ve stěně šachty DN 150</t>
  </si>
  <si>
    <t>1259519341</t>
  </si>
  <si>
    <t>919735114</t>
  </si>
  <si>
    <t>Řezání stávajícího živičného krytu nebo podkladu hloubky přes 150 do 200 mm</t>
  </si>
  <si>
    <t>1298529266</t>
  </si>
  <si>
    <t>Přesun hmot a manipulace se sutí</t>
  </si>
  <si>
    <t>997013501</t>
  </si>
  <si>
    <t>Odvoz suti a vybouraných hmot na skládku nebo meziskládku se složením, na vzdálenost do 1 km</t>
  </si>
  <si>
    <t>210862319</t>
  </si>
  <si>
    <t>6,38+6,525</t>
  </si>
  <si>
    <t>997013509</t>
  </si>
  <si>
    <t>Odvoz suti a vybouraných hmot na skládku nebo meziskládku se složením, na vzdálenost Příplatek k ceně za každý další i započatý 1 km přes 1 km</t>
  </si>
  <si>
    <t>255353274</t>
  </si>
  <si>
    <t>12,905*9 "Přepočtené koeficientem množství</t>
  </si>
  <si>
    <t>997221845</t>
  </si>
  <si>
    <t>Poplatek za uložení stavebního odpadu na skládce (skládkovné) asfaltového bez obsahu dehtu zatříděného do Katalogu odpadů pod kódem 170 302</t>
  </si>
  <si>
    <t>1851351542</t>
  </si>
  <si>
    <t>997221855</t>
  </si>
  <si>
    <t>-41985067</t>
  </si>
  <si>
    <t>998276101</t>
  </si>
  <si>
    <t>Přesun hmot pro trubní vedení hloubené z trub z plastických hmot nebo sklolaminátových pro vodovody nebo kanalizace v otevřeném výkopu dopravní vzdálenost do 15 m</t>
  </si>
  <si>
    <t>324501089</t>
  </si>
  <si>
    <t>998276124</t>
  </si>
  <si>
    <t>Přesun hmot pro trubní vedení hloubené z trub z plastických hmot nebo sklolaminátových Příplatek k cenám za zvětšený přesun přes vymezenou největší dopravní vzdálenost do 500 m</t>
  </si>
  <si>
    <t>-1405722920</t>
  </si>
  <si>
    <t>721290123</t>
  </si>
  <si>
    <t>Zkouška těsnosti kanalizace kouřem do DN 300</t>
  </si>
  <si>
    <t>-1956834641</t>
  </si>
  <si>
    <t>-1785144250</t>
  </si>
  <si>
    <t>SO 07b - Vnější části domovní splaškové kanalizace</t>
  </si>
  <si>
    <t>-132854361</t>
  </si>
  <si>
    <t>-140110502</t>
  </si>
  <si>
    <t>1033354809</t>
  </si>
  <si>
    <t>1937719730</t>
  </si>
  <si>
    <t>-720086809</t>
  </si>
  <si>
    <t>-1678502878</t>
  </si>
  <si>
    <t>1268391630</t>
  </si>
  <si>
    <t>-1942391977</t>
  </si>
  <si>
    <t>861324993</t>
  </si>
  <si>
    <t>0,6*1,7 "Přepočtené koeficientem množství</t>
  </si>
  <si>
    <t>1607552529</t>
  </si>
  <si>
    <t>-1496867945</t>
  </si>
  <si>
    <t>-1945579842</t>
  </si>
  <si>
    <t>1577581355</t>
  </si>
  <si>
    <t>894811255</t>
  </si>
  <si>
    <t>Revizní šachta z tvrdého PVC v otevřeném výkopu typ pravý/přímý/levý (DN šachty/DN trubního vedení) DN 400/200, odolnost vnějšímu tlaku 12,5 t, hloubka od 1910 do 2280 mm</t>
  </si>
  <si>
    <t>-266749115</t>
  </si>
  <si>
    <t>1582465116</t>
  </si>
  <si>
    <t>-814357748</t>
  </si>
  <si>
    <t>-545577197</t>
  </si>
  <si>
    <t>878854265</t>
  </si>
  <si>
    <t>915845549</t>
  </si>
  <si>
    <t>SO 08 - Plynovodní přípojka</t>
  </si>
  <si>
    <t>-1956771303</t>
  </si>
  <si>
    <t>-1272077380</t>
  </si>
  <si>
    <t>-1727632206</t>
  </si>
  <si>
    <t>162201101</t>
  </si>
  <si>
    <t>Vodorovné přemístění výkopku nebo sypaniny po suchu na obvyklém dopravním prostředku, bez naložení výkopku, avšak se složením bez rozhrnutí z horniny tř. 1 až 4 na vzdálenost do 20 m</t>
  </si>
  <si>
    <t>2126262741</t>
  </si>
  <si>
    <t>731789421</t>
  </si>
  <si>
    <t>-333777779</t>
  </si>
  <si>
    <t>587612240</t>
  </si>
  <si>
    <t>1735041164</t>
  </si>
  <si>
    <t>1359073956</t>
  </si>
  <si>
    <t>583373020</t>
  </si>
  <si>
    <t>štěrkopísek frakce 0/16</t>
  </si>
  <si>
    <t>869347897</t>
  </si>
  <si>
    <t>923433077</t>
  </si>
  <si>
    <t>-1436427293</t>
  </si>
  <si>
    <t>723160204</t>
  </si>
  <si>
    <t>Přípojky k plynoměrům spojované na závit bez ochozu G 1</t>
  </si>
  <si>
    <t>1774487063</t>
  </si>
  <si>
    <t>723160334</t>
  </si>
  <si>
    <t>Přípojky k plynoměrům rozpěrky přípojek G 1</t>
  </si>
  <si>
    <t>1394716716</t>
  </si>
  <si>
    <t>723170114</t>
  </si>
  <si>
    <t>Potrubí z plastových trub Pe100 spojovaných elektrotvarovkami PN 0,4 MPa (SDR 11) D 32 x 3,0 mm</t>
  </si>
  <si>
    <t>1707022997</t>
  </si>
  <si>
    <t>723231164</t>
  </si>
  <si>
    <t>Armatury se dvěma závity kohouty kulové PN 42 do 185°C plnoprůtokové vnitřní závit těžká řada G 1</t>
  </si>
  <si>
    <t>1046969536</t>
  </si>
  <si>
    <t>723231165</t>
  </si>
  <si>
    <t>Armatury se dvěma závity kohouty kulové PN 42 do 185°C plnoprůtokové vnitřní závit těžká řada G 1 1/4</t>
  </si>
  <si>
    <t>-1615085421</t>
  </si>
  <si>
    <t>723234311</t>
  </si>
  <si>
    <t>Armatury se dvěma závity středotlaké regulátory tlaku plynu jednostupňové pro zemní plyn, výkon do 6 m3/hod</t>
  </si>
  <si>
    <t>1271475997</t>
  </si>
  <si>
    <t>7235 002</t>
  </si>
  <si>
    <t>Typová skříň pro HUP vč. označení a montáže</t>
  </si>
  <si>
    <t>1895394187</t>
  </si>
  <si>
    <t>1517819234</t>
  </si>
  <si>
    <t>-235167464</t>
  </si>
  <si>
    <t>1256904722</t>
  </si>
  <si>
    <t>746646182</t>
  </si>
  <si>
    <t>1928007500</t>
  </si>
  <si>
    <t>1933357659</t>
  </si>
  <si>
    <t>-1401518990</t>
  </si>
  <si>
    <t>7235 010</t>
  </si>
  <si>
    <t>Napojení na stávající STL plynovod</t>
  </si>
  <si>
    <t>-722437417</t>
  </si>
  <si>
    <t>7235 011</t>
  </si>
  <si>
    <t>Identifikační vodič na potrubí</t>
  </si>
  <si>
    <t>-1595206727</t>
  </si>
  <si>
    <t>7235 012</t>
  </si>
  <si>
    <t>Výstražná fólie na potrubí</t>
  </si>
  <si>
    <t>-1337348927</t>
  </si>
  <si>
    <t>7235 013</t>
  </si>
  <si>
    <t>Přechodka ocel / plast</t>
  </si>
  <si>
    <t>-583674159</t>
  </si>
  <si>
    <t>-38488231</t>
  </si>
  <si>
    <t>-1645997497</t>
  </si>
  <si>
    <t>1052626789</t>
  </si>
  <si>
    <t>1724510570</t>
  </si>
  <si>
    <t>1004383705</t>
  </si>
  <si>
    <t>SO 09 - Oplocení</t>
  </si>
  <si>
    <t>338171111</t>
  </si>
  <si>
    <t>Osazování sloupků a vzpěr plotových ocelových trubkových nebo profilovaných výšky do 2,00 m se zalitím cementovou maltou do vynechaných otvorů</t>
  </si>
  <si>
    <t>447382476</t>
  </si>
  <si>
    <t>55342270</t>
  </si>
  <si>
    <t>vzpěra plotová 38x1,5mm včetně krytky s uchem 1500mm</t>
  </si>
  <si>
    <t>-752319208</t>
  </si>
  <si>
    <t>338171113</t>
  </si>
  <si>
    <t>Osazování sloupků a vzpěr plotových ocelových trubkových nebo profilovaných výšky do 2,00 m se zabetonováním (tř. C 25/30) do 0,08 m3 do připravených jamek</t>
  </si>
  <si>
    <t>1810272726</t>
  </si>
  <si>
    <t>Poznámka k položce:
vč. betonové patky a zemních prací + kotvení sloupu</t>
  </si>
  <si>
    <t>553422520</t>
  </si>
  <si>
    <t>sloupek plotový průběžný Pz a komaxitový 2000/38x1,5mm</t>
  </si>
  <si>
    <t>408260482</t>
  </si>
  <si>
    <t>348401130</t>
  </si>
  <si>
    <t>Osazení oplocení ze strojového pletiva s napínacími dráty do 15° sklonu svahu, výšky přes 1,6 do 2,0 m</t>
  </si>
  <si>
    <t>-1847739538</t>
  </si>
  <si>
    <t>313247680.1</t>
  </si>
  <si>
    <t>pletivo drátěné se čtvercovými oky zapletené pozinkované  50 x 2 x 2000 mm + napínací drát</t>
  </si>
  <si>
    <t>-1242116657</t>
  </si>
  <si>
    <t>Osazení vrat 3500/1800</t>
  </si>
  <si>
    <t>-1274487013</t>
  </si>
  <si>
    <t>MV1</t>
  </si>
  <si>
    <t>Vrata 3500/1800</t>
  </si>
  <si>
    <t>411481659</t>
  </si>
  <si>
    <t>Osazení branky</t>
  </si>
  <si>
    <t>313089868</t>
  </si>
  <si>
    <t>MB1</t>
  </si>
  <si>
    <t>Branka 2500/1800</t>
  </si>
  <si>
    <t>1632114648</t>
  </si>
  <si>
    <t>966071822</t>
  </si>
  <si>
    <t>Rozebrání oplocení z pletiva drátěného se čtvercovými oky, výšky přes 1,6 do 2,0 m</t>
  </si>
  <si>
    <t>-368441235</t>
  </si>
  <si>
    <t>-268327114</t>
  </si>
  <si>
    <t>998017002</t>
  </si>
  <si>
    <t>Přesun hmot pro budovy občanské výstavby, bydlení, výrobu a služby s omezením mechanizace vodorovná dopravní vzdálenost do 100 m pro budovy s jakoukoliv nosnou konstrukcí výšky přes 6 do 12 m</t>
  </si>
  <si>
    <t>60385618</t>
  </si>
  <si>
    <t>SO 10 - Zpevněné plochy</t>
  </si>
  <si>
    <t>-1538719400</t>
  </si>
  <si>
    <t>1406996666</t>
  </si>
  <si>
    <t>-369531285</t>
  </si>
  <si>
    <t>719051341</t>
  </si>
  <si>
    <t>-1409924425</t>
  </si>
  <si>
    <t>-300743848</t>
  </si>
  <si>
    <t>998223011</t>
  </si>
  <si>
    <t>Přesun hmot pro pozemní komunikace s krytem dlážděným dopravní vzdálenost do 200 m jakékoliv délky objektu</t>
  </si>
  <si>
    <t>1138453048</t>
  </si>
  <si>
    <t>SO 11 - Sadové úpravy a drobné stavby</t>
  </si>
  <si>
    <t>180404111</t>
  </si>
  <si>
    <t>Založení hřišťového trávníku výsevem na vrstvě ornice</t>
  </si>
  <si>
    <t>601538773</t>
  </si>
  <si>
    <t>005724100</t>
  </si>
  <si>
    <t>osivo směs travní parková</t>
  </si>
  <si>
    <t>-732740370</t>
  </si>
  <si>
    <t>491*0,03 "Přepočtené koeficientem množství</t>
  </si>
  <si>
    <t>VON - VON</t>
  </si>
  <si>
    <t>OST - Ostatní</t>
  </si>
  <si>
    <t xml:space="preserve">    OST - Ostatní</t>
  </si>
  <si>
    <t xml:space="preserve">    O02 - Vedlejší náklady</t>
  </si>
  <si>
    <t>OST</t>
  </si>
  <si>
    <t>Ostatní</t>
  </si>
  <si>
    <t>R10001</t>
  </si>
  <si>
    <t>geodetické vytyčení</t>
  </si>
  <si>
    <t>-1980775838</t>
  </si>
  <si>
    <t>Poznámka k položce:
"Poznámka k položce:
vytyčení nově budovaných inženýrských sítí a stavebních objektů, vytyčení hranice pozemku,   
vytyčení stávajících inženýrských sítí, kontrolní měřění   
"</t>
  </si>
  <si>
    <t>R10002</t>
  </si>
  <si>
    <t>projektová dokumentace skutečného provedení</t>
  </si>
  <si>
    <t>1368525785</t>
  </si>
  <si>
    <t>Poznámka k položce:
"Poznámka k položce:
""náklady na vyhotovení dokumentace skutečného provedení stavby""   
""předání objednateli v 3 x v tištěné podobě, 1 x v digitální podobě na CD - formát xls, doc, pdf a zároveň dwg""   
"</t>
  </si>
  <si>
    <t>"náklady na vyhotovení dokumentace skutečného provedení stavby"</t>
  </si>
  <si>
    <t>"předání objednateli v 3 x v tištěné podobě, 1 x v digitální podobě na CD - formát xls, doc, pdf a zároveň dwg"</t>
  </si>
  <si>
    <t>R10003</t>
  </si>
  <si>
    <t>geometrický plán</t>
  </si>
  <si>
    <t>-1996825483</t>
  </si>
  <si>
    <t>Poznámka k položce:
"Poznámka k položce:
geometrický plán objektů podléhající vkladu do katastru nemovitostí (budovy, inženýrské sítě, věcná břemena k částem pozemků   
v 6ti tištěných vyhotoveních + 1 x elektronicky CD   
"</t>
  </si>
  <si>
    <t>R10004</t>
  </si>
  <si>
    <t>geodetické zaměření řešených stavebních objektů po dokončení díla</t>
  </si>
  <si>
    <t>-1942733836</t>
  </si>
  <si>
    <t>Poznámka k položce:
"Poznámka k položce:
geodetické zaměření řešených stavebních objektů (zpevněné plochy, parkoviště, chodníky...)   
ve 3 tištěných vyhotoveních + 1 x elektronicky CD   
"</t>
  </si>
  <si>
    <t>geodetické zaměření řešených stavebních objektů (zpevněné plochy, parkoviště, chodníky...)</t>
  </si>
  <si>
    <t>ve 3 tištěných vyhotoveních + 1 x elektronicky CD</t>
  </si>
  <si>
    <t>R100041</t>
  </si>
  <si>
    <t>geodetické zaměření řešených inženýrských objektů po dokončení díla</t>
  </si>
  <si>
    <t>-407734593</t>
  </si>
  <si>
    <t>Poznámka k položce:
"Poznámka k položce:
geodetické zaměření řešených inženýrských objektů   
ve 3 tištěných vyhotoveních + 1 x elektronicky CD   
"</t>
  </si>
  <si>
    <t>R100071</t>
  </si>
  <si>
    <t>publicita projektu dle podmínek dotačního titulu</t>
  </si>
  <si>
    <t>-619453939</t>
  </si>
  <si>
    <t>Poznámka k položce:
"Poznámka k položce:
""náklady na zhotovení a osazení dočasného billboardu dle Obecných pravidel IROP (kapitola 13, Publicita), dostupné na http://www.strukturalni-fondy.cz/cs/Microsites/IROP/Dokumenty""                ""billboard bude zhotoven jako litý banner gramáže min. 510 g/m2, UV barevný tisk, vysoce odolný proti blednutí a otěru, kovová oka umístěná cca po 0,5 m""
""zhotovení grafického návrhu vč. návrhu materiálového pojetí - možné využít generátor na stránce https://publicita.dotaceeu.cz/gen/krok1 ""
""billboard bude mít minimální rozměry 2,1 x 2,2 m (š x v)""
"</t>
  </si>
  <si>
    <t>"ostatní náklady spojené s podmínkami pro publicitu projektu dle dotačního titulu"</t>
  </si>
  <si>
    <t>"náklady na zhotovení a osazení informačního panelu s údaji zejména o názvu stavby, zhotovitele, investora, projektanta akce, době realizace"</t>
  </si>
  <si>
    <t>"zajištění zhotovení grafického návrhu inf. panelu vč. návrhu materiálového pojetí"</t>
  </si>
  <si>
    <t>"provedení inf. panelu bude odpovídat požadavkům manuálu IOP MSPV"</t>
  </si>
  <si>
    <t>"o rozměrech min. 2,5 x 2 m včetně nákladů na jeho údržbu po dobu trvání stavby"</t>
  </si>
  <si>
    <t>"výpis výrobků PSV ozn. 01/INF"</t>
  </si>
  <si>
    <t>R1000711</t>
  </si>
  <si>
    <t>392644522</t>
  </si>
  <si>
    <t>Poznámka k položce:
"Poznámka k položce:
""náklady na zhotovení a osazení stálé pamětní desky dle Obecných pravidel IROP (kapitola 13, Publicita), dostupné na http://www.strukturalni-fondy.cz/cs/Microsites/IROP/Dokumenty"" ""zhotovení grafického návrhu vč. návrhu materiálového pojetí - možné využít generátor na stránce https://publicita.dotaceeu.cz/gen/krok1"" ""materiál kov (nerez nebo mosaz), znaky a grafiky gravírované, barevné provedení, minimální rozměry 0,3 X 0,4 m""
""montáž na žulovou desku o rozměrech nejméně 0,4 x 0,5 m, tloušťky min. 8 cm; místo montáže bude upřesněno objednatelem""
"</t>
  </si>
  <si>
    <t>R100072</t>
  </si>
  <si>
    <t>kompletace dokladové části stavby k předání a převzetí a kolaudaci</t>
  </si>
  <si>
    <t>1923577916</t>
  </si>
  <si>
    <t>Poznámka k položce:
"Poznámka k položce:
doklady o vlastnostech materiálů, o provedených zkouškách a měření, o výchozích kontrolách provozuschopnosti   
o zaškolení obsluhy, revizní zprávy - bez závad, doklady o oprávnění k provádění prací, doklady o likvidaci odpadů   
návody k obsluze, kopie záručních listů   
3 x tištěné + 1 x na CD nosiči   
"</t>
  </si>
  <si>
    <t>doklady o vlastnostech materiálů, o provedených zkouškách a měření, o výchozích kontrolách provozuschopnosti</t>
  </si>
  <si>
    <t>o zaškolení obsluhy, revizní zprávy - bez závad, doklady o oprávnění k provádění prací, doklady o likvidaci odpadů</t>
  </si>
  <si>
    <t>návody k obsluze, kopie záručních listů</t>
  </si>
  <si>
    <t>3 x tištěné + 1 x na CD nosiči</t>
  </si>
  <si>
    <t>R100073</t>
  </si>
  <si>
    <t>zpracování a předložení harmonogramů před podpisem smlouvy</t>
  </si>
  <si>
    <t>1193049101</t>
  </si>
  <si>
    <t>Poznámka k položce:
"Poznámka k položce:
""náklady na předložení podrobného časového harmonogramu prací a plnění, termín před podpisem smlouvy""   
"</t>
  </si>
  <si>
    <t>R100074</t>
  </si>
  <si>
    <t>měření radonu v budovách</t>
  </si>
  <si>
    <t>-445960455</t>
  </si>
  <si>
    <t>Poznámka k položce:
"Poznámka k položce:
měření radonu v budovách po dokončení stavby, před kolaudací   
"</t>
  </si>
  <si>
    <t>měření radonu v budovách po dokončení stavby, před kolaudací</t>
  </si>
  <si>
    <t>R1000741</t>
  </si>
  <si>
    <t>měření intenzity umělého osvětlení</t>
  </si>
  <si>
    <t>-519759160</t>
  </si>
  <si>
    <t>Poznámka k položce:
"Poznámka k položce:
náklady spojené s ověrením navržených parametrů intenzity umělého osvětlení  po dokončení stavby, před kolaudací   
v případě, že bude vyžadováno toto ověrení krajskou hygienickou stanicí u kolaudace   
"</t>
  </si>
  <si>
    <t>R100075</t>
  </si>
  <si>
    <t>zábory veřejných prostranství, vč. komunikací</t>
  </si>
  <si>
    <t>920008970</t>
  </si>
  <si>
    <t>Poznámka k položce:
"Poznámka k položce:
náklady spojené se zábory veřejných prostranství, vč. komunikací (poplatky za zřízení záboru a nájemné za užívání veřejných ploch)   
"</t>
  </si>
  <si>
    <t>náklady spojené se zábory veřejných prostranství, vč. komunikací (poplatky za zřízení záboru a nájemné za užívání veřejných ploch)</t>
  </si>
  <si>
    <t>R100076</t>
  </si>
  <si>
    <t>soubor zimních opatření</t>
  </si>
  <si>
    <t>1158172188</t>
  </si>
  <si>
    <t>Poznámka k položce:
"Poznámka k položce:
náklady spojené s prováděním prací v zimním období (přísady do malt a betonů, ochrana proti zamrznutí malt a betonů - dosažení zmrazovacích pevností   
zakrývání konstrukcí, zazimování stavby, temperování staveb, odklízení sněhu   
nedestruktivní a destruktivní zkoušky konstrukcí   
"</t>
  </si>
  <si>
    <t>O02</t>
  </si>
  <si>
    <t>Vedlejší náklady</t>
  </si>
  <si>
    <t>R20001</t>
  </si>
  <si>
    <t>zařízení staveniště</t>
  </si>
  <si>
    <t>-482236638</t>
  </si>
  <si>
    <t>Poznámka k položce:
"Poznámka k položce:
""veškeré náklady a činnosti související s vybudováním a likvidací staveniště""   
""včetně zajištění připojení na elektrickou energii, vodu a odvodnění staveniště""   
""včetně provádění každodenního hrubého úklidu staveniště""   
""včetně průběžné likvidace vznikajících odpadů oprávněnou osobou""   
""jedná se standartní prvky BOZP (mobilní oplocení, výstražné označení, přechody výkopů, vč. oplocení, zábradlí atd,""   
""včetně jejich dodávky, montáže, údržby a demontáže, resp. likvidace a povinosti vyplývající z plánu BOZP, vč. připomínek příslušných úřadů""   
"</t>
  </si>
  <si>
    <t>"veškeré náklady a činnosti související s vybudováním a likvidací staveniště"</t>
  </si>
  <si>
    <t>"včetně zajištění připojení na elektrickou energii, vodu a odvodnění staveniště"</t>
  </si>
  <si>
    <t>"včetně provádění každodenního hrubého úklidu staveniště"</t>
  </si>
  <si>
    <t>"včetně průběžné likvidace vznikajících odpadů oprávněnou osobou"</t>
  </si>
  <si>
    <t>"jedná se standartní prvky BOZP (mobilní oplocení, výstražné označení, přechody výkopů, vč. oplocení, zábradlí atd,"</t>
  </si>
  <si>
    <t>"včetně jejich dodávky, montáže, údržby a demontáže, resp. likvidace a povinosti vyplývající z plánu BOZP, vč. připomínek příslušných úřadů"</t>
  </si>
  <si>
    <t>R20002</t>
  </si>
  <si>
    <t>poskytnutí zařízení staveniště (jeho části) pro umožnění činnosti TDS, AD, SÚ pro konání</t>
  </si>
  <si>
    <t>-1149221032</t>
  </si>
  <si>
    <t>Poznámka k položce:
"Poznámka k položce:
poskytnutí krytého, čistého prostoru včetně vybavení pracovním stolem a 4 židlemi    
(např. stavební buňka - kancelář stavby, místnost objektu ...)   
"</t>
  </si>
  <si>
    <t>R20005</t>
  </si>
  <si>
    <t>dočasná dopravní opatření</t>
  </si>
  <si>
    <t>-1139483391</t>
  </si>
  <si>
    <t>náklady na vyhotovení návrhu dočasného dopravního značení a zvláštního užívání komunikace, jeho projednání s dotčenými orgány a organizacemi</t>
  </si>
  <si>
    <t>zajištění správních rozhodnutí</t>
  </si>
  <si>
    <t>dodání dopravních značek a světelné signal., jejich rozmístění, přemisťování a údržba v průběhu stavby vč. následného odstranění po skončení stavby</t>
  </si>
  <si>
    <t>poplatky za správní řízení, splnění podmínek správních rozhodnutí a orgánů DOSS</t>
  </si>
  <si>
    <t>Demolice - Demolice stávajícího objektu</t>
  </si>
  <si>
    <t>R -119001401</t>
  </si>
  <si>
    <t>Odpojení inženýrských sítí tj. vody, kanalizace a elektoinstalace a zajištění těchto přípojek.</t>
  </si>
  <si>
    <t>-1306916075</t>
  </si>
  <si>
    <t>Poznámka k položce:
1*3</t>
  </si>
  <si>
    <t>174101101R00</t>
  </si>
  <si>
    <t>Zásyp jam, rýh, šachet se zhutněním - zásyp původních sklepů nakoupenou (zdravou) zeminou</t>
  </si>
  <si>
    <t>1902164162</t>
  </si>
  <si>
    <t>Poznámka k položce:
0,80*0,80*(3,90+2,10+6,70+5,90+8,60+4,10+2+3,90+4,70+1,36)   1.PP - rýhy od základových pasů</t>
  </si>
  <si>
    <t>103-R-64100.</t>
  </si>
  <si>
    <t>- zemina hlinitopísčitá pro zásyp sklepů, - dodávka, m3= 1,8-2 t/m3</t>
  </si>
  <si>
    <t>-441538608</t>
  </si>
  <si>
    <t>Poznámka k položce:
181,06*1,90</t>
  </si>
  <si>
    <t>162601102R00</t>
  </si>
  <si>
    <t>Vodorovné přemístění výkopku z hor.1-4 do 5000 m= přivezení nové zeminy</t>
  </si>
  <si>
    <t>922755728</t>
  </si>
  <si>
    <t>Poznámka k položce:
181,06*1</t>
  </si>
  <si>
    <t>182001121R00</t>
  </si>
  <si>
    <t>Plošná úprava terénu, nerovnosti do 15 cm v rovině v ploše bouraných objektů</t>
  </si>
  <si>
    <t>92764588</t>
  </si>
  <si>
    <t>Poznámka k položce:
8,65*12,75+2*7,97</t>
  </si>
  <si>
    <t>981011416R00</t>
  </si>
  <si>
    <t>Demolice budov, zdivo, podíl konstr. do 35 %, MVC</t>
  </si>
  <si>
    <t>-57935840</t>
  </si>
  <si>
    <t>Poznámka k položce:
0,80*0,80*(3,90+2,10+6,70+5,90+8,60+4,10+2+3,90+4,70+1,36)   1.PP - základové pasy</t>
  </si>
  <si>
    <t>Poplatek za skládku suti s azbestem, vč. odvozu a demontáže</t>
  </si>
  <si>
    <t>825162966</t>
  </si>
  <si>
    <t>R-981010010RA0</t>
  </si>
  <si>
    <t>Demolice krovu a krytiny domu - zbývající část, která nebyla kalkulována v předcházející položce.</t>
  </si>
  <si>
    <t>1017756063</t>
  </si>
  <si>
    <t>Poznámka k položce:
((5,08*3,106)/2)*9,95+((3,20*2,80)/2)*2,50</t>
  </si>
  <si>
    <t>979088212R00</t>
  </si>
  <si>
    <t>Nakládání suti na dopravní prostředky</t>
  </si>
  <si>
    <t>862721274</t>
  </si>
  <si>
    <t>Poznámka k položce:
249,28</t>
  </si>
  <si>
    <t>979084413R00</t>
  </si>
  <si>
    <t>Vodorovná doprava vybouraných hmot do 1 km</t>
  </si>
  <si>
    <t>1612674005</t>
  </si>
  <si>
    <t>Poznámka k položce:
249,28*1</t>
  </si>
  <si>
    <t>979084419R00</t>
  </si>
  <si>
    <t>Příplatek za dopravu hmot za každý další 1 km x 2 (cca do 3 km) Světlá nad Sázavou - Rozinov Světlá n.S.</t>
  </si>
  <si>
    <t>448126103</t>
  </si>
  <si>
    <t>R-979990001R00</t>
  </si>
  <si>
    <t>Poplatek za skládku stavební suti : Středisko odpadového hospodářství Rozinov ve Světlé nad Sázavou.</t>
  </si>
  <si>
    <t>-1774264000</t>
  </si>
  <si>
    <t>Poznámka k položce:
249,28-3,5647</t>
  </si>
  <si>
    <t>VZT - D.1.4.2b vzduchotechnika</t>
  </si>
  <si>
    <t>751510041</t>
  </si>
  <si>
    <t>Vzduchotechnické potrubí z pozinkovaného plechu kruhové, trouba spirálně vinutá bez příruby, průměru do 100 mm</t>
  </si>
  <si>
    <t>1290125531</t>
  </si>
  <si>
    <t>429810100</t>
  </si>
  <si>
    <t>trouba VZT kruhová spirálně vinutá Pz tl 0,5mm D 100mm</t>
  </si>
  <si>
    <t>-2124611910</t>
  </si>
  <si>
    <t>751510042</t>
  </si>
  <si>
    <t>Vzduchotechnické potrubí z pozinkovaného plechu kruhové, trouba spirálně vinutá bez příruby, průměru přes 100 do 200 mm</t>
  </si>
  <si>
    <t>-1634181224</t>
  </si>
  <si>
    <t>R429001</t>
  </si>
  <si>
    <t>Trouba kruhová spirálně vinutá pozinkované D 125 mm  tl. 0,50</t>
  </si>
  <si>
    <t>-1040161479</t>
  </si>
  <si>
    <t>R429002</t>
  </si>
  <si>
    <t>Trouba kruhová spirálně vinutá pozinkované D 150 mm  tl. 0,50</t>
  </si>
  <si>
    <t>1773444281</t>
  </si>
  <si>
    <t>751514177</t>
  </si>
  <si>
    <t>Mtž oblouku do plech potrubí kruh bez příruby D do 100 mm</t>
  </si>
  <si>
    <t>-1151653667</t>
  </si>
  <si>
    <t>R429003</t>
  </si>
  <si>
    <t>Oblouk segmentový OS.90.d1 d1=100 mm</t>
  </si>
  <si>
    <t>-2052374523</t>
  </si>
  <si>
    <t>751514178</t>
  </si>
  <si>
    <t>Mtž oblouku do plech potrubí kruh bez příruby D do 200 mm</t>
  </si>
  <si>
    <t>-1048836014</t>
  </si>
  <si>
    <t>R429004</t>
  </si>
  <si>
    <t>Oblouk segmentový OS.90.d1 d1=125 mm</t>
  </si>
  <si>
    <t>351805518</t>
  </si>
  <si>
    <t>751122051</t>
  </si>
  <si>
    <t>Mtž vent rad ntl podhledového základního D do 100 mm</t>
  </si>
  <si>
    <t>1370984096</t>
  </si>
  <si>
    <t>R429005</t>
  </si>
  <si>
    <t>Odtahový radiální ventilátor 80 m3/h, pod strop DN 100</t>
  </si>
  <si>
    <t>1000016600</t>
  </si>
  <si>
    <t>R429006</t>
  </si>
  <si>
    <t>Odtahový radiální ventilátor 150 m3/h, pod strop DN 100</t>
  </si>
  <si>
    <t>3913190</t>
  </si>
  <si>
    <t>751377013</t>
  </si>
  <si>
    <t>Mtž odsávacího zákrytu bytového ostrůvkového</t>
  </si>
  <si>
    <t>-1034835870</t>
  </si>
  <si>
    <t>R429007</t>
  </si>
  <si>
    <t>Odsavač par kuchyňský ostrůvkový s osvětlením, 640 m3/h</t>
  </si>
  <si>
    <t>1442924012</t>
  </si>
  <si>
    <t>751377011</t>
  </si>
  <si>
    <t>Mtž odsávacího zákrytu bytového vestavěného</t>
  </si>
  <si>
    <t>489672403</t>
  </si>
  <si>
    <t>R429008</t>
  </si>
  <si>
    <t>Odsavač par kuchyňský nástěnný s osvětlením, 290 m3/h</t>
  </si>
  <si>
    <t>839650428</t>
  </si>
  <si>
    <t>751398021</t>
  </si>
  <si>
    <t>Mtž větrací mřížky stěnové do 0,040 m2</t>
  </si>
  <si>
    <t>-48567553</t>
  </si>
  <si>
    <t>R429009</t>
  </si>
  <si>
    <t>Plastová venkovní mřížka s okapničkou a síťkou na potrubí 100 – 155 x 155</t>
  </si>
  <si>
    <t>-370613825</t>
  </si>
  <si>
    <t>R429010</t>
  </si>
  <si>
    <t>Plastová venkovní mřížka s okapničkou a síťkou na potrubí 125 – 155 x 155</t>
  </si>
  <si>
    <t>710002033</t>
  </si>
  <si>
    <t>751514762</t>
  </si>
  <si>
    <t>Mtž protidešťové stříšky plech potrubí kruhové s přírubou D do 200 mm</t>
  </si>
  <si>
    <t>-402582280</t>
  </si>
  <si>
    <t>R429011</t>
  </si>
  <si>
    <t>Protidešťová stříška pr. 100, s přírubou, pozink. Ocel</t>
  </si>
  <si>
    <t>1244639522</t>
  </si>
  <si>
    <t>R429012</t>
  </si>
  <si>
    <t>Protidešťová stříška pr. 160, s přírubou, pozink. Ocel</t>
  </si>
  <si>
    <t>1085149046</t>
  </si>
  <si>
    <t>713411141</t>
  </si>
  <si>
    <t>Montáž izolace tepelné potrubí pásy nebo rohožemi s Al fólií staženými Al páskou 1x</t>
  </si>
  <si>
    <t>-455535759</t>
  </si>
  <si>
    <t>631535650</t>
  </si>
  <si>
    <t>Rohož izolační z minerální plsťi DP 65 tl.50 mm</t>
  </si>
  <si>
    <t>-1749942775</t>
  </si>
  <si>
    <t>961022311</t>
  </si>
  <si>
    <t>Bourání základů ze zdiva kamenného nebo smíšeného smíšeného</t>
  </si>
  <si>
    <t>-1650557604</t>
  </si>
  <si>
    <t>R961001</t>
  </si>
  <si>
    <t>Zhotovení otvoru plochy do 0,12 m2 ve střeše včetně oplechování a zapravení</t>
  </si>
  <si>
    <t>1329867989</t>
  </si>
  <si>
    <t>R961002</t>
  </si>
  <si>
    <t>Zhotovení otvoru plochy do 0,12 m2 v podhledu ze sádrokartonových desek včetně vyztužení profily a zapravení</t>
  </si>
  <si>
    <t>484361820</t>
  </si>
  <si>
    <t>998751101</t>
  </si>
  <si>
    <t>Přesun hmot pro vzduchotechniku stanovený z hmotnosti přesunovaného materiálu vodorovná dopravní vzdálenost do 100 m v objektech výšky do 12 m</t>
  </si>
  <si>
    <t>-1461087747</t>
  </si>
  <si>
    <t>R751001</t>
  </si>
  <si>
    <t>Spojovací, těsnící, závěsový a montážní materiál</t>
  </si>
  <si>
    <t>-531099876</t>
  </si>
  <si>
    <t>R751002</t>
  </si>
  <si>
    <t>Uvedení do provozu, zaregulování systému</t>
  </si>
  <si>
    <t>-1433205882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</si>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</sst>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8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6" fillId="0" borderId="0" xfId="0" applyNumberFormat="1" applyFont="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9"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36" fillId="2" borderId="19" xfId="0" applyFont="1" applyFill="1" applyBorder="1" applyAlignment="1" applyProtection="1">
      <alignment horizontal="left" vertical="center"/>
      <protection locked="0"/>
    </xf>
    <xf numFmtId="0" fontId="36" fillId="0" borderId="2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5"/>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6</v>
      </c>
    </row>
    <row r="11" spans="2:7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32</v>
      </c>
      <c r="AO11" s="23"/>
      <c r="AP11" s="23"/>
      <c r="AQ11" s="23"/>
      <c r="AR11" s="21"/>
      <c r="BE11" s="32"/>
      <c r="BS11" s="18" t="s">
        <v>6</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ht="12" customHeight="1">
      <c r="B13" s="22"/>
      <c r="C13" s="23"/>
      <c r="D13" s="33"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36</v>
      </c>
      <c r="AO13" s="23"/>
      <c r="AP13" s="23"/>
      <c r="AQ13" s="23"/>
      <c r="AR13" s="21"/>
      <c r="BE13" s="32"/>
      <c r="BS13" s="18" t="s">
        <v>6</v>
      </c>
    </row>
    <row r="14" spans="2:71" ht="12">
      <c r="B14" s="22"/>
      <c r="C14" s="23"/>
      <c r="D14" s="23"/>
      <c r="E14" s="36" t="s">
        <v>36</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34</v>
      </c>
      <c r="AL14" s="23"/>
      <c r="AM14" s="23"/>
      <c r="AN14" s="36" t="s">
        <v>36</v>
      </c>
      <c r="AO14" s="23"/>
      <c r="AP14" s="23"/>
      <c r="AQ14" s="23"/>
      <c r="AR14" s="21"/>
      <c r="BE14" s="32"/>
      <c r="BS14" s="18" t="s">
        <v>6</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ht="12" customHeight="1">
      <c r="B16" s="22"/>
      <c r="C16" s="23"/>
      <c r="D16" s="33"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32</v>
      </c>
      <c r="AO16" s="23"/>
      <c r="AP16" s="23"/>
      <c r="AQ16" s="23"/>
      <c r="AR16" s="21"/>
      <c r="BE16" s="32"/>
      <c r="BS16" s="18" t="s">
        <v>4</v>
      </c>
    </row>
    <row r="17" spans="2:71" ht="18.45" customHeight="1">
      <c r="B17" s="22"/>
      <c r="C17" s="23"/>
      <c r="D17" s="23"/>
      <c r="E17" s="28" t="s">
        <v>38</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32</v>
      </c>
      <c r="AO17" s="23"/>
      <c r="AP17" s="23"/>
      <c r="AQ17" s="23"/>
      <c r="AR17" s="21"/>
      <c r="BE17" s="32"/>
      <c r="BS17" s="18" t="s">
        <v>39</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ht="12" customHeight="1">
      <c r="B19" s="22"/>
      <c r="C19" s="23"/>
      <c r="D19" s="33" t="s">
        <v>40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41</v>
      </c>
      <c r="AO19" s="23"/>
      <c r="AP19" s="23"/>
      <c r="AQ19" s="23"/>
      <c r="AR19" s="21"/>
      <c r="BE19" s="32"/>
      <c r="BS19" s="18" t="s">
        <v>6</v>
      </c>
    </row>
    <row r="20" spans="2:71" ht="18.45" customHeight="1">
      <c r="B20" s="22"/>
      <c r="C20" s="23"/>
      <c r="D20" s="23"/>
      <c r="E20" s="28" t="s">
        <v>42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32</v>
      </c>
      <c r="AO20" s="23"/>
      <c r="AP20" s="23"/>
      <c r="AQ20" s="23"/>
      <c r="AR20" s="21"/>
      <c r="BE20" s="32"/>
      <c r="BS20" s="18" t="s">
        <v>4</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ht="12" customHeight="1">
      <c r="B22" s="22"/>
      <c r="C22" s="23"/>
      <c r="D22" s="33" t="s">
        <v>43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ht="51" customHeight="1">
      <c r="B23" s="22"/>
      <c r="C23" s="23"/>
      <c r="D23" s="23"/>
      <c r="E23" s="38" t="s">
        <v>44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2:57" s="1" customFormat="1" ht="25.9" customHeight="1">
      <c r="B26" s="40"/>
      <c r="C26" s="41"/>
      <c r="D26" s="42" t="s">
        <v>45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2:57" s="1" customFormat="1" ht="6.95" customHeight="1">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2:57" s="1" customFormat="1" ht="12">
      <c r="B28" s="40"/>
      <c r="C28" s="41"/>
      <c r="D28" s="41"/>
      <c r="E28" s="41"/>
      <c r="F28" s="41"/>
      <c r="G28" s="41"/>
      <c r="H28" s="41"/>
      <c r="I28" s="41"/>
      <c r="J28" s="41"/>
      <c r="K28" s="41"/>
      <c r="L28" s="46" t="s">
        <v>46</v>
      </c>
      <c r="M28" s="46"/>
      <c r="N28" s="46"/>
      <c r="O28" s="46"/>
      <c r="P28" s="46"/>
      <c r="Q28" s="41"/>
      <c r="R28" s="41"/>
      <c r="S28" s="41"/>
      <c r="T28" s="41"/>
      <c r="U28" s="41"/>
      <c r="V28" s="41"/>
      <c r="W28" s="46" t="s">
        <v>47</v>
      </c>
      <c r="X28" s="46"/>
      <c r="Y28" s="46"/>
      <c r="Z28" s="46"/>
      <c r="AA28" s="46"/>
      <c r="AB28" s="46"/>
      <c r="AC28" s="46"/>
      <c r="AD28" s="46"/>
      <c r="AE28" s="46"/>
      <c r="AF28" s="41"/>
      <c r="AG28" s="41"/>
      <c r="AH28" s="41"/>
      <c r="AI28" s="41"/>
      <c r="AJ28" s="41"/>
      <c r="AK28" s="46" t="s">
        <v>48</v>
      </c>
      <c r="AL28" s="46"/>
      <c r="AM28" s="46"/>
      <c r="AN28" s="46"/>
      <c r="AO28" s="46"/>
      <c r="AP28" s="41"/>
      <c r="AQ28" s="41"/>
      <c r="AR28" s="45"/>
      <c r="BE28" s="32"/>
    </row>
    <row r="29" spans="2:57" s="2" customFormat="1" ht="14.4" customHeight="1">
      <c r="B29" s="47"/>
      <c r="C29" s="48"/>
      <c r="D29" s="33" t="s">
        <v>49</v>
      </c>
      <c r="E29" s="48"/>
      <c r="F29" s="33" t="s">
        <v>50</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2:57" s="2" customFormat="1" ht="14.4" customHeight="1">
      <c r="B30" s="47"/>
      <c r="C30" s="48"/>
      <c r="D30" s="48"/>
      <c r="E30" s="48"/>
      <c r="F30" s="33" t="s">
        <v>51</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2:57" s="2" customFormat="1" ht="14.4" customHeight="1" hidden="1">
      <c r="B31" s="47"/>
      <c r="C31" s="48"/>
      <c r="D31" s="48"/>
      <c r="E31" s="48"/>
      <c r="F31" s="33" t="s">
        <v>52</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2:57" s="2" customFormat="1" ht="14.4" customHeight="1" hidden="1">
      <c r="B32" s="47"/>
      <c r="C32" s="48"/>
      <c r="D32" s="48"/>
      <c r="E32" s="48"/>
      <c r="F32" s="33" t="s">
        <v>53</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2:44" s="2" customFormat="1" ht="14.4" customHeight="1" hidden="1">
      <c r="B33" s="47"/>
      <c r="C33" s="48"/>
      <c r="D33" s="48"/>
      <c r="E33" s="48"/>
      <c r="F33" s="33" t="s">
        <v>54</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row>
    <row r="34" spans="2:44" s="1" customFormat="1" ht="6.95" customHeight="1">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row>
    <row r="35" spans="2:44" s="1" customFormat="1" ht="25.9" customHeight="1">
      <c r="B35" s="40"/>
      <c r="C35" s="53"/>
      <c r="D35" s="54" t="s">
        <v>55</v>
      </c>
      <c r="E35" s="55"/>
      <c r="F35" s="55"/>
      <c r="G35" s="55"/>
      <c r="H35" s="55"/>
      <c r="I35" s="55"/>
      <c r="J35" s="55"/>
      <c r="K35" s="55"/>
      <c r="L35" s="55"/>
      <c r="M35" s="55"/>
      <c r="N35" s="55"/>
      <c r="O35" s="55"/>
      <c r="P35" s="55"/>
      <c r="Q35" s="55"/>
      <c r="R35" s="55"/>
      <c r="S35" s="55"/>
      <c r="T35" s="56" t="s">
        <v>56</v>
      </c>
      <c r="U35" s="55"/>
      <c r="V35" s="55"/>
      <c r="W35" s="55"/>
      <c r="X35" s="57" t="s">
        <v>57</v>
      </c>
      <c r="Y35" s="55"/>
      <c r="Z35" s="55"/>
      <c r="AA35" s="55"/>
      <c r="AB35" s="55"/>
      <c r="AC35" s="55"/>
      <c r="AD35" s="55"/>
      <c r="AE35" s="55"/>
      <c r="AF35" s="55"/>
      <c r="AG35" s="55"/>
      <c r="AH35" s="55"/>
      <c r="AI35" s="55"/>
      <c r="AJ35" s="55"/>
      <c r="AK35" s="58">
        <f>SUM(AK26:AK33)</f>
        <v>0</v>
      </c>
      <c r="AL35" s="55"/>
      <c r="AM35" s="55"/>
      <c r="AN35" s="55"/>
      <c r="AO35" s="59"/>
      <c r="AP35" s="53"/>
      <c r="AQ35" s="53"/>
      <c r="AR35" s="45"/>
    </row>
    <row r="36" spans="2:44" s="1" customFormat="1" ht="6.95" customHeight="1">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row>
    <row r="37" spans="2:44" s="1" customFormat="1" ht="6.95" customHeight="1">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row>
    <row r="41" spans="2:44" s="1" customFormat="1" ht="6.95" customHeight="1">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row>
    <row r="42" spans="2:44" s="1" customFormat="1" ht="24.95" customHeight="1">
      <c r="B42" s="40"/>
      <c r="C42" s="24" t="s">
        <v>58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row>
    <row r="43" spans="2:44" s="1" customFormat="1" ht="6.95" customHeight="1">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row>
    <row r="44" spans="2:44" s="3" customFormat="1" ht="12" customHeight="1">
      <c r="B44" s="64"/>
      <c r="C44" s="33" t="s">
        <v>13</v>
      </c>
      <c r="D44" s="65"/>
      <c r="E44" s="65"/>
      <c r="F44" s="65"/>
      <c r="G44" s="65"/>
      <c r="H44" s="65"/>
      <c r="I44" s="65"/>
      <c r="J44" s="65"/>
      <c r="K44" s="65"/>
      <c r="L44" s="65" t="str">
        <f>K5</f>
        <v>2017/1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row>
    <row r="45" spans="2:44" s="4" customFormat="1" ht="36.95" customHeight="1">
      <c r="B45" s="67"/>
      <c r="C45" s="68" t="s">
        <v>16</v>
      </c>
      <c r="D45" s="69"/>
      <c r="E45" s="69"/>
      <c r="F45" s="69"/>
      <c r="G45" s="69"/>
      <c r="H45" s="69"/>
      <c r="I45" s="69"/>
      <c r="J45" s="69"/>
      <c r="K45" s="69"/>
      <c r="L45" s="70" t="str">
        <f>K6</f>
        <v>TRANSFORMACE DOMOV HÁJ II.</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row>
    <row r="46" spans="2:44" s="1" customFormat="1" ht="6.95" customHeight="1">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row>
    <row r="47" spans="2:44" s="1" customFormat="1" ht="12" customHeight="1">
      <c r="B47" s="40"/>
      <c r="C47" s="33" t="s">
        <v>22</v>
      </c>
      <c r="D47" s="41"/>
      <c r="E47" s="41"/>
      <c r="F47" s="41"/>
      <c r="G47" s="41"/>
      <c r="H47" s="41"/>
      <c r="I47" s="41"/>
      <c r="J47" s="41"/>
      <c r="K47" s="41"/>
      <c r="L47" s="72" t="str">
        <f>IF(K8="","",K8)</f>
        <v>Ledeč nad Sázavou</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1. 5. 2017</v>
      </c>
      <c r="AN47" s="73"/>
      <c r="AO47" s="41"/>
      <c r="AP47" s="41"/>
      <c r="AQ47" s="41"/>
      <c r="AR47" s="45"/>
    </row>
    <row r="48" spans="2:44" s="1" customFormat="1" ht="6.95" customHeight="1">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row>
    <row r="49" spans="2:56" s="1" customFormat="1" ht="15.15" customHeight="1">
      <c r="B49" s="40"/>
      <c r="C49" s="33" t="s">
        <v>30</v>
      </c>
      <c r="D49" s="41"/>
      <c r="E49" s="41"/>
      <c r="F49" s="41"/>
      <c r="G49" s="41"/>
      <c r="H49" s="41"/>
      <c r="I49" s="41"/>
      <c r="J49" s="41"/>
      <c r="K49" s="41"/>
      <c r="L49" s="65" t="str">
        <f>IF(E11="","",E11)</f>
        <v>Kraj Vysočina, Žižkova 57</v>
      </c>
      <c r="M49" s="41"/>
      <c r="N49" s="41"/>
      <c r="O49" s="41"/>
      <c r="P49" s="41"/>
      <c r="Q49" s="41"/>
      <c r="R49" s="41"/>
      <c r="S49" s="41"/>
      <c r="T49" s="41"/>
      <c r="U49" s="41"/>
      <c r="V49" s="41"/>
      <c r="W49" s="41"/>
      <c r="X49" s="41"/>
      <c r="Y49" s="41"/>
      <c r="Z49" s="41"/>
      <c r="AA49" s="41"/>
      <c r="AB49" s="41"/>
      <c r="AC49" s="41"/>
      <c r="AD49" s="41"/>
      <c r="AE49" s="41"/>
      <c r="AF49" s="41"/>
      <c r="AG49" s="41"/>
      <c r="AH49" s="41"/>
      <c r="AI49" s="33" t="s">
        <v>37</v>
      </c>
      <c r="AJ49" s="41"/>
      <c r="AK49" s="41"/>
      <c r="AL49" s="41"/>
      <c r="AM49" s="74" t="str">
        <f>IF(E17="","",E17)</f>
        <v>Miroslav Vorel, DiS</v>
      </c>
      <c r="AN49" s="65"/>
      <c r="AO49" s="65"/>
      <c r="AP49" s="65"/>
      <c r="AQ49" s="41"/>
      <c r="AR49" s="45"/>
      <c r="AS49" s="75" t="s">
        <v>59</v>
      </c>
      <c r="AT49" s="76"/>
      <c r="AU49" s="77"/>
      <c r="AV49" s="77"/>
      <c r="AW49" s="77"/>
      <c r="AX49" s="77"/>
      <c r="AY49" s="77"/>
      <c r="AZ49" s="77"/>
      <c r="BA49" s="77"/>
      <c r="BB49" s="77"/>
      <c r="BC49" s="77"/>
      <c r="BD49" s="78"/>
    </row>
    <row r="50" spans="2:56" s="1" customFormat="1" ht="15.15" customHeight="1">
      <c r="B50" s="40"/>
      <c r="C50" s="33" t="s">
        <v>35</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40</v>
      </c>
      <c r="AJ50" s="41"/>
      <c r="AK50" s="41"/>
      <c r="AL50" s="41"/>
      <c r="AM50" s="74" t="str">
        <f>IF(E20="","",E20)</f>
        <v>Ing. arch, Martin Jirovský</v>
      </c>
      <c r="AN50" s="65"/>
      <c r="AO50" s="65"/>
      <c r="AP50" s="65"/>
      <c r="AQ50" s="41"/>
      <c r="AR50" s="45"/>
      <c r="AS50" s="79"/>
      <c r="AT50" s="80"/>
      <c r="AU50" s="81"/>
      <c r="AV50" s="81"/>
      <c r="AW50" s="81"/>
      <c r="AX50" s="81"/>
      <c r="AY50" s="81"/>
      <c r="AZ50" s="81"/>
      <c r="BA50" s="81"/>
      <c r="BB50" s="81"/>
      <c r="BC50" s="81"/>
      <c r="BD50" s="82"/>
    </row>
    <row r="51" spans="2:56" s="1" customFormat="1" ht="10.8" customHeight="1">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row>
    <row r="52" spans="2:56" s="1" customFormat="1" ht="29.25" customHeight="1">
      <c r="B52" s="40"/>
      <c r="C52" s="87" t="s">
        <v>60</v>
      </c>
      <c r="D52" s="88"/>
      <c r="E52" s="88"/>
      <c r="F52" s="88"/>
      <c r="G52" s="88"/>
      <c r="H52" s="89"/>
      <c r="I52" s="90" t="s">
        <v>61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62</v>
      </c>
      <c r="AH52" s="88"/>
      <c r="AI52" s="88"/>
      <c r="AJ52" s="88"/>
      <c r="AK52" s="88"/>
      <c r="AL52" s="88"/>
      <c r="AM52" s="88"/>
      <c r="AN52" s="90" t="s">
        <v>63</v>
      </c>
      <c r="AO52" s="88"/>
      <c r="AP52" s="88"/>
      <c r="AQ52" s="92" t="s">
        <v>64</v>
      </c>
      <c r="AR52" s="45"/>
      <c r="AS52" s="93" t="s">
        <v>65</v>
      </c>
      <c r="AT52" s="94" t="s">
        <v>66</v>
      </c>
      <c r="AU52" s="94" t="s">
        <v>67</v>
      </c>
      <c r="AV52" s="94" t="s">
        <v>68</v>
      </c>
      <c r="AW52" s="94" t="s">
        <v>69</v>
      </c>
      <c r="AX52" s="94" t="s">
        <v>70</v>
      </c>
      <c r="AY52" s="94" t="s">
        <v>71</v>
      </c>
      <c r="AZ52" s="94" t="s">
        <v>72</v>
      </c>
      <c r="BA52" s="94" t="s">
        <v>73</v>
      </c>
      <c r="BB52" s="94" t="s">
        <v>74</v>
      </c>
      <c r="BC52" s="94" t="s">
        <v>75</v>
      </c>
      <c r="BD52" s="95" t="s">
        <v>76</v>
      </c>
    </row>
    <row r="53" spans="2:56" s="1" customFormat="1" ht="10.8" customHeight="1">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row>
    <row r="54" spans="2:90" s="5" customFormat="1" ht="32.4" customHeight="1">
      <c r="B54" s="99"/>
      <c r="C54" s="100" t="s">
        <v>77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ROUND(SUM(AG55:AG73),2)</f>
        <v>0</v>
      </c>
      <c r="AH54" s="102"/>
      <c r="AI54" s="102"/>
      <c r="AJ54" s="102"/>
      <c r="AK54" s="102"/>
      <c r="AL54" s="102"/>
      <c r="AM54" s="102"/>
      <c r="AN54" s="103">
        <f>SUM(AG54,AT54)</f>
        <v>0</v>
      </c>
      <c r="AO54" s="103"/>
      <c r="AP54" s="103"/>
      <c r="AQ54" s="104" t="s">
        <v>32</v>
      </c>
      <c r="AR54" s="105"/>
      <c r="AS54" s="106">
        <f>ROUND(SUM(AS55:AS73),2)</f>
        <v>0</v>
      </c>
      <c r="AT54" s="107">
        <f>ROUND(SUM(AV54:AW54),2)</f>
        <v>0</v>
      </c>
      <c r="AU54" s="108">
        <f>ROUND(SUM(AU55:AU73),5)</f>
        <v>0</v>
      </c>
      <c r="AV54" s="107">
        <f>ROUND(AZ54*L29,2)</f>
        <v>0</v>
      </c>
      <c r="AW54" s="107">
        <f>ROUND(BA54*L30,2)</f>
        <v>0</v>
      </c>
      <c r="AX54" s="107">
        <f>ROUND(BB54*L29,2)</f>
        <v>0</v>
      </c>
      <c r="AY54" s="107">
        <f>ROUND(BC54*L30,2)</f>
        <v>0</v>
      </c>
      <c r="AZ54" s="107">
        <f>ROUND(SUM(AZ55:AZ73),2)</f>
        <v>0</v>
      </c>
      <c r="BA54" s="107">
        <f>ROUND(SUM(BA55:BA73),2)</f>
        <v>0</v>
      </c>
      <c r="BB54" s="107">
        <f>ROUND(SUM(BB55:BB73),2)</f>
        <v>0</v>
      </c>
      <c r="BC54" s="107">
        <f>ROUND(SUM(BC55:BC73),2)</f>
        <v>0</v>
      </c>
      <c r="BD54" s="109">
        <f>ROUND(SUM(BD55:BD73),2)</f>
        <v>0</v>
      </c>
      <c r="BS54" s="110" t="s">
        <v>78</v>
      </c>
      <c r="BT54" s="110" t="s">
        <v>79</v>
      </c>
      <c r="BU54" s="111" t="s">
        <v>80</v>
      </c>
      <c r="BV54" s="110" t="s">
        <v>81</v>
      </c>
      <c r="BW54" s="110" t="s">
        <v>5</v>
      </c>
      <c r="BX54" s="110" t="s">
        <v>82</v>
      </c>
      <c r="CL54" s="110" t="s">
        <v>19</v>
      </c>
    </row>
    <row r="55" spans="1:91" s="6" customFormat="1" ht="27" customHeight="1">
      <c r="A55" s="112" t="s">
        <v>83</v>
      </c>
      <c r="B55" s="113"/>
      <c r="C55" s="114"/>
      <c r="D55" s="115" t="s">
        <v>84</v>
      </c>
      <c r="E55" s="115"/>
      <c r="F55" s="115"/>
      <c r="G55" s="115"/>
      <c r="H55" s="115"/>
      <c r="I55" s="116"/>
      <c r="J55" s="115" t="s">
        <v>85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01 - D.1.1, D1.2 Archi...'!J30</f>
        <v>0</v>
      </c>
      <c r="AH55" s="116"/>
      <c r="AI55" s="116"/>
      <c r="AJ55" s="116"/>
      <c r="AK55" s="116"/>
      <c r="AL55" s="116"/>
      <c r="AM55" s="116"/>
      <c r="AN55" s="117">
        <f>SUM(AG55,AT55)</f>
        <v>0</v>
      </c>
      <c r="AO55" s="116"/>
      <c r="AP55" s="116"/>
      <c r="AQ55" s="118" t="s">
        <v>86</v>
      </c>
      <c r="AR55" s="119"/>
      <c r="AS55" s="120">
        <v>0</v>
      </c>
      <c r="AT55" s="121">
        <f>ROUND(SUM(AV55:AW55),2)</f>
        <v>0</v>
      </c>
      <c r="AU55" s="122">
        <f>'SO 01 - D.1.1, D1.2 Archi...'!P106</f>
        <v>0</v>
      </c>
      <c r="AV55" s="121">
        <f>'SO 01 - D.1.1, D1.2 Archi...'!J33</f>
        <v>0</v>
      </c>
      <c r="AW55" s="121">
        <f>'SO 01 - D.1.1, D1.2 Archi...'!J34</f>
        <v>0</v>
      </c>
      <c r="AX55" s="121">
        <f>'SO 01 - D.1.1, D1.2 Archi...'!J35</f>
        <v>0</v>
      </c>
      <c r="AY55" s="121">
        <f>'SO 01 - D.1.1, D1.2 Archi...'!J36</f>
        <v>0</v>
      </c>
      <c r="AZ55" s="121">
        <f>'SO 01 - D.1.1, D1.2 Archi...'!F33</f>
        <v>0</v>
      </c>
      <c r="BA55" s="121">
        <f>'SO 01 - D.1.1, D1.2 Archi...'!F34</f>
        <v>0</v>
      </c>
      <c r="BB55" s="121">
        <f>'SO 01 - D.1.1, D1.2 Archi...'!F35</f>
        <v>0</v>
      </c>
      <c r="BC55" s="121">
        <f>'SO 01 - D.1.1, D1.2 Archi...'!F36</f>
        <v>0</v>
      </c>
      <c r="BD55" s="123">
        <f>'SO 01 - D.1.1, D1.2 Archi...'!F37</f>
        <v>0</v>
      </c>
      <c r="BT55" s="124" t="s">
        <v>21</v>
      </c>
      <c r="BV55" s="124" t="s">
        <v>81</v>
      </c>
      <c r="BW55" s="124" t="s">
        <v>87</v>
      </c>
      <c r="BX55" s="124" t="s">
        <v>5</v>
      </c>
      <c r="CL55" s="124" t="s">
        <v>19</v>
      </c>
      <c r="CM55" s="124" t="s">
        <v>21</v>
      </c>
    </row>
    <row r="56" spans="1:91" s="6" customFormat="1" ht="40.5" customHeight="1">
      <c r="A56" s="112" t="s">
        <v>83</v>
      </c>
      <c r="B56" s="113"/>
      <c r="C56" s="114"/>
      <c r="D56" s="115" t="s">
        <v>88</v>
      </c>
      <c r="E56" s="115"/>
      <c r="F56" s="115"/>
      <c r="G56" s="115"/>
      <c r="H56" s="115"/>
      <c r="I56" s="116"/>
      <c r="J56" s="115" t="s">
        <v>89</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01_D.1.4.1 - Zdravotec...'!J30</f>
        <v>0</v>
      </c>
      <c r="AH56" s="116"/>
      <c r="AI56" s="116"/>
      <c r="AJ56" s="116"/>
      <c r="AK56" s="116"/>
      <c r="AL56" s="116"/>
      <c r="AM56" s="116"/>
      <c r="AN56" s="117">
        <f>SUM(AG56,AT56)</f>
        <v>0</v>
      </c>
      <c r="AO56" s="116"/>
      <c r="AP56" s="116"/>
      <c r="AQ56" s="118" t="s">
        <v>86</v>
      </c>
      <c r="AR56" s="119"/>
      <c r="AS56" s="120">
        <v>0</v>
      </c>
      <c r="AT56" s="121">
        <f>ROUND(SUM(AV56:AW56),2)</f>
        <v>0</v>
      </c>
      <c r="AU56" s="122">
        <f>'SO 01_D.1.4.1 - Zdravotec...'!P94</f>
        <v>0</v>
      </c>
      <c r="AV56" s="121">
        <f>'SO 01_D.1.4.1 - Zdravotec...'!J33</f>
        <v>0</v>
      </c>
      <c r="AW56" s="121">
        <f>'SO 01_D.1.4.1 - Zdravotec...'!J34</f>
        <v>0</v>
      </c>
      <c r="AX56" s="121">
        <f>'SO 01_D.1.4.1 - Zdravotec...'!J35</f>
        <v>0</v>
      </c>
      <c r="AY56" s="121">
        <f>'SO 01_D.1.4.1 - Zdravotec...'!J36</f>
        <v>0</v>
      </c>
      <c r="AZ56" s="121">
        <f>'SO 01_D.1.4.1 - Zdravotec...'!F33</f>
        <v>0</v>
      </c>
      <c r="BA56" s="121">
        <f>'SO 01_D.1.4.1 - Zdravotec...'!F34</f>
        <v>0</v>
      </c>
      <c r="BB56" s="121">
        <f>'SO 01_D.1.4.1 - Zdravotec...'!F35</f>
        <v>0</v>
      </c>
      <c r="BC56" s="121">
        <f>'SO 01_D.1.4.1 - Zdravotec...'!F36</f>
        <v>0</v>
      </c>
      <c r="BD56" s="123">
        <f>'SO 01_D.1.4.1 - Zdravotec...'!F37</f>
        <v>0</v>
      </c>
      <c r="BT56" s="124" t="s">
        <v>21</v>
      </c>
      <c r="BV56" s="124" t="s">
        <v>81</v>
      </c>
      <c r="BW56" s="124" t="s">
        <v>90</v>
      </c>
      <c r="BX56" s="124" t="s">
        <v>5</v>
      </c>
      <c r="CL56" s="124" t="s">
        <v>32</v>
      </c>
      <c r="CM56" s="124" t="s">
        <v>21</v>
      </c>
    </row>
    <row r="57" spans="1:91" s="6" customFormat="1" ht="40.5" customHeight="1">
      <c r="A57" s="112" t="s">
        <v>83</v>
      </c>
      <c r="B57" s="113"/>
      <c r="C57" s="114"/>
      <c r="D57" s="115" t="s">
        <v>91</v>
      </c>
      <c r="E57" s="115"/>
      <c r="F57" s="115"/>
      <c r="G57" s="115"/>
      <c r="H57" s="115"/>
      <c r="I57" s="116"/>
      <c r="J57" s="115" t="s">
        <v>92</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01_D.1.4.1a - Zdravote...'!J30</f>
        <v>0</v>
      </c>
      <c r="AH57" s="116"/>
      <c r="AI57" s="116"/>
      <c r="AJ57" s="116"/>
      <c r="AK57" s="116"/>
      <c r="AL57" s="116"/>
      <c r="AM57" s="116"/>
      <c r="AN57" s="117">
        <f>SUM(AG57,AT57)</f>
        <v>0</v>
      </c>
      <c r="AO57" s="116"/>
      <c r="AP57" s="116"/>
      <c r="AQ57" s="118" t="s">
        <v>86</v>
      </c>
      <c r="AR57" s="119"/>
      <c r="AS57" s="120">
        <v>0</v>
      </c>
      <c r="AT57" s="121">
        <f>ROUND(SUM(AV57:AW57),2)</f>
        <v>0</v>
      </c>
      <c r="AU57" s="122">
        <f>'SO 01_D.1.4.1a - Zdravote...'!P85</f>
        <v>0</v>
      </c>
      <c r="AV57" s="121">
        <f>'SO 01_D.1.4.1a - Zdravote...'!J33</f>
        <v>0</v>
      </c>
      <c r="AW57" s="121">
        <f>'SO 01_D.1.4.1a - Zdravote...'!J34</f>
        <v>0</v>
      </c>
      <c r="AX57" s="121">
        <f>'SO 01_D.1.4.1a - Zdravote...'!J35</f>
        <v>0</v>
      </c>
      <c r="AY57" s="121">
        <f>'SO 01_D.1.4.1a - Zdravote...'!J36</f>
        <v>0</v>
      </c>
      <c r="AZ57" s="121">
        <f>'SO 01_D.1.4.1a - Zdravote...'!F33</f>
        <v>0</v>
      </c>
      <c r="BA57" s="121">
        <f>'SO 01_D.1.4.1a - Zdravote...'!F34</f>
        <v>0</v>
      </c>
      <c r="BB57" s="121">
        <f>'SO 01_D.1.4.1a - Zdravote...'!F35</f>
        <v>0</v>
      </c>
      <c r="BC57" s="121">
        <f>'SO 01_D.1.4.1a - Zdravote...'!F36</f>
        <v>0</v>
      </c>
      <c r="BD57" s="123">
        <f>'SO 01_D.1.4.1a - Zdravote...'!F37</f>
        <v>0</v>
      </c>
      <c r="BT57" s="124" t="s">
        <v>21</v>
      </c>
      <c r="BV57" s="124" t="s">
        <v>81</v>
      </c>
      <c r="BW57" s="124" t="s">
        <v>93</v>
      </c>
      <c r="BX57" s="124" t="s">
        <v>5</v>
      </c>
      <c r="CL57" s="124" t="s">
        <v>32</v>
      </c>
      <c r="CM57" s="124" t="s">
        <v>21</v>
      </c>
    </row>
    <row r="58" spans="1:91" s="6" customFormat="1" ht="40.5" customHeight="1">
      <c r="A58" s="112" t="s">
        <v>83</v>
      </c>
      <c r="B58" s="113"/>
      <c r="C58" s="114"/>
      <c r="D58" s="115" t="s">
        <v>94</v>
      </c>
      <c r="E58" s="115"/>
      <c r="F58" s="115"/>
      <c r="G58" s="115"/>
      <c r="H58" s="115"/>
      <c r="I58" s="116"/>
      <c r="J58" s="115" t="s">
        <v>95</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01_D.1.4.2a - Vytápění'!J30</f>
        <v>0</v>
      </c>
      <c r="AH58" s="116"/>
      <c r="AI58" s="116"/>
      <c r="AJ58" s="116"/>
      <c r="AK58" s="116"/>
      <c r="AL58" s="116"/>
      <c r="AM58" s="116"/>
      <c r="AN58" s="117">
        <f>SUM(AG58,AT58)</f>
        <v>0</v>
      </c>
      <c r="AO58" s="116"/>
      <c r="AP58" s="116"/>
      <c r="AQ58" s="118" t="s">
        <v>86</v>
      </c>
      <c r="AR58" s="119"/>
      <c r="AS58" s="120">
        <v>0</v>
      </c>
      <c r="AT58" s="121">
        <f>ROUND(SUM(AV58:AW58),2)</f>
        <v>0</v>
      </c>
      <c r="AU58" s="122">
        <f>'SO 01_D.1.4.2a - Vytápění'!P91</f>
        <v>0</v>
      </c>
      <c r="AV58" s="121">
        <f>'SO 01_D.1.4.2a - Vytápění'!J33</f>
        <v>0</v>
      </c>
      <c r="AW58" s="121">
        <f>'SO 01_D.1.4.2a - Vytápění'!J34</f>
        <v>0</v>
      </c>
      <c r="AX58" s="121">
        <f>'SO 01_D.1.4.2a - Vytápění'!J35</f>
        <v>0</v>
      </c>
      <c r="AY58" s="121">
        <f>'SO 01_D.1.4.2a - Vytápění'!J36</f>
        <v>0</v>
      </c>
      <c r="AZ58" s="121">
        <f>'SO 01_D.1.4.2a - Vytápění'!F33</f>
        <v>0</v>
      </c>
      <c r="BA58" s="121">
        <f>'SO 01_D.1.4.2a - Vytápění'!F34</f>
        <v>0</v>
      </c>
      <c r="BB58" s="121">
        <f>'SO 01_D.1.4.2a - Vytápění'!F35</f>
        <v>0</v>
      </c>
      <c r="BC58" s="121">
        <f>'SO 01_D.1.4.2a - Vytápění'!F36</f>
        <v>0</v>
      </c>
      <c r="BD58" s="123">
        <f>'SO 01_D.1.4.2a - Vytápění'!F37</f>
        <v>0</v>
      </c>
      <c r="BT58" s="124" t="s">
        <v>21</v>
      </c>
      <c r="BV58" s="124" t="s">
        <v>81</v>
      </c>
      <c r="BW58" s="124" t="s">
        <v>96</v>
      </c>
      <c r="BX58" s="124" t="s">
        <v>5</v>
      </c>
      <c r="CL58" s="124" t="s">
        <v>32</v>
      </c>
      <c r="CM58" s="124" t="s">
        <v>21</v>
      </c>
    </row>
    <row r="59" spans="1:91" s="6" customFormat="1" ht="40.5" customHeight="1">
      <c r="A59" s="112" t="s">
        <v>83</v>
      </c>
      <c r="B59" s="113"/>
      <c r="C59" s="114"/>
      <c r="D59" s="115" t="s">
        <v>97</v>
      </c>
      <c r="E59" s="115"/>
      <c r="F59" s="115"/>
      <c r="G59" s="115"/>
      <c r="H59" s="115"/>
      <c r="I59" s="116"/>
      <c r="J59" s="115" t="s">
        <v>98</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01_D.1.4.3 - Silnoprou...'!J30</f>
        <v>0</v>
      </c>
      <c r="AH59" s="116"/>
      <c r="AI59" s="116"/>
      <c r="AJ59" s="116"/>
      <c r="AK59" s="116"/>
      <c r="AL59" s="116"/>
      <c r="AM59" s="116"/>
      <c r="AN59" s="117">
        <f>SUM(AG59,AT59)</f>
        <v>0</v>
      </c>
      <c r="AO59" s="116"/>
      <c r="AP59" s="116"/>
      <c r="AQ59" s="118" t="s">
        <v>86</v>
      </c>
      <c r="AR59" s="119"/>
      <c r="AS59" s="120">
        <v>0</v>
      </c>
      <c r="AT59" s="121">
        <f>ROUND(SUM(AV59:AW59),2)</f>
        <v>0</v>
      </c>
      <c r="AU59" s="122">
        <f>'SO 01_D.1.4.3 - Silnoprou...'!P85</f>
        <v>0</v>
      </c>
      <c r="AV59" s="121">
        <f>'SO 01_D.1.4.3 - Silnoprou...'!J33</f>
        <v>0</v>
      </c>
      <c r="AW59" s="121">
        <f>'SO 01_D.1.4.3 - Silnoprou...'!J34</f>
        <v>0</v>
      </c>
      <c r="AX59" s="121">
        <f>'SO 01_D.1.4.3 - Silnoprou...'!J35</f>
        <v>0</v>
      </c>
      <c r="AY59" s="121">
        <f>'SO 01_D.1.4.3 - Silnoprou...'!J36</f>
        <v>0</v>
      </c>
      <c r="AZ59" s="121">
        <f>'SO 01_D.1.4.3 - Silnoprou...'!F33</f>
        <v>0</v>
      </c>
      <c r="BA59" s="121">
        <f>'SO 01_D.1.4.3 - Silnoprou...'!F34</f>
        <v>0</v>
      </c>
      <c r="BB59" s="121">
        <f>'SO 01_D.1.4.3 - Silnoprou...'!F35</f>
        <v>0</v>
      </c>
      <c r="BC59" s="121">
        <f>'SO 01_D.1.4.3 - Silnoprou...'!F36</f>
        <v>0</v>
      </c>
      <c r="BD59" s="123">
        <f>'SO 01_D.1.4.3 - Silnoprou...'!F37</f>
        <v>0</v>
      </c>
      <c r="BT59" s="124" t="s">
        <v>21</v>
      </c>
      <c r="BV59" s="124" t="s">
        <v>81</v>
      </c>
      <c r="BW59" s="124" t="s">
        <v>99</v>
      </c>
      <c r="BX59" s="124" t="s">
        <v>5</v>
      </c>
      <c r="CL59" s="124" t="s">
        <v>100</v>
      </c>
      <c r="CM59" s="124" t="s">
        <v>21</v>
      </c>
    </row>
    <row r="60" spans="1:91" s="6" customFormat="1" ht="40.5" customHeight="1">
      <c r="A60" s="112" t="s">
        <v>83</v>
      </c>
      <c r="B60" s="113"/>
      <c r="C60" s="114"/>
      <c r="D60" s="115" t="s">
        <v>101</v>
      </c>
      <c r="E60" s="115"/>
      <c r="F60" s="115"/>
      <c r="G60" s="115"/>
      <c r="H60" s="115"/>
      <c r="I60" s="116"/>
      <c r="J60" s="115" t="s">
        <v>102</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 01_D.1.4.4 - Ochrana p...'!J30</f>
        <v>0</v>
      </c>
      <c r="AH60" s="116"/>
      <c r="AI60" s="116"/>
      <c r="AJ60" s="116"/>
      <c r="AK60" s="116"/>
      <c r="AL60" s="116"/>
      <c r="AM60" s="116"/>
      <c r="AN60" s="117">
        <f>SUM(AG60,AT60)</f>
        <v>0</v>
      </c>
      <c r="AO60" s="116"/>
      <c r="AP60" s="116"/>
      <c r="AQ60" s="118" t="s">
        <v>86</v>
      </c>
      <c r="AR60" s="119"/>
      <c r="AS60" s="120">
        <v>0</v>
      </c>
      <c r="AT60" s="121">
        <f>ROUND(SUM(AV60:AW60),2)</f>
        <v>0</v>
      </c>
      <c r="AU60" s="122">
        <f>'SO 01_D.1.4.4 - Ochrana p...'!P82</f>
        <v>0</v>
      </c>
      <c r="AV60" s="121">
        <f>'SO 01_D.1.4.4 - Ochrana p...'!J33</f>
        <v>0</v>
      </c>
      <c r="AW60" s="121">
        <f>'SO 01_D.1.4.4 - Ochrana p...'!J34</f>
        <v>0</v>
      </c>
      <c r="AX60" s="121">
        <f>'SO 01_D.1.4.4 - Ochrana p...'!J35</f>
        <v>0</v>
      </c>
      <c r="AY60" s="121">
        <f>'SO 01_D.1.4.4 - Ochrana p...'!J36</f>
        <v>0</v>
      </c>
      <c r="AZ60" s="121">
        <f>'SO 01_D.1.4.4 - Ochrana p...'!F33</f>
        <v>0</v>
      </c>
      <c r="BA60" s="121">
        <f>'SO 01_D.1.4.4 - Ochrana p...'!F34</f>
        <v>0</v>
      </c>
      <c r="BB60" s="121">
        <f>'SO 01_D.1.4.4 - Ochrana p...'!F35</f>
        <v>0</v>
      </c>
      <c r="BC60" s="121">
        <f>'SO 01_D.1.4.4 - Ochrana p...'!F36</f>
        <v>0</v>
      </c>
      <c r="BD60" s="123">
        <f>'SO 01_D.1.4.4 - Ochrana p...'!F37</f>
        <v>0</v>
      </c>
      <c r="BT60" s="124" t="s">
        <v>21</v>
      </c>
      <c r="BV60" s="124" t="s">
        <v>81</v>
      </c>
      <c r="BW60" s="124" t="s">
        <v>103</v>
      </c>
      <c r="BX60" s="124" t="s">
        <v>5</v>
      </c>
      <c r="CL60" s="124" t="s">
        <v>100</v>
      </c>
      <c r="CM60" s="124" t="s">
        <v>21</v>
      </c>
    </row>
    <row r="61" spans="1:91" s="6" customFormat="1" ht="40.5" customHeight="1">
      <c r="A61" s="112" t="s">
        <v>83</v>
      </c>
      <c r="B61" s="113"/>
      <c r="C61" s="114"/>
      <c r="D61" s="115" t="s">
        <v>104</v>
      </c>
      <c r="E61" s="115"/>
      <c r="F61" s="115"/>
      <c r="G61" s="115"/>
      <c r="H61" s="115"/>
      <c r="I61" s="116"/>
      <c r="J61" s="115" t="s">
        <v>105</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'SO 01_D.1.4.5 - Hlavní do...'!J30</f>
        <v>0</v>
      </c>
      <c r="AH61" s="116"/>
      <c r="AI61" s="116"/>
      <c r="AJ61" s="116"/>
      <c r="AK61" s="116"/>
      <c r="AL61" s="116"/>
      <c r="AM61" s="116"/>
      <c r="AN61" s="117">
        <f>SUM(AG61,AT61)</f>
        <v>0</v>
      </c>
      <c r="AO61" s="116"/>
      <c r="AP61" s="116"/>
      <c r="AQ61" s="118" t="s">
        <v>86</v>
      </c>
      <c r="AR61" s="119"/>
      <c r="AS61" s="120">
        <v>0</v>
      </c>
      <c r="AT61" s="121">
        <f>ROUND(SUM(AV61:AW61),2)</f>
        <v>0</v>
      </c>
      <c r="AU61" s="122">
        <f>'SO 01_D.1.4.5 - Hlavní do...'!P90</f>
        <v>0</v>
      </c>
      <c r="AV61" s="121">
        <f>'SO 01_D.1.4.5 - Hlavní do...'!J33</f>
        <v>0</v>
      </c>
      <c r="AW61" s="121">
        <f>'SO 01_D.1.4.5 - Hlavní do...'!J34</f>
        <v>0</v>
      </c>
      <c r="AX61" s="121">
        <f>'SO 01_D.1.4.5 - Hlavní do...'!J35</f>
        <v>0</v>
      </c>
      <c r="AY61" s="121">
        <f>'SO 01_D.1.4.5 - Hlavní do...'!J36</f>
        <v>0</v>
      </c>
      <c r="AZ61" s="121">
        <f>'SO 01_D.1.4.5 - Hlavní do...'!F33</f>
        <v>0</v>
      </c>
      <c r="BA61" s="121">
        <f>'SO 01_D.1.4.5 - Hlavní do...'!F34</f>
        <v>0</v>
      </c>
      <c r="BB61" s="121">
        <f>'SO 01_D.1.4.5 - Hlavní do...'!F35</f>
        <v>0</v>
      </c>
      <c r="BC61" s="121">
        <f>'SO 01_D.1.4.5 - Hlavní do...'!F36</f>
        <v>0</v>
      </c>
      <c r="BD61" s="123">
        <f>'SO 01_D.1.4.5 - Hlavní do...'!F37</f>
        <v>0</v>
      </c>
      <c r="BT61" s="124" t="s">
        <v>21</v>
      </c>
      <c r="BV61" s="124" t="s">
        <v>81</v>
      </c>
      <c r="BW61" s="124" t="s">
        <v>106</v>
      </c>
      <c r="BX61" s="124" t="s">
        <v>5</v>
      </c>
      <c r="CL61" s="124" t="s">
        <v>100</v>
      </c>
      <c r="CM61" s="124" t="s">
        <v>21</v>
      </c>
    </row>
    <row r="62" spans="1:91" s="6" customFormat="1" ht="40.5" customHeight="1">
      <c r="A62" s="112" t="s">
        <v>83</v>
      </c>
      <c r="B62" s="113"/>
      <c r="C62" s="114"/>
      <c r="D62" s="115" t="s">
        <v>107</v>
      </c>
      <c r="E62" s="115"/>
      <c r="F62" s="115"/>
      <c r="G62" s="115"/>
      <c r="H62" s="115"/>
      <c r="I62" s="116"/>
      <c r="J62" s="115" t="s">
        <v>108</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'SO 01_D.1.4.6 - Slaboprou...'!J30</f>
        <v>0</v>
      </c>
      <c r="AH62" s="116"/>
      <c r="AI62" s="116"/>
      <c r="AJ62" s="116"/>
      <c r="AK62" s="116"/>
      <c r="AL62" s="116"/>
      <c r="AM62" s="116"/>
      <c r="AN62" s="117">
        <f>SUM(AG62,AT62)</f>
        <v>0</v>
      </c>
      <c r="AO62" s="116"/>
      <c r="AP62" s="116"/>
      <c r="AQ62" s="118" t="s">
        <v>86</v>
      </c>
      <c r="AR62" s="119"/>
      <c r="AS62" s="120">
        <v>0</v>
      </c>
      <c r="AT62" s="121">
        <f>ROUND(SUM(AV62:AW62),2)</f>
        <v>0</v>
      </c>
      <c r="AU62" s="122">
        <f>'SO 01_D.1.4.6 - Slaboprou...'!P85</f>
        <v>0</v>
      </c>
      <c r="AV62" s="121">
        <f>'SO 01_D.1.4.6 - Slaboprou...'!J33</f>
        <v>0</v>
      </c>
      <c r="AW62" s="121">
        <f>'SO 01_D.1.4.6 - Slaboprou...'!J34</f>
        <v>0</v>
      </c>
      <c r="AX62" s="121">
        <f>'SO 01_D.1.4.6 - Slaboprou...'!J35</f>
        <v>0</v>
      </c>
      <c r="AY62" s="121">
        <f>'SO 01_D.1.4.6 - Slaboprou...'!J36</f>
        <v>0</v>
      </c>
      <c r="AZ62" s="121">
        <f>'SO 01_D.1.4.6 - Slaboprou...'!F33</f>
        <v>0</v>
      </c>
      <c r="BA62" s="121">
        <f>'SO 01_D.1.4.6 - Slaboprou...'!F34</f>
        <v>0</v>
      </c>
      <c r="BB62" s="121">
        <f>'SO 01_D.1.4.6 - Slaboprou...'!F35</f>
        <v>0</v>
      </c>
      <c r="BC62" s="121">
        <f>'SO 01_D.1.4.6 - Slaboprou...'!F36</f>
        <v>0</v>
      </c>
      <c r="BD62" s="123">
        <f>'SO 01_D.1.4.6 - Slaboprou...'!F37</f>
        <v>0</v>
      </c>
      <c r="BT62" s="124" t="s">
        <v>21</v>
      </c>
      <c r="BV62" s="124" t="s">
        <v>81</v>
      </c>
      <c r="BW62" s="124" t="s">
        <v>109</v>
      </c>
      <c r="BX62" s="124" t="s">
        <v>5</v>
      </c>
      <c r="CL62" s="124" t="s">
        <v>100</v>
      </c>
      <c r="CM62" s="124" t="s">
        <v>21</v>
      </c>
    </row>
    <row r="63" spans="1:91" s="6" customFormat="1" ht="16.5" customHeight="1">
      <c r="A63" s="112" t="s">
        <v>83</v>
      </c>
      <c r="B63" s="113"/>
      <c r="C63" s="114"/>
      <c r="D63" s="115" t="s">
        <v>110</v>
      </c>
      <c r="E63" s="115"/>
      <c r="F63" s="115"/>
      <c r="G63" s="115"/>
      <c r="H63" s="115"/>
      <c r="I63" s="116"/>
      <c r="J63" s="115" t="s">
        <v>111</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'SO 05 - Vnější části domo...'!J30</f>
        <v>0</v>
      </c>
      <c r="AH63" s="116"/>
      <c r="AI63" s="116"/>
      <c r="AJ63" s="116"/>
      <c r="AK63" s="116"/>
      <c r="AL63" s="116"/>
      <c r="AM63" s="116"/>
      <c r="AN63" s="117">
        <f>SUM(AG63,AT63)</f>
        <v>0</v>
      </c>
      <c r="AO63" s="116"/>
      <c r="AP63" s="116"/>
      <c r="AQ63" s="118" t="s">
        <v>86</v>
      </c>
      <c r="AR63" s="119"/>
      <c r="AS63" s="120">
        <v>0</v>
      </c>
      <c r="AT63" s="121">
        <f>ROUND(SUM(AV63:AW63),2)</f>
        <v>0</v>
      </c>
      <c r="AU63" s="122">
        <f>'SO 05 - Vnější části domo...'!P90</f>
        <v>0</v>
      </c>
      <c r="AV63" s="121">
        <f>'SO 05 - Vnější části domo...'!J33</f>
        <v>0</v>
      </c>
      <c r="AW63" s="121">
        <f>'SO 05 - Vnější části domo...'!J34</f>
        <v>0</v>
      </c>
      <c r="AX63" s="121">
        <f>'SO 05 - Vnější části domo...'!J35</f>
        <v>0</v>
      </c>
      <c r="AY63" s="121">
        <f>'SO 05 - Vnější části domo...'!J36</f>
        <v>0</v>
      </c>
      <c r="AZ63" s="121">
        <f>'SO 05 - Vnější části domo...'!F33</f>
        <v>0</v>
      </c>
      <c r="BA63" s="121">
        <f>'SO 05 - Vnější části domo...'!F34</f>
        <v>0</v>
      </c>
      <c r="BB63" s="121">
        <f>'SO 05 - Vnější části domo...'!F35</f>
        <v>0</v>
      </c>
      <c r="BC63" s="121">
        <f>'SO 05 - Vnější části domo...'!F36</f>
        <v>0</v>
      </c>
      <c r="BD63" s="123">
        <f>'SO 05 - Vnější části domo...'!F37</f>
        <v>0</v>
      </c>
      <c r="BT63" s="124" t="s">
        <v>21</v>
      </c>
      <c r="BV63" s="124" t="s">
        <v>81</v>
      </c>
      <c r="BW63" s="124" t="s">
        <v>112</v>
      </c>
      <c r="BX63" s="124" t="s">
        <v>5</v>
      </c>
      <c r="CL63" s="124" t="s">
        <v>113</v>
      </c>
      <c r="CM63" s="124" t="s">
        <v>21</v>
      </c>
    </row>
    <row r="64" spans="1:91" s="6" customFormat="1" ht="16.5" customHeight="1">
      <c r="A64" s="112" t="s">
        <v>83</v>
      </c>
      <c r="B64" s="113"/>
      <c r="C64" s="114"/>
      <c r="D64" s="115" t="s">
        <v>114</v>
      </c>
      <c r="E64" s="115"/>
      <c r="F64" s="115"/>
      <c r="G64" s="115"/>
      <c r="H64" s="115"/>
      <c r="I64" s="116"/>
      <c r="J64" s="115" t="s">
        <v>115</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'SO 06 - Vnější část domov...'!J30</f>
        <v>0</v>
      </c>
      <c r="AH64" s="116"/>
      <c r="AI64" s="116"/>
      <c r="AJ64" s="116"/>
      <c r="AK64" s="116"/>
      <c r="AL64" s="116"/>
      <c r="AM64" s="116"/>
      <c r="AN64" s="117">
        <f>SUM(AG64,AT64)</f>
        <v>0</v>
      </c>
      <c r="AO64" s="116"/>
      <c r="AP64" s="116"/>
      <c r="AQ64" s="118" t="s">
        <v>116</v>
      </c>
      <c r="AR64" s="119"/>
      <c r="AS64" s="120">
        <v>0</v>
      </c>
      <c r="AT64" s="121">
        <f>ROUND(SUM(AV64:AW64),2)</f>
        <v>0</v>
      </c>
      <c r="AU64" s="122">
        <f>'SO 06 - Vnější část domov...'!P89</f>
        <v>0</v>
      </c>
      <c r="AV64" s="121">
        <f>'SO 06 - Vnější část domov...'!J33</f>
        <v>0</v>
      </c>
      <c r="AW64" s="121">
        <f>'SO 06 - Vnější část domov...'!J34</f>
        <v>0</v>
      </c>
      <c r="AX64" s="121">
        <f>'SO 06 - Vnější část domov...'!J35</f>
        <v>0</v>
      </c>
      <c r="AY64" s="121">
        <f>'SO 06 - Vnější část domov...'!J36</f>
        <v>0</v>
      </c>
      <c r="AZ64" s="121">
        <f>'SO 06 - Vnější část domov...'!F33</f>
        <v>0</v>
      </c>
      <c r="BA64" s="121">
        <f>'SO 06 - Vnější část domov...'!F34</f>
        <v>0</v>
      </c>
      <c r="BB64" s="121">
        <f>'SO 06 - Vnější část domov...'!F35</f>
        <v>0</v>
      </c>
      <c r="BC64" s="121">
        <f>'SO 06 - Vnější část domov...'!F36</f>
        <v>0</v>
      </c>
      <c r="BD64" s="123">
        <f>'SO 06 - Vnější část domov...'!F37</f>
        <v>0</v>
      </c>
      <c r="BT64" s="124" t="s">
        <v>21</v>
      </c>
      <c r="BV64" s="124" t="s">
        <v>81</v>
      </c>
      <c r="BW64" s="124" t="s">
        <v>117</v>
      </c>
      <c r="BX64" s="124" t="s">
        <v>5</v>
      </c>
      <c r="CL64" s="124" t="s">
        <v>32</v>
      </c>
      <c r="CM64" s="124" t="s">
        <v>21</v>
      </c>
    </row>
    <row r="65" spans="1:91" s="6" customFormat="1" ht="16.5" customHeight="1">
      <c r="A65" s="112" t="s">
        <v>83</v>
      </c>
      <c r="B65" s="113"/>
      <c r="C65" s="114"/>
      <c r="D65" s="115" t="s">
        <v>118</v>
      </c>
      <c r="E65" s="115"/>
      <c r="F65" s="115"/>
      <c r="G65" s="115"/>
      <c r="H65" s="115"/>
      <c r="I65" s="116"/>
      <c r="J65" s="115" t="s">
        <v>119</v>
      </c>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7">
        <f>'SO 07a - Splašková kanali...'!J30</f>
        <v>0</v>
      </c>
      <c r="AH65" s="116"/>
      <c r="AI65" s="116"/>
      <c r="AJ65" s="116"/>
      <c r="AK65" s="116"/>
      <c r="AL65" s="116"/>
      <c r="AM65" s="116"/>
      <c r="AN65" s="117">
        <f>SUM(AG65,AT65)</f>
        <v>0</v>
      </c>
      <c r="AO65" s="116"/>
      <c r="AP65" s="116"/>
      <c r="AQ65" s="118" t="s">
        <v>86</v>
      </c>
      <c r="AR65" s="119"/>
      <c r="AS65" s="120">
        <v>0</v>
      </c>
      <c r="AT65" s="121">
        <f>ROUND(SUM(AV65:AW65),2)</f>
        <v>0</v>
      </c>
      <c r="AU65" s="122">
        <f>'SO 07a - Splašková kanali...'!P90</f>
        <v>0</v>
      </c>
      <c r="AV65" s="121">
        <f>'SO 07a - Splašková kanali...'!J33</f>
        <v>0</v>
      </c>
      <c r="AW65" s="121">
        <f>'SO 07a - Splašková kanali...'!J34</f>
        <v>0</v>
      </c>
      <c r="AX65" s="121">
        <f>'SO 07a - Splašková kanali...'!J35</f>
        <v>0</v>
      </c>
      <c r="AY65" s="121">
        <f>'SO 07a - Splašková kanali...'!J36</f>
        <v>0</v>
      </c>
      <c r="AZ65" s="121">
        <f>'SO 07a - Splašková kanali...'!F33</f>
        <v>0</v>
      </c>
      <c r="BA65" s="121">
        <f>'SO 07a - Splašková kanali...'!F34</f>
        <v>0</v>
      </c>
      <c r="BB65" s="121">
        <f>'SO 07a - Splašková kanali...'!F35</f>
        <v>0</v>
      </c>
      <c r="BC65" s="121">
        <f>'SO 07a - Splašková kanali...'!F36</f>
        <v>0</v>
      </c>
      <c r="BD65" s="123">
        <f>'SO 07a - Splašková kanali...'!F37</f>
        <v>0</v>
      </c>
      <c r="BT65" s="124" t="s">
        <v>21</v>
      </c>
      <c r="BV65" s="124" t="s">
        <v>81</v>
      </c>
      <c r="BW65" s="124" t="s">
        <v>120</v>
      </c>
      <c r="BX65" s="124" t="s">
        <v>5</v>
      </c>
      <c r="CL65" s="124" t="s">
        <v>113</v>
      </c>
      <c r="CM65" s="124" t="s">
        <v>21</v>
      </c>
    </row>
    <row r="66" spans="1:91" s="6" customFormat="1" ht="27" customHeight="1">
      <c r="A66" s="112" t="s">
        <v>83</v>
      </c>
      <c r="B66" s="113"/>
      <c r="C66" s="114"/>
      <c r="D66" s="115" t="s">
        <v>121</v>
      </c>
      <c r="E66" s="115"/>
      <c r="F66" s="115"/>
      <c r="G66" s="115"/>
      <c r="H66" s="115"/>
      <c r="I66" s="116"/>
      <c r="J66" s="115" t="s">
        <v>122</v>
      </c>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7">
        <f>'SO 07b - Vnější části dom...'!J30</f>
        <v>0</v>
      </c>
      <c r="AH66" s="116"/>
      <c r="AI66" s="116"/>
      <c r="AJ66" s="116"/>
      <c r="AK66" s="116"/>
      <c r="AL66" s="116"/>
      <c r="AM66" s="116"/>
      <c r="AN66" s="117">
        <f>SUM(AG66,AT66)</f>
        <v>0</v>
      </c>
      <c r="AO66" s="116"/>
      <c r="AP66" s="116"/>
      <c r="AQ66" s="118" t="s">
        <v>116</v>
      </c>
      <c r="AR66" s="119"/>
      <c r="AS66" s="120">
        <v>0</v>
      </c>
      <c r="AT66" s="121">
        <f>ROUND(SUM(AV66:AW66),2)</f>
        <v>0</v>
      </c>
      <c r="AU66" s="122">
        <f>'SO 07b - Vnější části dom...'!P87</f>
        <v>0</v>
      </c>
      <c r="AV66" s="121">
        <f>'SO 07b - Vnější části dom...'!J33</f>
        <v>0</v>
      </c>
      <c r="AW66" s="121">
        <f>'SO 07b - Vnější části dom...'!J34</f>
        <v>0</v>
      </c>
      <c r="AX66" s="121">
        <f>'SO 07b - Vnější části dom...'!J35</f>
        <v>0</v>
      </c>
      <c r="AY66" s="121">
        <f>'SO 07b - Vnější části dom...'!J36</f>
        <v>0</v>
      </c>
      <c r="AZ66" s="121">
        <f>'SO 07b - Vnější části dom...'!F33</f>
        <v>0</v>
      </c>
      <c r="BA66" s="121">
        <f>'SO 07b - Vnější části dom...'!F34</f>
        <v>0</v>
      </c>
      <c r="BB66" s="121">
        <f>'SO 07b - Vnější části dom...'!F35</f>
        <v>0</v>
      </c>
      <c r="BC66" s="121">
        <f>'SO 07b - Vnější části dom...'!F36</f>
        <v>0</v>
      </c>
      <c r="BD66" s="123">
        <f>'SO 07b - Vnější části dom...'!F37</f>
        <v>0</v>
      </c>
      <c r="BT66" s="124" t="s">
        <v>21</v>
      </c>
      <c r="BV66" s="124" t="s">
        <v>81</v>
      </c>
      <c r="BW66" s="124" t="s">
        <v>123</v>
      </c>
      <c r="BX66" s="124" t="s">
        <v>5</v>
      </c>
      <c r="CL66" s="124" t="s">
        <v>32</v>
      </c>
      <c r="CM66" s="124" t="s">
        <v>21</v>
      </c>
    </row>
    <row r="67" spans="1:91" s="6" customFormat="1" ht="16.5" customHeight="1">
      <c r="A67" s="112" t="s">
        <v>83</v>
      </c>
      <c r="B67" s="113"/>
      <c r="C67" s="114"/>
      <c r="D67" s="115" t="s">
        <v>124</v>
      </c>
      <c r="E67" s="115"/>
      <c r="F67" s="115"/>
      <c r="G67" s="115"/>
      <c r="H67" s="115"/>
      <c r="I67" s="116"/>
      <c r="J67" s="115" t="s">
        <v>125</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7">
        <f>'SO 08 - Plynovodní přípojka'!J30</f>
        <v>0</v>
      </c>
      <c r="AH67" s="116"/>
      <c r="AI67" s="116"/>
      <c r="AJ67" s="116"/>
      <c r="AK67" s="116"/>
      <c r="AL67" s="116"/>
      <c r="AM67" s="116"/>
      <c r="AN67" s="117">
        <f>SUM(AG67,AT67)</f>
        <v>0</v>
      </c>
      <c r="AO67" s="116"/>
      <c r="AP67" s="116"/>
      <c r="AQ67" s="118" t="s">
        <v>86</v>
      </c>
      <c r="AR67" s="119"/>
      <c r="AS67" s="120">
        <v>0</v>
      </c>
      <c r="AT67" s="121">
        <f>ROUND(SUM(AV67:AW67),2)</f>
        <v>0</v>
      </c>
      <c r="AU67" s="122">
        <f>'SO 08 - Plynovodní přípojka'!P87</f>
        <v>0</v>
      </c>
      <c r="AV67" s="121">
        <f>'SO 08 - Plynovodní přípojka'!J33</f>
        <v>0</v>
      </c>
      <c r="AW67" s="121">
        <f>'SO 08 - Plynovodní přípojka'!J34</f>
        <v>0</v>
      </c>
      <c r="AX67" s="121">
        <f>'SO 08 - Plynovodní přípojka'!J35</f>
        <v>0</v>
      </c>
      <c r="AY67" s="121">
        <f>'SO 08 - Plynovodní přípojka'!J36</f>
        <v>0</v>
      </c>
      <c r="AZ67" s="121">
        <f>'SO 08 - Plynovodní přípojka'!F33</f>
        <v>0</v>
      </c>
      <c r="BA67" s="121">
        <f>'SO 08 - Plynovodní přípojka'!F34</f>
        <v>0</v>
      </c>
      <c r="BB67" s="121">
        <f>'SO 08 - Plynovodní přípojka'!F35</f>
        <v>0</v>
      </c>
      <c r="BC67" s="121">
        <f>'SO 08 - Plynovodní přípojka'!F36</f>
        <v>0</v>
      </c>
      <c r="BD67" s="123">
        <f>'SO 08 - Plynovodní přípojka'!F37</f>
        <v>0</v>
      </c>
      <c r="BT67" s="124" t="s">
        <v>21</v>
      </c>
      <c r="BV67" s="124" t="s">
        <v>81</v>
      </c>
      <c r="BW67" s="124" t="s">
        <v>126</v>
      </c>
      <c r="BX67" s="124" t="s">
        <v>5</v>
      </c>
      <c r="CL67" s="124" t="s">
        <v>32</v>
      </c>
      <c r="CM67" s="124" t="s">
        <v>21</v>
      </c>
    </row>
    <row r="68" spans="1:91" s="6" customFormat="1" ht="16.5" customHeight="1">
      <c r="A68" s="112" t="s">
        <v>83</v>
      </c>
      <c r="B68" s="113"/>
      <c r="C68" s="114"/>
      <c r="D68" s="115" t="s">
        <v>127</v>
      </c>
      <c r="E68" s="115"/>
      <c r="F68" s="115"/>
      <c r="G68" s="115"/>
      <c r="H68" s="115"/>
      <c r="I68" s="116"/>
      <c r="J68" s="115" t="s">
        <v>128</v>
      </c>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7">
        <f>'SO 09 - Oplocení'!J30</f>
        <v>0</v>
      </c>
      <c r="AH68" s="116"/>
      <c r="AI68" s="116"/>
      <c r="AJ68" s="116"/>
      <c r="AK68" s="116"/>
      <c r="AL68" s="116"/>
      <c r="AM68" s="116"/>
      <c r="AN68" s="117">
        <f>SUM(AG68,AT68)</f>
        <v>0</v>
      </c>
      <c r="AO68" s="116"/>
      <c r="AP68" s="116"/>
      <c r="AQ68" s="118" t="s">
        <v>86</v>
      </c>
      <c r="AR68" s="119"/>
      <c r="AS68" s="120">
        <v>0</v>
      </c>
      <c r="AT68" s="121">
        <f>ROUND(SUM(AV68:AW68),2)</f>
        <v>0</v>
      </c>
      <c r="AU68" s="122">
        <f>'SO 09 - Oplocení'!P84</f>
        <v>0</v>
      </c>
      <c r="AV68" s="121">
        <f>'SO 09 - Oplocení'!J33</f>
        <v>0</v>
      </c>
      <c r="AW68" s="121">
        <f>'SO 09 - Oplocení'!J34</f>
        <v>0</v>
      </c>
      <c r="AX68" s="121">
        <f>'SO 09 - Oplocení'!J35</f>
        <v>0</v>
      </c>
      <c r="AY68" s="121">
        <f>'SO 09 - Oplocení'!J36</f>
        <v>0</v>
      </c>
      <c r="AZ68" s="121">
        <f>'SO 09 - Oplocení'!F33</f>
        <v>0</v>
      </c>
      <c r="BA68" s="121">
        <f>'SO 09 - Oplocení'!F34</f>
        <v>0</v>
      </c>
      <c r="BB68" s="121">
        <f>'SO 09 - Oplocení'!F35</f>
        <v>0</v>
      </c>
      <c r="BC68" s="121">
        <f>'SO 09 - Oplocení'!F36</f>
        <v>0</v>
      </c>
      <c r="BD68" s="123">
        <f>'SO 09 - Oplocení'!F37</f>
        <v>0</v>
      </c>
      <c r="BT68" s="124" t="s">
        <v>21</v>
      </c>
      <c r="BV68" s="124" t="s">
        <v>81</v>
      </c>
      <c r="BW68" s="124" t="s">
        <v>129</v>
      </c>
      <c r="BX68" s="124" t="s">
        <v>5</v>
      </c>
      <c r="CL68" s="124" t="s">
        <v>19</v>
      </c>
      <c r="CM68" s="124" t="s">
        <v>21</v>
      </c>
    </row>
    <row r="69" spans="1:91" s="6" customFormat="1" ht="16.5" customHeight="1">
      <c r="A69" s="112" t="s">
        <v>83</v>
      </c>
      <c r="B69" s="113"/>
      <c r="C69" s="114"/>
      <c r="D69" s="115" t="s">
        <v>130</v>
      </c>
      <c r="E69" s="115"/>
      <c r="F69" s="115"/>
      <c r="G69" s="115"/>
      <c r="H69" s="115"/>
      <c r="I69" s="116"/>
      <c r="J69" s="115" t="s">
        <v>131</v>
      </c>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7">
        <f>'SO 10 - Zpevněné plochy'!J30</f>
        <v>0</v>
      </c>
      <c r="AH69" s="116"/>
      <c r="AI69" s="116"/>
      <c r="AJ69" s="116"/>
      <c r="AK69" s="116"/>
      <c r="AL69" s="116"/>
      <c r="AM69" s="116"/>
      <c r="AN69" s="117">
        <f>SUM(AG69,AT69)</f>
        <v>0</v>
      </c>
      <c r="AO69" s="116"/>
      <c r="AP69" s="116"/>
      <c r="AQ69" s="118" t="s">
        <v>86</v>
      </c>
      <c r="AR69" s="119"/>
      <c r="AS69" s="120">
        <v>0</v>
      </c>
      <c r="AT69" s="121">
        <f>ROUND(SUM(AV69:AW69),2)</f>
        <v>0</v>
      </c>
      <c r="AU69" s="122">
        <f>'SO 10 - Zpevněné plochy'!P83</f>
        <v>0</v>
      </c>
      <c r="AV69" s="121">
        <f>'SO 10 - Zpevněné plochy'!J33</f>
        <v>0</v>
      </c>
      <c r="AW69" s="121">
        <f>'SO 10 - Zpevněné plochy'!J34</f>
        <v>0</v>
      </c>
      <c r="AX69" s="121">
        <f>'SO 10 - Zpevněné plochy'!J35</f>
        <v>0</v>
      </c>
      <c r="AY69" s="121">
        <f>'SO 10 - Zpevněné plochy'!J36</f>
        <v>0</v>
      </c>
      <c r="AZ69" s="121">
        <f>'SO 10 - Zpevněné plochy'!F33</f>
        <v>0</v>
      </c>
      <c r="BA69" s="121">
        <f>'SO 10 - Zpevněné plochy'!F34</f>
        <v>0</v>
      </c>
      <c r="BB69" s="121">
        <f>'SO 10 - Zpevněné plochy'!F35</f>
        <v>0</v>
      </c>
      <c r="BC69" s="121">
        <f>'SO 10 - Zpevněné plochy'!F36</f>
        <v>0</v>
      </c>
      <c r="BD69" s="123">
        <f>'SO 10 - Zpevněné plochy'!F37</f>
        <v>0</v>
      </c>
      <c r="BT69" s="124" t="s">
        <v>21</v>
      </c>
      <c r="BV69" s="124" t="s">
        <v>81</v>
      </c>
      <c r="BW69" s="124" t="s">
        <v>132</v>
      </c>
      <c r="BX69" s="124" t="s">
        <v>5</v>
      </c>
      <c r="CL69" s="124" t="s">
        <v>19</v>
      </c>
      <c r="CM69" s="124" t="s">
        <v>21</v>
      </c>
    </row>
    <row r="70" spans="1:91" s="6" customFormat="1" ht="16.5" customHeight="1">
      <c r="A70" s="112" t="s">
        <v>83</v>
      </c>
      <c r="B70" s="113"/>
      <c r="C70" s="114"/>
      <c r="D70" s="115" t="s">
        <v>133</v>
      </c>
      <c r="E70" s="115"/>
      <c r="F70" s="115"/>
      <c r="G70" s="115"/>
      <c r="H70" s="115"/>
      <c r="I70" s="116"/>
      <c r="J70" s="115" t="s">
        <v>134</v>
      </c>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7">
        <f>'SO 11 - Sadové úpravy a d...'!J30</f>
        <v>0</v>
      </c>
      <c r="AH70" s="116"/>
      <c r="AI70" s="116"/>
      <c r="AJ70" s="116"/>
      <c r="AK70" s="116"/>
      <c r="AL70" s="116"/>
      <c r="AM70" s="116"/>
      <c r="AN70" s="117">
        <f>SUM(AG70,AT70)</f>
        <v>0</v>
      </c>
      <c r="AO70" s="116"/>
      <c r="AP70" s="116"/>
      <c r="AQ70" s="118" t="s">
        <v>86</v>
      </c>
      <c r="AR70" s="119"/>
      <c r="AS70" s="120">
        <v>0</v>
      </c>
      <c r="AT70" s="121">
        <f>ROUND(SUM(AV70:AW70),2)</f>
        <v>0</v>
      </c>
      <c r="AU70" s="122">
        <f>'SO 11 - Sadové úpravy a d...'!P81</f>
        <v>0</v>
      </c>
      <c r="AV70" s="121">
        <f>'SO 11 - Sadové úpravy a d...'!J33</f>
        <v>0</v>
      </c>
      <c r="AW70" s="121">
        <f>'SO 11 - Sadové úpravy a d...'!J34</f>
        <v>0</v>
      </c>
      <c r="AX70" s="121">
        <f>'SO 11 - Sadové úpravy a d...'!J35</f>
        <v>0</v>
      </c>
      <c r="AY70" s="121">
        <f>'SO 11 - Sadové úpravy a d...'!J36</f>
        <v>0</v>
      </c>
      <c r="AZ70" s="121">
        <f>'SO 11 - Sadové úpravy a d...'!F33</f>
        <v>0</v>
      </c>
      <c r="BA70" s="121">
        <f>'SO 11 - Sadové úpravy a d...'!F34</f>
        <v>0</v>
      </c>
      <c r="BB70" s="121">
        <f>'SO 11 - Sadové úpravy a d...'!F35</f>
        <v>0</v>
      </c>
      <c r="BC70" s="121">
        <f>'SO 11 - Sadové úpravy a d...'!F36</f>
        <v>0</v>
      </c>
      <c r="BD70" s="123">
        <f>'SO 11 - Sadové úpravy a d...'!F37</f>
        <v>0</v>
      </c>
      <c r="BT70" s="124" t="s">
        <v>21</v>
      </c>
      <c r="BV70" s="124" t="s">
        <v>81</v>
      </c>
      <c r="BW70" s="124" t="s">
        <v>135</v>
      </c>
      <c r="BX70" s="124" t="s">
        <v>5</v>
      </c>
      <c r="CL70" s="124" t="s">
        <v>19</v>
      </c>
      <c r="CM70" s="124" t="s">
        <v>136</v>
      </c>
    </row>
    <row r="71" spans="1:91" s="6" customFormat="1" ht="16.5" customHeight="1">
      <c r="A71" s="112" t="s">
        <v>83</v>
      </c>
      <c r="B71" s="113"/>
      <c r="C71" s="114"/>
      <c r="D71" s="115" t="s">
        <v>137</v>
      </c>
      <c r="E71" s="115"/>
      <c r="F71" s="115"/>
      <c r="G71" s="115"/>
      <c r="H71" s="115"/>
      <c r="I71" s="116"/>
      <c r="J71" s="115" t="s">
        <v>137</v>
      </c>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7">
        <f>'VON - VON'!J30</f>
        <v>0</v>
      </c>
      <c r="AH71" s="116"/>
      <c r="AI71" s="116"/>
      <c r="AJ71" s="116"/>
      <c r="AK71" s="116"/>
      <c r="AL71" s="116"/>
      <c r="AM71" s="116"/>
      <c r="AN71" s="117">
        <f>SUM(AG71,AT71)</f>
        <v>0</v>
      </c>
      <c r="AO71" s="116"/>
      <c r="AP71" s="116"/>
      <c r="AQ71" s="118" t="s">
        <v>86</v>
      </c>
      <c r="AR71" s="119"/>
      <c r="AS71" s="120">
        <v>0</v>
      </c>
      <c r="AT71" s="121">
        <f>ROUND(SUM(AV71:AW71),2)</f>
        <v>0</v>
      </c>
      <c r="AU71" s="122">
        <f>'VON - VON'!P82</f>
        <v>0</v>
      </c>
      <c r="AV71" s="121">
        <f>'VON - VON'!J33</f>
        <v>0</v>
      </c>
      <c r="AW71" s="121">
        <f>'VON - VON'!J34</f>
        <v>0</v>
      </c>
      <c r="AX71" s="121">
        <f>'VON - VON'!J35</f>
        <v>0</v>
      </c>
      <c r="AY71" s="121">
        <f>'VON - VON'!J36</f>
        <v>0</v>
      </c>
      <c r="AZ71" s="121">
        <f>'VON - VON'!F33</f>
        <v>0</v>
      </c>
      <c r="BA71" s="121">
        <f>'VON - VON'!F34</f>
        <v>0</v>
      </c>
      <c r="BB71" s="121">
        <f>'VON - VON'!F35</f>
        <v>0</v>
      </c>
      <c r="BC71" s="121">
        <f>'VON - VON'!F36</f>
        <v>0</v>
      </c>
      <c r="BD71" s="123">
        <f>'VON - VON'!F37</f>
        <v>0</v>
      </c>
      <c r="BT71" s="124" t="s">
        <v>21</v>
      </c>
      <c r="BV71" s="124" t="s">
        <v>81</v>
      </c>
      <c r="BW71" s="124" t="s">
        <v>138</v>
      </c>
      <c r="BX71" s="124" t="s">
        <v>5</v>
      </c>
      <c r="CL71" s="124" t="s">
        <v>32</v>
      </c>
      <c r="CM71" s="124" t="s">
        <v>21</v>
      </c>
    </row>
    <row r="72" spans="1:91" s="6" customFormat="1" ht="27" customHeight="1">
      <c r="A72" s="112" t="s">
        <v>83</v>
      </c>
      <c r="B72" s="113"/>
      <c r="C72" s="114"/>
      <c r="D72" s="115" t="s">
        <v>139</v>
      </c>
      <c r="E72" s="115"/>
      <c r="F72" s="115"/>
      <c r="G72" s="115"/>
      <c r="H72" s="115"/>
      <c r="I72" s="116"/>
      <c r="J72" s="115" t="s">
        <v>140</v>
      </c>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7">
        <f>'Demolice - Demolice stáva...'!J30</f>
        <v>0</v>
      </c>
      <c r="AH72" s="116"/>
      <c r="AI72" s="116"/>
      <c r="AJ72" s="116"/>
      <c r="AK72" s="116"/>
      <c r="AL72" s="116"/>
      <c r="AM72" s="116"/>
      <c r="AN72" s="117">
        <f>SUM(AG72,AT72)</f>
        <v>0</v>
      </c>
      <c r="AO72" s="116"/>
      <c r="AP72" s="116"/>
      <c r="AQ72" s="118" t="s">
        <v>86</v>
      </c>
      <c r="AR72" s="119"/>
      <c r="AS72" s="120">
        <v>0</v>
      </c>
      <c r="AT72" s="121">
        <f>ROUND(SUM(AV72:AW72),2)</f>
        <v>0</v>
      </c>
      <c r="AU72" s="122">
        <f>'Demolice - Demolice stáva...'!P79</f>
        <v>0</v>
      </c>
      <c r="AV72" s="121">
        <f>'Demolice - Demolice stáva...'!J33</f>
        <v>0</v>
      </c>
      <c r="AW72" s="121">
        <f>'Demolice - Demolice stáva...'!J34</f>
        <v>0</v>
      </c>
      <c r="AX72" s="121">
        <f>'Demolice - Demolice stáva...'!J35</f>
        <v>0</v>
      </c>
      <c r="AY72" s="121">
        <f>'Demolice - Demolice stáva...'!J36</f>
        <v>0</v>
      </c>
      <c r="AZ72" s="121">
        <f>'Demolice - Demolice stáva...'!F33</f>
        <v>0</v>
      </c>
      <c r="BA72" s="121">
        <f>'Demolice - Demolice stáva...'!F34</f>
        <v>0</v>
      </c>
      <c r="BB72" s="121">
        <f>'Demolice - Demolice stáva...'!F35</f>
        <v>0</v>
      </c>
      <c r="BC72" s="121">
        <f>'Demolice - Demolice stáva...'!F36</f>
        <v>0</v>
      </c>
      <c r="BD72" s="123">
        <f>'Demolice - Demolice stáva...'!F37</f>
        <v>0</v>
      </c>
      <c r="BT72" s="124" t="s">
        <v>21</v>
      </c>
      <c r="BV72" s="124" t="s">
        <v>81</v>
      </c>
      <c r="BW72" s="124" t="s">
        <v>141</v>
      </c>
      <c r="BX72" s="124" t="s">
        <v>5</v>
      </c>
      <c r="CL72" s="124" t="s">
        <v>32</v>
      </c>
      <c r="CM72" s="124" t="s">
        <v>136</v>
      </c>
    </row>
    <row r="73" spans="1:91" s="6" customFormat="1" ht="16.5" customHeight="1">
      <c r="A73" s="112" t="s">
        <v>83</v>
      </c>
      <c r="B73" s="113"/>
      <c r="C73" s="114"/>
      <c r="D73" s="115" t="s">
        <v>142</v>
      </c>
      <c r="E73" s="115"/>
      <c r="F73" s="115"/>
      <c r="G73" s="115"/>
      <c r="H73" s="115"/>
      <c r="I73" s="116"/>
      <c r="J73" s="115" t="s">
        <v>143</v>
      </c>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7">
        <f>'VZT - D.1.4.2b vzduchotec...'!J30</f>
        <v>0</v>
      </c>
      <c r="AH73" s="116"/>
      <c r="AI73" s="116"/>
      <c r="AJ73" s="116"/>
      <c r="AK73" s="116"/>
      <c r="AL73" s="116"/>
      <c r="AM73" s="116"/>
      <c r="AN73" s="117">
        <f>SUM(AG73,AT73)</f>
        <v>0</v>
      </c>
      <c r="AO73" s="116"/>
      <c r="AP73" s="116"/>
      <c r="AQ73" s="118" t="s">
        <v>86</v>
      </c>
      <c r="AR73" s="119"/>
      <c r="AS73" s="125">
        <v>0</v>
      </c>
      <c r="AT73" s="126">
        <f>ROUND(SUM(AV73:AW73),2)</f>
        <v>0</v>
      </c>
      <c r="AU73" s="127">
        <f>'VZT - D.1.4.2b vzduchotec...'!P79</f>
        <v>0</v>
      </c>
      <c r="AV73" s="126">
        <f>'VZT - D.1.4.2b vzduchotec...'!J33</f>
        <v>0</v>
      </c>
      <c r="AW73" s="126">
        <f>'VZT - D.1.4.2b vzduchotec...'!J34</f>
        <v>0</v>
      </c>
      <c r="AX73" s="126">
        <f>'VZT - D.1.4.2b vzduchotec...'!J35</f>
        <v>0</v>
      </c>
      <c r="AY73" s="126">
        <f>'VZT - D.1.4.2b vzduchotec...'!J36</f>
        <v>0</v>
      </c>
      <c r="AZ73" s="126">
        <f>'VZT - D.1.4.2b vzduchotec...'!F33</f>
        <v>0</v>
      </c>
      <c r="BA73" s="126">
        <f>'VZT - D.1.4.2b vzduchotec...'!F34</f>
        <v>0</v>
      </c>
      <c r="BB73" s="126">
        <f>'VZT - D.1.4.2b vzduchotec...'!F35</f>
        <v>0</v>
      </c>
      <c r="BC73" s="126">
        <f>'VZT - D.1.4.2b vzduchotec...'!F36</f>
        <v>0</v>
      </c>
      <c r="BD73" s="128">
        <f>'VZT - D.1.4.2b vzduchotec...'!F37</f>
        <v>0</v>
      </c>
      <c r="BT73" s="124" t="s">
        <v>21</v>
      </c>
      <c r="BV73" s="124" t="s">
        <v>81</v>
      </c>
      <c r="BW73" s="124" t="s">
        <v>144</v>
      </c>
      <c r="BX73" s="124" t="s">
        <v>5</v>
      </c>
      <c r="CL73" s="124" t="s">
        <v>32</v>
      </c>
      <c r="CM73" s="124" t="s">
        <v>21</v>
      </c>
    </row>
    <row r="74" spans="2:44" s="1" customFormat="1" ht="30" customHeight="1">
      <c r="B74" s="40"/>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5"/>
    </row>
    <row r="75" spans="2:44" s="1" customFormat="1" ht="6.95" customHeight="1">
      <c r="B75" s="60"/>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45"/>
    </row>
  </sheetData>
  <sheetProtection password="CC35" sheet="1" objects="1" scenarios="1" formatColumns="0" formatRows="0"/>
  <mergeCells count="11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AN73:AP73"/>
    <mergeCell ref="D71:H71"/>
    <mergeCell ref="D70:H70"/>
    <mergeCell ref="D72:H72"/>
    <mergeCell ref="D73:H73"/>
    <mergeCell ref="AG64:AM64"/>
    <mergeCell ref="AG63:AM63"/>
    <mergeCell ref="AG65:AM65"/>
    <mergeCell ref="AG66:AM66"/>
    <mergeCell ref="AG67:AM67"/>
    <mergeCell ref="AG68:AM68"/>
    <mergeCell ref="AG69:AM69"/>
    <mergeCell ref="AG70:AM70"/>
    <mergeCell ref="AG71:AM71"/>
    <mergeCell ref="AG72:AM72"/>
    <mergeCell ref="AG73:AM73"/>
    <mergeCell ref="J69:AF69"/>
    <mergeCell ref="J68:AF68"/>
    <mergeCell ref="J70:AF70"/>
    <mergeCell ref="J71:AF71"/>
    <mergeCell ref="J72:AF72"/>
    <mergeCell ref="J73:AF7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J57:AF57"/>
    <mergeCell ref="J58:AF58"/>
    <mergeCell ref="J59:AF59"/>
    <mergeCell ref="J60:AF60"/>
    <mergeCell ref="J61:AF61"/>
    <mergeCell ref="J62:AF62"/>
    <mergeCell ref="J63:AF63"/>
    <mergeCell ref="J64:AF64"/>
    <mergeCell ref="J65:AF65"/>
    <mergeCell ref="J66:AF66"/>
    <mergeCell ref="J67:AF67"/>
    <mergeCell ref="D55:H55"/>
    <mergeCell ref="D62:H62"/>
    <mergeCell ref="D56:H56"/>
    <mergeCell ref="D57:H57"/>
    <mergeCell ref="D58:H58"/>
    <mergeCell ref="D59:H59"/>
    <mergeCell ref="D60:H60"/>
    <mergeCell ref="D61:H61"/>
    <mergeCell ref="D63:H63"/>
    <mergeCell ref="D64:H64"/>
    <mergeCell ref="D65:H65"/>
    <mergeCell ref="D66:H66"/>
    <mergeCell ref="D67:H67"/>
    <mergeCell ref="D68:H68"/>
    <mergeCell ref="D69:H69"/>
  </mergeCells>
  <hyperlinks>
    <hyperlink ref="A55" location="'SO 01 - D.1.1, D1.2 Archi...'!C2" display="/"/>
    <hyperlink ref="A56" location="'SO 01_D.1.4.1 - Zdravotec...'!C2" display="/"/>
    <hyperlink ref="A57" location="'SO 01_D.1.4.1a - Zdravote...'!C2" display="/"/>
    <hyperlink ref="A58" location="'SO 01_D.1.4.2a - Vytápění'!C2" display="/"/>
    <hyperlink ref="A59" location="'SO 01_D.1.4.3 - Silnoprou...'!C2" display="/"/>
    <hyperlink ref="A60" location="'SO 01_D.1.4.4 - Ochrana p...'!C2" display="/"/>
    <hyperlink ref="A61" location="'SO 01_D.1.4.5 - Hlavní do...'!C2" display="/"/>
    <hyperlink ref="A62" location="'SO 01_D.1.4.6 - Slaboprou...'!C2" display="/"/>
    <hyperlink ref="A63" location="'SO 05 - Vnější části domo...'!C2" display="/"/>
    <hyperlink ref="A64" location="'SO 06 - Vnější část domov...'!C2" display="/"/>
    <hyperlink ref="A65" location="'SO 07a - Splašková kanali...'!C2" display="/"/>
    <hyperlink ref="A66" location="'SO 07b - Vnější části dom...'!C2" display="/"/>
    <hyperlink ref="A67" location="'SO 08 - Plynovodní přípojka'!C2" display="/"/>
    <hyperlink ref="A68" location="'SO 09 - Oplocení'!C2" display="/"/>
    <hyperlink ref="A69" location="'SO 10 - Zpevněné plochy'!C2" display="/"/>
    <hyperlink ref="A70" location="'SO 11 - Sadové úpravy a d...'!C2" display="/"/>
    <hyperlink ref="A71" location="'VON - VON'!C2" display="/"/>
    <hyperlink ref="A72" location="'Demolice - Demolice stáva...'!C2" display="/"/>
    <hyperlink ref="A73" location="'VZT - D.1.4.2b vzduchotec...'!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4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112</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2346</v>
      </c>
      <c r="F9" s="1"/>
      <c r="G9" s="1"/>
      <c r="H9" s="1"/>
      <c r="I9" s="137"/>
      <c r="L9" s="45"/>
    </row>
    <row r="10" spans="2:12" s="1" customFormat="1" ht="12">
      <c r="B10" s="45"/>
      <c r="I10" s="137"/>
      <c r="L10" s="45"/>
    </row>
    <row r="11" spans="2:12" s="1" customFormat="1" ht="12" customHeight="1">
      <c r="B11" s="45"/>
      <c r="D11" s="135" t="s">
        <v>18</v>
      </c>
      <c r="F11" s="139" t="s">
        <v>113</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ROUND(J90,2)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ROUND((SUM(BE90:BE146)),2)</f>
        <v>0</v>
      </c>
      <c r="I33" s="152">
        <v>0.21</v>
      </c>
      <c r="J33" s="151">
        <f>ROUND(((SUM(BE90:BE146))*I33),2)</f>
        <v>0</v>
      </c>
      <c r="L33" s="45"/>
    </row>
    <row r="34" spans="2:12" s="1" customFormat="1" ht="14.4" customHeight="1">
      <c r="B34" s="45"/>
      <c r="E34" s="135" t="s">
        <v>51</v>
      </c>
      <c r="F34" s="151">
        <f>ROUND((SUM(BF90:BF146)),2)</f>
        <v>0</v>
      </c>
      <c r="I34" s="152">
        <v>0.15</v>
      </c>
      <c r="J34" s="151">
        <f>ROUND(((SUM(BF90:BF146))*I34),2)</f>
        <v>0</v>
      </c>
      <c r="L34" s="45"/>
    </row>
    <row r="35" spans="2:12" s="1" customFormat="1" ht="14.4" customHeight="1" hidden="1">
      <c r="B35" s="45"/>
      <c r="E35" s="135" t="s">
        <v>52</v>
      </c>
      <c r="F35" s="151">
        <f>ROUND((SUM(BG90:BG146)),2)</f>
        <v>0</v>
      </c>
      <c r="I35" s="152">
        <v>0.21</v>
      </c>
      <c r="J35" s="151">
        <f>0</f>
        <v>0</v>
      </c>
      <c r="L35" s="45"/>
    </row>
    <row r="36" spans="2:12" s="1" customFormat="1" ht="14.4" customHeight="1" hidden="1">
      <c r="B36" s="45"/>
      <c r="E36" s="135" t="s">
        <v>53</v>
      </c>
      <c r="F36" s="151">
        <f>ROUND((SUM(BH90:BH146)),2)</f>
        <v>0</v>
      </c>
      <c r="I36" s="152">
        <v>0.15</v>
      </c>
      <c r="J36" s="151">
        <f>0</f>
        <v>0</v>
      </c>
      <c r="L36" s="45"/>
    </row>
    <row r="37" spans="2:12" s="1" customFormat="1" ht="14.4" customHeight="1" hidden="1">
      <c r="B37" s="45"/>
      <c r="E37" s="135" t="s">
        <v>54</v>
      </c>
      <c r="F37" s="151">
        <f>ROUND((SUM(BI90:BI146)),2)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05 - Vnější části domovní dešťové kanalizace</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J90</f>
        <v>0</v>
      </c>
      <c r="K59" s="41"/>
      <c r="L59" s="45"/>
      <c r="AU59" s="18" t="s">
        <v>151</v>
      </c>
    </row>
    <row r="60" spans="2:12" s="8" customFormat="1" ht="24.95" customHeight="1">
      <c r="B60" s="173"/>
      <c r="C60" s="174"/>
      <c r="D60" s="175" t="s">
        <v>2347</v>
      </c>
      <c r="E60" s="176"/>
      <c r="F60" s="176"/>
      <c r="G60" s="176"/>
      <c r="H60" s="176"/>
      <c r="I60" s="177"/>
      <c r="J60" s="178">
        <f>J91</f>
        <v>0</v>
      </c>
      <c r="K60" s="174"/>
      <c r="L60" s="179"/>
    </row>
    <row r="61" spans="2:12" s="8" customFormat="1" ht="24.95" customHeight="1">
      <c r="B61" s="173"/>
      <c r="C61" s="174"/>
      <c r="D61" s="175" t="s">
        <v>152</v>
      </c>
      <c r="E61" s="176"/>
      <c r="F61" s="176"/>
      <c r="G61" s="176"/>
      <c r="H61" s="176"/>
      <c r="I61" s="177"/>
      <c r="J61" s="178">
        <f>J110</f>
        <v>0</v>
      </c>
      <c r="K61" s="174"/>
      <c r="L61" s="179"/>
    </row>
    <row r="62" spans="2:12" s="9" customFormat="1" ht="19.9" customHeight="1">
      <c r="B62" s="180"/>
      <c r="C62" s="181"/>
      <c r="D62" s="182" t="s">
        <v>154</v>
      </c>
      <c r="E62" s="183"/>
      <c r="F62" s="183"/>
      <c r="G62" s="183"/>
      <c r="H62" s="183"/>
      <c r="I62" s="184"/>
      <c r="J62" s="185">
        <f>J111</f>
        <v>0</v>
      </c>
      <c r="K62" s="181"/>
      <c r="L62" s="186"/>
    </row>
    <row r="63" spans="2:12" s="9" customFormat="1" ht="19.9" customHeight="1">
      <c r="B63" s="180"/>
      <c r="C63" s="181"/>
      <c r="D63" s="182" t="s">
        <v>155</v>
      </c>
      <c r="E63" s="183"/>
      <c r="F63" s="183"/>
      <c r="G63" s="183"/>
      <c r="H63" s="183"/>
      <c r="I63" s="184"/>
      <c r="J63" s="185">
        <f>J117</f>
        <v>0</v>
      </c>
      <c r="K63" s="181"/>
      <c r="L63" s="186"/>
    </row>
    <row r="64" spans="2:12" s="9" customFormat="1" ht="19.9" customHeight="1">
      <c r="B64" s="180"/>
      <c r="C64" s="181"/>
      <c r="D64" s="182" t="s">
        <v>156</v>
      </c>
      <c r="E64" s="183"/>
      <c r="F64" s="183"/>
      <c r="G64" s="183"/>
      <c r="H64" s="183"/>
      <c r="I64" s="184"/>
      <c r="J64" s="185">
        <f>J122</f>
        <v>0</v>
      </c>
      <c r="K64" s="181"/>
      <c r="L64" s="186"/>
    </row>
    <row r="65" spans="2:12" s="9" customFormat="1" ht="19.9" customHeight="1">
      <c r="B65" s="180"/>
      <c r="C65" s="181"/>
      <c r="D65" s="182" t="s">
        <v>1307</v>
      </c>
      <c r="E65" s="183"/>
      <c r="F65" s="183"/>
      <c r="G65" s="183"/>
      <c r="H65" s="183"/>
      <c r="I65" s="184"/>
      <c r="J65" s="185">
        <f>J125</f>
        <v>0</v>
      </c>
      <c r="K65" s="181"/>
      <c r="L65" s="186"/>
    </row>
    <row r="66" spans="2:12" s="8" customFormat="1" ht="24.95" customHeight="1">
      <c r="B66" s="173"/>
      <c r="C66" s="174"/>
      <c r="D66" s="175" t="s">
        <v>162</v>
      </c>
      <c r="E66" s="176"/>
      <c r="F66" s="176"/>
      <c r="G66" s="176"/>
      <c r="H66" s="176"/>
      <c r="I66" s="177"/>
      <c r="J66" s="178">
        <f>J129</f>
        <v>0</v>
      </c>
      <c r="K66" s="174"/>
      <c r="L66" s="179"/>
    </row>
    <row r="67" spans="2:12" s="9" customFormat="1" ht="19.9" customHeight="1">
      <c r="B67" s="180"/>
      <c r="C67" s="181"/>
      <c r="D67" s="182" t="s">
        <v>166</v>
      </c>
      <c r="E67" s="183"/>
      <c r="F67" s="183"/>
      <c r="G67" s="183"/>
      <c r="H67" s="183"/>
      <c r="I67" s="184"/>
      <c r="J67" s="185">
        <f>J130</f>
        <v>0</v>
      </c>
      <c r="K67" s="181"/>
      <c r="L67" s="186"/>
    </row>
    <row r="68" spans="2:12" s="9" customFormat="1" ht="19.9" customHeight="1">
      <c r="B68" s="180"/>
      <c r="C68" s="181"/>
      <c r="D68" s="182" t="s">
        <v>172</v>
      </c>
      <c r="E68" s="183"/>
      <c r="F68" s="183"/>
      <c r="G68" s="183"/>
      <c r="H68" s="183"/>
      <c r="I68" s="184"/>
      <c r="J68" s="185">
        <f>J137</f>
        <v>0</v>
      </c>
      <c r="K68" s="181"/>
      <c r="L68" s="186"/>
    </row>
    <row r="69" spans="2:12" s="8" customFormat="1" ht="24.95" customHeight="1">
      <c r="B69" s="173"/>
      <c r="C69" s="174"/>
      <c r="D69" s="175" t="s">
        <v>1311</v>
      </c>
      <c r="E69" s="176"/>
      <c r="F69" s="176"/>
      <c r="G69" s="176"/>
      <c r="H69" s="176"/>
      <c r="I69" s="177"/>
      <c r="J69" s="178">
        <f>J143</f>
        <v>0</v>
      </c>
      <c r="K69" s="174"/>
      <c r="L69" s="179"/>
    </row>
    <row r="70" spans="2:12" s="9" customFormat="1" ht="19.9" customHeight="1">
      <c r="B70" s="180"/>
      <c r="C70" s="181"/>
      <c r="D70" s="182" t="s">
        <v>1312</v>
      </c>
      <c r="E70" s="183"/>
      <c r="F70" s="183"/>
      <c r="G70" s="183"/>
      <c r="H70" s="183"/>
      <c r="I70" s="184"/>
      <c r="J70" s="185">
        <f>J144</f>
        <v>0</v>
      </c>
      <c r="K70" s="181"/>
      <c r="L70" s="186"/>
    </row>
    <row r="71" spans="2:12" s="1" customFormat="1" ht="21.8" customHeight="1">
      <c r="B71" s="40"/>
      <c r="C71" s="41"/>
      <c r="D71" s="41"/>
      <c r="E71" s="41"/>
      <c r="F71" s="41"/>
      <c r="G71" s="41"/>
      <c r="H71" s="41"/>
      <c r="I71" s="137"/>
      <c r="J71" s="41"/>
      <c r="K71" s="41"/>
      <c r="L71" s="45"/>
    </row>
    <row r="72" spans="2:12" s="1" customFormat="1" ht="6.95" customHeight="1">
      <c r="B72" s="60"/>
      <c r="C72" s="61"/>
      <c r="D72" s="61"/>
      <c r="E72" s="61"/>
      <c r="F72" s="61"/>
      <c r="G72" s="61"/>
      <c r="H72" s="61"/>
      <c r="I72" s="163"/>
      <c r="J72" s="61"/>
      <c r="K72" s="61"/>
      <c r="L72" s="45"/>
    </row>
    <row r="76" spans="2:12" s="1" customFormat="1" ht="6.95" customHeight="1">
      <c r="B76" s="62"/>
      <c r="C76" s="63"/>
      <c r="D76" s="63"/>
      <c r="E76" s="63"/>
      <c r="F76" s="63"/>
      <c r="G76" s="63"/>
      <c r="H76" s="63"/>
      <c r="I76" s="166"/>
      <c r="J76" s="63"/>
      <c r="K76" s="63"/>
      <c r="L76" s="45"/>
    </row>
    <row r="77" spans="2:12" s="1" customFormat="1" ht="24.95" customHeight="1">
      <c r="B77" s="40"/>
      <c r="C77" s="24" t="s">
        <v>179</v>
      </c>
      <c r="D77" s="41"/>
      <c r="E77" s="41"/>
      <c r="F77" s="41"/>
      <c r="G77" s="41"/>
      <c r="H77" s="41"/>
      <c r="I77" s="137"/>
      <c r="J77" s="41"/>
      <c r="K77" s="41"/>
      <c r="L77" s="45"/>
    </row>
    <row r="78" spans="2:12" s="1" customFormat="1" ht="6.95" customHeight="1">
      <c r="B78" s="40"/>
      <c r="C78" s="41"/>
      <c r="D78" s="41"/>
      <c r="E78" s="41"/>
      <c r="F78" s="41"/>
      <c r="G78" s="41"/>
      <c r="H78" s="41"/>
      <c r="I78" s="137"/>
      <c r="J78" s="41"/>
      <c r="K78" s="41"/>
      <c r="L78" s="45"/>
    </row>
    <row r="79" spans="2:12" s="1" customFormat="1" ht="12" customHeight="1">
      <c r="B79" s="40"/>
      <c r="C79" s="33" t="s">
        <v>16</v>
      </c>
      <c r="D79" s="41"/>
      <c r="E79" s="41"/>
      <c r="F79" s="41"/>
      <c r="G79" s="41"/>
      <c r="H79" s="41"/>
      <c r="I79" s="137"/>
      <c r="J79" s="41"/>
      <c r="K79" s="41"/>
      <c r="L79" s="45"/>
    </row>
    <row r="80" spans="2:12" s="1" customFormat="1" ht="16.5" customHeight="1">
      <c r="B80" s="40"/>
      <c r="C80" s="41"/>
      <c r="D80" s="41"/>
      <c r="E80" s="167" t="str">
        <f>E7</f>
        <v>TRANSFORMACE DOMOV HÁJ II.</v>
      </c>
      <c r="F80" s="33"/>
      <c r="G80" s="33"/>
      <c r="H80" s="33"/>
      <c r="I80" s="137"/>
      <c r="J80" s="41"/>
      <c r="K80" s="41"/>
      <c r="L80" s="45"/>
    </row>
    <row r="81" spans="2:12" s="1" customFormat="1" ht="12" customHeight="1">
      <c r="B81" s="40"/>
      <c r="C81" s="33" t="s">
        <v>146</v>
      </c>
      <c r="D81" s="41"/>
      <c r="E81" s="41"/>
      <c r="F81" s="41"/>
      <c r="G81" s="41"/>
      <c r="H81" s="41"/>
      <c r="I81" s="137"/>
      <c r="J81" s="41"/>
      <c r="K81" s="41"/>
      <c r="L81" s="45"/>
    </row>
    <row r="82" spans="2:12" s="1" customFormat="1" ht="16.5" customHeight="1">
      <c r="B82" s="40"/>
      <c r="C82" s="41"/>
      <c r="D82" s="41"/>
      <c r="E82" s="70" t="str">
        <f>E9</f>
        <v>SO 05 - Vnější části domovní dešťové kanalizace</v>
      </c>
      <c r="F82" s="41"/>
      <c r="G82" s="41"/>
      <c r="H82" s="41"/>
      <c r="I82" s="137"/>
      <c r="J82" s="41"/>
      <c r="K82" s="41"/>
      <c r="L82" s="45"/>
    </row>
    <row r="83" spans="2:12" s="1" customFormat="1" ht="6.95" customHeight="1">
      <c r="B83" s="40"/>
      <c r="C83" s="41"/>
      <c r="D83" s="41"/>
      <c r="E83" s="41"/>
      <c r="F83" s="41"/>
      <c r="G83" s="41"/>
      <c r="H83" s="41"/>
      <c r="I83" s="137"/>
      <c r="J83" s="41"/>
      <c r="K83" s="41"/>
      <c r="L83" s="45"/>
    </row>
    <row r="84" spans="2:12" s="1" customFormat="1" ht="12" customHeight="1">
      <c r="B84" s="40"/>
      <c r="C84" s="33" t="s">
        <v>22</v>
      </c>
      <c r="D84" s="41"/>
      <c r="E84" s="41"/>
      <c r="F84" s="28" t="str">
        <f>F12</f>
        <v>Ledeč nad Sázavou</v>
      </c>
      <c r="G84" s="41"/>
      <c r="H84" s="41"/>
      <c r="I84" s="140" t="s">
        <v>24</v>
      </c>
      <c r="J84" s="73" t="str">
        <f>IF(J12="","",J12)</f>
        <v>1. 5. 2017</v>
      </c>
      <c r="K84" s="41"/>
      <c r="L84" s="45"/>
    </row>
    <row r="85" spans="2:12" s="1" customFormat="1" ht="6.95" customHeight="1">
      <c r="B85" s="40"/>
      <c r="C85" s="41"/>
      <c r="D85" s="41"/>
      <c r="E85" s="41"/>
      <c r="F85" s="41"/>
      <c r="G85" s="41"/>
      <c r="H85" s="41"/>
      <c r="I85" s="137"/>
      <c r="J85" s="41"/>
      <c r="K85" s="41"/>
      <c r="L85" s="45"/>
    </row>
    <row r="86" spans="2:12" s="1" customFormat="1" ht="15.15" customHeight="1">
      <c r="B86" s="40"/>
      <c r="C86" s="33" t="s">
        <v>30</v>
      </c>
      <c r="D86" s="41"/>
      <c r="E86" s="41"/>
      <c r="F86" s="28" t="str">
        <f>E15</f>
        <v>Kraj Vysočina, Žižkova 57</v>
      </c>
      <c r="G86" s="41"/>
      <c r="H86" s="41"/>
      <c r="I86" s="140" t="s">
        <v>37</v>
      </c>
      <c r="J86" s="38" t="str">
        <f>E21</f>
        <v>Miroslav Vorel, DiS</v>
      </c>
      <c r="K86" s="41"/>
      <c r="L86" s="45"/>
    </row>
    <row r="87" spans="2:12" s="1" customFormat="1" ht="27.9" customHeight="1">
      <c r="B87" s="40"/>
      <c r="C87" s="33" t="s">
        <v>35</v>
      </c>
      <c r="D87" s="41"/>
      <c r="E87" s="41"/>
      <c r="F87" s="28" t="str">
        <f>IF(E18="","",E18)</f>
        <v>Vyplň údaj</v>
      </c>
      <c r="G87" s="41"/>
      <c r="H87" s="41"/>
      <c r="I87" s="140" t="s">
        <v>40</v>
      </c>
      <c r="J87" s="38" t="str">
        <f>E24</f>
        <v>Ing. arch, Martin Jirovský</v>
      </c>
      <c r="K87" s="41"/>
      <c r="L87" s="45"/>
    </row>
    <row r="88" spans="2:12" s="1" customFormat="1" ht="10.3" customHeight="1">
      <c r="B88" s="40"/>
      <c r="C88" s="41"/>
      <c r="D88" s="41"/>
      <c r="E88" s="41"/>
      <c r="F88" s="41"/>
      <c r="G88" s="41"/>
      <c r="H88" s="41"/>
      <c r="I88" s="137"/>
      <c r="J88" s="41"/>
      <c r="K88" s="41"/>
      <c r="L88" s="45"/>
    </row>
    <row r="89" spans="2:20" s="10" customFormat="1" ht="29.25" customHeight="1">
      <c r="B89" s="187"/>
      <c r="C89" s="188" t="s">
        <v>180</v>
      </c>
      <c r="D89" s="189" t="s">
        <v>64</v>
      </c>
      <c r="E89" s="189" t="s">
        <v>60</v>
      </c>
      <c r="F89" s="189" t="s">
        <v>61</v>
      </c>
      <c r="G89" s="189" t="s">
        <v>181</v>
      </c>
      <c r="H89" s="189" t="s">
        <v>182</v>
      </c>
      <c r="I89" s="190" t="s">
        <v>183</v>
      </c>
      <c r="J89" s="189" t="s">
        <v>150</v>
      </c>
      <c r="K89" s="191" t="s">
        <v>184</v>
      </c>
      <c r="L89" s="192"/>
      <c r="M89" s="93" t="s">
        <v>32</v>
      </c>
      <c r="N89" s="94" t="s">
        <v>49</v>
      </c>
      <c r="O89" s="94" t="s">
        <v>185</v>
      </c>
      <c r="P89" s="94" t="s">
        <v>186</v>
      </c>
      <c r="Q89" s="94" t="s">
        <v>187</v>
      </c>
      <c r="R89" s="94" t="s">
        <v>188</v>
      </c>
      <c r="S89" s="94" t="s">
        <v>189</v>
      </c>
      <c r="T89" s="95" t="s">
        <v>190</v>
      </c>
    </row>
    <row r="90" spans="2:63" s="1" customFormat="1" ht="22.8" customHeight="1">
      <c r="B90" s="40"/>
      <c r="C90" s="100" t="s">
        <v>191</v>
      </c>
      <c r="D90" s="41"/>
      <c r="E90" s="41"/>
      <c r="F90" s="41"/>
      <c r="G90" s="41"/>
      <c r="H90" s="41"/>
      <c r="I90" s="137"/>
      <c r="J90" s="193">
        <f>BK90</f>
        <v>0</v>
      </c>
      <c r="K90" s="41"/>
      <c r="L90" s="45"/>
      <c r="M90" s="96"/>
      <c r="N90" s="97"/>
      <c r="O90" s="97"/>
      <c r="P90" s="194">
        <f>P91+P110+P129+P143</f>
        <v>0</v>
      </c>
      <c r="Q90" s="97"/>
      <c r="R90" s="194">
        <f>R91+R110+R129+R143</f>
        <v>27.7065017</v>
      </c>
      <c r="S90" s="97"/>
      <c r="T90" s="195">
        <f>T91+T110+T129+T143</f>
        <v>0</v>
      </c>
      <c r="AT90" s="18" t="s">
        <v>78</v>
      </c>
      <c r="AU90" s="18" t="s">
        <v>151</v>
      </c>
      <c r="BK90" s="196">
        <f>BK91+BK110+BK129+BK143</f>
        <v>0</v>
      </c>
    </row>
    <row r="91" spans="2:63" s="11" customFormat="1" ht="25.9" customHeight="1">
      <c r="B91" s="197"/>
      <c r="C91" s="198"/>
      <c r="D91" s="199" t="s">
        <v>78</v>
      </c>
      <c r="E91" s="200" t="s">
        <v>21</v>
      </c>
      <c r="F91" s="200" t="s">
        <v>195</v>
      </c>
      <c r="G91" s="198"/>
      <c r="H91" s="198"/>
      <c r="I91" s="201"/>
      <c r="J91" s="202">
        <f>BK91</f>
        <v>0</v>
      </c>
      <c r="K91" s="198"/>
      <c r="L91" s="203"/>
      <c r="M91" s="204"/>
      <c r="N91" s="205"/>
      <c r="O91" s="205"/>
      <c r="P91" s="206">
        <f>SUM(P92:P109)</f>
        <v>0</v>
      </c>
      <c r="Q91" s="205"/>
      <c r="R91" s="206">
        <f>SUM(R92:R109)</f>
        <v>0</v>
      </c>
      <c r="S91" s="205"/>
      <c r="T91" s="207">
        <f>SUM(T92:T109)</f>
        <v>0</v>
      </c>
      <c r="AR91" s="208" t="s">
        <v>21</v>
      </c>
      <c r="AT91" s="209" t="s">
        <v>78</v>
      </c>
      <c r="AU91" s="209" t="s">
        <v>79</v>
      </c>
      <c r="AY91" s="208" t="s">
        <v>194</v>
      </c>
      <c r="BK91" s="210">
        <f>SUM(BK92:BK109)</f>
        <v>0</v>
      </c>
    </row>
    <row r="92" spans="2:65" s="1" customFormat="1" ht="16.5" customHeight="1">
      <c r="B92" s="40"/>
      <c r="C92" s="213" t="s">
        <v>21</v>
      </c>
      <c r="D92" s="213" t="s">
        <v>196</v>
      </c>
      <c r="E92" s="214" t="s">
        <v>1326</v>
      </c>
      <c r="F92" s="215" t="s">
        <v>1327</v>
      </c>
      <c r="G92" s="216" t="s">
        <v>1328</v>
      </c>
      <c r="H92" s="217">
        <v>6</v>
      </c>
      <c r="I92" s="218"/>
      <c r="J92" s="219">
        <f>ROUND(I92*H92,2)</f>
        <v>0</v>
      </c>
      <c r="K92" s="215" t="s">
        <v>200</v>
      </c>
      <c r="L92" s="45"/>
      <c r="M92" s="220" t="s">
        <v>32</v>
      </c>
      <c r="N92" s="221" t="s">
        <v>51</v>
      </c>
      <c r="O92" s="85"/>
      <c r="P92" s="222">
        <f>O92*H92</f>
        <v>0</v>
      </c>
      <c r="Q92" s="222">
        <v>0</v>
      </c>
      <c r="R92" s="222">
        <f>Q92*H92</f>
        <v>0</v>
      </c>
      <c r="S92" s="222">
        <v>0</v>
      </c>
      <c r="T92" s="223">
        <f>S92*H92</f>
        <v>0</v>
      </c>
      <c r="AR92" s="224" t="s">
        <v>201</v>
      </c>
      <c r="AT92" s="224" t="s">
        <v>196</v>
      </c>
      <c r="AU92" s="224" t="s">
        <v>21</v>
      </c>
      <c r="AY92" s="18" t="s">
        <v>194</v>
      </c>
      <c r="BE92" s="225">
        <f>IF(N92="základní",J92,0)</f>
        <v>0</v>
      </c>
      <c r="BF92" s="225">
        <f>IF(N92="snížená",J92,0)</f>
        <v>0</v>
      </c>
      <c r="BG92" s="225">
        <f>IF(N92="zákl. přenesená",J92,0)</f>
        <v>0</v>
      </c>
      <c r="BH92" s="225">
        <f>IF(N92="sníž. přenesená",J92,0)</f>
        <v>0</v>
      </c>
      <c r="BI92" s="225">
        <f>IF(N92="nulová",J92,0)</f>
        <v>0</v>
      </c>
      <c r="BJ92" s="18" t="s">
        <v>136</v>
      </c>
      <c r="BK92" s="225">
        <f>ROUND(I92*H92,2)</f>
        <v>0</v>
      </c>
      <c r="BL92" s="18" t="s">
        <v>201</v>
      </c>
      <c r="BM92" s="224" t="s">
        <v>2348</v>
      </c>
    </row>
    <row r="93" spans="2:65" s="1" customFormat="1" ht="24" customHeight="1">
      <c r="B93" s="40"/>
      <c r="C93" s="213" t="s">
        <v>136</v>
      </c>
      <c r="D93" s="213" t="s">
        <v>196</v>
      </c>
      <c r="E93" s="214" t="s">
        <v>1330</v>
      </c>
      <c r="F93" s="215" t="s">
        <v>1331</v>
      </c>
      <c r="G93" s="216" t="s">
        <v>1332</v>
      </c>
      <c r="H93" s="217">
        <v>2</v>
      </c>
      <c r="I93" s="218"/>
      <c r="J93" s="219">
        <f>ROUND(I93*H93,2)</f>
        <v>0</v>
      </c>
      <c r="K93" s="215" t="s">
        <v>200</v>
      </c>
      <c r="L93" s="45"/>
      <c r="M93" s="220" t="s">
        <v>32</v>
      </c>
      <c r="N93" s="221" t="s">
        <v>51</v>
      </c>
      <c r="O93" s="85"/>
      <c r="P93" s="222">
        <f>O93*H93</f>
        <v>0</v>
      </c>
      <c r="Q93" s="222">
        <v>0</v>
      </c>
      <c r="R93" s="222">
        <f>Q93*H93</f>
        <v>0</v>
      </c>
      <c r="S93" s="222">
        <v>0</v>
      </c>
      <c r="T93" s="223">
        <f>S93*H93</f>
        <v>0</v>
      </c>
      <c r="AR93" s="224" t="s">
        <v>201</v>
      </c>
      <c r="AT93" s="224" t="s">
        <v>196</v>
      </c>
      <c r="AU93" s="224" t="s">
        <v>21</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201</v>
      </c>
      <c r="BM93" s="224" t="s">
        <v>2349</v>
      </c>
    </row>
    <row r="94" spans="2:65" s="1" customFormat="1" ht="24" customHeight="1">
      <c r="B94" s="40"/>
      <c r="C94" s="213" t="s">
        <v>207</v>
      </c>
      <c r="D94" s="213" t="s">
        <v>196</v>
      </c>
      <c r="E94" s="214" t="s">
        <v>2350</v>
      </c>
      <c r="F94" s="215" t="s">
        <v>2351</v>
      </c>
      <c r="G94" s="216" t="s">
        <v>199</v>
      </c>
      <c r="H94" s="217">
        <v>60</v>
      </c>
      <c r="I94" s="218"/>
      <c r="J94" s="219">
        <f>ROUND(I94*H94,2)</f>
        <v>0</v>
      </c>
      <c r="K94" s="215" t="s">
        <v>200</v>
      </c>
      <c r="L94" s="45"/>
      <c r="M94" s="220" t="s">
        <v>32</v>
      </c>
      <c r="N94" s="221" t="s">
        <v>51</v>
      </c>
      <c r="O94" s="85"/>
      <c r="P94" s="222">
        <f>O94*H94</f>
        <v>0</v>
      </c>
      <c r="Q94" s="222">
        <v>0</v>
      </c>
      <c r="R94" s="222">
        <f>Q94*H94</f>
        <v>0</v>
      </c>
      <c r="S94" s="222">
        <v>0</v>
      </c>
      <c r="T94" s="223">
        <f>S94*H94</f>
        <v>0</v>
      </c>
      <c r="AR94" s="224" t="s">
        <v>201</v>
      </c>
      <c r="AT94" s="224" t="s">
        <v>196</v>
      </c>
      <c r="AU94" s="224" t="s">
        <v>21</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201</v>
      </c>
      <c r="BM94" s="224" t="s">
        <v>2352</v>
      </c>
    </row>
    <row r="95" spans="2:65" s="1" customFormat="1" ht="24" customHeight="1">
      <c r="B95" s="40"/>
      <c r="C95" s="213" t="s">
        <v>201</v>
      </c>
      <c r="D95" s="213" t="s">
        <v>196</v>
      </c>
      <c r="E95" s="214" t="s">
        <v>2353</v>
      </c>
      <c r="F95" s="215" t="s">
        <v>2354</v>
      </c>
      <c r="G95" s="216" t="s">
        <v>199</v>
      </c>
      <c r="H95" s="217">
        <v>60</v>
      </c>
      <c r="I95" s="218"/>
      <c r="J95" s="219">
        <f>ROUND(I95*H95,2)</f>
        <v>0</v>
      </c>
      <c r="K95" s="215" t="s">
        <v>200</v>
      </c>
      <c r="L95" s="45"/>
      <c r="M95" s="220" t="s">
        <v>32</v>
      </c>
      <c r="N95" s="221" t="s">
        <v>51</v>
      </c>
      <c r="O95" s="85"/>
      <c r="P95" s="222">
        <f>O95*H95</f>
        <v>0</v>
      </c>
      <c r="Q95" s="222">
        <v>0</v>
      </c>
      <c r="R95" s="222">
        <f>Q95*H95</f>
        <v>0</v>
      </c>
      <c r="S95" s="222">
        <v>0</v>
      </c>
      <c r="T95" s="223">
        <f>S95*H95</f>
        <v>0</v>
      </c>
      <c r="AR95" s="224" t="s">
        <v>201</v>
      </c>
      <c r="AT95" s="224" t="s">
        <v>196</v>
      </c>
      <c r="AU95" s="224" t="s">
        <v>21</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201</v>
      </c>
      <c r="BM95" s="224" t="s">
        <v>2355</v>
      </c>
    </row>
    <row r="96" spans="2:65" s="1" customFormat="1" ht="24" customHeight="1">
      <c r="B96" s="40"/>
      <c r="C96" s="213" t="s">
        <v>214</v>
      </c>
      <c r="D96" s="213" t="s">
        <v>196</v>
      </c>
      <c r="E96" s="214" t="s">
        <v>2356</v>
      </c>
      <c r="F96" s="215" t="s">
        <v>2357</v>
      </c>
      <c r="G96" s="216" t="s">
        <v>199</v>
      </c>
      <c r="H96" s="217">
        <v>12</v>
      </c>
      <c r="I96" s="218"/>
      <c r="J96" s="219">
        <f>ROUND(I96*H96,2)</f>
        <v>0</v>
      </c>
      <c r="K96" s="215" t="s">
        <v>200</v>
      </c>
      <c r="L96" s="45"/>
      <c r="M96" s="220" t="s">
        <v>32</v>
      </c>
      <c r="N96" s="221" t="s">
        <v>51</v>
      </c>
      <c r="O96" s="85"/>
      <c r="P96" s="222">
        <f>O96*H96</f>
        <v>0</v>
      </c>
      <c r="Q96" s="222">
        <v>0</v>
      </c>
      <c r="R96" s="222">
        <f>Q96*H96</f>
        <v>0</v>
      </c>
      <c r="S96" s="222">
        <v>0</v>
      </c>
      <c r="T96" s="223">
        <f>S96*H96</f>
        <v>0</v>
      </c>
      <c r="AR96" s="224" t="s">
        <v>201</v>
      </c>
      <c r="AT96" s="224" t="s">
        <v>196</v>
      </c>
      <c r="AU96" s="224" t="s">
        <v>21</v>
      </c>
      <c r="AY96" s="18" t="s">
        <v>194</v>
      </c>
      <c r="BE96" s="225">
        <f>IF(N96="základní",J96,0)</f>
        <v>0</v>
      </c>
      <c r="BF96" s="225">
        <f>IF(N96="snížená",J96,0)</f>
        <v>0</v>
      </c>
      <c r="BG96" s="225">
        <f>IF(N96="zákl. přenesená",J96,0)</f>
        <v>0</v>
      </c>
      <c r="BH96" s="225">
        <f>IF(N96="sníž. přenesená",J96,0)</f>
        <v>0</v>
      </c>
      <c r="BI96" s="225">
        <f>IF(N96="nulová",J96,0)</f>
        <v>0</v>
      </c>
      <c r="BJ96" s="18" t="s">
        <v>136</v>
      </c>
      <c r="BK96" s="225">
        <f>ROUND(I96*H96,2)</f>
        <v>0</v>
      </c>
      <c r="BL96" s="18" t="s">
        <v>201</v>
      </c>
      <c r="BM96" s="224" t="s">
        <v>2358</v>
      </c>
    </row>
    <row r="97" spans="2:65" s="1" customFormat="1" ht="24" customHeight="1">
      <c r="B97" s="40"/>
      <c r="C97" s="213" t="s">
        <v>219</v>
      </c>
      <c r="D97" s="213" t="s">
        <v>196</v>
      </c>
      <c r="E97" s="214" t="s">
        <v>2359</v>
      </c>
      <c r="F97" s="215" t="s">
        <v>2360</v>
      </c>
      <c r="G97" s="216" t="s">
        <v>199</v>
      </c>
      <c r="H97" s="217">
        <v>12</v>
      </c>
      <c r="I97" s="218"/>
      <c r="J97" s="219">
        <f>ROUND(I97*H97,2)</f>
        <v>0</v>
      </c>
      <c r="K97" s="215" t="s">
        <v>200</v>
      </c>
      <c r="L97" s="45"/>
      <c r="M97" s="220" t="s">
        <v>32</v>
      </c>
      <c r="N97" s="221" t="s">
        <v>51</v>
      </c>
      <c r="O97" s="85"/>
      <c r="P97" s="222">
        <f>O97*H97</f>
        <v>0</v>
      </c>
      <c r="Q97" s="222">
        <v>0</v>
      </c>
      <c r="R97" s="222">
        <f>Q97*H97</f>
        <v>0</v>
      </c>
      <c r="S97" s="222">
        <v>0</v>
      </c>
      <c r="T97" s="223">
        <f>S97*H97</f>
        <v>0</v>
      </c>
      <c r="AR97" s="224" t="s">
        <v>201</v>
      </c>
      <c r="AT97" s="224" t="s">
        <v>196</v>
      </c>
      <c r="AU97" s="224" t="s">
        <v>21</v>
      </c>
      <c r="AY97" s="18" t="s">
        <v>194</v>
      </c>
      <c r="BE97" s="225">
        <f>IF(N97="základní",J97,0)</f>
        <v>0</v>
      </c>
      <c r="BF97" s="225">
        <f>IF(N97="snížená",J97,0)</f>
        <v>0</v>
      </c>
      <c r="BG97" s="225">
        <f>IF(N97="zákl. přenesená",J97,0)</f>
        <v>0</v>
      </c>
      <c r="BH97" s="225">
        <f>IF(N97="sníž. přenesená",J97,0)</f>
        <v>0</v>
      </c>
      <c r="BI97" s="225">
        <f>IF(N97="nulová",J97,0)</f>
        <v>0</v>
      </c>
      <c r="BJ97" s="18" t="s">
        <v>136</v>
      </c>
      <c r="BK97" s="225">
        <f>ROUND(I97*H97,2)</f>
        <v>0</v>
      </c>
      <c r="BL97" s="18" t="s">
        <v>201</v>
      </c>
      <c r="BM97" s="224" t="s">
        <v>2361</v>
      </c>
    </row>
    <row r="98" spans="2:65" s="1" customFormat="1" ht="24" customHeight="1">
      <c r="B98" s="40"/>
      <c r="C98" s="213" t="s">
        <v>223</v>
      </c>
      <c r="D98" s="213" t="s">
        <v>196</v>
      </c>
      <c r="E98" s="214" t="s">
        <v>2362</v>
      </c>
      <c r="F98" s="215" t="s">
        <v>2363</v>
      </c>
      <c r="G98" s="216" t="s">
        <v>199</v>
      </c>
      <c r="H98" s="217">
        <v>72</v>
      </c>
      <c r="I98" s="218"/>
      <c r="J98" s="219">
        <f>ROUND(I98*H98,2)</f>
        <v>0</v>
      </c>
      <c r="K98" s="215" t="s">
        <v>200</v>
      </c>
      <c r="L98" s="45"/>
      <c r="M98" s="220" t="s">
        <v>32</v>
      </c>
      <c r="N98" s="221" t="s">
        <v>51</v>
      </c>
      <c r="O98" s="85"/>
      <c r="P98" s="222">
        <f>O98*H98</f>
        <v>0</v>
      </c>
      <c r="Q98" s="222">
        <v>0</v>
      </c>
      <c r="R98" s="222">
        <f>Q98*H98</f>
        <v>0</v>
      </c>
      <c r="S98" s="222">
        <v>0</v>
      </c>
      <c r="T98" s="223">
        <f>S98*H98</f>
        <v>0</v>
      </c>
      <c r="AR98" s="224" t="s">
        <v>201</v>
      </c>
      <c r="AT98" s="224" t="s">
        <v>196</v>
      </c>
      <c r="AU98" s="224" t="s">
        <v>21</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201</v>
      </c>
      <c r="BM98" s="224" t="s">
        <v>2364</v>
      </c>
    </row>
    <row r="99" spans="2:65" s="1" customFormat="1" ht="24" customHeight="1">
      <c r="B99" s="40"/>
      <c r="C99" s="213" t="s">
        <v>227</v>
      </c>
      <c r="D99" s="213" t="s">
        <v>196</v>
      </c>
      <c r="E99" s="214" t="s">
        <v>1343</v>
      </c>
      <c r="F99" s="215" t="s">
        <v>1344</v>
      </c>
      <c r="G99" s="216" t="s">
        <v>199</v>
      </c>
      <c r="H99" s="217">
        <v>21</v>
      </c>
      <c r="I99" s="218"/>
      <c r="J99" s="219">
        <f>ROUND(I99*H99,2)</f>
        <v>0</v>
      </c>
      <c r="K99" s="215" t="s">
        <v>200</v>
      </c>
      <c r="L99" s="45"/>
      <c r="M99" s="220" t="s">
        <v>32</v>
      </c>
      <c r="N99" s="221" t="s">
        <v>51</v>
      </c>
      <c r="O99" s="85"/>
      <c r="P99" s="222">
        <f>O99*H99</f>
        <v>0</v>
      </c>
      <c r="Q99" s="222">
        <v>0</v>
      </c>
      <c r="R99" s="222">
        <f>Q99*H99</f>
        <v>0</v>
      </c>
      <c r="S99" s="222">
        <v>0</v>
      </c>
      <c r="T99" s="223">
        <f>S99*H99</f>
        <v>0</v>
      </c>
      <c r="AR99" s="224" t="s">
        <v>201</v>
      </c>
      <c r="AT99" s="224" t="s">
        <v>196</v>
      </c>
      <c r="AU99" s="224" t="s">
        <v>21</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201</v>
      </c>
      <c r="BM99" s="224" t="s">
        <v>2365</v>
      </c>
    </row>
    <row r="100" spans="2:65" s="1" customFormat="1" ht="24" customHeight="1">
      <c r="B100" s="40"/>
      <c r="C100" s="213" t="s">
        <v>231</v>
      </c>
      <c r="D100" s="213" t="s">
        <v>196</v>
      </c>
      <c r="E100" s="214" t="s">
        <v>232</v>
      </c>
      <c r="F100" s="215" t="s">
        <v>233</v>
      </c>
      <c r="G100" s="216" t="s">
        <v>199</v>
      </c>
      <c r="H100" s="217">
        <v>21</v>
      </c>
      <c r="I100" s="218"/>
      <c r="J100" s="219">
        <f>ROUND(I100*H100,2)</f>
        <v>0</v>
      </c>
      <c r="K100" s="215" t="s">
        <v>200</v>
      </c>
      <c r="L100" s="45"/>
      <c r="M100" s="220" t="s">
        <v>32</v>
      </c>
      <c r="N100" s="221" t="s">
        <v>51</v>
      </c>
      <c r="O100" s="85"/>
      <c r="P100" s="222">
        <f>O100*H100</f>
        <v>0</v>
      </c>
      <c r="Q100" s="222">
        <v>0</v>
      </c>
      <c r="R100" s="222">
        <f>Q100*H100</f>
        <v>0</v>
      </c>
      <c r="S100" s="222">
        <v>0</v>
      </c>
      <c r="T100" s="223">
        <f>S100*H100</f>
        <v>0</v>
      </c>
      <c r="AR100" s="224" t="s">
        <v>201</v>
      </c>
      <c r="AT100" s="224" t="s">
        <v>196</v>
      </c>
      <c r="AU100" s="224" t="s">
        <v>21</v>
      </c>
      <c r="AY100" s="18" t="s">
        <v>194</v>
      </c>
      <c r="BE100" s="225">
        <f>IF(N100="základní",J100,0)</f>
        <v>0</v>
      </c>
      <c r="BF100" s="225">
        <f>IF(N100="snížená",J100,0)</f>
        <v>0</v>
      </c>
      <c r="BG100" s="225">
        <f>IF(N100="zákl. přenesená",J100,0)</f>
        <v>0</v>
      </c>
      <c r="BH100" s="225">
        <f>IF(N100="sníž. přenesená",J100,0)</f>
        <v>0</v>
      </c>
      <c r="BI100" s="225">
        <f>IF(N100="nulová",J100,0)</f>
        <v>0</v>
      </c>
      <c r="BJ100" s="18" t="s">
        <v>136</v>
      </c>
      <c r="BK100" s="225">
        <f>ROUND(I100*H100,2)</f>
        <v>0</v>
      </c>
      <c r="BL100" s="18" t="s">
        <v>201</v>
      </c>
      <c r="BM100" s="224" t="s">
        <v>2366</v>
      </c>
    </row>
    <row r="101" spans="2:65" s="1" customFormat="1" ht="16.5" customHeight="1">
      <c r="B101" s="40"/>
      <c r="C101" s="213" t="s">
        <v>235</v>
      </c>
      <c r="D101" s="213" t="s">
        <v>196</v>
      </c>
      <c r="E101" s="214" t="s">
        <v>236</v>
      </c>
      <c r="F101" s="215" t="s">
        <v>237</v>
      </c>
      <c r="G101" s="216" t="s">
        <v>199</v>
      </c>
      <c r="H101" s="217">
        <v>21</v>
      </c>
      <c r="I101" s="218"/>
      <c r="J101" s="219">
        <f>ROUND(I101*H101,2)</f>
        <v>0</v>
      </c>
      <c r="K101" s="215" t="s">
        <v>200</v>
      </c>
      <c r="L101" s="45"/>
      <c r="M101" s="220" t="s">
        <v>32</v>
      </c>
      <c r="N101" s="221" t="s">
        <v>51</v>
      </c>
      <c r="O101" s="85"/>
      <c r="P101" s="222">
        <f>O101*H101</f>
        <v>0</v>
      </c>
      <c r="Q101" s="222">
        <v>0</v>
      </c>
      <c r="R101" s="222">
        <f>Q101*H101</f>
        <v>0</v>
      </c>
      <c r="S101" s="222">
        <v>0</v>
      </c>
      <c r="T101" s="223">
        <f>S101*H101</f>
        <v>0</v>
      </c>
      <c r="AR101" s="224" t="s">
        <v>201</v>
      </c>
      <c r="AT101" s="224" t="s">
        <v>196</v>
      </c>
      <c r="AU101" s="224" t="s">
        <v>21</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201</v>
      </c>
      <c r="BM101" s="224" t="s">
        <v>2367</v>
      </c>
    </row>
    <row r="102" spans="2:65" s="1" customFormat="1" ht="24" customHeight="1">
      <c r="B102" s="40"/>
      <c r="C102" s="213" t="s">
        <v>239</v>
      </c>
      <c r="D102" s="213" t="s">
        <v>196</v>
      </c>
      <c r="E102" s="214" t="s">
        <v>240</v>
      </c>
      <c r="F102" s="215" t="s">
        <v>241</v>
      </c>
      <c r="G102" s="216" t="s">
        <v>242</v>
      </c>
      <c r="H102" s="217">
        <v>35.7</v>
      </c>
      <c r="I102" s="218"/>
      <c r="J102" s="219">
        <f>ROUND(I102*H102,2)</f>
        <v>0</v>
      </c>
      <c r="K102" s="215" t="s">
        <v>200</v>
      </c>
      <c r="L102" s="45"/>
      <c r="M102" s="220" t="s">
        <v>32</v>
      </c>
      <c r="N102" s="221" t="s">
        <v>51</v>
      </c>
      <c r="O102" s="85"/>
      <c r="P102" s="222">
        <f>O102*H102</f>
        <v>0</v>
      </c>
      <c r="Q102" s="222">
        <v>0</v>
      </c>
      <c r="R102" s="222">
        <f>Q102*H102</f>
        <v>0</v>
      </c>
      <c r="S102" s="222">
        <v>0</v>
      </c>
      <c r="T102" s="223">
        <f>S102*H102</f>
        <v>0</v>
      </c>
      <c r="AR102" s="224" t="s">
        <v>201</v>
      </c>
      <c r="AT102" s="224" t="s">
        <v>196</v>
      </c>
      <c r="AU102" s="224" t="s">
        <v>21</v>
      </c>
      <c r="AY102" s="18" t="s">
        <v>194</v>
      </c>
      <c r="BE102" s="225">
        <f>IF(N102="základní",J102,0)</f>
        <v>0</v>
      </c>
      <c r="BF102" s="225">
        <f>IF(N102="snížená",J102,0)</f>
        <v>0</v>
      </c>
      <c r="BG102" s="225">
        <f>IF(N102="zákl. přenesená",J102,0)</f>
        <v>0</v>
      </c>
      <c r="BH102" s="225">
        <f>IF(N102="sníž. přenesená",J102,0)</f>
        <v>0</v>
      </c>
      <c r="BI102" s="225">
        <f>IF(N102="nulová",J102,0)</f>
        <v>0</v>
      </c>
      <c r="BJ102" s="18" t="s">
        <v>136</v>
      </c>
      <c r="BK102" s="225">
        <f>ROUND(I102*H102,2)</f>
        <v>0</v>
      </c>
      <c r="BL102" s="18" t="s">
        <v>201</v>
      </c>
      <c r="BM102" s="224" t="s">
        <v>2368</v>
      </c>
    </row>
    <row r="103" spans="2:51" s="12" customFormat="1" ht="12">
      <c r="B103" s="236"/>
      <c r="C103" s="237"/>
      <c r="D103" s="238" t="s">
        <v>258</v>
      </c>
      <c r="E103" s="239" t="s">
        <v>32</v>
      </c>
      <c r="F103" s="240" t="s">
        <v>2369</v>
      </c>
      <c r="G103" s="237"/>
      <c r="H103" s="241">
        <v>35.7</v>
      </c>
      <c r="I103" s="242"/>
      <c r="J103" s="237"/>
      <c r="K103" s="237"/>
      <c r="L103" s="243"/>
      <c r="M103" s="244"/>
      <c r="N103" s="245"/>
      <c r="O103" s="245"/>
      <c r="P103" s="245"/>
      <c r="Q103" s="245"/>
      <c r="R103" s="245"/>
      <c r="S103" s="245"/>
      <c r="T103" s="246"/>
      <c r="AT103" s="247" t="s">
        <v>258</v>
      </c>
      <c r="AU103" s="247" t="s">
        <v>21</v>
      </c>
      <c r="AV103" s="12" t="s">
        <v>136</v>
      </c>
      <c r="AW103" s="12" t="s">
        <v>39</v>
      </c>
      <c r="AX103" s="12" t="s">
        <v>21</v>
      </c>
      <c r="AY103" s="247" t="s">
        <v>194</v>
      </c>
    </row>
    <row r="104" spans="2:65" s="1" customFormat="1" ht="24" customHeight="1">
      <c r="B104" s="40"/>
      <c r="C104" s="213" t="s">
        <v>244</v>
      </c>
      <c r="D104" s="213" t="s">
        <v>196</v>
      </c>
      <c r="E104" s="214" t="s">
        <v>2231</v>
      </c>
      <c r="F104" s="215" t="s">
        <v>2232</v>
      </c>
      <c r="G104" s="216" t="s">
        <v>199</v>
      </c>
      <c r="H104" s="217">
        <v>39.3</v>
      </c>
      <c r="I104" s="218"/>
      <c r="J104" s="219">
        <f>ROUND(I104*H104,2)</f>
        <v>0</v>
      </c>
      <c r="K104" s="215" t="s">
        <v>200</v>
      </c>
      <c r="L104" s="45"/>
      <c r="M104" s="220" t="s">
        <v>32</v>
      </c>
      <c r="N104" s="221" t="s">
        <v>51</v>
      </c>
      <c r="O104" s="85"/>
      <c r="P104" s="222">
        <f>O104*H104</f>
        <v>0</v>
      </c>
      <c r="Q104" s="222">
        <v>0</v>
      </c>
      <c r="R104" s="222">
        <f>Q104*H104</f>
        <v>0</v>
      </c>
      <c r="S104" s="222">
        <v>0</v>
      </c>
      <c r="T104" s="223">
        <f>S104*H104</f>
        <v>0</v>
      </c>
      <c r="AR104" s="224" t="s">
        <v>201</v>
      </c>
      <c r="AT104" s="224" t="s">
        <v>196</v>
      </c>
      <c r="AU104" s="224" t="s">
        <v>21</v>
      </c>
      <c r="AY104" s="18" t="s">
        <v>194</v>
      </c>
      <c r="BE104" s="225">
        <f>IF(N104="základní",J104,0)</f>
        <v>0</v>
      </c>
      <c r="BF104" s="225">
        <f>IF(N104="snížená",J104,0)</f>
        <v>0</v>
      </c>
      <c r="BG104" s="225">
        <f>IF(N104="zákl. přenesená",J104,0)</f>
        <v>0</v>
      </c>
      <c r="BH104" s="225">
        <f>IF(N104="sníž. přenesená",J104,0)</f>
        <v>0</v>
      </c>
      <c r="BI104" s="225">
        <f>IF(N104="nulová",J104,0)</f>
        <v>0</v>
      </c>
      <c r="BJ104" s="18" t="s">
        <v>136</v>
      </c>
      <c r="BK104" s="225">
        <f>ROUND(I104*H104,2)</f>
        <v>0</v>
      </c>
      <c r="BL104" s="18" t="s">
        <v>201</v>
      </c>
      <c r="BM104" s="224" t="s">
        <v>2370</v>
      </c>
    </row>
    <row r="105" spans="2:47" s="1" customFormat="1" ht="12">
      <c r="B105" s="40"/>
      <c r="C105" s="41"/>
      <c r="D105" s="238" t="s">
        <v>264</v>
      </c>
      <c r="E105" s="41"/>
      <c r="F105" s="248" t="s">
        <v>2371</v>
      </c>
      <c r="G105" s="41"/>
      <c r="H105" s="41"/>
      <c r="I105" s="137"/>
      <c r="J105" s="41"/>
      <c r="K105" s="41"/>
      <c r="L105" s="45"/>
      <c r="M105" s="249"/>
      <c r="N105" s="85"/>
      <c r="O105" s="85"/>
      <c r="P105" s="85"/>
      <c r="Q105" s="85"/>
      <c r="R105" s="85"/>
      <c r="S105" s="85"/>
      <c r="T105" s="86"/>
      <c r="AT105" s="18" t="s">
        <v>264</v>
      </c>
      <c r="AU105" s="18" t="s">
        <v>21</v>
      </c>
    </row>
    <row r="106" spans="2:65" s="1" customFormat="1" ht="24" customHeight="1">
      <c r="B106" s="40"/>
      <c r="C106" s="213" t="s">
        <v>248</v>
      </c>
      <c r="D106" s="213" t="s">
        <v>196</v>
      </c>
      <c r="E106" s="214" t="s">
        <v>2372</v>
      </c>
      <c r="F106" s="215" t="s">
        <v>2373</v>
      </c>
      <c r="G106" s="216" t="s">
        <v>199</v>
      </c>
      <c r="H106" s="217">
        <v>9.7</v>
      </c>
      <c r="I106" s="218"/>
      <c r="J106" s="219">
        <f>ROUND(I106*H106,2)</f>
        <v>0</v>
      </c>
      <c r="K106" s="215" t="s">
        <v>1631</v>
      </c>
      <c r="L106" s="45"/>
      <c r="M106" s="220" t="s">
        <v>32</v>
      </c>
      <c r="N106" s="221" t="s">
        <v>51</v>
      </c>
      <c r="O106" s="85"/>
      <c r="P106" s="222">
        <f>O106*H106</f>
        <v>0</v>
      </c>
      <c r="Q106" s="222">
        <v>0</v>
      </c>
      <c r="R106" s="222">
        <f>Q106*H106</f>
        <v>0</v>
      </c>
      <c r="S106" s="222">
        <v>0</v>
      </c>
      <c r="T106" s="223">
        <f>S106*H106</f>
        <v>0</v>
      </c>
      <c r="AR106" s="224" t="s">
        <v>201</v>
      </c>
      <c r="AT106" s="224" t="s">
        <v>196</v>
      </c>
      <c r="AU106" s="224" t="s">
        <v>21</v>
      </c>
      <c r="AY106" s="18" t="s">
        <v>194</v>
      </c>
      <c r="BE106" s="225">
        <f>IF(N106="základní",J106,0)</f>
        <v>0</v>
      </c>
      <c r="BF106" s="225">
        <f>IF(N106="snížená",J106,0)</f>
        <v>0</v>
      </c>
      <c r="BG106" s="225">
        <f>IF(N106="zákl. přenesená",J106,0)</f>
        <v>0</v>
      </c>
      <c r="BH106" s="225">
        <f>IF(N106="sníž. přenesená",J106,0)</f>
        <v>0</v>
      </c>
      <c r="BI106" s="225">
        <f>IF(N106="nulová",J106,0)</f>
        <v>0</v>
      </c>
      <c r="BJ106" s="18" t="s">
        <v>136</v>
      </c>
      <c r="BK106" s="225">
        <f>ROUND(I106*H106,2)</f>
        <v>0</v>
      </c>
      <c r="BL106" s="18" t="s">
        <v>201</v>
      </c>
      <c r="BM106" s="224" t="s">
        <v>2374</v>
      </c>
    </row>
    <row r="107" spans="2:47" s="1" customFormat="1" ht="12">
      <c r="B107" s="40"/>
      <c r="C107" s="41"/>
      <c r="D107" s="238" t="s">
        <v>264</v>
      </c>
      <c r="E107" s="41"/>
      <c r="F107" s="248" t="s">
        <v>2375</v>
      </c>
      <c r="G107" s="41"/>
      <c r="H107" s="41"/>
      <c r="I107" s="137"/>
      <c r="J107" s="41"/>
      <c r="K107" s="41"/>
      <c r="L107" s="45"/>
      <c r="M107" s="249"/>
      <c r="N107" s="85"/>
      <c r="O107" s="85"/>
      <c r="P107" s="85"/>
      <c r="Q107" s="85"/>
      <c r="R107" s="85"/>
      <c r="S107" s="85"/>
      <c r="T107" s="86"/>
      <c r="AT107" s="18" t="s">
        <v>264</v>
      </c>
      <c r="AU107" s="18" t="s">
        <v>21</v>
      </c>
    </row>
    <row r="108" spans="2:65" s="1" customFormat="1" ht="36" customHeight="1">
      <c r="B108" s="40"/>
      <c r="C108" s="213" t="s">
        <v>254</v>
      </c>
      <c r="D108" s="213" t="s">
        <v>196</v>
      </c>
      <c r="E108" s="214" t="s">
        <v>1351</v>
      </c>
      <c r="F108" s="215" t="s">
        <v>1352</v>
      </c>
      <c r="G108" s="216" t="s">
        <v>199</v>
      </c>
      <c r="H108" s="217">
        <v>49</v>
      </c>
      <c r="I108" s="218"/>
      <c r="J108" s="219">
        <f>ROUND(I108*H108,2)</f>
        <v>0</v>
      </c>
      <c r="K108" s="215" t="s">
        <v>200</v>
      </c>
      <c r="L108" s="45"/>
      <c r="M108" s="220" t="s">
        <v>32</v>
      </c>
      <c r="N108" s="221" t="s">
        <v>51</v>
      </c>
      <c r="O108" s="85"/>
      <c r="P108" s="222">
        <f>O108*H108</f>
        <v>0</v>
      </c>
      <c r="Q108" s="222">
        <v>0</v>
      </c>
      <c r="R108" s="222">
        <f>Q108*H108</f>
        <v>0</v>
      </c>
      <c r="S108" s="222">
        <v>0</v>
      </c>
      <c r="T108" s="223">
        <f>S108*H108</f>
        <v>0</v>
      </c>
      <c r="AR108" s="224" t="s">
        <v>201</v>
      </c>
      <c r="AT108" s="224" t="s">
        <v>196</v>
      </c>
      <c r="AU108" s="224" t="s">
        <v>21</v>
      </c>
      <c r="AY108" s="18" t="s">
        <v>194</v>
      </c>
      <c r="BE108" s="225">
        <f>IF(N108="základní",J108,0)</f>
        <v>0</v>
      </c>
      <c r="BF108" s="225">
        <f>IF(N108="snížená",J108,0)</f>
        <v>0</v>
      </c>
      <c r="BG108" s="225">
        <f>IF(N108="zákl. přenesená",J108,0)</f>
        <v>0</v>
      </c>
      <c r="BH108" s="225">
        <f>IF(N108="sníž. přenesená",J108,0)</f>
        <v>0</v>
      </c>
      <c r="BI108" s="225">
        <f>IF(N108="nulová",J108,0)</f>
        <v>0</v>
      </c>
      <c r="BJ108" s="18" t="s">
        <v>136</v>
      </c>
      <c r="BK108" s="225">
        <f>ROUND(I108*H108,2)</f>
        <v>0</v>
      </c>
      <c r="BL108" s="18" t="s">
        <v>201</v>
      </c>
      <c r="BM108" s="224" t="s">
        <v>2376</v>
      </c>
    </row>
    <row r="109" spans="2:51" s="12" customFormat="1" ht="12">
      <c r="B109" s="236"/>
      <c r="C109" s="237"/>
      <c r="D109" s="238" t="s">
        <v>258</v>
      </c>
      <c r="E109" s="239" t="s">
        <v>32</v>
      </c>
      <c r="F109" s="240" t="s">
        <v>2377</v>
      </c>
      <c r="G109" s="237"/>
      <c r="H109" s="241">
        <v>49</v>
      </c>
      <c r="I109" s="242"/>
      <c r="J109" s="237"/>
      <c r="K109" s="237"/>
      <c r="L109" s="243"/>
      <c r="M109" s="244"/>
      <c r="N109" s="245"/>
      <c r="O109" s="245"/>
      <c r="P109" s="245"/>
      <c r="Q109" s="245"/>
      <c r="R109" s="245"/>
      <c r="S109" s="245"/>
      <c r="T109" s="246"/>
      <c r="AT109" s="247" t="s">
        <v>258</v>
      </c>
      <c r="AU109" s="247" t="s">
        <v>21</v>
      </c>
      <c r="AV109" s="12" t="s">
        <v>136</v>
      </c>
      <c r="AW109" s="12" t="s">
        <v>39</v>
      </c>
      <c r="AX109" s="12" t="s">
        <v>21</v>
      </c>
      <c r="AY109" s="247" t="s">
        <v>194</v>
      </c>
    </row>
    <row r="110" spans="2:63" s="11" customFormat="1" ht="25.9" customHeight="1">
      <c r="B110" s="197"/>
      <c r="C110" s="198"/>
      <c r="D110" s="199" t="s">
        <v>78</v>
      </c>
      <c r="E110" s="200" t="s">
        <v>192</v>
      </c>
      <c r="F110" s="200" t="s">
        <v>193</v>
      </c>
      <c r="G110" s="198"/>
      <c r="H110" s="198"/>
      <c r="I110" s="201"/>
      <c r="J110" s="202">
        <f>BK110</f>
        <v>0</v>
      </c>
      <c r="K110" s="198"/>
      <c r="L110" s="203"/>
      <c r="M110" s="204"/>
      <c r="N110" s="205"/>
      <c r="O110" s="205"/>
      <c r="P110" s="206">
        <f>P111+P117+P122+P125</f>
        <v>0</v>
      </c>
      <c r="Q110" s="205"/>
      <c r="R110" s="206">
        <f>R111+R117+R122+R125</f>
        <v>27.5700237</v>
      </c>
      <c r="S110" s="205"/>
      <c r="T110" s="207">
        <f>T111+T117+T122+T125</f>
        <v>0</v>
      </c>
      <c r="AR110" s="208" t="s">
        <v>21</v>
      </c>
      <c r="AT110" s="209" t="s">
        <v>78</v>
      </c>
      <c r="AU110" s="209" t="s">
        <v>79</v>
      </c>
      <c r="AY110" s="208" t="s">
        <v>194</v>
      </c>
      <c r="BK110" s="210">
        <f>BK111+BK117+BK122+BK125</f>
        <v>0</v>
      </c>
    </row>
    <row r="111" spans="2:63" s="11" customFormat="1" ht="22.8" customHeight="1">
      <c r="B111" s="197"/>
      <c r="C111" s="198"/>
      <c r="D111" s="199" t="s">
        <v>78</v>
      </c>
      <c r="E111" s="211" t="s">
        <v>136</v>
      </c>
      <c r="F111" s="211" t="s">
        <v>253</v>
      </c>
      <c r="G111" s="198"/>
      <c r="H111" s="198"/>
      <c r="I111" s="201"/>
      <c r="J111" s="212">
        <f>BK111</f>
        <v>0</v>
      </c>
      <c r="K111" s="198"/>
      <c r="L111" s="203"/>
      <c r="M111" s="204"/>
      <c r="N111" s="205"/>
      <c r="O111" s="205"/>
      <c r="P111" s="206">
        <f>SUM(P112:P116)</f>
        <v>0</v>
      </c>
      <c r="Q111" s="205"/>
      <c r="R111" s="206">
        <f>SUM(R112:R116)</f>
        <v>6.1425407</v>
      </c>
      <c r="S111" s="205"/>
      <c r="T111" s="207">
        <f>SUM(T112:T116)</f>
        <v>0</v>
      </c>
      <c r="AR111" s="208" t="s">
        <v>21</v>
      </c>
      <c r="AT111" s="209" t="s">
        <v>78</v>
      </c>
      <c r="AU111" s="209" t="s">
        <v>21</v>
      </c>
      <c r="AY111" s="208" t="s">
        <v>194</v>
      </c>
      <c r="BK111" s="210">
        <f>SUM(BK112:BK116)</f>
        <v>0</v>
      </c>
    </row>
    <row r="112" spans="2:65" s="1" customFormat="1" ht="24" customHeight="1">
      <c r="B112" s="40"/>
      <c r="C112" s="213" t="s">
        <v>8</v>
      </c>
      <c r="D112" s="213" t="s">
        <v>196</v>
      </c>
      <c r="E112" s="214" t="s">
        <v>2378</v>
      </c>
      <c r="F112" s="215" t="s">
        <v>2379</v>
      </c>
      <c r="G112" s="216" t="s">
        <v>262</v>
      </c>
      <c r="H112" s="217">
        <v>5</v>
      </c>
      <c r="I112" s="218"/>
      <c r="J112" s="219">
        <f>ROUND(I112*H112,2)</f>
        <v>0</v>
      </c>
      <c r="K112" s="215" t="s">
        <v>200</v>
      </c>
      <c r="L112" s="45"/>
      <c r="M112" s="220" t="s">
        <v>32</v>
      </c>
      <c r="N112" s="221" t="s">
        <v>51</v>
      </c>
      <c r="O112" s="85"/>
      <c r="P112" s="222">
        <f>O112*H112</f>
        <v>0</v>
      </c>
      <c r="Q112" s="222">
        <v>0.23058</v>
      </c>
      <c r="R112" s="222">
        <f>Q112*H112</f>
        <v>1.1529</v>
      </c>
      <c r="S112" s="222">
        <v>0</v>
      </c>
      <c r="T112" s="223">
        <f>S112*H112</f>
        <v>0</v>
      </c>
      <c r="AR112" s="224" t="s">
        <v>201</v>
      </c>
      <c r="AT112" s="224" t="s">
        <v>196</v>
      </c>
      <c r="AU112" s="224" t="s">
        <v>136</v>
      </c>
      <c r="AY112" s="18" t="s">
        <v>194</v>
      </c>
      <c r="BE112" s="225">
        <f>IF(N112="základní",J112,0)</f>
        <v>0</v>
      </c>
      <c r="BF112" s="225">
        <f>IF(N112="snížená",J112,0)</f>
        <v>0</v>
      </c>
      <c r="BG112" s="225">
        <f>IF(N112="zákl. přenesená",J112,0)</f>
        <v>0</v>
      </c>
      <c r="BH112" s="225">
        <f>IF(N112="sníž. přenesená",J112,0)</f>
        <v>0</v>
      </c>
      <c r="BI112" s="225">
        <f>IF(N112="nulová",J112,0)</f>
        <v>0</v>
      </c>
      <c r="BJ112" s="18" t="s">
        <v>136</v>
      </c>
      <c r="BK112" s="225">
        <f>ROUND(I112*H112,2)</f>
        <v>0</v>
      </c>
      <c r="BL112" s="18" t="s">
        <v>201</v>
      </c>
      <c r="BM112" s="224" t="s">
        <v>2380</v>
      </c>
    </row>
    <row r="113" spans="2:65" s="1" customFormat="1" ht="24" customHeight="1">
      <c r="B113" s="40"/>
      <c r="C113" s="213" t="s">
        <v>267</v>
      </c>
      <c r="D113" s="213" t="s">
        <v>196</v>
      </c>
      <c r="E113" s="214" t="s">
        <v>2381</v>
      </c>
      <c r="F113" s="215" t="s">
        <v>2382</v>
      </c>
      <c r="G113" s="216" t="s">
        <v>217</v>
      </c>
      <c r="H113" s="217">
        <v>44.62</v>
      </c>
      <c r="I113" s="218"/>
      <c r="J113" s="219">
        <f>ROUND(I113*H113,2)</f>
        <v>0</v>
      </c>
      <c r="K113" s="215" t="s">
        <v>200</v>
      </c>
      <c r="L113" s="45"/>
      <c r="M113" s="220" t="s">
        <v>32</v>
      </c>
      <c r="N113" s="221" t="s">
        <v>51</v>
      </c>
      <c r="O113" s="85"/>
      <c r="P113" s="222">
        <f>O113*H113</f>
        <v>0</v>
      </c>
      <c r="Q113" s="222">
        <v>0.00014</v>
      </c>
      <c r="R113" s="222">
        <f>Q113*H113</f>
        <v>0.006246799999999999</v>
      </c>
      <c r="S113" s="222">
        <v>0</v>
      </c>
      <c r="T113" s="223">
        <f>S113*H113</f>
        <v>0</v>
      </c>
      <c r="AR113" s="224" t="s">
        <v>201</v>
      </c>
      <c r="AT113" s="224" t="s">
        <v>196</v>
      </c>
      <c r="AU113" s="224" t="s">
        <v>136</v>
      </c>
      <c r="AY113" s="18" t="s">
        <v>194</v>
      </c>
      <c r="BE113" s="225">
        <f>IF(N113="základní",J113,0)</f>
        <v>0</v>
      </c>
      <c r="BF113" s="225">
        <f>IF(N113="snížená",J113,0)</f>
        <v>0</v>
      </c>
      <c r="BG113" s="225">
        <f>IF(N113="zákl. přenesená",J113,0)</f>
        <v>0</v>
      </c>
      <c r="BH113" s="225">
        <f>IF(N113="sníž. přenesená",J113,0)</f>
        <v>0</v>
      </c>
      <c r="BI113" s="225">
        <f>IF(N113="nulová",J113,0)</f>
        <v>0</v>
      </c>
      <c r="BJ113" s="18" t="s">
        <v>136</v>
      </c>
      <c r="BK113" s="225">
        <f>ROUND(I113*H113,2)</f>
        <v>0</v>
      </c>
      <c r="BL113" s="18" t="s">
        <v>201</v>
      </c>
      <c r="BM113" s="224" t="s">
        <v>2383</v>
      </c>
    </row>
    <row r="114" spans="2:65" s="1" customFormat="1" ht="16.5" customHeight="1">
      <c r="B114" s="40"/>
      <c r="C114" s="226" t="s">
        <v>272</v>
      </c>
      <c r="D114" s="226" t="s">
        <v>249</v>
      </c>
      <c r="E114" s="227" t="s">
        <v>2384</v>
      </c>
      <c r="F114" s="228" t="s">
        <v>2385</v>
      </c>
      <c r="G114" s="229" t="s">
        <v>217</v>
      </c>
      <c r="H114" s="230">
        <v>51.313</v>
      </c>
      <c r="I114" s="231"/>
      <c r="J114" s="232">
        <f>ROUND(I114*H114,2)</f>
        <v>0</v>
      </c>
      <c r="K114" s="228" t="s">
        <v>200</v>
      </c>
      <c r="L114" s="233"/>
      <c r="M114" s="234" t="s">
        <v>32</v>
      </c>
      <c r="N114" s="235" t="s">
        <v>51</v>
      </c>
      <c r="O114" s="85"/>
      <c r="P114" s="222">
        <f>O114*H114</f>
        <v>0</v>
      </c>
      <c r="Q114" s="222">
        <v>0.0003</v>
      </c>
      <c r="R114" s="222">
        <f>Q114*H114</f>
        <v>0.015393899999999999</v>
      </c>
      <c r="S114" s="222">
        <v>0</v>
      </c>
      <c r="T114" s="223">
        <f>S114*H114</f>
        <v>0</v>
      </c>
      <c r="AR114" s="224" t="s">
        <v>227</v>
      </c>
      <c r="AT114" s="224" t="s">
        <v>249</v>
      </c>
      <c r="AU114" s="224" t="s">
        <v>136</v>
      </c>
      <c r="AY114" s="18" t="s">
        <v>194</v>
      </c>
      <c r="BE114" s="225">
        <f>IF(N114="základní",J114,0)</f>
        <v>0</v>
      </c>
      <c r="BF114" s="225">
        <f>IF(N114="snížená",J114,0)</f>
        <v>0</v>
      </c>
      <c r="BG114" s="225">
        <f>IF(N114="zákl. přenesená",J114,0)</f>
        <v>0</v>
      </c>
      <c r="BH114" s="225">
        <f>IF(N114="sníž. přenesená",J114,0)</f>
        <v>0</v>
      </c>
      <c r="BI114" s="225">
        <f>IF(N114="nulová",J114,0)</f>
        <v>0</v>
      </c>
      <c r="BJ114" s="18" t="s">
        <v>136</v>
      </c>
      <c r="BK114" s="225">
        <f>ROUND(I114*H114,2)</f>
        <v>0</v>
      </c>
      <c r="BL114" s="18" t="s">
        <v>201</v>
      </c>
      <c r="BM114" s="224" t="s">
        <v>2386</v>
      </c>
    </row>
    <row r="115" spans="2:51" s="12" customFormat="1" ht="12">
      <c r="B115" s="236"/>
      <c r="C115" s="237"/>
      <c r="D115" s="238" t="s">
        <v>258</v>
      </c>
      <c r="E115" s="239" t="s">
        <v>32</v>
      </c>
      <c r="F115" s="240" t="s">
        <v>2387</v>
      </c>
      <c r="G115" s="237"/>
      <c r="H115" s="241">
        <v>51.313</v>
      </c>
      <c r="I115" s="242"/>
      <c r="J115" s="237"/>
      <c r="K115" s="237"/>
      <c r="L115" s="243"/>
      <c r="M115" s="244"/>
      <c r="N115" s="245"/>
      <c r="O115" s="245"/>
      <c r="P115" s="245"/>
      <c r="Q115" s="245"/>
      <c r="R115" s="245"/>
      <c r="S115" s="245"/>
      <c r="T115" s="246"/>
      <c r="AT115" s="247" t="s">
        <v>258</v>
      </c>
      <c r="AU115" s="247" t="s">
        <v>136</v>
      </c>
      <c r="AV115" s="12" t="s">
        <v>136</v>
      </c>
      <c r="AW115" s="12" t="s">
        <v>39</v>
      </c>
      <c r="AX115" s="12" t="s">
        <v>21</v>
      </c>
      <c r="AY115" s="247" t="s">
        <v>194</v>
      </c>
    </row>
    <row r="116" spans="2:65" s="1" customFormat="1" ht="16.5" customHeight="1">
      <c r="B116" s="40"/>
      <c r="C116" s="213" t="s">
        <v>279</v>
      </c>
      <c r="D116" s="213" t="s">
        <v>196</v>
      </c>
      <c r="E116" s="214" t="s">
        <v>2388</v>
      </c>
      <c r="F116" s="215" t="s">
        <v>2389</v>
      </c>
      <c r="G116" s="216" t="s">
        <v>199</v>
      </c>
      <c r="H116" s="217">
        <v>2.3</v>
      </c>
      <c r="I116" s="218"/>
      <c r="J116" s="219">
        <f>ROUND(I116*H116,2)</f>
        <v>0</v>
      </c>
      <c r="K116" s="215" t="s">
        <v>200</v>
      </c>
      <c r="L116" s="45"/>
      <c r="M116" s="220" t="s">
        <v>32</v>
      </c>
      <c r="N116" s="221" t="s">
        <v>51</v>
      </c>
      <c r="O116" s="85"/>
      <c r="P116" s="222">
        <f>O116*H116</f>
        <v>0</v>
      </c>
      <c r="Q116" s="222">
        <v>2.16</v>
      </c>
      <c r="R116" s="222">
        <f>Q116*H116</f>
        <v>4.968</v>
      </c>
      <c r="S116" s="222">
        <v>0</v>
      </c>
      <c r="T116" s="223">
        <f>S116*H116</f>
        <v>0</v>
      </c>
      <c r="AR116" s="224" t="s">
        <v>201</v>
      </c>
      <c r="AT116" s="224" t="s">
        <v>196</v>
      </c>
      <c r="AU116" s="224" t="s">
        <v>136</v>
      </c>
      <c r="AY116" s="18" t="s">
        <v>194</v>
      </c>
      <c r="BE116" s="225">
        <f>IF(N116="základní",J116,0)</f>
        <v>0</v>
      </c>
      <c r="BF116" s="225">
        <f>IF(N116="snížená",J116,0)</f>
        <v>0</v>
      </c>
      <c r="BG116" s="225">
        <f>IF(N116="zákl. přenesená",J116,0)</f>
        <v>0</v>
      </c>
      <c r="BH116" s="225">
        <f>IF(N116="sníž. přenesená",J116,0)</f>
        <v>0</v>
      </c>
      <c r="BI116" s="225">
        <f>IF(N116="nulová",J116,0)</f>
        <v>0</v>
      </c>
      <c r="BJ116" s="18" t="s">
        <v>136</v>
      </c>
      <c r="BK116" s="225">
        <f>ROUND(I116*H116,2)</f>
        <v>0</v>
      </c>
      <c r="BL116" s="18" t="s">
        <v>201</v>
      </c>
      <c r="BM116" s="224" t="s">
        <v>2390</v>
      </c>
    </row>
    <row r="117" spans="2:63" s="11" customFormat="1" ht="22.8" customHeight="1">
      <c r="B117" s="197"/>
      <c r="C117" s="198"/>
      <c r="D117" s="199" t="s">
        <v>78</v>
      </c>
      <c r="E117" s="211" t="s">
        <v>207</v>
      </c>
      <c r="F117" s="211" t="s">
        <v>319</v>
      </c>
      <c r="G117" s="198"/>
      <c r="H117" s="198"/>
      <c r="I117" s="201"/>
      <c r="J117" s="212">
        <f>BK117</f>
        <v>0</v>
      </c>
      <c r="K117" s="198"/>
      <c r="L117" s="203"/>
      <c r="M117" s="204"/>
      <c r="N117" s="205"/>
      <c r="O117" s="205"/>
      <c r="P117" s="206">
        <f>SUM(P118:P121)</f>
        <v>0</v>
      </c>
      <c r="Q117" s="205"/>
      <c r="R117" s="206">
        <f>SUM(R118:R121)</f>
        <v>0.097</v>
      </c>
      <c r="S117" s="205"/>
      <c r="T117" s="207">
        <f>SUM(T118:T121)</f>
        <v>0</v>
      </c>
      <c r="AR117" s="208" t="s">
        <v>21</v>
      </c>
      <c r="AT117" s="209" t="s">
        <v>78</v>
      </c>
      <c r="AU117" s="209" t="s">
        <v>21</v>
      </c>
      <c r="AY117" s="208" t="s">
        <v>194</v>
      </c>
      <c r="BK117" s="210">
        <f>SUM(BK118:BK121)</f>
        <v>0</v>
      </c>
    </row>
    <row r="118" spans="2:65" s="1" customFormat="1" ht="16.5" customHeight="1">
      <c r="B118" s="40"/>
      <c r="C118" s="213" t="s">
        <v>285</v>
      </c>
      <c r="D118" s="213" t="s">
        <v>196</v>
      </c>
      <c r="E118" s="214" t="s">
        <v>2391</v>
      </c>
      <c r="F118" s="215" t="s">
        <v>2392</v>
      </c>
      <c r="G118" s="216" t="s">
        <v>205</v>
      </c>
      <c r="H118" s="217">
        <v>1</v>
      </c>
      <c r="I118" s="218"/>
      <c r="J118" s="219">
        <f>ROUND(I118*H118,2)</f>
        <v>0</v>
      </c>
      <c r="K118" s="215" t="s">
        <v>200</v>
      </c>
      <c r="L118" s="45"/>
      <c r="M118" s="220" t="s">
        <v>32</v>
      </c>
      <c r="N118" s="221" t="s">
        <v>51</v>
      </c>
      <c r="O118" s="85"/>
      <c r="P118" s="222">
        <f>O118*H118</f>
        <v>0</v>
      </c>
      <c r="Q118" s="222">
        <v>0</v>
      </c>
      <c r="R118" s="222">
        <f>Q118*H118</f>
        <v>0</v>
      </c>
      <c r="S118" s="222">
        <v>0</v>
      </c>
      <c r="T118" s="223">
        <f>S118*H118</f>
        <v>0</v>
      </c>
      <c r="AR118" s="224" t="s">
        <v>201</v>
      </c>
      <c r="AT118" s="224" t="s">
        <v>196</v>
      </c>
      <c r="AU118" s="224" t="s">
        <v>136</v>
      </c>
      <c r="AY118" s="18" t="s">
        <v>194</v>
      </c>
      <c r="BE118" s="225">
        <f>IF(N118="základní",J118,0)</f>
        <v>0</v>
      </c>
      <c r="BF118" s="225">
        <f>IF(N118="snížená",J118,0)</f>
        <v>0</v>
      </c>
      <c r="BG118" s="225">
        <f>IF(N118="zákl. přenesená",J118,0)</f>
        <v>0</v>
      </c>
      <c r="BH118" s="225">
        <f>IF(N118="sníž. přenesená",J118,0)</f>
        <v>0</v>
      </c>
      <c r="BI118" s="225">
        <f>IF(N118="nulová",J118,0)</f>
        <v>0</v>
      </c>
      <c r="BJ118" s="18" t="s">
        <v>136</v>
      </c>
      <c r="BK118" s="225">
        <f>ROUND(I118*H118,2)</f>
        <v>0</v>
      </c>
      <c r="BL118" s="18" t="s">
        <v>201</v>
      </c>
      <c r="BM118" s="224" t="s">
        <v>2393</v>
      </c>
    </row>
    <row r="119" spans="2:65" s="1" customFormat="1" ht="16.5" customHeight="1">
      <c r="B119" s="40"/>
      <c r="C119" s="226" t="s">
        <v>289</v>
      </c>
      <c r="D119" s="226" t="s">
        <v>249</v>
      </c>
      <c r="E119" s="227" t="s">
        <v>2394</v>
      </c>
      <c r="F119" s="228" t="s">
        <v>2395</v>
      </c>
      <c r="G119" s="229" t="s">
        <v>205</v>
      </c>
      <c r="H119" s="230">
        <v>1</v>
      </c>
      <c r="I119" s="231"/>
      <c r="J119" s="232">
        <f>ROUND(I119*H119,2)</f>
        <v>0</v>
      </c>
      <c r="K119" s="228" t="s">
        <v>200</v>
      </c>
      <c r="L119" s="233"/>
      <c r="M119" s="234" t="s">
        <v>32</v>
      </c>
      <c r="N119" s="235" t="s">
        <v>51</v>
      </c>
      <c r="O119" s="85"/>
      <c r="P119" s="222">
        <f>O119*H119</f>
        <v>0</v>
      </c>
      <c r="Q119" s="222">
        <v>0.077</v>
      </c>
      <c r="R119" s="222">
        <f>Q119*H119</f>
        <v>0.077</v>
      </c>
      <c r="S119" s="222">
        <v>0</v>
      </c>
      <c r="T119" s="223">
        <f>S119*H119</f>
        <v>0</v>
      </c>
      <c r="AR119" s="224" t="s">
        <v>227</v>
      </c>
      <c r="AT119" s="224" t="s">
        <v>249</v>
      </c>
      <c r="AU119" s="224" t="s">
        <v>136</v>
      </c>
      <c r="AY119" s="18" t="s">
        <v>194</v>
      </c>
      <c r="BE119" s="225">
        <f>IF(N119="základní",J119,0)</f>
        <v>0</v>
      </c>
      <c r="BF119" s="225">
        <f>IF(N119="snížená",J119,0)</f>
        <v>0</v>
      </c>
      <c r="BG119" s="225">
        <f>IF(N119="zákl. přenesená",J119,0)</f>
        <v>0</v>
      </c>
      <c r="BH119" s="225">
        <f>IF(N119="sníž. přenesená",J119,0)</f>
        <v>0</v>
      </c>
      <c r="BI119" s="225">
        <f>IF(N119="nulová",J119,0)</f>
        <v>0</v>
      </c>
      <c r="BJ119" s="18" t="s">
        <v>136</v>
      </c>
      <c r="BK119" s="225">
        <f>ROUND(I119*H119,2)</f>
        <v>0</v>
      </c>
      <c r="BL119" s="18" t="s">
        <v>201</v>
      </c>
      <c r="BM119" s="224" t="s">
        <v>2396</v>
      </c>
    </row>
    <row r="120" spans="2:65" s="1" customFormat="1" ht="16.5" customHeight="1">
      <c r="B120" s="40"/>
      <c r="C120" s="226" t="s">
        <v>7</v>
      </c>
      <c r="D120" s="226" t="s">
        <v>249</v>
      </c>
      <c r="E120" s="227" t="s">
        <v>2397</v>
      </c>
      <c r="F120" s="228" t="s">
        <v>2398</v>
      </c>
      <c r="G120" s="229" t="s">
        <v>205</v>
      </c>
      <c r="H120" s="230">
        <v>1</v>
      </c>
      <c r="I120" s="231"/>
      <c r="J120" s="232">
        <f>ROUND(I120*H120,2)</f>
        <v>0</v>
      </c>
      <c r="K120" s="228" t="s">
        <v>200</v>
      </c>
      <c r="L120" s="233"/>
      <c r="M120" s="234" t="s">
        <v>32</v>
      </c>
      <c r="N120" s="235" t="s">
        <v>51</v>
      </c>
      <c r="O120" s="85"/>
      <c r="P120" s="222">
        <f>O120*H120</f>
        <v>0</v>
      </c>
      <c r="Q120" s="222">
        <v>0.014</v>
      </c>
      <c r="R120" s="222">
        <f>Q120*H120</f>
        <v>0.014</v>
      </c>
      <c r="S120" s="222">
        <v>0</v>
      </c>
      <c r="T120" s="223">
        <f>S120*H120</f>
        <v>0</v>
      </c>
      <c r="AR120" s="224" t="s">
        <v>227</v>
      </c>
      <c r="AT120" s="224" t="s">
        <v>249</v>
      </c>
      <c r="AU120" s="224" t="s">
        <v>136</v>
      </c>
      <c r="AY120" s="18" t="s">
        <v>194</v>
      </c>
      <c r="BE120" s="225">
        <f>IF(N120="základní",J120,0)</f>
        <v>0</v>
      </c>
      <c r="BF120" s="225">
        <f>IF(N120="snížená",J120,0)</f>
        <v>0</v>
      </c>
      <c r="BG120" s="225">
        <f>IF(N120="zákl. přenesená",J120,0)</f>
        <v>0</v>
      </c>
      <c r="BH120" s="225">
        <f>IF(N120="sníž. přenesená",J120,0)</f>
        <v>0</v>
      </c>
      <c r="BI120" s="225">
        <f>IF(N120="nulová",J120,0)</f>
        <v>0</v>
      </c>
      <c r="BJ120" s="18" t="s">
        <v>136</v>
      </c>
      <c r="BK120" s="225">
        <f>ROUND(I120*H120,2)</f>
        <v>0</v>
      </c>
      <c r="BL120" s="18" t="s">
        <v>201</v>
      </c>
      <c r="BM120" s="224" t="s">
        <v>2399</v>
      </c>
    </row>
    <row r="121" spans="2:65" s="1" customFormat="1" ht="16.5" customHeight="1">
      <c r="B121" s="40"/>
      <c r="C121" s="226" t="s">
        <v>301</v>
      </c>
      <c r="D121" s="226" t="s">
        <v>249</v>
      </c>
      <c r="E121" s="227" t="s">
        <v>2400</v>
      </c>
      <c r="F121" s="228" t="s">
        <v>2401</v>
      </c>
      <c r="G121" s="229" t="s">
        <v>205</v>
      </c>
      <c r="H121" s="230">
        <v>1</v>
      </c>
      <c r="I121" s="231"/>
      <c r="J121" s="232">
        <f>ROUND(I121*H121,2)</f>
        <v>0</v>
      </c>
      <c r="K121" s="228" t="s">
        <v>200</v>
      </c>
      <c r="L121" s="233"/>
      <c r="M121" s="234" t="s">
        <v>32</v>
      </c>
      <c r="N121" s="235" t="s">
        <v>51</v>
      </c>
      <c r="O121" s="85"/>
      <c r="P121" s="222">
        <f>O121*H121</f>
        <v>0</v>
      </c>
      <c r="Q121" s="222">
        <v>0.006</v>
      </c>
      <c r="R121" s="222">
        <f>Q121*H121</f>
        <v>0.006</v>
      </c>
      <c r="S121" s="222">
        <v>0</v>
      </c>
      <c r="T121" s="223">
        <f>S121*H121</f>
        <v>0</v>
      </c>
      <c r="AR121" s="224" t="s">
        <v>227</v>
      </c>
      <c r="AT121" s="224" t="s">
        <v>249</v>
      </c>
      <c r="AU121" s="224" t="s">
        <v>136</v>
      </c>
      <c r="AY121" s="18" t="s">
        <v>194</v>
      </c>
      <c r="BE121" s="225">
        <f>IF(N121="základní",J121,0)</f>
        <v>0</v>
      </c>
      <c r="BF121" s="225">
        <f>IF(N121="snížená",J121,0)</f>
        <v>0</v>
      </c>
      <c r="BG121" s="225">
        <f>IF(N121="zákl. přenesená",J121,0)</f>
        <v>0</v>
      </c>
      <c r="BH121" s="225">
        <f>IF(N121="sníž. přenesená",J121,0)</f>
        <v>0</v>
      </c>
      <c r="BI121" s="225">
        <f>IF(N121="nulová",J121,0)</f>
        <v>0</v>
      </c>
      <c r="BJ121" s="18" t="s">
        <v>136</v>
      </c>
      <c r="BK121" s="225">
        <f>ROUND(I121*H121,2)</f>
        <v>0</v>
      </c>
      <c r="BL121" s="18" t="s">
        <v>201</v>
      </c>
      <c r="BM121" s="224" t="s">
        <v>2402</v>
      </c>
    </row>
    <row r="122" spans="2:63" s="11" customFormat="1" ht="22.8" customHeight="1">
      <c r="B122" s="197"/>
      <c r="C122" s="198"/>
      <c r="D122" s="199" t="s">
        <v>78</v>
      </c>
      <c r="E122" s="211" t="s">
        <v>201</v>
      </c>
      <c r="F122" s="211" t="s">
        <v>413</v>
      </c>
      <c r="G122" s="198"/>
      <c r="H122" s="198"/>
      <c r="I122" s="201"/>
      <c r="J122" s="212">
        <f>BK122</f>
        <v>0</v>
      </c>
      <c r="K122" s="198"/>
      <c r="L122" s="203"/>
      <c r="M122" s="204"/>
      <c r="N122" s="205"/>
      <c r="O122" s="205"/>
      <c r="P122" s="206">
        <f>SUM(P123:P124)</f>
        <v>0</v>
      </c>
      <c r="Q122" s="205"/>
      <c r="R122" s="206">
        <f>SUM(R123:R124)</f>
        <v>5.438503</v>
      </c>
      <c r="S122" s="205"/>
      <c r="T122" s="207">
        <f>SUM(T123:T124)</f>
        <v>0</v>
      </c>
      <c r="AR122" s="208" t="s">
        <v>21</v>
      </c>
      <c r="AT122" s="209" t="s">
        <v>78</v>
      </c>
      <c r="AU122" s="209" t="s">
        <v>21</v>
      </c>
      <c r="AY122" s="208" t="s">
        <v>194</v>
      </c>
      <c r="BK122" s="210">
        <f>SUM(BK123:BK124)</f>
        <v>0</v>
      </c>
    </row>
    <row r="123" spans="2:65" s="1" customFormat="1" ht="16.5" customHeight="1">
      <c r="B123" s="40"/>
      <c r="C123" s="213" t="s">
        <v>306</v>
      </c>
      <c r="D123" s="213" t="s">
        <v>196</v>
      </c>
      <c r="E123" s="214" t="s">
        <v>2403</v>
      </c>
      <c r="F123" s="215" t="s">
        <v>2404</v>
      </c>
      <c r="G123" s="216" t="s">
        <v>199</v>
      </c>
      <c r="H123" s="217">
        <v>1.9</v>
      </c>
      <c r="I123" s="218"/>
      <c r="J123" s="219">
        <f>ROUND(I123*H123,2)</f>
        <v>0</v>
      </c>
      <c r="K123" s="215" t="s">
        <v>200</v>
      </c>
      <c r="L123" s="45"/>
      <c r="M123" s="220" t="s">
        <v>32</v>
      </c>
      <c r="N123" s="221" t="s">
        <v>51</v>
      </c>
      <c r="O123" s="85"/>
      <c r="P123" s="222">
        <f>O123*H123</f>
        <v>0</v>
      </c>
      <c r="Q123" s="222">
        <v>1.89077</v>
      </c>
      <c r="R123" s="222">
        <f>Q123*H123</f>
        <v>3.592463</v>
      </c>
      <c r="S123" s="222">
        <v>0</v>
      </c>
      <c r="T123" s="223">
        <f>S123*H123</f>
        <v>0</v>
      </c>
      <c r="AR123" s="224" t="s">
        <v>201</v>
      </c>
      <c r="AT123" s="224" t="s">
        <v>196</v>
      </c>
      <c r="AU123" s="224" t="s">
        <v>136</v>
      </c>
      <c r="AY123" s="18" t="s">
        <v>194</v>
      </c>
      <c r="BE123" s="225">
        <f>IF(N123="základní",J123,0)</f>
        <v>0</v>
      </c>
      <c r="BF123" s="225">
        <f>IF(N123="snížená",J123,0)</f>
        <v>0</v>
      </c>
      <c r="BG123" s="225">
        <f>IF(N123="zákl. přenesená",J123,0)</f>
        <v>0</v>
      </c>
      <c r="BH123" s="225">
        <f>IF(N123="sníž. přenesená",J123,0)</f>
        <v>0</v>
      </c>
      <c r="BI123" s="225">
        <f>IF(N123="nulová",J123,0)</f>
        <v>0</v>
      </c>
      <c r="BJ123" s="18" t="s">
        <v>136</v>
      </c>
      <c r="BK123" s="225">
        <f>ROUND(I123*H123,2)</f>
        <v>0</v>
      </c>
      <c r="BL123" s="18" t="s">
        <v>201</v>
      </c>
      <c r="BM123" s="224" t="s">
        <v>2405</v>
      </c>
    </row>
    <row r="124" spans="2:65" s="1" customFormat="1" ht="24" customHeight="1">
      <c r="B124" s="40"/>
      <c r="C124" s="213" t="s">
        <v>320</v>
      </c>
      <c r="D124" s="213" t="s">
        <v>196</v>
      </c>
      <c r="E124" s="214" t="s">
        <v>2406</v>
      </c>
      <c r="F124" s="215" t="s">
        <v>2407</v>
      </c>
      <c r="G124" s="216" t="s">
        <v>199</v>
      </c>
      <c r="H124" s="217">
        <v>0.76</v>
      </c>
      <c r="I124" s="218"/>
      <c r="J124" s="219">
        <f>ROUND(I124*H124,2)</f>
        <v>0</v>
      </c>
      <c r="K124" s="215" t="s">
        <v>200</v>
      </c>
      <c r="L124" s="45"/>
      <c r="M124" s="220" t="s">
        <v>32</v>
      </c>
      <c r="N124" s="221" t="s">
        <v>51</v>
      </c>
      <c r="O124" s="85"/>
      <c r="P124" s="222">
        <f>O124*H124</f>
        <v>0</v>
      </c>
      <c r="Q124" s="222">
        <v>2.429</v>
      </c>
      <c r="R124" s="222">
        <f>Q124*H124</f>
        <v>1.84604</v>
      </c>
      <c r="S124" s="222">
        <v>0</v>
      </c>
      <c r="T124" s="223">
        <f>S124*H124</f>
        <v>0</v>
      </c>
      <c r="AR124" s="224" t="s">
        <v>201</v>
      </c>
      <c r="AT124" s="224" t="s">
        <v>196</v>
      </c>
      <c r="AU124" s="224" t="s">
        <v>136</v>
      </c>
      <c r="AY124" s="18" t="s">
        <v>194</v>
      </c>
      <c r="BE124" s="225">
        <f>IF(N124="základní",J124,0)</f>
        <v>0</v>
      </c>
      <c r="BF124" s="225">
        <f>IF(N124="snížená",J124,0)</f>
        <v>0</v>
      </c>
      <c r="BG124" s="225">
        <f>IF(N124="zákl. přenesená",J124,0)</f>
        <v>0</v>
      </c>
      <c r="BH124" s="225">
        <f>IF(N124="sníž. přenesená",J124,0)</f>
        <v>0</v>
      </c>
      <c r="BI124" s="225">
        <f>IF(N124="nulová",J124,0)</f>
        <v>0</v>
      </c>
      <c r="BJ124" s="18" t="s">
        <v>136</v>
      </c>
      <c r="BK124" s="225">
        <f>ROUND(I124*H124,2)</f>
        <v>0</v>
      </c>
      <c r="BL124" s="18" t="s">
        <v>201</v>
      </c>
      <c r="BM124" s="224" t="s">
        <v>2408</v>
      </c>
    </row>
    <row r="125" spans="2:63" s="11" customFormat="1" ht="22.8" customHeight="1">
      <c r="B125" s="197"/>
      <c r="C125" s="198"/>
      <c r="D125" s="199" t="s">
        <v>78</v>
      </c>
      <c r="E125" s="211" t="s">
        <v>227</v>
      </c>
      <c r="F125" s="211" t="s">
        <v>1363</v>
      </c>
      <c r="G125" s="198"/>
      <c r="H125" s="198"/>
      <c r="I125" s="201"/>
      <c r="J125" s="212">
        <f>BK125</f>
        <v>0</v>
      </c>
      <c r="K125" s="198"/>
      <c r="L125" s="203"/>
      <c r="M125" s="204"/>
      <c r="N125" s="205"/>
      <c r="O125" s="205"/>
      <c r="P125" s="206">
        <f>SUM(P126:P128)</f>
        <v>0</v>
      </c>
      <c r="Q125" s="205"/>
      <c r="R125" s="206">
        <f>SUM(R126:R128)</f>
        <v>15.89198</v>
      </c>
      <c r="S125" s="205"/>
      <c r="T125" s="207">
        <f>SUM(T126:T128)</f>
        <v>0</v>
      </c>
      <c r="AR125" s="208" t="s">
        <v>21</v>
      </c>
      <c r="AT125" s="209" t="s">
        <v>78</v>
      </c>
      <c r="AU125" s="209" t="s">
        <v>21</v>
      </c>
      <c r="AY125" s="208" t="s">
        <v>194</v>
      </c>
      <c r="BK125" s="210">
        <f>SUM(BK126:BK128)</f>
        <v>0</v>
      </c>
    </row>
    <row r="126" spans="2:65" s="1" customFormat="1" ht="24" customHeight="1">
      <c r="B126" s="40"/>
      <c r="C126" s="213" t="s">
        <v>277</v>
      </c>
      <c r="D126" s="213" t="s">
        <v>196</v>
      </c>
      <c r="E126" s="214" t="s">
        <v>2409</v>
      </c>
      <c r="F126" s="215" t="s">
        <v>2410</v>
      </c>
      <c r="G126" s="216" t="s">
        <v>205</v>
      </c>
      <c r="H126" s="217">
        <v>2</v>
      </c>
      <c r="I126" s="218"/>
      <c r="J126" s="219">
        <f>ROUND(I126*H126,2)</f>
        <v>0</v>
      </c>
      <c r="K126" s="215" t="s">
        <v>200</v>
      </c>
      <c r="L126" s="45"/>
      <c r="M126" s="220" t="s">
        <v>32</v>
      </c>
      <c r="N126" s="221" t="s">
        <v>51</v>
      </c>
      <c r="O126" s="85"/>
      <c r="P126" s="222">
        <f>O126*H126</f>
        <v>0</v>
      </c>
      <c r="Q126" s="222">
        <v>0.00194</v>
      </c>
      <c r="R126" s="222">
        <f>Q126*H126</f>
        <v>0.00388</v>
      </c>
      <c r="S126" s="222">
        <v>0</v>
      </c>
      <c r="T126" s="223">
        <f>S126*H126</f>
        <v>0</v>
      </c>
      <c r="AR126" s="224" t="s">
        <v>201</v>
      </c>
      <c r="AT126" s="224" t="s">
        <v>196</v>
      </c>
      <c r="AU126" s="224" t="s">
        <v>136</v>
      </c>
      <c r="AY126" s="18" t="s">
        <v>194</v>
      </c>
      <c r="BE126" s="225">
        <f>IF(N126="základní",J126,0)</f>
        <v>0</v>
      </c>
      <c r="BF126" s="225">
        <f>IF(N126="snížená",J126,0)</f>
        <v>0</v>
      </c>
      <c r="BG126" s="225">
        <f>IF(N126="zákl. přenesená",J126,0)</f>
        <v>0</v>
      </c>
      <c r="BH126" s="225">
        <f>IF(N126="sníž. přenesená",J126,0)</f>
        <v>0</v>
      </c>
      <c r="BI126" s="225">
        <f>IF(N126="nulová",J126,0)</f>
        <v>0</v>
      </c>
      <c r="BJ126" s="18" t="s">
        <v>136</v>
      </c>
      <c r="BK126" s="225">
        <f>ROUND(I126*H126,2)</f>
        <v>0</v>
      </c>
      <c r="BL126" s="18" t="s">
        <v>201</v>
      </c>
      <c r="BM126" s="224" t="s">
        <v>2411</v>
      </c>
    </row>
    <row r="127" spans="2:65" s="1" customFormat="1" ht="24" customHeight="1">
      <c r="B127" s="40"/>
      <c r="C127" s="213" t="s">
        <v>339</v>
      </c>
      <c r="D127" s="213" t="s">
        <v>196</v>
      </c>
      <c r="E127" s="214" t="s">
        <v>2412</v>
      </c>
      <c r="F127" s="215" t="s">
        <v>2413</v>
      </c>
      <c r="G127" s="216" t="s">
        <v>360</v>
      </c>
      <c r="H127" s="217">
        <v>1</v>
      </c>
      <c r="I127" s="218"/>
      <c r="J127" s="219">
        <f>ROUND(I127*H127,2)</f>
        <v>0</v>
      </c>
      <c r="K127" s="215" t="s">
        <v>200</v>
      </c>
      <c r="L127" s="45"/>
      <c r="M127" s="220" t="s">
        <v>32</v>
      </c>
      <c r="N127" s="221" t="s">
        <v>51</v>
      </c>
      <c r="O127" s="85"/>
      <c r="P127" s="222">
        <f>O127*H127</f>
        <v>0</v>
      </c>
      <c r="Q127" s="222">
        <v>15.8881</v>
      </c>
      <c r="R127" s="222">
        <f>Q127*H127</f>
        <v>15.8881</v>
      </c>
      <c r="S127" s="222">
        <v>0</v>
      </c>
      <c r="T127" s="223">
        <f>S127*H127</f>
        <v>0</v>
      </c>
      <c r="AR127" s="224" t="s">
        <v>201</v>
      </c>
      <c r="AT127" s="224" t="s">
        <v>196</v>
      </c>
      <c r="AU127" s="224" t="s">
        <v>136</v>
      </c>
      <c r="AY127" s="18" t="s">
        <v>194</v>
      </c>
      <c r="BE127" s="225">
        <f>IF(N127="základní",J127,0)</f>
        <v>0</v>
      </c>
      <c r="BF127" s="225">
        <f>IF(N127="snížená",J127,0)</f>
        <v>0</v>
      </c>
      <c r="BG127" s="225">
        <f>IF(N127="zákl. přenesená",J127,0)</f>
        <v>0</v>
      </c>
      <c r="BH127" s="225">
        <f>IF(N127="sníž. přenesená",J127,0)</f>
        <v>0</v>
      </c>
      <c r="BI127" s="225">
        <f>IF(N127="nulová",J127,0)</f>
        <v>0</v>
      </c>
      <c r="BJ127" s="18" t="s">
        <v>136</v>
      </c>
      <c r="BK127" s="225">
        <f>ROUND(I127*H127,2)</f>
        <v>0</v>
      </c>
      <c r="BL127" s="18" t="s">
        <v>201</v>
      </c>
      <c r="BM127" s="224" t="s">
        <v>2414</v>
      </c>
    </row>
    <row r="128" spans="2:47" s="1" customFormat="1" ht="12">
      <c r="B128" s="40"/>
      <c r="C128" s="41"/>
      <c r="D128" s="238" t="s">
        <v>264</v>
      </c>
      <c r="E128" s="41"/>
      <c r="F128" s="248" t="s">
        <v>2415</v>
      </c>
      <c r="G128" s="41"/>
      <c r="H128" s="41"/>
      <c r="I128" s="137"/>
      <c r="J128" s="41"/>
      <c r="K128" s="41"/>
      <c r="L128" s="45"/>
      <c r="M128" s="249"/>
      <c r="N128" s="85"/>
      <c r="O128" s="85"/>
      <c r="P128" s="85"/>
      <c r="Q128" s="85"/>
      <c r="R128" s="85"/>
      <c r="S128" s="85"/>
      <c r="T128" s="86"/>
      <c r="AT128" s="18" t="s">
        <v>264</v>
      </c>
      <c r="AU128" s="18" t="s">
        <v>136</v>
      </c>
    </row>
    <row r="129" spans="2:63" s="11" customFormat="1" ht="25.9" customHeight="1">
      <c r="B129" s="197"/>
      <c r="C129" s="198"/>
      <c r="D129" s="199" t="s">
        <v>78</v>
      </c>
      <c r="E129" s="200" t="s">
        <v>681</v>
      </c>
      <c r="F129" s="200" t="s">
        <v>682</v>
      </c>
      <c r="G129" s="198"/>
      <c r="H129" s="198"/>
      <c r="I129" s="201"/>
      <c r="J129" s="202">
        <f>BK129</f>
        <v>0</v>
      </c>
      <c r="K129" s="198"/>
      <c r="L129" s="203"/>
      <c r="M129" s="204"/>
      <c r="N129" s="205"/>
      <c r="O129" s="205"/>
      <c r="P129" s="206">
        <f>P130+P137</f>
        <v>0</v>
      </c>
      <c r="Q129" s="205"/>
      <c r="R129" s="206">
        <f>R130+R137</f>
        <v>0.13647800000000002</v>
      </c>
      <c r="S129" s="205"/>
      <c r="T129" s="207">
        <f>T130+T137</f>
        <v>0</v>
      </c>
      <c r="AR129" s="208" t="s">
        <v>136</v>
      </c>
      <c r="AT129" s="209" t="s">
        <v>78</v>
      </c>
      <c r="AU129" s="209" t="s">
        <v>79</v>
      </c>
      <c r="AY129" s="208" t="s">
        <v>194</v>
      </c>
      <c r="BK129" s="210">
        <f>BK130+BK137</f>
        <v>0</v>
      </c>
    </row>
    <row r="130" spans="2:63" s="11" customFormat="1" ht="22.8" customHeight="1">
      <c r="B130" s="197"/>
      <c r="C130" s="198"/>
      <c r="D130" s="199" t="s">
        <v>78</v>
      </c>
      <c r="E130" s="211" t="s">
        <v>863</v>
      </c>
      <c r="F130" s="211" t="s">
        <v>864</v>
      </c>
      <c r="G130" s="198"/>
      <c r="H130" s="198"/>
      <c r="I130" s="201"/>
      <c r="J130" s="212">
        <f>BK130</f>
        <v>0</v>
      </c>
      <c r="K130" s="198"/>
      <c r="L130" s="203"/>
      <c r="M130" s="204"/>
      <c r="N130" s="205"/>
      <c r="O130" s="205"/>
      <c r="P130" s="206">
        <f>SUM(P131:P136)</f>
        <v>0</v>
      </c>
      <c r="Q130" s="205"/>
      <c r="R130" s="206">
        <f>SUM(R131:R136)</f>
        <v>0.12587800000000002</v>
      </c>
      <c r="S130" s="205"/>
      <c r="T130" s="207">
        <f>SUM(T131:T136)</f>
        <v>0</v>
      </c>
      <c r="AR130" s="208" t="s">
        <v>136</v>
      </c>
      <c r="AT130" s="209" t="s">
        <v>78</v>
      </c>
      <c r="AU130" s="209" t="s">
        <v>21</v>
      </c>
      <c r="AY130" s="208" t="s">
        <v>194</v>
      </c>
      <c r="BK130" s="210">
        <f>SUM(BK131:BK136)</f>
        <v>0</v>
      </c>
    </row>
    <row r="131" spans="2:65" s="1" customFormat="1" ht="16.5" customHeight="1">
      <c r="B131" s="40"/>
      <c r="C131" s="213" t="s">
        <v>357</v>
      </c>
      <c r="D131" s="213" t="s">
        <v>196</v>
      </c>
      <c r="E131" s="214" t="s">
        <v>2416</v>
      </c>
      <c r="F131" s="215" t="s">
        <v>2417</v>
      </c>
      <c r="G131" s="216" t="s">
        <v>262</v>
      </c>
      <c r="H131" s="217">
        <v>3</v>
      </c>
      <c r="I131" s="218"/>
      <c r="J131" s="219">
        <f>ROUND(I131*H131,2)</f>
        <v>0</v>
      </c>
      <c r="K131" s="215" t="s">
        <v>200</v>
      </c>
      <c r="L131" s="45"/>
      <c r="M131" s="220" t="s">
        <v>32</v>
      </c>
      <c r="N131" s="221" t="s">
        <v>51</v>
      </c>
      <c r="O131" s="85"/>
      <c r="P131" s="222">
        <f>O131*H131</f>
        <v>0</v>
      </c>
      <c r="Q131" s="222">
        <v>0.00132</v>
      </c>
      <c r="R131" s="222">
        <f>Q131*H131</f>
        <v>0.00396</v>
      </c>
      <c r="S131" s="222">
        <v>0</v>
      </c>
      <c r="T131" s="223">
        <f>S131*H131</f>
        <v>0</v>
      </c>
      <c r="AR131" s="224" t="s">
        <v>267</v>
      </c>
      <c r="AT131" s="224" t="s">
        <v>196</v>
      </c>
      <c r="AU131" s="224" t="s">
        <v>136</v>
      </c>
      <c r="AY131" s="18" t="s">
        <v>194</v>
      </c>
      <c r="BE131" s="225">
        <f>IF(N131="základní",J131,0)</f>
        <v>0</v>
      </c>
      <c r="BF131" s="225">
        <f>IF(N131="snížená",J131,0)</f>
        <v>0</v>
      </c>
      <c r="BG131" s="225">
        <f>IF(N131="zákl. přenesená",J131,0)</f>
        <v>0</v>
      </c>
      <c r="BH131" s="225">
        <f>IF(N131="sníž. přenesená",J131,0)</f>
        <v>0</v>
      </c>
      <c r="BI131" s="225">
        <f>IF(N131="nulová",J131,0)</f>
        <v>0</v>
      </c>
      <c r="BJ131" s="18" t="s">
        <v>136</v>
      </c>
      <c r="BK131" s="225">
        <f>ROUND(I131*H131,2)</f>
        <v>0</v>
      </c>
      <c r="BL131" s="18" t="s">
        <v>267</v>
      </c>
      <c r="BM131" s="224" t="s">
        <v>2418</v>
      </c>
    </row>
    <row r="132" spans="2:65" s="1" customFormat="1" ht="16.5" customHeight="1">
      <c r="B132" s="40"/>
      <c r="C132" s="213" t="s">
        <v>362</v>
      </c>
      <c r="D132" s="213" t="s">
        <v>196</v>
      </c>
      <c r="E132" s="214" t="s">
        <v>2419</v>
      </c>
      <c r="F132" s="215" t="s">
        <v>2420</v>
      </c>
      <c r="G132" s="216" t="s">
        <v>262</v>
      </c>
      <c r="H132" s="217">
        <v>35.1</v>
      </c>
      <c r="I132" s="218"/>
      <c r="J132" s="219">
        <f>ROUND(I132*H132,2)</f>
        <v>0</v>
      </c>
      <c r="K132" s="215" t="s">
        <v>200</v>
      </c>
      <c r="L132" s="45"/>
      <c r="M132" s="220" t="s">
        <v>32</v>
      </c>
      <c r="N132" s="221" t="s">
        <v>51</v>
      </c>
      <c r="O132" s="85"/>
      <c r="P132" s="222">
        <f>O132*H132</f>
        <v>0</v>
      </c>
      <c r="Q132" s="222">
        <v>0.00182</v>
      </c>
      <c r="R132" s="222">
        <f>Q132*H132</f>
        <v>0.06388200000000001</v>
      </c>
      <c r="S132" s="222">
        <v>0</v>
      </c>
      <c r="T132" s="223">
        <f>S132*H132</f>
        <v>0</v>
      </c>
      <c r="AR132" s="224" t="s">
        <v>267</v>
      </c>
      <c r="AT132" s="224" t="s">
        <v>196</v>
      </c>
      <c r="AU132" s="224" t="s">
        <v>136</v>
      </c>
      <c r="AY132" s="18" t="s">
        <v>194</v>
      </c>
      <c r="BE132" s="225">
        <f>IF(N132="základní",J132,0)</f>
        <v>0</v>
      </c>
      <c r="BF132" s="225">
        <f>IF(N132="snížená",J132,0)</f>
        <v>0</v>
      </c>
      <c r="BG132" s="225">
        <f>IF(N132="zákl. přenesená",J132,0)</f>
        <v>0</v>
      </c>
      <c r="BH132" s="225">
        <f>IF(N132="sníž. přenesená",J132,0)</f>
        <v>0</v>
      </c>
      <c r="BI132" s="225">
        <f>IF(N132="nulová",J132,0)</f>
        <v>0</v>
      </c>
      <c r="BJ132" s="18" t="s">
        <v>136</v>
      </c>
      <c r="BK132" s="225">
        <f>ROUND(I132*H132,2)</f>
        <v>0</v>
      </c>
      <c r="BL132" s="18" t="s">
        <v>267</v>
      </c>
      <c r="BM132" s="224" t="s">
        <v>2421</v>
      </c>
    </row>
    <row r="133" spans="2:65" s="1" customFormat="1" ht="16.5" customHeight="1">
      <c r="B133" s="40"/>
      <c r="C133" s="213" t="s">
        <v>366</v>
      </c>
      <c r="D133" s="213" t="s">
        <v>196</v>
      </c>
      <c r="E133" s="214" t="s">
        <v>2422</v>
      </c>
      <c r="F133" s="215" t="s">
        <v>2423</v>
      </c>
      <c r="G133" s="216" t="s">
        <v>262</v>
      </c>
      <c r="H133" s="217">
        <v>17.3</v>
      </c>
      <c r="I133" s="218"/>
      <c r="J133" s="219">
        <f>ROUND(I133*H133,2)</f>
        <v>0</v>
      </c>
      <c r="K133" s="215" t="s">
        <v>200</v>
      </c>
      <c r="L133" s="45"/>
      <c r="M133" s="220" t="s">
        <v>32</v>
      </c>
      <c r="N133" s="221" t="s">
        <v>51</v>
      </c>
      <c r="O133" s="85"/>
      <c r="P133" s="222">
        <f>O133*H133</f>
        <v>0</v>
      </c>
      <c r="Q133" s="222">
        <v>0.00282</v>
      </c>
      <c r="R133" s="222">
        <f>Q133*H133</f>
        <v>0.048786</v>
      </c>
      <c r="S133" s="222">
        <v>0</v>
      </c>
      <c r="T133" s="223">
        <f>S133*H133</f>
        <v>0</v>
      </c>
      <c r="AR133" s="224" t="s">
        <v>267</v>
      </c>
      <c r="AT133" s="224" t="s">
        <v>196</v>
      </c>
      <c r="AU133" s="224" t="s">
        <v>136</v>
      </c>
      <c r="AY133" s="18" t="s">
        <v>194</v>
      </c>
      <c r="BE133" s="225">
        <f>IF(N133="základní",J133,0)</f>
        <v>0</v>
      </c>
      <c r="BF133" s="225">
        <f>IF(N133="snížená",J133,0)</f>
        <v>0</v>
      </c>
      <c r="BG133" s="225">
        <f>IF(N133="zákl. přenesená",J133,0)</f>
        <v>0</v>
      </c>
      <c r="BH133" s="225">
        <f>IF(N133="sníž. přenesená",J133,0)</f>
        <v>0</v>
      </c>
      <c r="BI133" s="225">
        <f>IF(N133="nulová",J133,0)</f>
        <v>0</v>
      </c>
      <c r="BJ133" s="18" t="s">
        <v>136</v>
      </c>
      <c r="BK133" s="225">
        <f>ROUND(I133*H133,2)</f>
        <v>0</v>
      </c>
      <c r="BL133" s="18" t="s">
        <v>267</v>
      </c>
      <c r="BM133" s="224" t="s">
        <v>2424</v>
      </c>
    </row>
    <row r="134" spans="2:65" s="1" customFormat="1" ht="16.5" customHeight="1">
      <c r="B134" s="40"/>
      <c r="C134" s="213" t="s">
        <v>370</v>
      </c>
      <c r="D134" s="213" t="s">
        <v>196</v>
      </c>
      <c r="E134" s="214" t="s">
        <v>1461</v>
      </c>
      <c r="F134" s="215" t="s">
        <v>1462</v>
      </c>
      <c r="G134" s="216" t="s">
        <v>262</v>
      </c>
      <c r="H134" s="217">
        <v>55.4</v>
      </c>
      <c r="I134" s="218"/>
      <c r="J134" s="219">
        <f>ROUND(I134*H134,2)</f>
        <v>0</v>
      </c>
      <c r="K134" s="215" t="s">
        <v>200</v>
      </c>
      <c r="L134" s="45"/>
      <c r="M134" s="220" t="s">
        <v>32</v>
      </c>
      <c r="N134" s="221" t="s">
        <v>51</v>
      </c>
      <c r="O134" s="85"/>
      <c r="P134" s="222">
        <f>O134*H134</f>
        <v>0</v>
      </c>
      <c r="Q134" s="222">
        <v>0</v>
      </c>
      <c r="R134" s="222">
        <f>Q134*H134</f>
        <v>0</v>
      </c>
      <c r="S134" s="222">
        <v>0</v>
      </c>
      <c r="T134" s="223">
        <f>S134*H134</f>
        <v>0</v>
      </c>
      <c r="AR134" s="224" t="s">
        <v>267</v>
      </c>
      <c r="AT134" s="224" t="s">
        <v>196</v>
      </c>
      <c r="AU134" s="224" t="s">
        <v>136</v>
      </c>
      <c r="AY134" s="18" t="s">
        <v>194</v>
      </c>
      <c r="BE134" s="225">
        <f>IF(N134="základní",J134,0)</f>
        <v>0</v>
      </c>
      <c r="BF134" s="225">
        <f>IF(N134="snížená",J134,0)</f>
        <v>0</v>
      </c>
      <c r="BG134" s="225">
        <f>IF(N134="zákl. přenesená",J134,0)</f>
        <v>0</v>
      </c>
      <c r="BH134" s="225">
        <f>IF(N134="sníž. přenesená",J134,0)</f>
        <v>0</v>
      </c>
      <c r="BI134" s="225">
        <f>IF(N134="nulová",J134,0)</f>
        <v>0</v>
      </c>
      <c r="BJ134" s="18" t="s">
        <v>136</v>
      </c>
      <c r="BK134" s="225">
        <f>ROUND(I134*H134,2)</f>
        <v>0</v>
      </c>
      <c r="BL134" s="18" t="s">
        <v>267</v>
      </c>
      <c r="BM134" s="224" t="s">
        <v>2425</v>
      </c>
    </row>
    <row r="135" spans="2:65" s="1" customFormat="1" ht="24" customHeight="1">
      <c r="B135" s="40"/>
      <c r="C135" s="213" t="s">
        <v>374</v>
      </c>
      <c r="D135" s="213" t="s">
        <v>196</v>
      </c>
      <c r="E135" s="214" t="s">
        <v>1464</v>
      </c>
      <c r="F135" s="215" t="s">
        <v>1465</v>
      </c>
      <c r="G135" s="216" t="s">
        <v>242</v>
      </c>
      <c r="H135" s="217">
        <v>22.264</v>
      </c>
      <c r="I135" s="218"/>
      <c r="J135" s="219">
        <f>ROUND(I135*H135,2)</f>
        <v>0</v>
      </c>
      <c r="K135" s="215" t="s">
        <v>200</v>
      </c>
      <c r="L135" s="45"/>
      <c r="M135" s="220" t="s">
        <v>32</v>
      </c>
      <c r="N135" s="221" t="s">
        <v>51</v>
      </c>
      <c r="O135" s="85"/>
      <c r="P135" s="222">
        <f>O135*H135</f>
        <v>0</v>
      </c>
      <c r="Q135" s="222">
        <v>0</v>
      </c>
      <c r="R135" s="222">
        <f>Q135*H135</f>
        <v>0</v>
      </c>
      <c r="S135" s="222">
        <v>0</v>
      </c>
      <c r="T135" s="223">
        <f>S135*H135</f>
        <v>0</v>
      </c>
      <c r="AR135" s="224" t="s">
        <v>267</v>
      </c>
      <c r="AT135" s="224" t="s">
        <v>196</v>
      </c>
      <c r="AU135" s="224" t="s">
        <v>136</v>
      </c>
      <c r="AY135" s="18" t="s">
        <v>194</v>
      </c>
      <c r="BE135" s="225">
        <f>IF(N135="základní",J135,0)</f>
        <v>0</v>
      </c>
      <c r="BF135" s="225">
        <f>IF(N135="snížená",J135,0)</f>
        <v>0</v>
      </c>
      <c r="BG135" s="225">
        <f>IF(N135="zákl. přenesená",J135,0)</f>
        <v>0</v>
      </c>
      <c r="BH135" s="225">
        <f>IF(N135="sníž. přenesená",J135,0)</f>
        <v>0</v>
      </c>
      <c r="BI135" s="225">
        <f>IF(N135="nulová",J135,0)</f>
        <v>0</v>
      </c>
      <c r="BJ135" s="18" t="s">
        <v>136</v>
      </c>
      <c r="BK135" s="225">
        <f>ROUND(I135*H135,2)</f>
        <v>0</v>
      </c>
      <c r="BL135" s="18" t="s">
        <v>267</v>
      </c>
      <c r="BM135" s="224" t="s">
        <v>2426</v>
      </c>
    </row>
    <row r="136" spans="2:65" s="1" customFormat="1" ht="16.5" customHeight="1">
      <c r="B136" s="40"/>
      <c r="C136" s="213" t="s">
        <v>378</v>
      </c>
      <c r="D136" s="213" t="s">
        <v>196</v>
      </c>
      <c r="E136" s="214" t="s">
        <v>2427</v>
      </c>
      <c r="F136" s="215" t="s">
        <v>2428</v>
      </c>
      <c r="G136" s="216" t="s">
        <v>205</v>
      </c>
      <c r="H136" s="217">
        <v>5</v>
      </c>
      <c r="I136" s="218"/>
      <c r="J136" s="219">
        <f>ROUND(I136*H136,2)</f>
        <v>0</v>
      </c>
      <c r="K136" s="215" t="s">
        <v>1406</v>
      </c>
      <c r="L136" s="45"/>
      <c r="M136" s="220" t="s">
        <v>32</v>
      </c>
      <c r="N136" s="221" t="s">
        <v>51</v>
      </c>
      <c r="O136" s="85"/>
      <c r="P136" s="222">
        <f>O136*H136</f>
        <v>0</v>
      </c>
      <c r="Q136" s="222">
        <v>0.00185</v>
      </c>
      <c r="R136" s="222">
        <f>Q136*H136</f>
        <v>0.009250000000000001</v>
      </c>
      <c r="S136" s="222">
        <v>0</v>
      </c>
      <c r="T136" s="223">
        <f>S136*H136</f>
        <v>0</v>
      </c>
      <c r="AR136" s="224" t="s">
        <v>267</v>
      </c>
      <c r="AT136" s="224" t="s">
        <v>196</v>
      </c>
      <c r="AU136" s="224" t="s">
        <v>136</v>
      </c>
      <c r="AY136" s="18" t="s">
        <v>194</v>
      </c>
      <c r="BE136" s="225">
        <f>IF(N136="základní",J136,0)</f>
        <v>0</v>
      </c>
      <c r="BF136" s="225">
        <f>IF(N136="snížená",J136,0)</f>
        <v>0</v>
      </c>
      <c r="BG136" s="225">
        <f>IF(N136="zákl. přenesená",J136,0)</f>
        <v>0</v>
      </c>
      <c r="BH136" s="225">
        <f>IF(N136="sníž. přenesená",J136,0)</f>
        <v>0</v>
      </c>
      <c r="BI136" s="225">
        <f>IF(N136="nulová",J136,0)</f>
        <v>0</v>
      </c>
      <c r="BJ136" s="18" t="s">
        <v>136</v>
      </c>
      <c r="BK136" s="225">
        <f>ROUND(I136*H136,2)</f>
        <v>0</v>
      </c>
      <c r="BL136" s="18" t="s">
        <v>267</v>
      </c>
      <c r="BM136" s="224" t="s">
        <v>2429</v>
      </c>
    </row>
    <row r="137" spans="2:63" s="11" customFormat="1" ht="22.8" customHeight="1">
      <c r="B137" s="197"/>
      <c r="C137" s="198"/>
      <c r="D137" s="199" t="s">
        <v>78</v>
      </c>
      <c r="E137" s="211" t="s">
        <v>1126</v>
      </c>
      <c r="F137" s="211" t="s">
        <v>1127</v>
      </c>
      <c r="G137" s="198"/>
      <c r="H137" s="198"/>
      <c r="I137" s="201"/>
      <c r="J137" s="212">
        <f>BK137</f>
        <v>0</v>
      </c>
      <c r="K137" s="198"/>
      <c r="L137" s="203"/>
      <c r="M137" s="204"/>
      <c r="N137" s="205"/>
      <c r="O137" s="205"/>
      <c r="P137" s="206">
        <f>SUM(P138:P142)</f>
        <v>0</v>
      </c>
      <c r="Q137" s="205"/>
      <c r="R137" s="206">
        <f>SUM(R138:R142)</f>
        <v>0.0106</v>
      </c>
      <c r="S137" s="205"/>
      <c r="T137" s="207">
        <f>SUM(T138:T142)</f>
        <v>0</v>
      </c>
      <c r="AR137" s="208" t="s">
        <v>136</v>
      </c>
      <c r="AT137" s="209" t="s">
        <v>78</v>
      </c>
      <c r="AU137" s="209" t="s">
        <v>21</v>
      </c>
      <c r="AY137" s="208" t="s">
        <v>194</v>
      </c>
      <c r="BK137" s="210">
        <f>SUM(BK138:BK142)</f>
        <v>0</v>
      </c>
    </row>
    <row r="138" spans="2:65" s="1" customFormat="1" ht="16.5" customHeight="1">
      <c r="B138" s="40"/>
      <c r="C138" s="213" t="s">
        <v>355</v>
      </c>
      <c r="D138" s="213" t="s">
        <v>196</v>
      </c>
      <c r="E138" s="214" t="s">
        <v>1153</v>
      </c>
      <c r="F138" s="215" t="s">
        <v>1154</v>
      </c>
      <c r="G138" s="216" t="s">
        <v>217</v>
      </c>
      <c r="H138" s="217">
        <v>0.5</v>
      </c>
      <c r="I138" s="218"/>
      <c r="J138" s="219">
        <f>ROUND(I138*H138,2)</f>
        <v>0</v>
      </c>
      <c r="K138" s="215" t="s">
        <v>200</v>
      </c>
      <c r="L138" s="45"/>
      <c r="M138" s="220" t="s">
        <v>32</v>
      </c>
      <c r="N138" s="221" t="s">
        <v>51</v>
      </c>
      <c r="O138" s="85"/>
      <c r="P138" s="222">
        <f>O138*H138</f>
        <v>0</v>
      </c>
      <c r="Q138" s="222">
        <v>0</v>
      </c>
      <c r="R138" s="222">
        <f>Q138*H138</f>
        <v>0</v>
      </c>
      <c r="S138" s="222">
        <v>0</v>
      </c>
      <c r="T138" s="223">
        <f>S138*H138</f>
        <v>0</v>
      </c>
      <c r="AR138" s="224" t="s">
        <v>267</v>
      </c>
      <c r="AT138" s="224" t="s">
        <v>196</v>
      </c>
      <c r="AU138" s="224" t="s">
        <v>136</v>
      </c>
      <c r="AY138" s="18" t="s">
        <v>194</v>
      </c>
      <c r="BE138" s="225">
        <f>IF(N138="základní",J138,0)</f>
        <v>0</v>
      </c>
      <c r="BF138" s="225">
        <f>IF(N138="snížená",J138,0)</f>
        <v>0</v>
      </c>
      <c r="BG138" s="225">
        <f>IF(N138="zákl. přenesená",J138,0)</f>
        <v>0</v>
      </c>
      <c r="BH138" s="225">
        <f>IF(N138="sníž. přenesená",J138,0)</f>
        <v>0</v>
      </c>
      <c r="BI138" s="225">
        <f>IF(N138="nulová",J138,0)</f>
        <v>0</v>
      </c>
      <c r="BJ138" s="18" t="s">
        <v>136</v>
      </c>
      <c r="BK138" s="225">
        <f>ROUND(I138*H138,2)</f>
        <v>0</v>
      </c>
      <c r="BL138" s="18" t="s">
        <v>267</v>
      </c>
      <c r="BM138" s="224" t="s">
        <v>2430</v>
      </c>
    </row>
    <row r="139" spans="2:65" s="1" customFormat="1" ht="16.5" customHeight="1">
      <c r="B139" s="40"/>
      <c r="C139" s="226" t="s">
        <v>385</v>
      </c>
      <c r="D139" s="226" t="s">
        <v>249</v>
      </c>
      <c r="E139" s="227" t="s">
        <v>2431</v>
      </c>
      <c r="F139" s="228" t="s">
        <v>2432</v>
      </c>
      <c r="G139" s="229" t="s">
        <v>217</v>
      </c>
      <c r="H139" s="230">
        <v>0.5</v>
      </c>
      <c r="I139" s="231"/>
      <c r="J139" s="232">
        <f>ROUND(I139*H139,2)</f>
        <v>0</v>
      </c>
      <c r="K139" s="228" t="s">
        <v>200</v>
      </c>
      <c r="L139" s="233"/>
      <c r="M139" s="234" t="s">
        <v>32</v>
      </c>
      <c r="N139" s="235" t="s">
        <v>51</v>
      </c>
      <c r="O139" s="85"/>
      <c r="P139" s="222">
        <f>O139*H139</f>
        <v>0</v>
      </c>
      <c r="Q139" s="222">
        <v>0.02</v>
      </c>
      <c r="R139" s="222">
        <f>Q139*H139</f>
        <v>0.01</v>
      </c>
      <c r="S139" s="222">
        <v>0</v>
      </c>
      <c r="T139" s="223">
        <f>S139*H139</f>
        <v>0</v>
      </c>
      <c r="AR139" s="224" t="s">
        <v>378</v>
      </c>
      <c r="AT139" s="224" t="s">
        <v>249</v>
      </c>
      <c r="AU139" s="224" t="s">
        <v>136</v>
      </c>
      <c r="AY139" s="18" t="s">
        <v>194</v>
      </c>
      <c r="BE139" s="225">
        <f>IF(N139="základní",J139,0)</f>
        <v>0</v>
      </c>
      <c r="BF139" s="225">
        <f>IF(N139="snížená",J139,0)</f>
        <v>0</v>
      </c>
      <c r="BG139" s="225">
        <f>IF(N139="zákl. přenesená",J139,0)</f>
        <v>0</v>
      </c>
      <c r="BH139" s="225">
        <f>IF(N139="sníž. přenesená",J139,0)</f>
        <v>0</v>
      </c>
      <c r="BI139" s="225">
        <f>IF(N139="nulová",J139,0)</f>
        <v>0</v>
      </c>
      <c r="BJ139" s="18" t="s">
        <v>136</v>
      </c>
      <c r="BK139" s="225">
        <f>ROUND(I139*H139,2)</f>
        <v>0</v>
      </c>
      <c r="BL139" s="18" t="s">
        <v>267</v>
      </c>
      <c r="BM139" s="224" t="s">
        <v>2433</v>
      </c>
    </row>
    <row r="140" spans="2:65" s="1" customFormat="1" ht="16.5" customHeight="1">
      <c r="B140" s="40"/>
      <c r="C140" s="213" t="s">
        <v>389</v>
      </c>
      <c r="D140" s="213" t="s">
        <v>196</v>
      </c>
      <c r="E140" s="214" t="s">
        <v>2434</v>
      </c>
      <c r="F140" s="215" t="s">
        <v>2435</v>
      </c>
      <c r="G140" s="216" t="s">
        <v>262</v>
      </c>
      <c r="H140" s="217">
        <v>3</v>
      </c>
      <c r="I140" s="218"/>
      <c r="J140" s="219">
        <f>ROUND(I140*H140,2)</f>
        <v>0</v>
      </c>
      <c r="K140" s="215" t="s">
        <v>200</v>
      </c>
      <c r="L140" s="45"/>
      <c r="M140" s="220" t="s">
        <v>32</v>
      </c>
      <c r="N140" s="221" t="s">
        <v>51</v>
      </c>
      <c r="O140" s="85"/>
      <c r="P140" s="222">
        <f>O140*H140</f>
        <v>0</v>
      </c>
      <c r="Q140" s="222">
        <v>0</v>
      </c>
      <c r="R140" s="222">
        <f>Q140*H140</f>
        <v>0</v>
      </c>
      <c r="S140" s="222">
        <v>0</v>
      </c>
      <c r="T140" s="223">
        <f>S140*H140</f>
        <v>0</v>
      </c>
      <c r="AR140" s="224" t="s">
        <v>267</v>
      </c>
      <c r="AT140" s="224" t="s">
        <v>196</v>
      </c>
      <c r="AU140" s="224" t="s">
        <v>136</v>
      </c>
      <c r="AY140" s="18" t="s">
        <v>194</v>
      </c>
      <c r="BE140" s="225">
        <f>IF(N140="základní",J140,0)</f>
        <v>0</v>
      </c>
      <c r="BF140" s="225">
        <f>IF(N140="snížená",J140,0)</f>
        <v>0</v>
      </c>
      <c r="BG140" s="225">
        <f>IF(N140="zákl. přenesená",J140,0)</f>
        <v>0</v>
      </c>
      <c r="BH140" s="225">
        <f>IF(N140="sníž. přenesená",J140,0)</f>
        <v>0</v>
      </c>
      <c r="BI140" s="225">
        <f>IF(N140="nulová",J140,0)</f>
        <v>0</v>
      </c>
      <c r="BJ140" s="18" t="s">
        <v>136</v>
      </c>
      <c r="BK140" s="225">
        <f>ROUND(I140*H140,2)</f>
        <v>0</v>
      </c>
      <c r="BL140" s="18" t="s">
        <v>267</v>
      </c>
      <c r="BM140" s="224" t="s">
        <v>2436</v>
      </c>
    </row>
    <row r="141" spans="2:51" s="12" customFormat="1" ht="12">
      <c r="B141" s="236"/>
      <c r="C141" s="237"/>
      <c r="D141" s="238" t="s">
        <v>258</v>
      </c>
      <c r="E141" s="239" t="s">
        <v>32</v>
      </c>
      <c r="F141" s="240" t="s">
        <v>2437</v>
      </c>
      <c r="G141" s="237"/>
      <c r="H141" s="241">
        <v>3</v>
      </c>
      <c r="I141" s="242"/>
      <c r="J141" s="237"/>
      <c r="K141" s="237"/>
      <c r="L141" s="243"/>
      <c r="M141" s="244"/>
      <c r="N141" s="245"/>
      <c r="O141" s="245"/>
      <c r="P141" s="245"/>
      <c r="Q141" s="245"/>
      <c r="R141" s="245"/>
      <c r="S141" s="245"/>
      <c r="T141" s="246"/>
      <c r="AT141" s="247" t="s">
        <v>258</v>
      </c>
      <c r="AU141" s="247" t="s">
        <v>136</v>
      </c>
      <c r="AV141" s="12" t="s">
        <v>136</v>
      </c>
      <c r="AW141" s="12" t="s">
        <v>39</v>
      </c>
      <c r="AX141" s="12" t="s">
        <v>21</v>
      </c>
      <c r="AY141" s="247" t="s">
        <v>194</v>
      </c>
    </row>
    <row r="142" spans="2:65" s="1" customFormat="1" ht="16.5" customHeight="1">
      <c r="B142" s="40"/>
      <c r="C142" s="226" t="s">
        <v>394</v>
      </c>
      <c r="D142" s="226" t="s">
        <v>249</v>
      </c>
      <c r="E142" s="227" t="s">
        <v>2438</v>
      </c>
      <c r="F142" s="228" t="s">
        <v>2439</v>
      </c>
      <c r="G142" s="229" t="s">
        <v>262</v>
      </c>
      <c r="H142" s="230">
        <v>3</v>
      </c>
      <c r="I142" s="231"/>
      <c r="J142" s="232">
        <f>ROUND(I142*H142,2)</f>
        <v>0</v>
      </c>
      <c r="K142" s="228" t="s">
        <v>200</v>
      </c>
      <c r="L142" s="233"/>
      <c r="M142" s="234" t="s">
        <v>32</v>
      </c>
      <c r="N142" s="235" t="s">
        <v>51</v>
      </c>
      <c r="O142" s="85"/>
      <c r="P142" s="222">
        <f>O142*H142</f>
        <v>0</v>
      </c>
      <c r="Q142" s="222">
        <v>0.0002</v>
      </c>
      <c r="R142" s="222">
        <f>Q142*H142</f>
        <v>0.0006000000000000001</v>
      </c>
      <c r="S142" s="222">
        <v>0</v>
      </c>
      <c r="T142" s="223">
        <f>S142*H142</f>
        <v>0</v>
      </c>
      <c r="AR142" s="224" t="s">
        <v>378</v>
      </c>
      <c r="AT142" s="224" t="s">
        <v>249</v>
      </c>
      <c r="AU142" s="224" t="s">
        <v>136</v>
      </c>
      <c r="AY142" s="18" t="s">
        <v>194</v>
      </c>
      <c r="BE142" s="225">
        <f>IF(N142="základní",J142,0)</f>
        <v>0</v>
      </c>
      <c r="BF142" s="225">
        <f>IF(N142="snížená",J142,0)</f>
        <v>0</v>
      </c>
      <c r="BG142" s="225">
        <f>IF(N142="zákl. přenesená",J142,0)</f>
        <v>0</v>
      </c>
      <c r="BH142" s="225">
        <f>IF(N142="sníž. přenesená",J142,0)</f>
        <v>0</v>
      </c>
      <c r="BI142" s="225">
        <f>IF(N142="nulová",J142,0)</f>
        <v>0</v>
      </c>
      <c r="BJ142" s="18" t="s">
        <v>136</v>
      </c>
      <c r="BK142" s="225">
        <f>ROUND(I142*H142,2)</f>
        <v>0</v>
      </c>
      <c r="BL142" s="18" t="s">
        <v>267</v>
      </c>
      <c r="BM142" s="224" t="s">
        <v>2440</v>
      </c>
    </row>
    <row r="143" spans="2:63" s="11" customFormat="1" ht="25.9" customHeight="1">
      <c r="B143" s="197"/>
      <c r="C143" s="198"/>
      <c r="D143" s="199" t="s">
        <v>78</v>
      </c>
      <c r="E143" s="200" t="s">
        <v>1627</v>
      </c>
      <c r="F143" s="200" t="s">
        <v>1628</v>
      </c>
      <c r="G143" s="198"/>
      <c r="H143" s="198"/>
      <c r="I143" s="201"/>
      <c r="J143" s="202">
        <f>BK143</f>
        <v>0</v>
      </c>
      <c r="K143" s="198"/>
      <c r="L143" s="203"/>
      <c r="M143" s="204"/>
      <c r="N143" s="205"/>
      <c r="O143" s="205"/>
      <c r="P143" s="206">
        <f>P144</f>
        <v>0</v>
      </c>
      <c r="Q143" s="205"/>
      <c r="R143" s="206">
        <f>R144</f>
        <v>0</v>
      </c>
      <c r="S143" s="205"/>
      <c r="T143" s="207">
        <f>T144</f>
        <v>0</v>
      </c>
      <c r="AR143" s="208" t="s">
        <v>214</v>
      </c>
      <c r="AT143" s="209" t="s">
        <v>78</v>
      </c>
      <c r="AU143" s="209" t="s">
        <v>79</v>
      </c>
      <c r="AY143" s="208" t="s">
        <v>194</v>
      </c>
      <c r="BK143" s="210">
        <f>BK144</f>
        <v>0</v>
      </c>
    </row>
    <row r="144" spans="2:63" s="11" customFormat="1" ht="22.8" customHeight="1">
      <c r="B144" s="197"/>
      <c r="C144" s="198"/>
      <c r="D144" s="199" t="s">
        <v>78</v>
      </c>
      <c r="E144" s="211" t="s">
        <v>79</v>
      </c>
      <c r="F144" s="211" t="s">
        <v>1628</v>
      </c>
      <c r="G144" s="198"/>
      <c r="H144" s="198"/>
      <c r="I144" s="201"/>
      <c r="J144" s="212">
        <f>BK144</f>
        <v>0</v>
      </c>
      <c r="K144" s="198"/>
      <c r="L144" s="203"/>
      <c r="M144" s="204"/>
      <c r="N144" s="205"/>
      <c r="O144" s="205"/>
      <c r="P144" s="206">
        <f>SUM(P145:P146)</f>
        <v>0</v>
      </c>
      <c r="Q144" s="205"/>
      <c r="R144" s="206">
        <f>SUM(R145:R146)</f>
        <v>0</v>
      </c>
      <c r="S144" s="205"/>
      <c r="T144" s="207">
        <f>SUM(T145:T146)</f>
        <v>0</v>
      </c>
      <c r="AR144" s="208" t="s">
        <v>214</v>
      </c>
      <c r="AT144" s="209" t="s">
        <v>78</v>
      </c>
      <c r="AU144" s="209" t="s">
        <v>21</v>
      </c>
      <c r="AY144" s="208" t="s">
        <v>194</v>
      </c>
      <c r="BK144" s="210">
        <f>SUM(BK145:BK146)</f>
        <v>0</v>
      </c>
    </row>
    <row r="145" spans="2:65" s="1" customFormat="1" ht="24" customHeight="1">
      <c r="B145" s="40"/>
      <c r="C145" s="213" t="s">
        <v>398</v>
      </c>
      <c r="D145" s="213" t="s">
        <v>196</v>
      </c>
      <c r="E145" s="214" t="s">
        <v>1695</v>
      </c>
      <c r="F145" s="215" t="s">
        <v>2441</v>
      </c>
      <c r="G145" s="216" t="s">
        <v>931</v>
      </c>
      <c r="H145" s="217">
        <v>1</v>
      </c>
      <c r="I145" s="218"/>
      <c r="J145" s="219">
        <f>ROUND(I145*H145,2)</f>
        <v>0</v>
      </c>
      <c r="K145" s="215" t="s">
        <v>1631</v>
      </c>
      <c r="L145" s="45"/>
      <c r="M145" s="220" t="s">
        <v>32</v>
      </c>
      <c r="N145" s="221" t="s">
        <v>51</v>
      </c>
      <c r="O145" s="85"/>
      <c r="P145" s="222">
        <f>O145*H145</f>
        <v>0</v>
      </c>
      <c r="Q145" s="222">
        <v>0</v>
      </c>
      <c r="R145" s="222">
        <f>Q145*H145</f>
        <v>0</v>
      </c>
      <c r="S145" s="222">
        <v>0</v>
      </c>
      <c r="T145" s="223">
        <f>S145*H145</f>
        <v>0</v>
      </c>
      <c r="AR145" s="224" t="s">
        <v>2287</v>
      </c>
      <c r="AT145" s="224" t="s">
        <v>196</v>
      </c>
      <c r="AU145" s="224" t="s">
        <v>136</v>
      </c>
      <c r="AY145" s="18" t="s">
        <v>194</v>
      </c>
      <c r="BE145" s="225">
        <f>IF(N145="základní",J145,0)</f>
        <v>0</v>
      </c>
      <c r="BF145" s="225">
        <f>IF(N145="snížená",J145,0)</f>
        <v>0</v>
      </c>
      <c r="BG145" s="225">
        <f>IF(N145="zákl. přenesená",J145,0)</f>
        <v>0</v>
      </c>
      <c r="BH145" s="225">
        <f>IF(N145="sníž. přenesená",J145,0)</f>
        <v>0</v>
      </c>
      <c r="BI145" s="225">
        <f>IF(N145="nulová",J145,0)</f>
        <v>0</v>
      </c>
      <c r="BJ145" s="18" t="s">
        <v>136</v>
      </c>
      <c r="BK145" s="225">
        <f>ROUND(I145*H145,2)</f>
        <v>0</v>
      </c>
      <c r="BL145" s="18" t="s">
        <v>2287</v>
      </c>
      <c r="BM145" s="224" t="s">
        <v>2442</v>
      </c>
    </row>
    <row r="146" spans="2:65" s="1" customFormat="1" ht="24" customHeight="1">
      <c r="B146" s="40"/>
      <c r="C146" s="213" t="s">
        <v>406</v>
      </c>
      <c r="D146" s="213" t="s">
        <v>196</v>
      </c>
      <c r="E146" s="214" t="s">
        <v>1629</v>
      </c>
      <c r="F146" s="215" t="s">
        <v>2443</v>
      </c>
      <c r="G146" s="216" t="s">
        <v>931</v>
      </c>
      <c r="H146" s="217">
        <v>1</v>
      </c>
      <c r="I146" s="218"/>
      <c r="J146" s="219">
        <f>ROUND(I146*H146,2)</f>
        <v>0</v>
      </c>
      <c r="K146" s="215" t="s">
        <v>1631</v>
      </c>
      <c r="L146" s="45"/>
      <c r="M146" s="282" t="s">
        <v>32</v>
      </c>
      <c r="N146" s="283" t="s">
        <v>51</v>
      </c>
      <c r="O146" s="284"/>
      <c r="P146" s="285">
        <f>O146*H146</f>
        <v>0</v>
      </c>
      <c r="Q146" s="285">
        <v>0</v>
      </c>
      <c r="R146" s="285">
        <f>Q146*H146</f>
        <v>0</v>
      </c>
      <c r="S146" s="285">
        <v>0</v>
      </c>
      <c r="T146" s="286">
        <f>S146*H146</f>
        <v>0</v>
      </c>
      <c r="AR146" s="224" t="s">
        <v>1632</v>
      </c>
      <c r="AT146" s="224" t="s">
        <v>196</v>
      </c>
      <c r="AU146" s="224" t="s">
        <v>136</v>
      </c>
      <c r="AY146" s="18" t="s">
        <v>194</v>
      </c>
      <c r="BE146" s="225">
        <f>IF(N146="základní",J146,0)</f>
        <v>0</v>
      </c>
      <c r="BF146" s="225">
        <f>IF(N146="snížená",J146,0)</f>
        <v>0</v>
      </c>
      <c r="BG146" s="225">
        <f>IF(N146="zákl. přenesená",J146,0)</f>
        <v>0</v>
      </c>
      <c r="BH146" s="225">
        <f>IF(N146="sníž. přenesená",J146,0)</f>
        <v>0</v>
      </c>
      <c r="BI146" s="225">
        <f>IF(N146="nulová",J146,0)</f>
        <v>0</v>
      </c>
      <c r="BJ146" s="18" t="s">
        <v>136</v>
      </c>
      <c r="BK146" s="225">
        <f>ROUND(I146*H146,2)</f>
        <v>0</v>
      </c>
      <c r="BL146" s="18" t="s">
        <v>1632</v>
      </c>
      <c r="BM146" s="224" t="s">
        <v>2444</v>
      </c>
    </row>
    <row r="147" spans="2:12" s="1" customFormat="1" ht="6.95" customHeight="1">
      <c r="B147" s="60"/>
      <c r="C147" s="61"/>
      <c r="D147" s="61"/>
      <c r="E147" s="61"/>
      <c r="F147" s="61"/>
      <c r="G147" s="61"/>
      <c r="H147" s="61"/>
      <c r="I147" s="163"/>
      <c r="J147" s="61"/>
      <c r="K147" s="61"/>
      <c r="L147" s="45"/>
    </row>
  </sheetData>
  <sheetProtection password="CC35" sheet="1" objects="1" scenarios="1" formatColumns="0" formatRows="0" autoFilter="0"/>
  <autoFilter ref="C89:K146"/>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14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117</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2445</v>
      </c>
      <c r="F9" s="1"/>
      <c r="G9" s="1"/>
      <c r="H9" s="1"/>
      <c r="I9" s="137"/>
      <c r="L9" s="45"/>
    </row>
    <row r="10" spans="2:12" s="1" customFormat="1" ht="12">
      <c r="B10" s="45"/>
      <c r="I10" s="137"/>
      <c r="L10" s="45"/>
    </row>
    <row r="11" spans="2:12" s="1" customFormat="1" ht="12" customHeight="1">
      <c r="B11" s="45"/>
      <c r="D11" s="135" t="s">
        <v>18</v>
      </c>
      <c r="F11" s="139" t="s">
        <v>32</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ROUND(J89,2)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ROUND((SUM(BE89:BE143)),2)</f>
        <v>0</v>
      </c>
      <c r="I33" s="152">
        <v>0.21</v>
      </c>
      <c r="J33" s="151">
        <f>ROUND(((SUM(BE89:BE143))*I33),2)</f>
        <v>0</v>
      </c>
      <c r="L33" s="45"/>
    </row>
    <row r="34" spans="2:12" s="1" customFormat="1" ht="14.4" customHeight="1">
      <c r="B34" s="45"/>
      <c r="E34" s="135" t="s">
        <v>51</v>
      </c>
      <c r="F34" s="151">
        <f>ROUND((SUM(BF89:BF143)),2)</f>
        <v>0</v>
      </c>
      <c r="I34" s="152">
        <v>0.15</v>
      </c>
      <c r="J34" s="151">
        <f>ROUND(((SUM(BF89:BF143))*I34),2)</f>
        <v>0</v>
      </c>
      <c r="L34" s="45"/>
    </row>
    <row r="35" spans="2:12" s="1" customFormat="1" ht="14.4" customHeight="1" hidden="1">
      <c r="B35" s="45"/>
      <c r="E35" s="135" t="s">
        <v>52</v>
      </c>
      <c r="F35" s="151">
        <f>ROUND((SUM(BG89:BG143)),2)</f>
        <v>0</v>
      </c>
      <c r="I35" s="152">
        <v>0.21</v>
      </c>
      <c r="J35" s="151">
        <f>0</f>
        <v>0</v>
      </c>
      <c r="L35" s="45"/>
    </row>
    <row r="36" spans="2:12" s="1" customFormat="1" ht="14.4" customHeight="1" hidden="1">
      <c r="B36" s="45"/>
      <c r="E36" s="135" t="s">
        <v>53</v>
      </c>
      <c r="F36" s="151">
        <f>ROUND((SUM(BH89:BH143)),2)</f>
        <v>0</v>
      </c>
      <c r="I36" s="152">
        <v>0.15</v>
      </c>
      <c r="J36" s="151">
        <f>0</f>
        <v>0</v>
      </c>
      <c r="L36" s="45"/>
    </row>
    <row r="37" spans="2:12" s="1" customFormat="1" ht="14.4" customHeight="1" hidden="1">
      <c r="B37" s="45"/>
      <c r="E37" s="135" t="s">
        <v>54</v>
      </c>
      <c r="F37" s="151">
        <f>ROUND((SUM(BI89:BI143)),2)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06 - Vnější část domovního vodovodu</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J89</f>
        <v>0</v>
      </c>
      <c r="K59" s="41"/>
      <c r="L59" s="45"/>
      <c r="AU59" s="18" t="s">
        <v>151</v>
      </c>
    </row>
    <row r="60" spans="2:12" s="8" customFormat="1" ht="24.95" customHeight="1">
      <c r="B60" s="173"/>
      <c r="C60" s="174"/>
      <c r="D60" s="175" t="s">
        <v>2347</v>
      </c>
      <c r="E60" s="176"/>
      <c r="F60" s="176"/>
      <c r="G60" s="176"/>
      <c r="H60" s="176"/>
      <c r="I60" s="177"/>
      <c r="J60" s="178">
        <f>J90</f>
        <v>0</v>
      </c>
      <c r="K60" s="174"/>
      <c r="L60" s="179"/>
    </row>
    <row r="61" spans="2:12" s="8" customFormat="1" ht="24.95" customHeight="1">
      <c r="B61" s="173"/>
      <c r="C61" s="174"/>
      <c r="D61" s="175" t="s">
        <v>152</v>
      </c>
      <c r="E61" s="176"/>
      <c r="F61" s="176"/>
      <c r="G61" s="176"/>
      <c r="H61" s="176"/>
      <c r="I61" s="177"/>
      <c r="J61" s="178">
        <f>J109</f>
        <v>0</v>
      </c>
      <c r="K61" s="174"/>
      <c r="L61" s="179"/>
    </row>
    <row r="62" spans="2:12" s="9" customFormat="1" ht="19.9" customHeight="1">
      <c r="B62" s="180"/>
      <c r="C62" s="181"/>
      <c r="D62" s="182" t="s">
        <v>156</v>
      </c>
      <c r="E62" s="183"/>
      <c r="F62" s="183"/>
      <c r="G62" s="183"/>
      <c r="H62" s="183"/>
      <c r="I62" s="184"/>
      <c r="J62" s="185">
        <f>J110</f>
        <v>0</v>
      </c>
      <c r="K62" s="181"/>
      <c r="L62" s="186"/>
    </row>
    <row r="63" spans="2:12" s="9" customFormat="1" ht="19.9" customHeight="1">
      <c r="B63" s="180"/>
      <c r="C63" s="181"/>
      <c r="D63" s="182" t="s">
        <v>157</v>
      </c>
      <c r="E63" s="183"/>
      <c r="F63" s="183"/>
      <c r="G63" s="183"/>
      <c r="H63" s="183"/>
      <c r="I63" s="184"/>
      <c r="J63" s="185">
        <f>J112</f>
        <v>0</v>
      </c>
      <c r="K63" s="181"/>
      <c r="L63" s="186"/>
    </row>
    <row r="64" spans="2:12" s="9" customFormat="1" ht="19.9" customHeight="1">
      <c r="B64" s="180"/>
      <c r="C64" s="181"/>
      <c r="D64" s="182" t="s">
        <v>1307</v>
      </c>
      <c r="E64" s="183"/>
      <c r="F64" s="183"/>
      <c r="G64" s="183"/>
      <c r="H64" s="183"/>
      <c r="I64" s="184"/>
      <c r="J64" s="185">
        <f>J119</f>
        <v>0</v>
      </c>
      <c r="K64" s="181"/>
      <c r="L64" s="186"/>
    </row>
    <row r="65" spans="2:12" s="8" customFormat="1" ht="24.95" customHeight="1">
      <c r="B65" s="173"/>
      <c r="C65" s="174"/>
      <c r="D65" s="175" t="s">
        <v>162</v>
      </c>
      <c r="E65" s="176"/>
      <c r="F65" s="176"/>
      <c r="G65" s="176"/>
      <c r="H65" s="176"/>
      <c r="I65" s="177"/>
      <c r="J65" s="178">
        <f>J122</f>
        <v>0</v>
      </c>
      <c r="K65" s="174"/>
      <c r="L65" s="179"/>
    </row>
    <row r="66" spans="2:12" s="9" customFormat="1" ht="19.9" customHeight="1">
      <c r="B66" s="180"/>
      <c r="C66" s="181"/>
      <c r="D66" s="182" t="s">
        <v>1308</v>
      </c>
      <c r="E66" s="183"/>
      <c r="F66" s="183"/>
      <c r="G66" s="183"/>
      <c r="H66" s="183"/>
      <c r="I66" s="184"/>
      <c r="J66" s="185">
        <f>J123</f>
        <v>0</v>
      </c>
      <c r="K66" s="181"/>
      <c r="L66" s="186"/>
    </row>
    <row r="67" spans="2:12" s="9" customFormat="1" ht="19.9" customHeight="1">
      <c r="B67" s="180"/>
      <c r="C67" s="181"/>
      <c r="D67" s="182" t="s">
        <v>2446</v>
      </c>
      <c r="E67" s="183"/>
      <c r="F67" s="183"/>
      <c r="G67" s="183"/>
      <c r="H67" s="183"/>
      <c r="I67" s="184"/>
      <c r="J67" s="185">
        <f>J136</f>
        <v>0</v>
      </c>
      <c r="K67" s="181"/>
      <c r="L67" s="186"/>
    </row>
    <row r="68" spans="2:12" s="8" customFormat="1" ht="24.95" customHeight="1">
      <c r="B68" s="173"/>
      <c r="C68" s="174"/>
      <c r="D68" s="175" t="s">
        <v>1311</v>
      </c>
      <c r="E68" s="176"/>
      <c r="F68" s="176"/>
      <c r="G68" s="176"/>
      <c r="H68" s="176"/>
      <c r="I68" s="177"/>
      <c r="J68" s="178">
        <f>J138</f>
        <v>0</v>
      </c>
      <c r="K68" s="174"/>
      <c r="L68" s="179"/>
    </row>
    <row r="69" spans="2:12" s="9" customFormat="1" ht="19.9" customHeight="1">
      <c r="B69" s="180"/>
      <c r="C69" s="181"/>
      <c r="D69" s="182" t="s">
        <v>1312</v>
      </c>
      <c r="E69" s="183"/>
      <c r="F69" s="183"/>
      <c r="G69" s="183"/>
      <c r="H69" s="183"/>
      <c r="I69" s="184"/>
      <c r="J69" s="185">
        <f>J139</f>
        <v>0</v>
      </c>
      <c r="K69" s="181"/>
      <c r="L69" s="186"/>
    </row>
    <row r="70" spans="2:12" s="1" customFormat="1" ht="21.8" customHeight="1">
      <c r="B70" s="40"/>
      <c r="C70" s="41"/>
      <c r="D70" s="41"/>
      <c r="E70" s="41"/>
      <c r="F70" s="41"/>
      <c r="G70" s="41"/>
      <c r="H70" s="41"/>
      <c r="I70" s="137"/>
      <c r="J70" s="41"/>
      <c r="K70" s="41"/>
      <c r="L70" s="45"/>
    </row>
    <row r="71" spans="2:12" s="1" customFormat="1" ht="6.95" customHeight="1">
      <c r="B71" s="60"/>
      <c r="C71" s="61"/>
      <c r="D71" s="61"/>
      <c r="E71" s="61"/>
      <c r="F71" s="61"/>
      <c r="G71" s="61"/>
      <c r="H71" s="61"/>
      <c r="I71" s="163"/>
      <c r="J71" s="61"/>
      <c r="K71" s="61"/>
      <c r="L71" s="45"/>
    </row>
    <row r="75" spans="2:12" s="1" customFormat="1" ht="6.95" customHeight="1">
      <c r="B75" s="62"/>
      <c r="C75" s="63"/>
      <c r="D75" s="63"/>
      <c r="E75" s="63"/>
      <c r="F75" s="63"/>
      <c r="G75" s="63"/>
      <c r="H75" s="63"/>
      <c r="I75" s="166"/>
      <c r="J75" s="63"/>
      <c r="K75" s="63"/>
      <c r="L75" s="45"/>
    </row>
    <row r="76" spans="2:12" s="1" customFormat="1" ht="24.95" customHeight="1">
      <c r="B76" s="40"/>
      <c r="C76" s="24" t="s">
        <v>179</v>
      </c>
      <c r="D76" s="41"/>
      <c r="E76" s="41"/>
      <c r="F76" s="41"/>
      <c r="G76" s="41"/>
      <c r="H76" s="41"/>
      <c r="I76" s="137"/>
      <c r="J76" s="41"/>
      <c r="K76" s="41"/>
      <c r="L76" s="45"/>
    </row>
    <row r="77" spans="2:12" s="1" customFormat="1" ht="6.95" customHeight="1">
      <c r="B77" s="40"/>
      <c r="C77" s="41"/>
      <c r="D77" s="41"/>
      <c r="E77" s="41"/>
      <c r="F77" s="41"/>
      <c r="G77" s="41"/>
      <c r="H77" s="41"/>
      <c r="I77" s="137"/>
      <c r="J77" s="41"/>
      <c r="K77" s="41"/>
      <c r="L77" s="45"/>
    </row>
    <row r="78" spans="2:12" s="1" customFormat="1" ht="12" customHeight="1">
      <c r="B78" s="40"/>
      <c r="C78" s="33" t="s">
        <v>16</v>
      </c>
      <c r="D78" s="41"/>
      <c r="E78" s="41"/>
      <c r="F78" s="41"/>
      <c r="G78" s="41"/>
      <c r="H78" s="41"/>
      <c r="I78" s="137"/>
      <c r="J78" s="41"/>
      <c r="K78" s="41"/>
      <c r="L78" s="45"/>
    </row>
    <row r="79" spans="2:12" s="1" customFormat="1" ht="16.5" customHeight="1">
      <c r="B79" s="40"/>
      <c r="C79" s="41"/>
      <c r="D79" s="41"/>
      <c r="E79" s="167" t="str">
        <f>E7</f>
        <v>TRANSFORMACE DOMOV HÁJ II.</v>
      </c>
      <c r="F79" s="33"/>
      <c r="G79" s="33"/>
      <c r="H79" s="33"/>
      <c r="I79" s="137"/>
      <c r="J79" s="41"/>
      <c r="K79" s="41"/>
      <c r="L79" s="45"/>
    </row>
    <row r="80" spans="2:12" s="1" customFormat="1" ht="12" customHeight="1">
      <c r="B80" s="40"/>
      <c r="C80" s="33" t="s">
        <v>146</v>
      </c>
      <c r="D80" s="41"/>
      <c r="E80" s="41"/>
      <c r="F80" s="41"/>
      <c r="G80" s="41"/>
      <c r="H80" s="41"/>
      <c r="I80" s="137"/>
      <c r="J80" s="41"/>
      <c r="K80" s="41"/>
      <c r="L80" s="45"/>
    </row>
    <row r="81" spans="2:12" s="1" customFormat="1" ht="16.5" customHeight="1">
      <c r="B81" s="40"/>
      <c r="C81" s="41"/>
      <c r="D81" s="41"/>
      <c r="E81" s="70" t="str">
        <f>E9</f>
        <v>SO 06 - Vnější část domovního vodovodu</v>
      </c>
      <c r="F81" s="41"/>
      <c r="G81" s="41"/>
      <c r="H81" s="41"/>
      <c r="I81" s="137"/>
      <c r="J81" s="41"/>
      <c r="K81" s="41"/>
      <c r="L81" s="45"/>
    </row>
    <row r="82" spans="2:12" s="1" customFormat="1" ht="6.95" customHeight="1">
      <c r="B82" s="40"/>
      <c r="C82" s="41"/>
      <c r="D82" s="41"/>
      <c r="E82" s="41"/>
      <c r="F82" s="41"/>
      <c r="G82" s="41"/>
      <c r="H82" s="41"/>
      <c r="I82" s="137"/>
      <c r="J82" s="41"/>
      <c r="K82" s="41"/>
      <c r="L82" s="45"/>
    </row>
    <row r="83" spans="2:12" s="1" customFormat="1" ht="12" customHeight="1">
      <c r="B83" s="40"/>
      <c r="C83" s="33" t="s">
        <v>22</v>
      </c>
      <c r="D83" s="41"/>
      <c r="E83" s="41"/>
      <c r="F83" s="28" t="str">
        <f>F12</f>
        <v>Ledeč nad Sázavou</v>
      </c>
      <c r="G83" s="41"/>
      <c r="H83" s="41"/>
      <c r="I83" s="140" t="s">
        <v>24</v>
      </c>
      <c r="J83" s="73" t="str">
        <f>IF(J12="","",J12)</f>
        <v>1. 5. 2017</v>
      </c>
      <c r="K83" s="41"/>
      <c r="L83" s="45"/>
    </row>
    <row r="84" spans="2:12" s="1" customFormat="1" ht="6.95" customHeight="1">
      <c r="B84" s="40"/>
      <c r="C84" s="41"/>
      <c r="D84" s="41"/>
      <c r="E84" s="41"/>
      <c r="F84" s="41"/>
      <c r="G84" s="41"/>
      <c r="H84" s="41"/>
      <c r="I84" s="137"/>
      <c r="J84" s="41"/>
      <c r="K84" s="41"/>
      <c r="L84" s="45"/>
    </row>
    <row r="85" spans="2:12" s="1" customFormat="1" ht="15.15" customHeight="1">
      <c r="B85" s="40"/>
      <c r="C85" s="33" t="s">
        <v>30</v>
      </c>
      <c r="D85" s="41"/>
      <c r="E85" s="41"/>
      <c r="F85" s="28" t="str">
        <f>E15</f>
        <v>Kraj Vysočina, Žižkova 57</v>
      </c>
      <c r="G85" s="41"/>
      <c r="H85" s="41"/>
      <c r="I85" s="140" t="s">
        <v>37</v>
      </c>
      <c r="J85" s="38" t="str">
        <f>E21</f>
        <v>Miroslav Vorel, DiS</v>
      </c>
      <c r="K85" s="41"/>
      <c r="L85" s="45"/>
    </row>
    <row r="86" spans="2:12" s="1" customFormat="1" ht="27.9" customHeight="1">
      <c r="B86" s="40"/>
      <c r="C86" s="33" t="s">
        <v>35</v>
      </c>
      <c r="D86" s="41"/>
      <c r="E86" s="41"/>
      <c r="F86" s="28" t="str">
        <f>IF(E18="","",E18)</f>
        <v>Vyplň údaj</v>
      </c>
      <c r="G86" s="41"/>
      <c r="H86" s="41"/>
      <c r="I86" s="140" t="s">
        <v>40</v>
      </c>
      <c r="J86" s="38" t="str">
        <f>E24</f>
        <v>Ing. arch, Martin Jirovský</v>
      </c>
      <c r="K86" s="41"/>
      <c r="L86" s="45"/>
    </row>
    <row r="87" spans="2:12" s="1" customFormat="1" ht="10.3" customHeight="1">
      <c r="B87" s="40"/>
      <c r="C87" s="41"/>
      <c r="D87" s="41"/>
      <c r="E87" s="41"/>
      <c r="F87" s="41"/>
      <c r="G87" s="41"/>
      <c r="H87" s="41"/>
      <c r="I87" s="137"/>
      <c r="J87" s="41"/>
      <c r="K87" s="41"/>
      <c r="L87" s="45"/>
    </row>
    <row r="88" spans="2:20" s="10" customFormat="1" ht="29.25" customHeight="1">
      <c r="B88" s="187"/>
      <c r="C88" s="188" t="s">
        <v>180</v>
      </c>
      <c r="D88" s="189" t="s">
        <v>64</v>
      </c>
      <c r="E88" s="189" t="s">
        <v>60</v>
      </c>
      <c r="F88" s="189" t="s">
        <v>61</v>
      </c>
      <c r="G88" s="189" t="s">
        <v>181</v>
      </c>
      <c r="H88" s="189" t="s">
        <v>182</v>
      </c>
      <c r="I88" s="190" t="s">
        <v>183</v>
      </c>
      <c r="J88" s="189" t="s">
        <v>150</v>
      </c>
      <c r="K88" s="191" t="s">
        <v>184</v>
      </c>
      <c r="L88" s="192"/>
      <c r="M88" s="93" t="s">
        <v>32</v>
      </c>
      <c r="N88" s="94" t="s">
        <v>49</v>
      </c>
      <c r="O88" s="94" t="s">
        <v>185</v>
      </c>
      <c r="P88" s="94" t="s">
        <v>186</v>
      </c>
      <c r="Q88" s="94" t="s">
        <v>187</v>
      </c>
      <c r="R88" s="94" t="s">
        <v>188</v>
      </c>
      <c r="S88" s="94" t="s">
        <v>189</v>
      </c>
      <c r="T88" s="95" t="s">
        <v>190</v>
      </c>
    </row>
    <row r="89" spans="2:63" s="1" customFormat="1" ht="22.8" customHeight="1">
      <c r="B89" s="40"/>
      <c r="C89" s="100" t="s">
        <v>191</v>
      </c>
      <c r="D89" s="41"/>
      <c r="E89" s="41"/>
      <c r="F89" s="41"/>
      <c r="G89" s="41"/>
      <c r="H89" s="41"/>
      <c r="I89" s="137"/>
      <c r="J89" s="193">
        <f>BK89</f>
        <v>0</v>
      </c>
      <c r="K89" s="41"/>
      <c r="L89" s="45"/>
      <c r="M89" s="96"/>
      <c r="N89" s="97"/>
      <c r="O89" s="97"/>
      <c r="P89" s="194">
        <f>P90+P109+P122+P138</f>
        <v>0</v>
      </c>
      <c r="Q89" s="97"/>
      <c r="R89" s="194">
        <f>R90+R109+R122+R138</f>
        <v>2.5407110000000004</v>
      </c>
      <c r="S89" s="97"/>
      <c r="T89" s="195">
        <f>T90+T109+T122+T138</f>
        <v>0</v>
      </c>
      <c r="AT89" s="18" t="s">
        <v>78</v>
      </c>
      <c r="AU89" s="18" t="s">
        <v>151</v>
      </c>
      <c r="BK89" s="196">
        <f>BK90+BK109+BK122+BK138</f>
        <v>0</v>
      </c>
    </row>
    <row r="90" spans="2:63" s="11" customFormat="1" ht="25.9" customHeight="1">
      <c r="B90" s="197"/>
      <c r="C90" s="198"/>
      <c r="D90" s="199" t="s">
        <v>78</v>
      </c>
      <c r="E90" s="200" t="s">
        <v>21</v>
      </c>
      <c r="F90" s="200" t="s">
        <v>195</v>
      </c>
      <c r="G90" s="198"/>
      <c r="H90" s="198"/>
      <c r="I90" s="201"/>
      <c r="J90" s="202">
        <f>BK90</f>
        <v>0</v>
      </c>
      <c r="K90" s="198"/>
      <c r="L90" s="203"/>
      <c r="M90" s="204"/>
      <c r="N90" s="205"/>
      <c r="O90" s="205"/>
      <c r="P90" s="206">
        <f>SUM(P91:P108)</f>
        <v>0</v>
      </c>
      <c r="Q90" s="205"/>
      <c r="R90" s="206">
        <f>SUM(R91:R108)</f>
        <v>0</v>
      </c>
      <c r="S90" s="205"/>
      <c r="T90" s="207">
        <f>SUM(T91:T108)</f>
        <v>0</v>
      </c>
      <c r="AR90" s="208" t="s">
        <v>21</v>
      </c>
      <c r="AT90" s="209" t="s">
        <v>78</v>
      </c>
      <c r="AU90" s="209" t="s">
        <v>79</v>
      </c>
      <c r="AY90" s="208" t="s">
        <v>194</v>
      </c>
      <c r="BK90" s="210">
        <f>SUM(BK91:BK108)</f>
        <v>0</v>
      </c>
    </row>
    <row r="91" spans="2:65" s="1" customFormat="1" ht="16.5" customHeight="1">
      <c r="B91" s="40"/>
      <c r="C91" s="213" t="s">
        <v>21</v>
      </c>
      <c r="D91" s="213" t="s">
        <v>196</v>
      </c>
      <c r="E91" s="214" t="s">
        <v>1326</v>
      </c>
      <c r="F91" s="215" t="s">
        <v>1327</v>
      </c>
      <c r="G91" s="216" t="s">
        <v>1328</v>
      </c>
      <c r="H91" s="217">
        <v>6</v>
      </c>
      <c r="I91" s="218"/>
      <c r="J91" s="219">
        <f>ROUND(I91*H91,2)</f>
        <v>0</v>
      </c>
      <c r="K91" s="215" t="s">
        <v>200</v>
      </c>
      <c r="L91" s="45"/>
      <c r="M91" s="220" t="s">
        <v>32</v>
      </c>
      <c r="N91" s="221" t="s">
        <v>51</v>
      </c>
      <c r="O91" s="85"/>
      <c r="P91" s="222">
        <f>O91*H91</f>
        <v>0</v>
      </c>
      <c r="Q91" s="222">
        <v>0</v>
      </c>
      <c r="R91" s="222">
        <f>Q91*H91</f>
        <v>0</v>
      </c>
      <c r="S91" s="222">
        <v>0</v>
      </c>
      <c r="T91" s="223">
        <f>S91*H91</f>
        <v>0</v>
      </c>
      <c r="AR91" s="224" t="s">
        <v>201</v>
      </c>
      <c r="AT91" s="224" t="s">
        <v>196</v>
      </c>
      <c r="AU91" s="224" t="s">
        <v>21</v>
      </c>
      <c r="AY91" s="18" t="s">
        <v>194</v>
      </c>
      <c r="BE91" s="225">
        <f>IF(N91="základní",J91,0)</f>
        <v>0</v>
      </c>
      <c r="BF91" s="225">
        <f>IF(N91="snížená",J91,0)</f>
        <v>0</v>
      </c>
      <c r="BG91" s="225">
        <f>IF(N91="zákl. přenesená",J91,0)</f>
        <v>0</v>
      </c>
      <c r="BH91" s="225">
        <f>IF(N91="sníž. přenesená",J91,0)</f>
        <v>0</v>
      </c>
      <c r="BI91" s="225">
        <f>IF(N91="nulová",J91,0)</f>
        <v>0</v>
      </c>
      <c r="BJ91" s="18" t="s">
        <v>136</v>
      </c>
      <c r="BK91" s="225">
        <f>ROUND(I91*H91,2)</f>
        <v>0</v>
      </c>
      <c r="BL91" s="18" t="s">
        <v>201</v>
      </c>
      <c r="BM91" s="224" t="s">
        <v>2447</v>
      </c>
    </row>
    <row r="92" spans="2:65" s="1" customFormat="1" ht="24" customHeight="1">
      <c r="B92" s="40"/>
      <c r="C92" s="213" t="s">
        <v>136</v>
      </c>
      <c r="D92" s="213" t="s">
        <v>196</v>
      </c>
      <c r="E92" s="214" t="s">
        <v>1330</v>
      </c>
      <c r="F92" s="215" t="s">
        <v>1331</v>
      </c>
      <c r="G92" s="216" t="s">
        <v>1332</v>
      </c>
      <c r="H92" s="217">
        <v>2</v>
      </c>
      <c r="I92" s="218"/>
      <c r="J92" s="219">
        <f>ROUND(I92*H92,2)</f>
        <v>0</v>
      </c>
      <c r="K92" s="215" t="s">
        <v>200</v>
      </c>
      <c r="L92" s="45"/>
      <c r="M92" s="220" t="s">
        <v>32</v>
      </c>
      <c r="N92" s="221" t="s">
        <v>51</v>
      </c>
      <c r="O92" s="85"/>
      <c r="P92" s="222">
        <f>O92*H92</f>
        <v>0</v>
      </c>
      <c r="Q92" s="222">
        <v>0</v>
      </c>
      <c r="R92" s="222">
        <f>Q92*H92</f>
        <v>0</v>
      </c>
      <c r="S92" s="222">
        <v>0</v>
      </c>
      <c r="T92" s="223">
        <f>S92*H92</f>
        <v>0</v>
      </c>
      <c r="AR92" s="224" t="s">
        <v>201</v>
      </c>
      <c r="AT92" s="224" t="s">
        <v>196</v>
      </c>
      <c r="AU92" s="224" t="s">
        <v>21</v>
      </c>
      <c r="AY92" s="18" t="s">
        <v>194</v>
      </c>
      <c r="BE92" s="225">
        <f>IF(N92="základní",J92,0)</f>
        <v>0</v>
      </c>
      <c r="BF92" s="225">
        <f>IF(N92="snížená",J92,0)</f>
        <v>0</v>
      </c>
      <c r="BG92" s="225">
        <f>IF(N92="zákl. přenesená",J92,0)</f>
        <v>0</v>
      </c>
      <c r="BH92" s="225">
        <f>IF(N92="sníž. přenesená",J92,0)</f>
        <v>0</v>
      </c>
      <c r="BI92" s="225">
        <f>IF(N92="nulová",J92,0)</f>
        <v>0</v>
      </c>
      <c r="BJ92" s="18" t="s">
        <v>136</v>
      </c>
      <c r="BK92" s="225">
        <f>ROUND(I92*H92,2)</f>
        <v>0</v>
      </c>
      <c r="BL92" s="18" t="s">
        <v>201</v>
      </c>
      <c r="BM92" s="224" t="s">
        <v>2448</v>
      </c>
    </row>
    <row r="93" spans="2:65" s="1" customFormat="1" ht="24" customHeight="1">
      <c r="B93" s="40"/>
      <c r="C93" s="213" t="s">
        <v>207</v>
      </c>
      <c r="D93" s="213" t="s">
        <v>196</v>
      </c>
      <c r="E93" s="214" t="s">
        <v>2350</v>
      </c>
      <c r="F93" s="215" t="s">
        <v>2351</v>
      </c>
      <c r="G93" s="216" t="s">
        <v>199</v>
      </c>
      <c r="H93" s="217">
        <v>3</v>
      </c>
      <c r="I93" s="218"/>
      <c r="J93" s="219">
        <f>ROUND(I93*H93,2)</f>
        <v>0</v>
      </c>
      <c r="K93" s="215" t="s">
        <v>200</v>
      </c>
      <c r="L93" s="45"/>
      <c r="M93" s="220" t="s">
        <v>32</v>
      </c>
      <c r="N93" s="221" t="s">
        <v>51</v>
      </c>
      <c r="O93" s="85"/>
      <c r="P93" s="222">
        <f>O93*H93</f>
        <v>0</v>
      </c>
      <c r="Q93" s="222">
        <v>0</v>
      </c>
      <c r="R93" s="222">
        <f>Q93*H93</f>
        <v>0</v>
      </c>
      <c r="S93" s="222">
        <v>0</v>
      </c>
      <c r="T93" s="223">
        <f>S93*H93</f>
        <v>0</v>
      </c>
      <c r="AR93" s="224" t="s">
        <v>201</v>
      </c>
      <c r="AT93" s="224" t="s">
        <v>196</v>
      </c>
      <c r="AU93" s="224" t="s">
        <v>21</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201</v>
      </c>
      <c r="BM93" s="224" t="s">
        <v>2449</v>
      </c>
    </row>
    <row r="94" spans="2:65" s="1" customFormat="1" ht="24" customHeight="1">
      <c r="B94" s="40"/>
      <c r="C94" s="213" t="s">
        <v>201</v>
      </c>
      <c r="D94" s="213" t="s">
        <v>196</v>
      </c>
      <c r="E94" s="214" t="s">
        <v>2353</v>
      </c>
      <c r="F94" s="215" t="s">
        <v>2354</v>
      </c>
      <c r="G94" s="216" t="s">
        <v>199</v>
      </c>
      <c r="H94" s="217">
        <v>3</v>
      </c>
      <c r="I94" s="218"/>
      <c r="J94" s="219">
        <f>ROUND(I94*H94,2)</f>
        <v>0</v>
      </c>
      <c r="K94" s="215" t="s">
        <v>200</v>
      </c>
      <c r="L94" s="45"/>
      <c r="M94" s="220" t="s">
        <v>32</v>
      </c>
      <c r="N94" s="221" t="s">
        <v>51</v>
      </c>
      <c r="O94" s="85"/>
      <c r="P94" s="222">
        <f>O94*H94</f>
        <v>0</v>
      </c>
      <c r="Q94" s="222">
        <v>0</v>
      </c>
      <c r="R94" s="222">
        <f>Q94*H94</f>
        <v>0</v>
      </c>
      <c r="S94" s="222">
        <v>0</v>
      </c>
      <c r="T94" s="223">
        <f>S94*H94</f>
        <v>0</v>
      </c>
      <c r="AR94" s="224" t="s">
        <v>201</v>
      </c>
      <c r="AT94" s="224" t="s">
        <v>196</v>
      </c>
      <c r="AU94" s="224" t="s">
        <v>21</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201</v>
      </c>
      <c r="BM94" s="224" t="s">
        <v>2450</v>
      </c>
    </row>
    <row r="95" spans="2:65" s="1" customFormat="1" ht="24" customHeight="1">
      <c r="B95" s="40"/>
      <c r="C95" s="213" t="s">
        <v>214</v>
      </c>
      <c r="D95" s="213" t="s">
        <v>196</v>
      </c>
      <c r="E95" s="214" t="s">
        <v>1334</v>
      </c>
      <c r="F95" s="215" t="s">
        <v>1335</v>
      </c>
      <c r="G95" s="216" t="s">
        <v>199</v>
      </c>
      <c r="H95" s="217">
        <v>5.4</v>
      </c>
      <c r="I95" s="218"/>
      <c r="J95" s="219">
        <f>ROUND(I95*H95,2)</f>
        <v>0</v>
      </c>
      <c r="K95" s="215" t="s">
        <v>200</v>
      </c>
      <c r="L95" s="45"/>
      <c r="M95" s="220" t="s">
        <v>32</v>
      </c>
      <c r="N95" s="221" t="s">
        <v>51</v>
      </c>
      <c r="O95" s="85"/>
      <c r="P95" s="222">
        <f>O95*H95</f>
        <v>0</v>
      </c>
      <c r="Q95" s="222">
        <v>0</v>
      </c>
      <c r="R95" s="222">
        <f>Q95*H95</f>
        <v>0</v>
      </c>
      <c r="S95" s="222">
        <v>0</v>
      </c>
      <c r="T95" s="223">
        <f>S95*H95</f>
        <v>0</v>
      </c>
      <c r="AR95" s="224" t="s">
        <v>201</v>
      </c>
      <c r="AT95" s="224" t="s">
        <v>196</v>
      </c>
      <c r="AU95" s="224" t="s">
        <v>21</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201</v>
      </c>
      <c r="BM95" s="224" t="s">
        <v>2451</v>
      </c>
    </row>
    <row r="96" spans="2:65" s="1" customFormat="1" ht="24" customHeight="1">
      <c r="B96" s="40"/>
      <c r="C96" s="213" t="s">
        <v>219</v>
      </c>
      <c r="D96" s="213" t="s">
        <v>196</v>
      </c>
      <c r="E96" s="214" t="s">
        <v>1337</v>
      </c>
      <c r="F96" s="215" t="s">
        <v>1338</v>
      </c>
      <c r="G96" s="216" t="s">
        <v>199</v>
      </c>
      <c r="H96" s="217">
        <v>5.4</v>
      </c>
      <c r="I96" s="218"/>
      <c r="J96" s="219">
        <f>ROUND(I96*H96,2)</f>
        <v>0</v>
      </c>
      <c r="K96" s="215" t="s">
        <v>200</v>
      </c>
      <c r="L96" s="45"/>
      <c r="M96" s="220" t="s">
        <v>32</v>
      </c>
      <c r="N96" s="221" t="s">
        <v>51</v>
      </c>
      <c r="O96" s="85"/>
      <c r="P96" s="222">
        <f>O96*H96</f>
        <v>0</v>
      </c>
      <c r="Q96" s="222">
        <v>0</v>
      </c>
      <c r="R96" s="222">
        <f>Q96*H96</f>
        <v>0</v>
      </c>
      <c r="S96" s="222">
        <v>0</v>
      </c>
      <c r="T96" s="223">
        <f>S96*H96</f>
        <v>0</v>
      </c>
      <c r="AR96" s="224" t="s">
        <v>201</v>
      </c>
      <c r="AT96" s="224" t="s">
        <v>196</v>
      </c>
      <c r="AU96" s="224" t="s">
        <v>21</v>
      </c>
      <c r="AY96" s="18" t="s">
        <v>194</v>
      </c>
      <c r="BE96" s="225">
        <f>IF(N96="základní",J96,0)</f>
        <v>0</v>
      </c>
      <c r="BF96" s="225">
        <f>IF(N96="snížená",J96,0)</f>
        <v>0</v>
      </c>
      <c r="BG96" s="225">
        <f>IF(N96="zákl. přenesená",J96,0)</f>
        <v>0</v>
      </c>
      <c r="BH96" s="225">
        <f>IF(N96="sníž. přenesená",J96,0)</f>
        <v>0</v>
      </c>
      <c r="BI96" s="225">
        <f>IF(N96="nulová",J96,0)</f>
        <v>0</v>
      </c>
      <c r="BJ96" s="18" t="s">
        <v>136</v>
      </c>
      <c r="BK96" s="225">
        <f>ROUND(I96*H96,2)</f>
        <v>0</v>
      </c>
      <c r="BL96" s="18" t="s">
        <v>201</v>
      </c>
      <c r="BM96" s="224" t="s">
        <v>2452</v>
      </c>
    </row>
    <row r="97" spans="2:65" s="1" customFormat="1" ht="24" customHeight="1">
      <c r="B97" s="40"/>
      <c r="C97" s="213" t="s">
        <v>223</v>
      </c>
      <c r="D97" s="213" t="s">
        <v>196</v>
      </c>
      <c r="E97" s="214" t="s">
        <v>2362</v>
      </c>
      <c r="F97" s="215" t="s">
        <v>2363</v>
      </c>
      <c r="G97" s="216" t="s">
        <v>199</v>
      </c>
      <c r="H97" s="217">
        <v>8.4</v>
      </c>
      <c r="I97" s="218"/>
      <c r="J97" s="219">
        <f>ROUND(I97*H97,2)</f>
        <v>0</v>
      </c>
      <c r="K97" s="215" t="s">
        <v>200</v>
      </c>
      <c r="L97" s="45"/>
      <c r="M97" s="220" t="s">
        <v>32</v>
      </c>
      <c r="N97" s="221" t="s">
        <v>51</v>
      </c>
      <c r="O97" s="85"/>
      <c r="P97" s="222">
        <f>O97*H97</f>
        <v>0</v>
      </c>
      <c r="Q97" s="222">
        <v>0</v>
      </c>
      <c r="R97" s="222">
        <f>Q97*H97</f>
        <v>0</v>
      </c>
      <c r="S97" s="222">
        <v>0</v>
      </c>
      <c r="T97" s="223">
        <f>S97*H97</f>
        <v>0</v>
      </c>
      <c r="AR97" s="224" t="s">
        <v>201</v>
      </c>
      <c r="AT97" s="224" t="s">
        <v>196</v>
      </c>
      <c r="AU97" s="224" t="s">
        <v>21</v>
      </c>
      <c r="AY97" s="18" t="s">
        <v>194</v>
      </c>
      <c r="BE97" s="225">
        <f>IF(N97="základní",J97,0)</f>
        <v>0</v>
      </c>
      <c r="BF97" s="225">
        <f>IF(N97="snížená",J97,0)</f>
        <v>0</v>
      </c>
      <c r="BG97" s="225">
        <f>IF(N97="zákl. přenesená",J97,0)</f>
        <v>0</v>
      </c>
      <c r="BH97" s="225">
        <f>IF(N97="sníž. přenesená",J97,0)</f>
        <v>0</v>
      </c>
      <c r="BI97" s="225">
        <f>IF(N97="nulová",J97,0)</f>
        <v>0</v>
      </c>
      <c r="BJ97" s="18" t="s">
        <v>136</v>
      </c>
      <c r="BK97" s="225">
        <f>ROUND(I97*H97,2)</f>
        <v>0</v>
      </c>
      <c r="BL97" s="18" t="s">
        <v>201</v>
      </c>
      <c r="BM97" s="224" t="s">
        <v>2453</v>
      </c>
    </row>
    <row r="98" spans="2:65" s="1" customFormat="1" ht="24" customHeight="1">
      <c r="B98" s="40"/>
      <c r="C98" s="213" t="s">
        <v>227</v>
      </c>
      <c r="D98" s="213" t="s">
        <v>196</v>
      </c>
      <c r="E98" s="214" t="s">
        <v>1343</v>
      </c>
      <c r="F98" s="215" t="s">
        <v>1344</v>
      </c>
      <c r="G98" s="216" t="s">
        <v>199</v>
      </c>
      <c r="H98" s="217">
        <v>2.3</v>
      </c>
      <c r="I98" s="218"/>
      <c r="J98" s="219">
        <f>ROUND(I98*H98,2)</f>
        <v>0</v>
      </c>
      <c r="K98" s="215" t="s">
        <v>200</v>
      </c>
      <c r="L98" s="45"/>
      <c r="M98" s="220" t="s">
        <v>32</v>
      </c>
      <c r="N98" s="221" t="s">
        <v>51</v>
      </c>
      <c r="O98" s="85"/>
      <c r="P98" s="222">
        <f>O98*H98</f>
        <v>0</v>
      </c>
      <c r="Q98" s="222">
        <v>0</v>
      </c>
      <c r="R98" s="222">
        <f>Q98*H98</f>
        <v>0</v>
      </c>
      <c r="S98" s="222">
        <v>0</v>
      </c>
      <c r="T98" s="223">
        <f>S98*H98</f>
        <v>0</v>
      </c>
      <c r="AR98" s="224" t="s">
        <v>201</v>
      </c>
      <c r="AT98" s="224" t="s">
        <v>196</v>
      </c>
      <c r="AU98" s="224" t="s">
        <v>21</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201</v>
      </c>
      <c r="BM98" s="224" t="s">
        <v>2454</v>
      </c>
    </row>
    <row r="99" spans="2:65" s="1" customFormat="1" ht="24" customHeight="1">
      <c r="B99" s="40"/>
      <c r="C99" s="213" t="s">
        <v>231</v>
      </c>
      <c r="D99" s="213" t="s">
        <v>196</v>
      </c>
      <c r="E99" s="214" t="s">
        <v>232</v>
      </c>
      <c r="F99" s="215" t="s">
        <v>233</v>
      </c>
      <c r="G99" s="216" t="s">
        <v>199</v>
      </c>
      <c r="H99" s="217">
        <v>2.3</v>
      </c>
      <c r="I99" s="218"/>
      <c r="J99" s="219">
        <f>ROUND(I99*H99,2)</f>
        <v>0</v>
      </c>
      <c r="K99" s="215" t="s">
        <v>200</v>
      </c>
      <c r="L99" s="45"/>
      <c r="M99" s="220" t="s">
        <v>32</v>
      </c>
      <c r="N99" s="221" t="s">
        <v>51</v>
      </c>
      <c r="O99" s="85"/>
      <c r="P99" s="222">
        <f>O99*H99</f>
        <v>0</v>
      </c>
      <c r="Q99" s="222">
        <v>0</v>
      </c>
      <c r="R99" s="222">
        <f>Q99*H99</f>
        <v>0</v>
      </c>
      <c r="S99" s="222">
        <v>0</v>
      </c>
      <c r="T99" s="223">
        <f>S99*H99</f>
        <v>0</v>
      </c>
      <c r="AR99" s="224" t="s">
        <v>201</v>
      </c>
      <c r="AT99" s="224" t="s">
        <v>196</v>
      </c>
      <c r="AU99" s="224" t="s">
        <v>21</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201</v>
      </c>
      <c r="BM99" s="224" t="s">
        <v>2455</v>
      </c>
    </row>
    <row r="100" spans="2:65" s="1" customFormat="1" ht="16.5" customHeight="1">
      <c r="B100" s="40"/>
      <c r="C100" s="213" t="s">
        <v>235</v>
      </c>
      <c r="D100" s="213" t="s">
        <v>196</v>
      </c>
      <c r="E100" s="214" t="s">
        <v>236</v>
      </c>
      <c r="F100" s="215" t="s">
        <v>237</v>
      </c>
      <c r="G100" s="216" t="s">
        <v>199</v>
      </c>
      <c r="H100" s="217">
        <v>2.3</v>
      </c>
      <c r="I100" s="218"/>
      <c r="J100" s="219">
        <f>ROUND(I100*H100,2)</f>
        <v>0</v>
      </c>
      <c r="K100" s="215" t="s">
        <v>200</v>
      </c>
      <c r="L100" s="45"/>
      <c r="M100" s="220" t="s">
        <v>32</v>
      </c>
      <c r="N100" s="221" t="s">
        <v>51</v>
      </c>
      <c r="O100" s="85"/>
      <c r="P100" s="222">
        <f>O100*H100</f>
        <v>0</v>
      </c>
      <c r="Q100" s="222">
        <v>0</v>
      </c>
      <c r="R100" s="222">
        <f>Q100*H100</f>
        <v>0</v>
      </c>
      <c r="S100" s="222">
        <v>0</v>
      </c>
      <c r="T100" s="223">
        <f>S100*H100</f>
        <v>0</v>
      </c>
      <c r="AR100" s="224" t="s">
        <v>201</v>
      </c>
      <c r="AT100" s="224" t="s">
        <v>196</v>
      </c>
      <c r="AU100" s="224" t="s">
        <v>21</v>
      </c>
      <c r="AY100" s="18" t="s">
        <v>194</v>
      </c>
      <c r="BE100" s="225">
        <f>IF(N100="základní",J100,0)</f>
        <v>0</v>
      </c>
      <c r="BF100" s="225">
        <f>IF(N100="snížená",J100,0)</f>
        <v>0</v>
      </c>
      <c r="BG100" s="225">
        <f>IF(N100="zákl. přenesená",J100,0)</f>
        <v>0</v>
      </c>
      <c r="BH100" s="225">
        <f>IF(N100="sníž. přenesená",J100,0)</f>
        <v>0</v>
      </c>
      <c r="BI100" s="225">
        <f>IF(N100="nulová",J100,0)</f>
        <v>0</v>
      </c>
      <c r="BJ100" s="18" t="s">
        <v>136</v>
      </c>
      <c r="BK100" s="225">
        <f>ROUND(I100*H100,2)</f>
        <v>0</v>
      </c>
      <c r="BL100" s="18" t="s">
        <v>201</v>
      </c>
      <c r="BM100" s="224" t="s">
        <v>2456</v>
      </c>
    </row>
    <row r="101" spans="2:65" s="1" customFormat="1" ht="24" customHeight="1">
      <c r="B101" s="40"/>
      <c r="C101" s="213" t="s">
        <v>239</v>
      </c>
      <c r="D101" s="213" t="s">
        <v>196</v>
      </c>
      <c r="E101" s="214" t="s">
        <v>240</v>
      </c>
      <c r="F101" s="215" t="s">
        <v>241</v>
      </c>
      <c r="G101" s="216" t="s">
        <v>242</v>
      </c>
      <c r="H101" s="217">
        <v>3.91</v>
      </c>
      <c r="I101" s="218"/>
      <c r="J101" s="219">
        <f>ROUND(I101*H101,2)</f>
        <v>0</v>
      </c>
      <c r="K101" s="215" t="s">
        <v>200</v>
      </c>
      <c r="L101" s="45"/>
      <c r="M101" s="220" t="s">
        <v>32</v>
      </c>
      <c r="N101" s="221" t="s">
        <v>51</v>
      </c>
      <c r="O101" s="85"/>
      <c r="P101" s="222">
        <f>O101*H101</f>
        <v>0</v>
      </c>
      <c r="Q101" s="222">
        <v>0</v>
      </c>
      <c r="R101" s="222">
        <f>Q101*H101</f>
        <v>0</v>
      </c>
      <c r="S101" s="222">
        <v>0</v>
      </c>
      <c r="T101" s="223">
        <f>S101*H101</f>
        <v>0</v>
      </c>
      <c r="AR101" s="224" t="s">
        <v>201</v>
      </c>
      <c r="AT101" s="224" t="s">
        <v>196</v>
      </c>
      <c r="AU101" s="224" t="s">
        <v>21</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201</v>
      </c>
      <c r="BM101" s="224" t="s">
        <v>2457</v>
      </c>
    </row>
    <row r="102" spans="2:51" s="12" customFormat="1" ht="12">
      <c r="B102" s="236"/>
      <c r="C102" s="237"/>
      <c r="D102" s="238" t="s">
        <v>258</v>
      </c>
      <c r="E102" s="239" t="s">
        <v>32</v>
      </c>
      <c r="F102" s="240" t="s">
        <v>2458</v>
      </c>
      <c r="G102" s="237"/>
      <c r="H102" s="241">
        <v>3.91</v>
      </c>
      <c r="I102" s="242"/>
      <c r="J102" s="237"/>
      <c r="K102" s="237"/>
      <c r="L102" s="243"/>
      <c r="M102" s="244"/>
      <c r="N102" s="245"/>
      <c r="O102" s="245"/>
      <c r="P102" s="245"/>
      <c r="Q102" s="245"/>
      <c r="R102" s="245"/>
      <c r="S102" s="245"/>
      <c r="T102" s="246"/>
      <c r="AT102" s="247" t="s">
        <v>258</v>
      </c>
      <c r="AU102" s="247" t="s">
        <v>21</v>
      </c>
      <c r="AV102" s="12" t="s">
        <v>136</v>
      </c>
      <c r="AW102" s="12" t="s">
        <v>39</v>
      </c>
      <c r="AX102" s="12" t="s">
        <v>21</v>
      </c>
      <c r="AY102" s="247" t="s">
        <v>194</v>
      </c>
    </row>
    <row r="103" spans="2:65" s="1" customFormat="1" ht="24" customHeight="1">
      <c r="B103" s="40"/>
      <c r="C103" s="213" t="s">
        <v>244</v>
      </c>
      <c r="D103" s="213" t="s">
        <v>196</v>
      </c>
      <c r="E103" s="214" t="s">
        <v>2231</v>
      </c>
      <c r="F103" s="215" t="s">
        <v>2232</v>
      </c>
      <c r="G103" s="216" t="s">
        <v>199</v>
      </c>
      <c r="H103" s="217">
        <v>1.2</v>
      </c>
      <c r="I103" s="218"/>
      <c r="J103" s="219">
        <f>ROUND(I103*H103,2)</f>
        <v>0</v>
      </c>
      <c r="K103" s="215" t="s">
        <v>200</v>
      </c>
      <c r="L103" s="45"/>
      <c r="M103" s="220" t="s">
        <v>32</v>
      </c>
      <c r="N103" s="221" t="s">
        <v>51</v>
      </c>
      <c r="O103" s="85"/>
      <c r="P103" s="222">
        <f>O103*H103</f>
        <v>0</v>
      </c>
      <c r="Q103" s="222">
        <v>0</v>
      </c>
      <c r="R103" s="222">
        <f>Q103*H103</f>
        <v>0</v>
      </c>
      <c r="S103" s="222">
        <v>0</v>
      </c>
      <c r="T103" s="223">
        <f>S103*H103</f>
        <v>0</v>
      </c>
      <c r="AR103" s="224" t="s">
        <v>201</v>
      </c>
      <c r="AT103" s="224" t="s">
        <v>196</v>
      </c>
      <c r="AU103" s="224" t="s">
        <v>21</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201</v>
      </c>
      <c r="BM103" s="224" t="s">
        <v>2459</v>
      </c>
    </row>
    <row r="104" spans="2:47" s="1" customFormat="1" ht="12">
      <c r="B104" s="40"/>
      <c r="C104" s="41"/>
      <c r="D104" s="238" t="s">
        <v>264</v>
      </c>
      <c r="E104" s="41"/>
      <c r="F104" s="248" t="s">
        <v>2371</v>
      </c>
      <c r="G104" s="41"/>
      <c r="H104" s="41"/>
      <c r="I104" s="137"/>
      <c r="J104" s="41"/>
      <c r="K104" s="41"/>
      <c r="L104" s="45"/>
      <c r="M104" s="249"/>
      <c r="N104" s="85"/>
      <c r="O104" s="85"/>
      <c r="P104" s="85"/>
      <c r="Q104" s="85"/>
      <c r="R104" s="85"/>
      <c r="S104" s="85"/>
      <c r="T104" s="86"/>
      <c r="AT104" s="18" t="s">
        <v>264</v>
      </c>
      <c r="AU104" s="18" t="s">
        <v>21</v>
      </c>
    </row>
    <row r="105" spans="2:65" s="1" customFormat="1" ht="24" customHeight="1">
      <c r="B105" s="40"/>
      <c r="C105" s="213" t="s">
        <v>248</v>
      </c>
      <c r="D105" s="213" t="s">
        <v>196</v>
      </c>
      <c r="E105" s="214" t="s">
        <v>2372</v>
      </c>
      <c r="F105" s="215" t="s">
        <v>2373</v>
      </c>
      <c r="G105" s="216" t="s">
        <v>199</v>
      </c>
      <c r="H105" s="217">
        <v>4.9</v>
      </c>
      <c r="I105" s="218"/>
      <c r="J105" s="219">
        <f>ROUND(I105*H105,2)</f>
        <v>0</v>
      </c>
      <c r="K105" s="215" t="s">
        <v>1631</v>
      </c>
      <c r="L105" s="45"/>
      <c r="M105" s="220" t="s">
        <v>32</v>
      </c>
      <c r="N105" s="221" t="s">
        <v>51</v>
      </c>
      <c r="O105" s="85"/>
      <c r="P105" s="222">
        <f>O105*H105</f>
        <v>0</v>
      </c>
      <c r="Q105" s="222">
        <v>0</v>
      </c>
      <c r="R105" s="222">
        <f>Q105*H105</f>
        <v>0</v>
      </c>
      <c r="S105" s="222">
        <v>0</v>
      </c>
      <c r="T105" s="223">
        <f>S105*H105</f>
        <v>0</v>
      </c>
      <c r="AR105" s="224" t="s">
        <v>201</v>
      </c>
      <c r="AT105" s="224" t="s">
        <v>196</v>
      </c>
      <c r="AU105" s="224" t="s">
        <v>21</v>
      </c>
      <c r="AY105" s="18" t="s">
        <v>194</v>
      </c>
      <c r="BE105" s="225">
        <f>IF(N105="základní",J105,0)</f>
        <v>0</v>
      </c>
      <c r="BF105" s="225">
        <f>IF(N105="snížená",J105,0)</f>
        <v>0</v>
      </c>
      <c r="BG105" s="225">
        <f>IF(N105="zákl. přenesená",J105,0)</f>
        <v>0</v>
      </c>
      <c r="BH105" s="225">
        <f>IF(N105="sníž. přenesená",J105,0)</f>
        <v>0</v>
      </c>
      <c r="BI105" s="225">
        <f>IF(N105="nulová",J105,0)</f>
        <v>0</v>
      </c>
      <c r="BJ105" s="18" t="s">
        <v>136</v>
      </c>
      <c r="BK105" s="225">
        <f>ROUND(I105*H105,2)</f>
        <v>0</v>
      </c>
      <c r="BL105" s="18" t="s">
        <v>201</v>
      </c>
      <c r="BM105" s="224" t="s">
        <v>2460</v>
      </c>
    </row>
    <row r="106" spans="2:47" s="1" customFormat="1" ht="12">
      <c r="B106" s="40"/>
      <c r="C106" s="41"/>
      <c r="D106" s="238" t="s">
        <v>264</v>
      </c>
      <c r="E106" s="41"/>
      <c r="F106" s="248" t="s">
        <v>2375</v>
      </c>
      <c r="G106" s="41"/>
      <c r="H106" s="41"/>
      <c r="I106" s="137"/>
      <c r="J106" s="41"/>
      <c r="K106" s="41"/>
      <c r="L106" s="45"/>
      <c r="M106" s="249"/>
      <c r="N106" s="85"/>
      <c r="O106" s="85"/>
      <c r="P106" s="85"/>
      <c r="Q106" s="85"/>
      <c r="R106" s="85"/>
      <c r="S106" s="85"/>
      <c r="T106" s="86"/>
      <c r="AT106" s="18" t="s">
        <v>264</v>
      </c>
      <c r="AU106" s="18" t="s">
        <v>21</v>
      </c>
    </row>
    <row r="107" spans="2:65" s="1" customFormat="1" ht="36" customHeight="1">
      <c r="B107" s="40"/>
      <c r="C107" s="213" t="s">
        <v>254</v>
      </c>
      <c r="D107" s="213" t="s">
        <v>196</v>
      </c>
      <c r="E107" s="214" t="s">
        <v>1351</v>
      </c>
      <c r="F107" s="215" t="s">
        <v>1352</v>
      </c>
      <c r="G107" s="216" t="s">
        <v>199</v>
      </c>
      <c r="H107" s="217">
        <v>6.1</v>
      </c>
      <c r="I107" s="218"/>
      <c r="J107" s="219">
        <f>ROUND(I107*H107,2)</f>
        <v>0</v>
      </c>
      <c r="K107" s="215" t="s">
        <v>200</v>
      </c>
      <c r="L107" s="45"/>
      <c r="M107" s="220" t="s">
        <v>32</v>
      </c>
      <c r="N107" s="221" t="s">
        <v>51</v>
      </c>
      <c r="O107" s="85"/>
      <c r="P107" s="222">
        <f>O107*H107</f>
        <v>0</v>
      </c>
      <c r="Q107" s="222">
        <v>0</v>
      </c>
      <c r="R107" s="222">
        <f>Q107*H107</f>
        <v>0</v>
      </c>
      <c r="S107" s="222">
        <v>0</v>
      </c>
      <c r="T107" s="223">
        <f>S107*H107</f>
        <v>0</v>
      </c>
      <c r="AR107" s="224" t="s">
        <v>201</v>
      </c>
      <c r="AT107" s="224" t="s">
        <v>196</v>
      </c>
      <c r="AU107" s="224" t="s">
        <v>21</v>
      </c>
      <c r="AY107" s="18" t="s">
        <v>194</v>
      </c>
      <c r="BE107" s="225">
        <f>IF(N107="základní",J107,0)</f>
        <v>0</v>
      </c>
      <c r="BF107" s="225">
        <f>IF(N107="snížená",J107,0)</f>
        <v>0</v>
      </c>
      <c r="BG107" s="225">
        <f>IF(N107="zákl. přenesená",J107,0)</f>
        <v>0</v>
      </c>
      <c r="BH107" s="225">
        <f>IF(N107="sníž. přenesená",J107,0)</f>
        <v>0</v>
      </c>
      <c r="BI107" s="225">
        <f>IF(N107="nulová",J107,0)</f>
        <v>0</v>
      </c>
      <c r="BJ107" s="18" t="s">
        <v>136</v>
      </c>
      <c r="BK107" s="225">
        <f>ROUND(I107*H107,2)</f>
        <v>0</v>
      </c>
      <c r="BL107" s="18" t="s">
        <v>201</v>
      </c>
      <c r="BM107" s="224" t="s">
        <v>2461</v>
      </c>
    </row>
    <row r="108" spans="2:51" s="12" customFormat="1" ht="12">
      <c r="B108" s="236"/>
      <c r="C108" s="237"/>
      <c r="D108" s="238" t="s">
        <v>258</v>
      </c>
      <c r="E108" s="239" t="s">
        <v>32</v>
      </c>
      <c r="F108" s="240" t="s">
        <v>2462</v>
      </c>
      <c r="G108" s="237"/>
      <c r="H108" s="241">
        <v>6.1</v>
      </c>
      <c r="I108" s="242"/>
      <c r="J108" s="237"/>
      <c r="K108" s="237"/>
      <c r="L108" s="243"/>
      <c r="M108" s="244"/>
      <c r="N108" s="245"/>
      <c r="O108" s="245"/>
      <c r="P108" s="245"/>
      <c r="Q108" s="245"/>
      <c r="R108" s="245"/>
      <c r="S108" s="245"/>
      <c r="T108" s="246"/>
      <c r="AT108" s="247" t="s">
        <v>258</v>
      </c>
      <c r="AU108" s="247" t="s">
        <v>21</v>
      </c>
      <c r="AV108" s="12" t="s">
        <v>136</v>
      </c>
      <c r="AW108" s="12" t="s">
        <v>39</v>
      </c>
      <c r="AX108" s="12" t="s">
        <v>21</v>
      </c>
      <c r="AY108" s="247" t="s">
        <v>194</v>
      </c>
    </row>
    <row r="109" spans="2:63" s="11" customFormat="1" ht="25.9" customHeight="1">
      <c r="B109" s="197"/>
      <c r="C109" s="198"/>
      <c r="D109" s="199" t="s">
        <v>78</v>
      </c>
      <c r="E109" s="200" t="s">
        <v>192</v>
      </c>
      <c r="F109" s="200" t="s">
        <v>193</v>
      </c>
      <c r="G109" s="198"/>
      <c r="H109" s="198"/>
      <c r="I109" s="201"/>
      <c r="J109" s="202">
        <f>BK109</f>
        <v>0</v>
      </c>
      <c r="K109" s="198"/>
      <c r="L109" s="203"/>
      <c r="M109" s="204"/>
      <c r="N109" s="205"/>
      <c r="O109" s="205"/>
      <c r="P109" s="206">
        <f>P110+P112+P119</f>
        <v>0</v>
      </c>
      <c r="Q109" s="205"/>
      <c r="R109" s="206">
        <f>R110+R112+R119</f>
        <v>2.0528310000000003</v>
      </c>
      <c r="S109" s="205"/>
      <c r="T109" s="207">
        <f>T110+T112+T119</f>
        <v>0</v>
      </c>
      <c r="AR109" s="208" t="s">
        <v>21</v>
      </c>
      <c r="AT109" s="209" t="s">
        <v>78</v>
      </c>
      <c r="AU109" s="209" t="s">
        <v>79</v>
      </c>
      <c r="AY109" s="208" t="s">
        <v>194</v>
      </c>
      <c r="BK109" s="210">
        <f>BK110+BK112+BK119</f>
        <v>0</v>
      </c>
    </row>
    <row r="110" spans="2:63" s="11" customFormat="1" ht="22.8" customHeight="1">
      <c r="B110" s="197"/>
      <c r="C110" s="198"/>
      <c r="D110" s="199" t="s">
        <v>78</v>
      </c>
      <c r="E110" s="211" t="s">
        <v>201</v>
      </c>
      <c r="F110" s="211" t="s">
        <v>413</v>
      </c>
      <c r="G110" s="198"/>
      <c r="H110" s="198"/>
      <c r="I110" s="201"/>
      <c r="J110" s="212">
        <f>BK110</f>
        <v>0</v>
      </c>
      <c r="K110" s="198"/>
      <c r="L110" s="203"/>
      <c r="M110" s="204"/>
      <c r="N110" s="205"/>
      <c r="O110" s="205"/>
      <c r="P110" s="206">
        <f>P111</f>
        <v>0</v>
      </c>
      <c r="Q110" s="205"/>
      <c r="R110" s="206">
        <f>R111</f>
        <v>0.945385</v>
      </c>
      <c r="S110" s="205"/>
      <c r="T110" s="207">
        <f>T111</f>
        <v>0</v>
      </c>
      <c r="AR110" s="208" t="s">
        <v>21</v>
      </c>
      <c r="AT110" s="209" t="s">
        <v>78</v>
      </c>
      <c r="AU110" s="209" t="s">
        <v>21</v>
      </c>
      <c r="AY110" s="208" t="s">
        <v>194</v>
      </c>
      <c r="BK110" s="210">
        <f>BK111</f>
        <v>0</v>
      </c>
    </row>
    <row r="111" spans="2:65" s="1" customFormat="1" ht="16.5" customHeight="1">
      <c r="B111" s="40"/>
      <c r="C111" s="213" t="s">
        <v>8</v>
      </c>
      <c r="D111" s="213" t="s">
        <v>196</v>
      </c>
      <c r="E111" s="214" t="s">
        <v>1360</v>
      </c>
      <c r="F111" s="215" t="s">
        <v>1361</v>
      </c>
      <c r="G111" s="216" t="s">
        <v>199</v>
      </c>
      <c r="H111" s="217">
        <v>0.5</v>
      </c>
      <c r="I111" s="218"/>
      <c r="J111" s="219">
        <f>ROUND(I111*H111,2)</f>
        <v>0</v>
      </c>
      <c r="K111" s="215" t="s">
        <v>200</v>
      </c>
      <c r="L111" s="45"/>
      <c r="M111" s="220" t="s">
        <v>32</v>
      </c>
      <c r="N111" s="221" t="s">
        <v>51</v>
      </c>
      <c r="O111" s="85"/>
      <c r="P111" s="222">
        <f>O111*H111</f>
        <v>0</v>
      </c>
      <c r="Q111" s="222">
        <v>1.89077</v>
      </c>
      <c r="R111" s="222">
        <f>Q111*H111</f>
        <v>0.945385</v>
      </c>
      <c r="S111" s="222">
        <v>0</v>
      </c>
      <c r="T111" s="223">
        <f>S111*H111</f>
        <v>0</v>
      </c>
      <c r="AR111" s="224" t="s">
        <v>201</v>
      </c>
      <c r="AT111" s="224" t="s">
        <v>196</v>
      </c>
      <c r="AU111" s="224" t="s">
        <v>136</v>
      </c>
      <c r="AY111" s="18" t="s">
        <v>194</v>
      </c>
      <c r="BE111" s="225">
        <f>IF(N111="základní",J111,0)</f>
        <v>0</v>
      </c>
      <c r="BF111" s="225">
        <f>IF(N111="snížená",J111,0)</f>
        <v>0</v>
      </c>
      <c r="BG111" s="225">
        <f>IF(N111="zákl. přenesená",J111,0)</f>
        <v>0</v>
      </c>
      <c r="BH111" s="225">
        <f>IF(N111="sníž. přenesená",J111,0)</f>
        <v>0</v>
      </c>
      <c r="BI111" s="225">
        <f>IF(N111="nulová",J111,0)</f>
        <v>0</v>
      </c>
      <c r="BJ111" s="18" t="s">
        <v>136</v>
      </c>
      <c r="BK111" s="225">
        <f>ROUND(I111*H111,2)</f>
        <v>0</v>
      </c>
      <c r="BL111" s="18" t="s">
        <v>201</v>
      </c>
      <c r="BM111" s="224" t="s">
        <v>2463</v>
      </c>
    </row>
    <row r="112" spans="2:63" s="11" customFormat="1" ht="22.8" customHeight="1">
      <c r="B112" s="197"/>
      <c r="C112" s="198"/>
      <c r="D112" s="199" t="s">
        <v>78</v>
      </c>
      <c r="E112" s="211" t="s">
        <v>214</v>
      </c>
      <c r="F112" s="211" t="s">
        <v>467</v>
      </c>
      <c r="G112" s="198"/>
      <c r="H112" s="198"/>
      <c r="I112" s="201"/>
      <c r="J112" s="212">
        <f>BK112</f>
        <v>0</v>
      </c>
      <c r="K112" s="198"/>
      <c r="L112" s="203"/>
      <c r="M112" s="204"/>
      <c r="N112" s="205"/>
      <c r="O112" s="205"/>
      <c r="P112" s="206">
        <f>SUM(P113:P118)</f>
        <v>0</v>
      </c>
      <c r="Q112" s="205"/>
      <c r="R112" s="206">
        <f>SUM(R113:R118)</f>
        <v>0.617586</v>
      </c>
      <c r="S112" s="205"/>
      <c r="T112" s="207">
        <f>SUM(T113:T118)</f>
        <v>0</v>
      </c>
      <c r="AR112" s="208" t="s">
        <v>21</v>
      </c>
      <c r="AT112" s="209" t="s">
        <v>78</v>
      </c>
      <c r="AU112" s="209" t="s">
        <v>21</v>
      </c>
      <c r="AY112" s="208" t="s">
        <v>194</v>
      </c>
      <c r="BK112" s="210">
        <f>SUM(BK113:BK118)</f>
        <v>0</v>
      </c>
    </row>
    <row r="113" spans="2:65" s="1" customFormat="1" ht="24" customHeight="1">
      <c r="B113" s="40"/>
      <c r="C113" s="213" t="s">
        <v>267</v>
      </c>
      <c r="D113" s="213" t="s">
        <v>196</v>
      </c>
      <c r="E113" s="214" t="s">
        <v>2464</v>
      </c>
      <c r="F113" s="215" t="s">
        <v>2465</v>
      </c>
      <c r="G113" s="216" t="s">
        <v>217</v>
      </c>
      <c r="H113" s="217">
        <v>0.6</v>
      </c>
      <c r="I113" s="218"/>
      <c r="J113" s="219">
        <f>ROUND(I113*H113,2)</f>
        <v>0</v>
      </c>
      <c r="K113" s="215" t="s">
        <v>200</v>
      </c>
      <c r="L113" s="45"/>
      <c r="M113" s="220" t="s">
        <v>32</v>
      </c>
      <c r="N113" s="221" t="s">
        <v>51</v>
      </c>
      <c r="O113" s="85"/>
      <c r="P113" s="222">
        <f>O113*H113</f>
        <v>0</v>
      </c>
      <c r="Q113" s="222">
        <v>0.38625</v>
      </c>
      <c r="R113" s="222">
        <f>Q113*H113</f>
        <v>0.23174999999999998</v>
      </c>
      <c r="S113" s="222">
        <v>0</v>
      </c>
      <c r="T113" s="223">
        <f>S113*H113</f>
        <v>0</v>
      </c>
      <c r="AR113" s="224" t="s">
        <v>201</v>
      </c>
      <c r="AT113" s="224" t="s">
        <v>196</v>
      </c>
      <c r="AU113" s="224" t="s">
        <v>136</v>
      </c>
      <c r="AY113" s="18" t="s">
        <v>194</v>
      </c>
      <c r="BE113" s="225">
        <f>IF(N113="základní",J113,0)</f>
        <v>0</v>
      </c>
      <c r="BF113" s="225">
        <f>IF(N113="snížená",J113,0)</f>
        <v>0</v>
      </c>
      <c r="BG113" s="225">
        <f>IF(N113="zákl. přenesená",J113,0)</f>
        <v>0</v>
      </c>
      <c r="BH113" s="225">
        <f>IF(N113="sníž. přenesená",J113,0)</f>
        <v>0</v>
      </c>
      <c r="BI113" s="225">
        <f>IF(N113="nulová",J113,0)</f>
        <v>0</v>
      </c>
      <c r="BJ113" s="18" t="s">
        <v>136</v>
      </c>
      <c r="BK113" s="225">
        <f>ROUND(I113*H113,2)</f>
        <v>0</v>
      </c>
      <c r="BL113" s="18" t="s">
        <v>201</v>
      </c>
      <c r="BM113" s="224" t="s">
        <v>2466</v>
      </c>
    </row>
    <row r="114" spans="2:65" s="1" customFormat="1" ht="24" customHeight="1">
      <c r="B114" s="40"/>
      <c r="C114" s="213" t="s">
        <v>272</v>
      </c>
      <c r="D114" s="213" t="s">
        <v>196</v>
      </c>
      <c r="E114" s="214" t="s">
        <v>2467</v>
      </c>
      <c r="F114" s="215" t="s">
        <v>2468</v>
      </c>
      <c r="G114" s="216" t="s">
        <v>217</v>
      </c>
      <c r="H114" s="217">
        <v>0.6</v>
      </c>
      <c r="I114" s="218"/>
      <c r="J114" s="219">
        <f>ROUND(I114*H114,2)</f>
        <v>0</v>
      </c>
      <c r="K114" s="215" t="s">
        <v>200</v>
      </c>
      <c r="L114" s="45"/>
      <c r="M114" s="220" t="s">
        <v>32</v>
      </c>
      <c r="N114" s="221" t="s">
        <v>51</v>
      </c>
      <c r="O114" s="85"/>
      <c r="P114" s="222">
        <f>O114*H114</f>
        <v>0</v>
      </c>
      <c r="Q114" s="222">
        <v>0.396</v>
      </c>
      <c r="R114" s="222">
        <f>Q114*H114</f>
        <v>0.2376</v>
      </c>
      <c r="S114" s="222">
        <v>0</v>
      </c>
      <c r="T114" s="223">
        <f>S114*H114</f>
        <v>0</v>
      </c>
      <c r="AR114" s="224" t="s">
        <v>201</v>
      </c>
      <c r="AT114" s="224" t="s">
        <v>196</v>
      </c>
      <c r="AU114" s="224" t="s">
        <v>136</v>
      </c>
      <c r="AY114" s="18" t="s">
        <v>194</v>
      </c>
      <c r="BE114" s="225">
        <f>IF(N114="základní",J114,0)</f>
        <v>0</v>
      </c>
      <c r="BF114" s="225">
        <f>IF(N114="snížená",J114,0)</f>
        <v>0</v>
      </c>
      <c r="BG114" s="225">
        <f>IF(N114="zákl. přenesená",J114,0)</f>
        <v>0</v>
      </c>
      <c r="BH114" s="225">
        <f>IF(N114="sníž. přenesená",J114,0)</f>
        <v>0</v>
      </c>
      <c r="BI114" s="225">
        <f>IF(N114="nulová",J114,0)</f>
        <v>0</v>
      </c>
      <c r="BJ114" s="18" t="s">
        <v>136</v>
      </c>
      <c r="BK114" s="225">
        <f>ROUND(I114*H114,2)</f>
        <v>0</v>
      </c>
      <c r="BL114" s="18" t="s">
        <v>201</v>
      </c>
      <c r="BM114" s="224" t="s">
        <v>2469</v>
      </c>
    </row>
    <row r="115" spans="2:65" s="1" customFormat="1" ht="16.5" customHeight="1">
      <c r="B115" s="40"/>
      <c r="C115" s="213" t="s">
        <v>279</v>
      </c>
      <c r="D115" s="213" t="s">
        <v>196</v>
      </c>
      <c r="E115" s="214" t="s">
        <v>2470</v>
      </c>
      <c r="F115" s="215" t="s">
        <v>2471</v>
      </c>
      <c r="G115" s="216" t="s">
        <v>217</v>
      </c>
      <c r="H115" s="217">
        <v>0.6</v>
      </c>
      <c r="I115" s="218"/>
      <c r="J115" s="219">
        <f>ROUND(I115*H115,2)</f>
        <v>0</v>
      </c>
      <c r="K115" s="215" t="s">
        <v>32</v>
      </c>
      <c r="L115" s="45"/>
      <c r="M115" s="220" t="s">
        <v>32</v>
      </c>
      <c r="N115" s="221" t="s">
        <v>51</v>
      </c>
      <c r="O115" s="85"/>
      <c r="P115" s="222">
        <f>O115*H115</f>
        <v>0</v>
      </c>
      <c r="Q115" s="222">
        <v>0</v>
      </c>
      <c r="R115" s="222">
        <f>Q115*H115</f>
        <v>0</v>
      </c>
      <c r="S115" s="222">
        <v>0</v>
      </c>
      <c r="T115" s="223">
        <f>S115*H115</f>
        <v>0</v>
      </c>
      <c r="AR115" s="224" t="s">
        <v>201</v>
      </c>
      <c r="AT115" s="224" t="s">
        <v>196</v>
      </c>
      <c r="AU115" s="224" t="s">
        <v>136</v>
      </c>
      <c r="AY115" s="18" t="s">
        <v>194</v>
      </c>
      <c r="BE115" s="225">
        <f>IF(N115="základní",J115,0)</f>
        <v>0</v>
      </c>
      <c r="BF115" s="225">
        <f>IF(N115="snížená",J115,0)</f>
        <v>0</v>
      </c>
      <c r="BG115" s="225">
        <f>IF(N115="zákl. přenesená",J115,0)</f>
        <v>0</v>
      </c>
      <c r="BH115" s="225">
        <f>IF(N115="sníž. přenesená",J115,0)</f>
        <v>0</v>
      </c>
      <c r="BI115" s="225">
        <f>IF(N115="nulová",J115,0)</f>
        <v>0</v>
      </c>
      <c r="BJ115" s="18" t="s">
        <v>136</v>
      </c>
      <c r="BK115" s="225">
        <f>ROUND(I115*H115,2)</f>
        <v>0</v>
      </c>
      <c r="BL115" s="18" t="s">
        <v>201</v>
      </c>
      <c r="BM115" s="224" t="s">
        <v>2472</v>
      </c>
    </row>
    <row r="116" spans="2:65" s="1" customFormat="1" ht="16.5" customHeight="1">
      <c r="B116" s="40"/>
      <c r="C116" s="213" t="s">
        <v>285</v>
      </c>
      <c r="D116" s="213" t="s">
        <v>196</v>
      </c>
      <c r="E116" s="214" t="s">
        <v>2473</v>
      </c>
      <c r="F116" s="215" t="s">
        <v>2474</v>
      </c>
      <c r="G116" s="216" t="s">
        <v>217</v>
      </c>
      <c r="H116" s="217">
        <v>0.6</v>
      </c>
      <c r="I116" s="218"/>
      <c r="J116" s="219">
        <f>ROUND(I116*H116,2)</f>
        <v>0</v>
      </c>
      <c r="K116" s="215" t="s">
        <v>200</v>
      </c>
      <c r="L116" s="45"/>
      <c r="M116" s="220" t="s">
        <v>32</v>
      </c>
      <c r="N116" s="221" t="s">
        <v>51</v>
      </c>
      <c r="O116" s="85"/>
      <c r="P116" s="222">
        <f>O116*H116</f>
        <v>0</v>
      </c>
      <c r="Q116" s="222">
        <v>0.00071</v>
      </c>
      <c r="R116" s="222">
        <f>Q116*H116</f>
        <v>0.000426</v>
      </c>
      <c r="S116" s="222">
        <v>0</v>
      </c>
      <c r="T116" s="223">
        <f>S116*H116</f>
        <v>0</v>
      </c>
      <c r="AR116" s="224" t="s">
        <v>201</v>
      </c>
      <c r="AT116" s="224" t="s">
        <v>196</v>
      </c>
      <c r="AU116" s="224" t="s">
        <v>136</v>
      </c>
      <c r="AY116" s="18" t="s">
        <v>194</v>
      </c>
      <c r="BE116" s="225">
        <f>IF(N116="základní",J116,0)</f>
        <v>0</v>
      </c>
      <c r="BF116" s="225">
        <f>IF(N116="snížená",J116,0)</f>
        <v>0</v>
      </c>
      <c r="BG116" s="225">
        <f>IF(N116="zákl. přenesená",J116,0)</f>
        <v>0</v>
      </c>
      <c r="BH116" s="225">
        <f>IF(N116="sníž. přenesená",J116,0)</f>
        <v>0</v>
      </c>
      <c r="BI116" s="225">
        <f>IF(N116="nulová",J116,0)</f>
        <v>0</v>
      </c>
      <c r="BJ116" s="18" t="s">
        <v>136</v>
      </c>
      <c r="BK116" s="225">
        <f>ROUND(I116*H116,2)</f>
        <v>0</v>
      </c>
      <c r="BL116" s="18" t="s">
        <v>201</v>
      </c>
      <c r="BM116" s="224" t="s">
        <v>2475</v>
      </c>
    </row>
    <row r="117" spans="2:65" s="1" customFormat="1" ht="24" customHeight="1">
      <c r="B117" s="40"/>
      <c r="C117" s="213" t="s">
        <v>289</v>
      </c>
      <c r="D117" s="213" t="s">
        <v>196</v>
      </c>
      <c r="E117" s="214" t="s">
        <v>2476</v>
      </c>
      <c r="F117" s="215" t="s">
        <v>2477</v>
      </c>
      <c r="G117" s="216" t="s">
        <v>217</v>
      </c>
      <c r="H117" s="217">
        <v>0.6</v>
      </c>
      <c r="I117" s="218"/>
      <c r="J117" s="219">
        <f>ROUND(I117*H117,2)</f>
        <v>0</v>
      </c>
      <c r="K117" s="215" t="s">
        <v>200</v>
      </c>
      <c r="L117" s="45"/>
      <c r="M117" s="220" t="s">
        <v>32</v>
      </c>
      <c r="N117" s="221" t="s">
        <v>51</v>
      </c>
      <c r="O117" s="85"/>
      <c r="P117" s="222">
        <f>O117*H117</f>
        <v>0</v>
      </c>
      <c r="Q117" s="222">
        <v>0.09076</v>
      </c>
      <c r="R117" s="222">
        <f>Q117*H117</f>
        <v>0.054456</v>
      </c>
      <c r="S117" s="222">
        <v>0</v>
      </c>
      <c r="T117" s="223">
        <f>S117*H117</f>
        <v>0</v>
      </c>
      <c r="AR117" s="224" t="s">
        <v>201</v>
      </c>
      <c r="AT117" s="224" t="s">
        <v>196</v>
      </c>
      <c r="AU117" s="224" t="s">
        <v>136</v>
      </c>
      <c r="AY117" s="18" t="s">
        <v>194</v>
      </c>
      <c r="BE117" s="225">
        <f>IF(N117="základní",J117,0)</f>
        <v>0</v>
      </c>
      <c r="BF117" s="225">
        <f>IF(N117="snížená",J117,0)</f>
        <v>0</v>
      </c>
      <c r="BG117" s="225">
        <f>IF(N117="zákl. přenesená",J117,0)</f>
        <v>0</v>
      </c>
      <c r="BH117" s="225">
        <f>IF(N117="sníž. přenesená",J117,0)</f>
        <v>0</v>
      </c>
      <c r="BI117" s="225">
        <f>IF(N117="nulová",J117,0)</f>
        <v>0</v>
      </c>
      <c r="BJ117" s="18" t="s">
        <v>136</v>
      </c>
      <c r="BK117" s="225">
        <f>ROUND(I117*H117,2)</f>
        <v>0</v>
      </c>
      <c r="BL117" s="18" t="s">
        <v>201</v>
      </c>
      <c r="BM117" s="224" t="s">
        <v>2478</v>
      </c>
    </row>
    <row r="118" spans="2:65" s="1" customFormat="1" ht="24" customHeight="1">
      <c r="B118" s="40"/>
      <c r="C118" s="213" t="s">
        <v>7</v>
      </c>
      <c r="D118" s="213" t="s">
        <v>196</v>
      </c>
      <c r="E118" s="214" t="s">
        <v>2479</v>
      </c>
      <c r="F118" s="215" t="s">
        <v>2480</v>
      </c>
      <c r="G118" s="216" t="s">
        <v>217</v>
      </c>
      <c r="H118" s="217">
        <v>0.6</v>
      </c>
      <c r="I118" s="218"/>
      <c r="J118" s="219">
        <f>ROUND(I118*H118,2)</f>
        <v>0</v>
      </c>
      <c r="K118" s="215" t="s">
        <v>200</v>
      </c>
      <c r="L118" s="45"/>
      <c r="M118" s="220" t="s">
        <v>32</v>
      </c>
      <c r="N118" s="221" t="s">
        <v>51</v>
      </c>
      <c r="O118" s="85"/>
      <c r="P118" s="222">
        <f>O118*H118</f>
        <v>0</v>
      </c>
      <c r="Q118" s="222">
        <v>0.15559</v>
      </c>
      <c r="R118" s="222">
        <f>Q118*H118</f>
        <v>0.093354</v>
      </c>
      <c r="S118" s="222">
        <v>0</v>
      </c>
      <c r="T118" s="223">
        <f>S118*H118</f>
        <v>0</v>
      </c>
      <c r="AR118" s="224" t="s">
        <v>201</v>
      </c>
      <c r="AT118" s="224" t="s">
        <v>196</v>
      </c>
      <c r="AU118" s="224" t="s">
        <v>136</v>
      </c>
      <c r="AY118" s="18" t="s">
        <v>194</v>
      </c>
      <c r="BE118" s="225">
        <f>IF(N118="základní",J118,0)</f>
        <v>0</v>
      </c>
      <c r="BF118" s="225">
        <f>IF(N118="snížená",J118,0)</f>
        <v>0</v>
      </c>
      <c r="BG118" s="225">
        <f>IF(N118="zákl. přenesená",J118,0)</f>
        <v>0</v>
      </c>
      <c r="BH118" s="225">
        <f>IF(N118="sníž. přenesená",J118,0)</f>
        <v>0</v>
      </c>
      <c r="BI118" s="225">
        <f>IF(N118="nulová",J118,0)</f>
        <v>0</v>
      </c>
      <c r="BJ118" s="18" t="s">
        <v>136</v>
      </c>
      <c r="BK118" s="225">
        <f>ROUND(I118*H118,2)</f>
        <v>0</v>
      </c>
      <c r="BL118" s="18" t="s">
        <v>201</v>
      </c>
      <c r="BM118" s="224" t="s">
        <v>2481</v>
      </c>
    </row>
    <row r="119" spans="2:63" s="11" customFormat="1" ht="22.8" customHeight="1">
      <c r="B119" s="197"/>
      <c r="C119" s="198"/>
      <c r="D119" s="199" t="s">
        <v>78</v>
      </c>
      <c r="E119" s="211" t="s">
        <v>227</v>
      </c>
      <c r="F119" s="211" t="s">
        <v>1363</v>
      </c>
      <c r="G119" s="198"/>
      <c r="H119" s="198"/>
      <c r="I119" s="201"/>
      <c r="J119" s="212">
        <f>BK119</f>
        <v>0</v>
      </c>
      <c r="K119" s="198"/>
      <c r="L119" s="203"/>
      <c r="M119" s="204"/>
      <c r="N119" s="205"/>
      <c r="O119" s="205"/>
      <c r="P119" s="206">
        <f>SUM(P120:P121)</f>
        <v>0</v>
      </c>
      <c r="Q119" s="205"/>
      <c r="R119" s="206">
        <f>SUM(R120:R121)</f>
        <v>0.48986</v>
      </c>
      <c r="S119" s="205"/>
      <c r="T119" s="207">
        <f>SUM(T120:T121)</f>
        <v>0</v>
      </c>
      <c r="AR119" s="208" t="s">
        <v>21</v>
      </c>
      <c r="AT119" s="209" t="s">
        <v>78</v>
      </c>
      <c r="AU119" s="209" t="s">
        <v>21</v>
      </c>
      <c r="AY119" s="208" t="s">
        <v>194</v>
      </c>
      <c r="BK119" s="210">
        <f>SUM(BK120:BK121)</f>
        <v>0</v>
      </c>
    </row>
    <row r="120" spans="2:65" s="1" customFormat="1" ht="24" customHeight="1">
      <c r="B120" s="40"/>
      <c r="C120" s="213" t="s">
        <v>301</v>
      </c>
      <c r="D120" s="213" t="s">
        <v>196</v>
      </c>
      <c r="E120" s="214" t="s">
        <v>2482</v>
      </c>
      <c r="F120" s="215" t="s">
        <v>2483</v>
      </c>
      <c r="G120" s="216" t="s">
        <v>205</v>
      </c>
      <c r="H120" s="217">
        <v>1</v>
      </c>
      <c r="I120" s="218"/>
      <c r="J120" s="219">
        <f>ROUND(I120*H120,2)</f>
        <v>0</v>
      </c>
      <c r="K120" s="215" t="s">
        <v>200</v>
      </c>
      <c r="L120" s="45"/>
      <c r="M120" s="220" t="s">
        <v>32</v>
      </c>
      <c r="N120" s="221" t="s">
        <v>51</v>
      </c>
      <c r="O120" s="85"/>
      <c r="P120" s="222">
        <f>O120*H120</f>
        <v>0</v>
      </c>
      <c r="Q120" s="222">
        <v>0.43786</v>
      </c>
      <c r="R120" s="222">
        <f>Q120*H120</f>
        <v>0.43786</v>
      </c>
      <c r="S120" s="222">
        <v>0</v>
      </c>
      <c r="T120" s="223">
        <f>S120*H120</f>
        <v>0</v>
      </c>
      <c r="AR120" s="224" t="s">
        <v>201</v>
      </c>
      <c r="AT120" s="224" t="s">
        <v>196</v>
      </c>
      <c r="AU120" s="224" t="s">
        <v>136</v>
      </c>
      <c r="AY120" s="18" t="s">
        <v>194</v>
      </c>
      <c r="BE120" s="225">
        <f>IF(N120="základní",J120,0)</f>
        <v>0</v>
      </c>
      <c r="BF120" s="225">
        <f>IF(N120="snížená",J120,0)</f>
        <v>0</v>
      </c>
      <c r="BG120" s="225">
        <f>IF(N120="zákl. přenesená",J120,0)</f>
        <v>0</v>
      </c>
      <c r="BH120" s="225">
        <f>IF(N120="sníž. přenesená",J120,0)</f>
        <v>0</v>
      </c>
      <c r="BI120" s="225">
        <f>IF(N120="nulová",J120,0)</f>
        <v>0</v>
      </c>
      <c r="BJ120" s="18" t="s">
        <v>136</v>
      </c>
      <c r="BK120" s="225">
        <f>ROUND(I120*H120,2)</f>
        <v>0</v>
      </c>
      <c r="BL120" s="18" t="s">
        <v>201</v>
      </c>
      <c r="BM120" s="224" t="s">
        <v>2484</v>
      </c>
    </row>
    <row r="121" spans="2:65" s="1" customFormat="1" ht="16.5" customHeight="1">
      <c r="B121" s="40"/>
      <c r="C121" s="226" t="s">
        <v>306</v>
      </c>
      <c r="D121" s="226" t="s">
        <v>249</v>
      </c>
      <c r="E121" s="227" t="s">
        <v>2485</v>
      </c>
      <c r="F121" s="228" t="s">
        <v>2486</v>
      </c>
      <c r="G121" s="229" t="s">
        <v>205</v>
      </c>
      <c r="H121" s="230">
        <v>1</v>
      </c>
      <c r="I121" s="231"/>
      <c r="J121" s="232">
        <f>ROUND(I121*H121,2)</f>
        <v>0</v>
      </c>
      <c r="K121" s="228" t="s">
        <v>200</v>
      </c>
      <c r="L121" s="233"/>
      <c r="M121" s="234" t="s">
        <v>32</v>
      </c>
      <c r="N121" s="235" t="s">
        <v>51</v>
      </c>
      <c r="O121" s="85"/>
      <c r="P121" s="222">
        <f>O121*H121</f>
        <v>0</v>
      </c>
      <c r="Q121" s="222">
        <v>0.052</v>
      </c>
      <c r="R121" s="222">
        <f>Q121*H121</f>
        <v>0.052</v>
      </c>
      <c r="S121" s="222">
        <v>0</v>
      </c>
      <c r="T121" s="223">
        <f>S121*H121</f>
        <v>0</v>
      </c>
      <c r="AR121" s="224" t="s">
        <v>227</v>
      </c>
      <c r="AT121" s="224" t="s">
        <v>249</v>
      </c>
      <c r="AU121" s="224" t="s">
        <v>136</v>
      </c>
      <c r="AY121" s="18" t="s">
        <v>194</v>
      </c>
      <c r="BE121" s="225">
        <f>IF(N121="základní",J121,0)</f>
        <v>0</v>
      </c>
      <c r="BF121" s="225">
        <f>IF(N121="snížená",J121,0)</f>
        <v>0</v>
      </c>
      <c r="BG121" s="225">
        <f>IF(N121="zákl. přenesená",J121,0)</f>
        <v>0</v>
      </c>
      <c r="BH121" s="225">
        <f>IF(N121="sníž. přenesená",J121,0)</f>
        <v>0</v>
      </c>
      <c r="BI121" s="225">
        <f>IF(N121="nulová",J121,0)</f>
        <v>0</v>
      </c>
      <c r="BJ121" s="18" t="s">
        <v>136</v>
      </c>
      <c r="BK121" s="225">
        <f>ROUND(I121*H121,2)</f>
        <v>0</v>
      </c>
      <c r="BL121" s="18" t="s">
        <v>201</v>
      </c>
      <c r="BM121" s="224" t="s">
        <v>2487</v>
      </c>
    </row>
    <row r="122" spans="2:63" s="11" customFormat="1" ht="25.9" customHeight="1">
      <c r="B122" s="197"/>
      <c r="C122" s="198"/>
      <c r="D122" s="199" t="s">
        <v>78</v>
      </c>
      <c r="E122" s="200" t="s">
        <v>681</v>
      </c>
      <c r="F122" s="200" t="s">
        <v>682</v>
      </c>
      <c r="G122" s="198"/>
      <c r="H122" s="198"/>
      <c r="I122" s="201"/>
      <c r="J122" s="202">
        <f>BK122</f>
        <v>0</v>
      </c>
      <c r="K122" s="198"/>
      <c r="L122" s="203"/>
      <c r="M122" s="204"/>
      <c r="N122" s="205"/>
      <c r="O122" s="205"/>
      <c r="P122" s="206">
        <f>P123+P136</f>
        <v>0</v>
      </c>
      <c r="Q122" s="205"/>
      <c r="R122" s="206">
        <f>R123+R136</f>
        <v>0.48788</v>
      </c>
      <c r="S122" s="205"/>
      <c r="T122" s="207">
        <f>T123+T136</f>
        <v>0</v>
      </c>
      <c r="AR122" s="208" t="s">
        <v>136</v>
      </c>
      <c r="AT122" s="209" t="s">
        <v>78</v>
      </c>
      <c r="AU122" s="209" t="s">
        <v>79</v>
      </c>
      <c r="AY122" s="208" t="s">
        <v>194</v>
      </c>
      <c r="BK122" s="210">
        <f>BK123+BK136</f>
        <v>0</v>
      </c>
    </row>
    <row r="123" spans="2:63" s="11" customFormat="1" ht="22.8" customHeight="1">
      <c r="B123" s="197"/>
      <c r="C123" s="198"/>
      <c r="D123" s="199" t="s">
        <v>78</v>
      </c>
      <c r="E123" s="211" t="s">
        <v>1467</v>
      </c>
      <c r="F123" s="211" t="s">
        <v>1468</v>
      </c>
      <c r="G123" s="198"/>
      <c r="H123" s="198"/>
      <c r="I123" s="201"/>
      <c r="J123" s="212">
        <f>BK123</f>
        <v>0</v>
      </c>
      <c r="K123" s="198"/>
      <c r="L123" s="203"/>
      <c r="M123" s="204"/>
      <c r="N123" s="205"/>
      <c r="O123" s="205"/>
      <c r="P123" s="206">
        <f>SUM(P124:P135)</f>
        <v>0</v>
      </c>
      <c r="Q123" s="205"/>
      <c r="R123" s="206">
        <f>SUM(R124:R135)</f>
        <v>0.48585</v>
      </c>
      <c r="S123" s="205"/>
      <c r="T123" s="207">
        <f>SUM(T124:T135)</f>
        <v>0</v>
      </c>
      <c r="AR123" s="208" t="s">
        <v>136</v>
      </c>
      <c r="AT123" s="209" t="s">
        <v>78</v>
      </c>
      <c r="AU123" s="209" t="s">
        <v>21</v>
      </c>
      <c r="AY123" s="208" t="s">
        <v>194</v>
      </c>
      <c r="BK123" s="210">
        <f>SUM(BK124:BK135)</f>
        <v>0</v>
      </c>
    </row>
    <row r="124" spans="2:65" s="1" customFormat="1" ht="16.5" customHeight="1">
      <c r="B124" s="40"/>
      <c r="C124" s="213" t="s">
        <v>320</v>
      </c>
      <c r="D124" s="213" t="s">
        <v>196</v>
      </c>
      <c r="E124" s="214" t="s">
        <v>1481</v>
      </c>
      <c r="F124" s="215" t="s">
        <v>1482</v>
      </c>
      <c r="G124" s="216" t="s">
        <v>262</v>
      </c>
      <c r="H124" s="217">
        <v>8.2</v>
      </c>
      <c r="I124" s="218"/>
      <c r="J124" s="219">
        <f>ROUND(I124*H124,2)</f>
        <v>0</v>
      </c>
      <c r="K124" s="215" t="s">
        <v>200</v>
      </c>
      <c r="L124" s="45"/>
      <c r="M124" s="220" t="s">
        <v>32</v>
      </c>
      <c r="N124" s="221" t="s">
        <v>51</v>
      </c>
      <c r="O124" s="85"/>
      <c r="P124" s="222">
        <f>O124*H124</f>
        <v>0</v>
      </c>
      <c r="Q124" s="222">
        <v>0.0005</v>
      </c>
      <c r="R124" s="222">
        <f>Q124*H124</f>
        <v>0.0040999999999999995</v>
      </c>
      <c r="S124" s="222">
        <v>0</v>
      </c>
      <c r="T124" s="223">
        <f>S124*H124</f>
        <v>0</v>
      </c>
      <c r="AR124" s="224" t="s">
        <v>267</v>
      </c>
      <c r="AT124" s="224" t="s">
        <v>196</v>
      </c>
      <c r="AU124" s="224" t="s">
        <v>136</v>
      </c>
      <c r="AY124" s="18" t="s">
        <v>194</v>
      </c>
      <c r="BE124" s="225">
        <f>IF(N124="základní",J124,0)</f>
        <v>0</v>
      </c>
      <c r="BF124" s="225">
        <f>IF(N124="snížená",J124,0)</f>
        <v>0</v>
      </c>
      <c r="BG124" s="225">
        <f>IF(N124="zákl. přenesená",J124,0)</f>
        <v>0</v>
      </c>
      <c r="BH124" s="225">
        <f>IF(N124="sníž. přenesená",J124,0)</f>
        <v>0</v>
      </c>
      <c r="BI124" s="225">
        <f>IF(N124="nulová",J124,0)</f>
        <v>0</v>
      </c>
      <c r="BJ124" s="18" t="s">
        <v>136</v>
      </c>
      <c r="BK124" s="225">
        <f>ROUND(I124*H124,2)</f>
        <v>0</v>
      </c>
      <c r="BL124" s="18" t="s">
        <v>267</v>
      </c>
      <c r="BM124" s="224" t="s">
        <v>2488</v>
      </c>
    </row>
    <row r="125" spans="2:65" s="1" customFormat="1" ht="16.5" customHeight="1">
      <c r="B125" s="40"/>
      <c r="C125" s="226" t="s">
        <v>277</v>
      </c>
      <c r="D125" s="226" t="s">
        <v>249</v>
      </c>
      <c r="E125" s="227" t="s">
        <v>1485</v>
      </c>
      <c r="F125" s="228" t="s">
        <v>1486</v>
      </c>
      <c r="G125" s="229" t="s">
        <v>262</v>
      </c>
      <c r="H125" s="230">
        <v>8.2</v>
      </c>
      <c r="I125" s="231"/>
      <c r="J125" s="232">
        <f>ROUND(I125*H125,2)</f>
        <v>0</v>
      </c>
      <c r="K125" s="228" t="s">
        <v>200</v>
      </c>
      <c r="L125" s="233"/>
      <c r="M125" s="234" t="s">
        <v>32</v>
      </c>
      <c r="N125" s="235" t="s">
        <v>51</v>
      </c>
      <c r="O125" s="85"/>
      <c r="P125" s="222">
        <f>O125*H125</f>
        <v>0</v>
      </c>
      <c r="Q125" s="222">
        <v>0.00027</v>
      </c>
      <c r="R125" s="222">
        <f>Q125*H125</f>
        <v>0.002214</v>
      </c>
      <c r="S125" s="222">
        <v>0</v>
      </c>
      <c r="T125" s="223">
        <f>S125*H125</f>
        <v>0</v>
      </c>
      <c r="AR125" s="224" t="s">
        <v>378</v>
      </c>
      <c r="AT125" s="224" t="s">
        <v>249</v>
      </c>
      <c r="AU125" s="224" t="s">
        <v>136</v>
      </c>
      <c r="AY125" s="18" t="s">
        <v>194</v>
      </c>
      <c r="BE125" s="225">
        <f>IF(N125="základní",J125,0)</f>
        <v>0</v>
      </c>
      <c r="BF125" s="225">
        <f>IF(N125="snížená",J125,0)</f>
        <v>0</v>
      </c>
      <c r="BG125" s="225">
        <f>IF(N125="zákl. přenesená",J125,0)</f>
        <v>0</v>
      </c>
      <c r="BH125" s="225">
        <f>IF(N125="sníž. přenesená",J125,0)</f>
        <v>0</v>
      </c>
      <c r="BI125" s="225">
        <f>IF(N125="nulová",J125,0)</f>
        <v>0</v>
      </c>
      <c r="BJ125" s="18" t="s">
        <v>136</v>
      </c>
      <c r="BK125" s="225">
        <f>ROUND(I125*H125,2)</f>
        <v>0</v>
      </c>
      <c r="BL125" s="18" t="s">
        <v>267</v>
      </c>
      <c r="BM125" s="224" t="s">
        <v>2489</v>
      </c>
    </row>
    <row r="126" spans="2:65" s="1" customFormat="1" ht="16.5" customHeight="1">
      <c r="B126" s="40"/>
      <c r="C126" s="213" t="s">
        <v>339</v>
      </c>
      <c r="D126" s="213" t="s">
        <v>196</v>
      </c>
      <c r="E126" s="214" t="s">
        <v>2490</v>
      </c>
      <c r="F126" s="215" t="s">
        <v>2491</v>
      </c>
      <c r="G126" s="216" t="s">
        <v>205</v>
      </c>
      <c r="H126" s="217">
        <v>1</v>
      </c>
      <c r="I126" s="218"/>
      <c r="J126" s="219">
        <f>ROUND(I126*H126,2)</f>
        <v>0</v>
      </c>
      <c r="K126" s="215" t="s">
        <v>32</v>
      </c>
      <c r="L126" s="45"/>
      <c r="M126" s="220" t="s">
        <v>32</v>
      </c>
      <c r="N126" s="221" t="s">
        <v>51</v>
      </c>
      <c r="O126" s="85"/>
      <c r="P126" s="222">
        <f>O126*H126</f>
        <v>0</v>
      </c>
      <c r="Q126" s="222">
        <v>0</v>
      </c>
      <c r="R126" s="222">
        <f>Q126*H126</f>
        <v>0</v>
      </c>
      <c r="S126" s="222">
        <v>0</v>
      </c>
      <c r="T126" s="223">
        <f>S126*H126</f>
        <v>0</v>
      </c>
      <c r="AR126" s="224" t="s">
        <v>267</v>
      </c>
      <c r="AT126" s="224" t="s">
        <v>196</v>
      </c>
      <c r="AU126" s="224" t="s">
        <v>136</v>
      </c>
      <c r="AY126" s="18" t="s">
        <v>194</v>
      </c>
      <c r="BE126" s="225">
        <f>IF(N126="základní",J126,0)</f>
        <v>0</v>
      </c>
      <c r="BF126" s="225">
        <f>IF(N126="snížená",J126,0)</f>
        <v>0</v>
      </c>
      <c r="BG126" s="225">
        <f>IF(N126="zákl. přenesená",J126,0)</f>
        <v>0</v>
      </c>
      <c r="BH126" s="225">
        <f>IF(N126="sníž. přenesená",J126,0)</f>
        <v>0</v>
      </c>
      <c r="BI126" s="225">
        <f>IF(N126="nulová",J126,0)</f>
        <v>0</v>
      </c>
      <c r="BJ126" s="18" t="s">
        <v>136</v>
      </c>
      <c r="BK126" s="225">
        <f>ROUND(I126*H126,2)</f>
        <v>0</v>
      </c>
      <c r="BL126" s="18" t="s">
        <v>267</v>
      </c>
      <c r="BM126" s="224" t="s">
        <v>2492</v>
      </c>
    </row>
    <row r="127" spans="2:65" s="1" customFormat="1" ht="16.5" customHeight="1">
      <c r="B127" s="40"/>
      <c r="C127" s="213" t="s">
        <v>357</v>
      </c>
      <c r="D127" s="213" t="s">
        <v>196</v>
      </c>
      <c r="E127" s="214" t="s">
        <v>2493</v>
      </c>
      <c r="F127" s="215" t="s">
        <v>2494</v>
      </c>
      <c r="G127" s="216" t="s">
        <v>360</v>
      </c>
      <c r="H127" s="217">
        <v>3</v>
      </c>
      <c r="I127" s="218"/>
      <c r="J127" s="219">
        <f>ROUND(I127*H127,2)</f>
        <v>0</v>
      </c>
      <c r="K127" s="215" t="s">
        <v>200</v>
      </c>
      <c r="L127" s="45"/>
      <c r="M127" s="220" t="s">
        <v>32</v>
      </c>
      <c r="N127" s="221" t="s">
        <v>51</v>
      </c>
      <c r="O127" s="85"/>
      <c r="P127" s="222">
        <f>O127*H127</f>
        <v>0</v>
      </c>
      <c r="Q127" s="222">
        <v>0.01453</v>
      </c>
      <c r="R127" s="222">
        <f>Q127*H127</f>
        <v>0.04359</v>
      </c>
      <c r="S127" s="222">
        <v>0</v>
      </c>
      <c r="T127" s="223">
        <f>S127*H127</f>
        <v>0</v>
      </c>
      <c r="AR127" s="224" t="s">
        <v>267</v>
      </c>
      <c r="AT127" s="224" t="s">
        <v>196</v>
      </c>
      <c r="AU127" s="224" t="s">
        <v>136</v>
      </c>
      <c r="AY127" s="18" t="s">
        <v>194</v>
      </c>
      <c r="BE127" s="225">
        <f>IF(N127="základní",J127,0)</f>
        <v>0</v>
      </c>
      <c r="BF127" s="225">
        <f>IF(N127="snížená",J127,0)</f>
        <v>0</v>
      </c>
      <c r="BG127" s="225">
        <f>IF(N127="zákl. přenesená",J127,0)</f>
        <v>0</v>
      </c>
      <c r="BH127" s="225">
        <f>IF(N127="sníž. přenesená",J127,0)</f>
        <v>0</v>
      </c>
      <c r="BI127" s="225">
        <f>IF(N127="nulová",J127,0)</f>
        <v>0</v>
      </c>
      <c r="BJ127" s="18" t="s">
        <v>136</v>
      </c>
      <c r="BK127" s="225">
        <f>ROUND(I127*H127,2)</f>
        <v>0</v>
      </c>
      <c r="BL127" s="18" t="s">
        <v>267</v>
      </c>
      <c r="BM127" s="224" t="s">
        <v>2495</v>
      </c>
    </row>
    <row r="128" spans="2:65" s="1" customFormat="1" ht="24" customHeight="1">
      <c r="B128" s="40"/>
      <c r="C128" s="213" t="s">
        <v>362</v>
      </c>
      <c r="D128" s="213" t="s">
        <v>196</v>
      </c>
      <c r="E128" s="214" t="s">
        <v>2496</v>
      </c>
      <c r="F128" s="215" t="s">
        <v>2497</v>
      </c>
      <c r="G128" s="216" t="s">
        <v>205</v>
      </c>
      <c r="H128" s="217">
        <v>2</v>
      </c>
      <c r="I128" s="218"/>
      <c r="J128" s="219">
        <f>ROUND(I128*H128,2)</f>
        <v>0</v>
      </c>
      <c r="K128" s="215" t="s">
        <v>200</v>
      </c>
      <c r="L128" s="45"/>
      <c r="M128" s="220" t="s">
        <v>32</v>
      </c>
      <c r="N128" s="221" t="s">
        <v>51</v>
      </c>
      <c r="O128" s="85"/>
      <c r="P128" s="222">
        <f>O128*H128</f>
        <v>0</v>
      </c>
      <c r="Q128" s="222">
        <v>0.00025</v>
      </c>
      <c r="R128" s="222">
        <f>Q128*H128</f>
        <v>0.0005</v>
      </c>
      <c r="S128" s="222">
        <v>0</v>
      </c>
      <c r="T128" s="223">
        <f>S128*H128</f>
        <v>0</v>
      </c>
      <c r="AR128" s="224" t="s">
        <v>267</v>
      </c>
      <c r="AT128" s="224" t="s">
        <v>196</v>
      </c>
      <c r="AU128" s="224" t="s">
        <v>136</v>
      </c>
      <c r="AY128" s="18" t="s">
        <v>194</v>
      </c>
      <c r="BE128" s="225">
        <f>IF(N128="základní",J128,0)</f>
        <v>0</v>
      </c>
      <c r="BF128" s="225">
        <f>IF(N128="snížená",J128,0)</f>
        <v>0</v>
      </c>
      <c r="BG128" s="225">
        <f>IF(N128="zákl. přenesená",J128,0)</f>
        <v>0</v>
      </c>
      <c r="BH128" s="225">
        <f>IF(N128="sníž. přenesená",J128,0)</f>
        <v>0</v>
      </c>
      <c r="BI128" s="225">
        <f>IF(N128="nulová",J128,0)</f>
        <v>0</v>
      </c>
      <c r="BJ128" s="18" t="s">
        <v>136</v>
      </c>
      <c r="BK128" s="225">
        <f>ROUND(I128*H128,2)</f>
        <v>0</v>
      </c>
      <c r="BL128" s="18" t="s">
        <v>267</v>
      </c>
      <c r="BM128" s="224" t="s">
        <v>2498</v>
      </c>
    </row>
    <row r="129" spans="2:65" s="1" customFormat="1" ht="16.5" customHeight="1">
      <c r="B129" s="40"/>
      <c r="C129" s="213" t="s">
        <v>366</v>
      </c>
      <c r="D129" s="213" t="s">
        <v>196</v>
      </c>
      <c r="E129" s="214" t="s">
        <v>2499</v>
      </c>
      <c r="F129" s="215" t="s">
        <v>2500</v>
      </c>
      <c r="G129" s="216" t="s">
        <v>205</v>
      </c>
      <c r="H129" s="217">
        <v>3</v>
      </c>
      <c r="I129" s="218"/>
      <c r="J129" s="219">
        <f>ROUND(I129*H129,2)</f>
        <v>0</v>
      </c>
      <c r="K129" s="215" t="s">
        <v>200</v>
      </c>
      <c r="L129" s="45"/>
      <c r="M129" s="220" t="s">
        <v>32</v>
      </c>
      <c r="N129" s="221" t="s">
        <v>51</v>
      </c>
      <c r="O129" s="85"/>
      <c r="P129" s="222">
        <f>O129*H129</f>
        <v>0</v>
      </c>
      <c r="Q129" s="222">
        <v>0.00055</v>
      </c>
      <c r="R129" s="222">
        <f>Q129*H129</f>
        <v>0.00165</v>
      </c>
      <c r="S129" s="222">
        <v>0</v>
      </c>
      <c r="T129" s="223">
        <f>S129*H129</f>
        <v>0</v>
      </c>
      <c r="AR129" s="224" t="s">
        <v>267</v>
      </c>
      <c r="AT129" s="224" t="s">
        <v>196</v>
      </c>
      <c r="AU129" s="224" t="s">
        <v>136</v>
      </c>
      <c r="AY129" s="18" t="s">
        <v>194</v>
      </c>
      <c r="BE129" s="225">
        <f>IF(N129="základní",J129,0)</f>
        <v>0</v>
      </c>
      <c r="BF129" s="225">
        <f>IF(N129="snížená",J129,0)</f>
        <v>0</v>
      </c>
      <c r="BG129" s="225">
        <f>IF(N129="zákl. přenesená",J129,0)</f>
        <v>0</v>
      </c>
      <c r="BH129" s="225">
        <f>IF(N129="sníž. přenesená",J129,0)</f>
        <v>0</v>
      </c>
      <c r="BI129" s="225">
        <f>IF(N129="nulová",J129,0)</f>
        <v>0</v>
      </c>
      <c r="BJ129" s="18" t="s">
        <v>136</v>
      </c>
      <c r="BK129" s="225">
        <f>ROUND(I129*H129,2)</f>
        <v>0</v>
      </c>
      <c r="BL129" s="18" t="s">
        <v>267</v>
      </c>
      <c r="BM129" s="224" t="s">
        <v>2501</v>
      </c>
    </row>
    <row r="130" spans="2:65" s="1" customFormat="1" ht="16.5" customHeight="1">
      <c r="B130" s="40"/>
      <c r="C130" s="213" t="s">
        <v>370</v>
      </c>
      <c r="D130" s="213" t="s">
        <v>196</v>
      </c>
      <c r="E130" s="214" t="s">
        <v>2502</v>
      </c>
      <c r="F130" s="215" t="s">
        <v>2503</v>
      </c>
      <c r="G130" s="216" t="s">
        <v>205</v>
      </c>
      <c r="H130" s="217">
        <v>6</v>
      </c>
      <c r="I130" s="218"/>
      <c r="J130" s="219">
        <f>ROUND(I130*H130,2)</f>
        <v>0</v>
      </c>
      <c r="K130" s="215" t="s">
        <v>200</v>
      </c>
      <c r="L130" s="45"/>
      <c r="M130" s="220" t="s">
        <v>32</v>
      </c>
      <c r="N130" s="221" t="s">
        <v>51</v>
      </c>
      <c r="O130" s="85"/>
      <c r="P130" s="222">
        <f>O130*H130</f>
        <v>0</v>
      </c>
      <c r="Q130" s="222">
        <v>0.00097</v>
      </c>
      <c r="R130" s="222">
        <f>Q130*H130</f>
        <v>0.0058200000000000005</v>
      </c>
      <c r="S130" s="222">
        <v>0</v>
      </c>
      <c r="T130" s="223">
        <f>S130*H130</f>
        <v>0</v>
      </c>
      <c r="AR130" s="224" t="s">
        <v>267</v>
      </c>
      <c r="AT130" s="224" t="s">
        <v>196</v>
      </c>
      <c r="AU130" s="224" t="s">
        <v>136</v>
      </c>
      <c r="AY130" s="18" t="s">
        <v>194</v>
      </c>
      <c r="BE130" s="225">
        <f>IF(N130="základní",J130,0)</f>
        <v>0</v>
      </c>
      <c r="BF130" s="225">
        <f>IF(N130="snížená",J130,0)</f>
        <v>0</v>
      </c>
      <c r="BG130" s="225">
        <f>IF(N130="zákl. přenesená",J130,0)</f>
        <v>0</v>
      </c>
      <c r="BH130" s="225">
        <f>IF(N130="sníž. přenesená",J130,0)</f>
        <v>0</v>
      </c>
      <c r="BI130" s="225">
        <f>IF(N130="nulová",J130,0)</f>
        <v>0</v>
      </c>
      <c r="BJ130" s="18" t="s">
        <v>136</v>
      </c>
      <c r="BK130" s="225">
        <f>ROUND(I130*H130,2)</f>
        <v>0</v>
      </c>
      <c r="BL130" s="18" t="s">
        <v>267</v>
      </c>
      <c r="BM130" s="224" t="s">
        <v>2504</v>
      </c>
    </row>
    <row r="131" spans="2:65" s="1" customFormat="1" ht="16.5" customHeight="1">
      <c r="B131" s="40"/>
      <c r="C131" s="213" t="s">
        <v>374</v>
      </c>
      <c r="D131" s="213" t="s">
        <v>196</v>
      </c>
      <c r="E131" s="214" t="s">
        <v>2505</v>
      </c>
      <c r="F131" s="215" t="s">
        <v>2506</v>
      </c>
      <c r="G131" s="216" t="s">
        <v>360</v>
      </c>
      <c r="H131" s="217">
        <v>1</v>
      </c>
      <c r="I131" s="218"/>
      <c r="J131" s="219">
        <f>ROUND(I131*H131,2)</f>
        <v>0</v>
      </c>
      <c r="K131" s="215" t="s">
        <v>200</v>
      </c>
      <c r="L131" s="45"/>
      <c r="M131" s="220" t="s">
        <v>32</v>
      </c>
      <c r="N131" s="221" t="s">
        <v>51</v>
      </c>
      <c r="O131" s="85"/>
      <c r="P131" s="222">
        <f>O131*H131</f>
        <v>0</v>
      </c>
      <c r="Q131" s="222">
        <v>0.002</v>
      </c>
      <c r="R131" s="222">
        <f>Q131*H131</f>
        <v>0.002</v>
      </c>
      <c r="S131" s="222">
        <v>0</v>
      </c>
      <c r="T131" s="223">
        <f>S131*H131</f>
        <v>0</v>
      </c>
      <c r="AR131" s="224" t="s">
        <v>267</v>
      </c>
      <c r="AT131" s="224" t="s">
        <v>196</v>
      </c>
      <c r="AU131" s="224" t="s">
        <v>136</v>
      </c>
      <c r="AY131" s="18" t="s">
        <v>194</v>
      </c>
      <c r="BE131" s="225">
        <f>IF(N131="základní",J131,0)</f>
        <v>0</v>
      </c>
      <c r="BF131" s="225">
        <f>IF(N131="snížená",J131,0)</f>
        <v>0</v>
      </c>
      <c r="BG131" s="225">
        <f>IF(N131="zákl. přenesená",J131,0)</f>
        <v>0</v>
      </c>
      <c r="BH131" s="225">
        <f>IF(N131="sníž. přenesená",J131,0)</f>
        <v>0</v>
      </c>
      <c r="BI131" s="225">
        <f>IF(N131="nulová",J131,0)</f>
        <v>0</v>
      </c>
      <c r="BJ131" s="18" t="s">
        <v>136</v>
      </c>
      <c r="BK131" s="225">
        <f>ROUND(I131*H131,2)</f>
        <v>0</v>
      </c>
      <c r="BL131" s="18" t="s">
        <v>267</v>
      </c>
      <c r="BM131" s="224" t="s">
        <v>2507</v>
      </c>
    </row>
    <row r="132" spans="2:65" s="1" customFormat="1" ht="24" customHeight="1">
      <c r="B132" s="40"/>
      <c r="C132" s="213" t="s">
        <v>378</v>
      </c>
      <c r="D132" s="213" t="s">
        <v>196</v>
      </c>
      <c r="E132" s="214" t="s">
        <v>1507</v>
      </c>
      <c r="F132" s="215" t="s">
        <v>1508</v>
      </c>
      <c r="G132" s="216" t="s">
        <v>262</v>
      </c>
      <c r="H132" s="217">
        <v>5.6</v>
      </c>
      <c r="I132" s="218"/>
      <c r="J132" s="219">
        <f>ROUND(I132*H132,2)</f>
        <v>0</v>
      </c>
      <c r="K132" s="215" t="s">
        <v>200</v>
      </c>
      <c r="L132" s="45"/>
      <c r="M132" s="220" t="s">
        <v>32</v>
      </c>
      <c r="N132" s="221" t="s">
        <v>51</v>
      </c>
      <c r="O132" s="85"/>
      <c r="P132" s="222">
        <f>O132*H132</f>
        <v>0</v>
      </c>
      <c r="Q132" s="222">
        <v>0.0004</v>
      </c>
      <c r="R132" s="222">
        <f>Q132*H132</f>
        <v>0.00224</v>
      </c>
      <c r="S132" s="222">
        <v>0</v>
      </c>
      <c r="T132" s="223">
        <f>S132*H132</f>
        <v>0</v>
      </c>
      <c r="AR132" s="224" t="s">
        <v>267</v>
      </c>
      <c r="AT132" s="224" t="s">
        <v>196</v>
      </c>
      <c r="AU132" s="224" t="s">
        <v>136</v>
      </c>
      <c r="AY132" s="18" t="s">
        <v>194</v>
      </c>
      <c r="BE132" s="225">
        <f>IF(N132="základní",J132,0)</f>
        <v>0</v>
      </c>
      <c r="BF132" s="225">
        <f>IF(N132="snížená",J132,0)</f>
        <v>0</v>
      </c>
      <c r="BG132" s="225">
        <f>IF(N132="zákl. přenesená",J132,0)</f>
        <v>0</v>
      </c>
      <c r="BH132" s="225">
        <f>IF(N132="sníž. přenesená",J132,0)</f>
        <v>0</v>
      </c>
      <c r="BI132" s="225">
        <f>IF(N132="nulová",J132,0)</f>
        <v>0</v>
      </c>
      <c r="BJ132" s="18" t="s">
        <v>136</v>
      </c>
      <c r="BK132" s="225">
        <f>ROUND(I132*H132,2)</f>
        <v>0</v>
      </c>
      <c r="BL132" s="18" t="s">
        <v>267</v>
      </c>
      <c r="BM132" s="224" t="s">
        <v>2508</v>
      </c>
    </row>
    <row r="133" spans="2:65" s="1" customFormat="1" ht="16.5" customHeight="1">
      <c r="B133" s="40"/>
      <c r="C133" s="213" t="s">
        <v>355</v>
      </c>
      <c r="D133" s="213" t="s">
        <v>196</v>
      </c>
      <c r="E133" s="214" t="s">
        <v>1510</v>
      </c>
      <c r="F133" s="215" t="s">
        <v>1511</v>
      </c>
      <c r="G133" s="216" t="s">
        <v>262</v>
      </c>
      <c r="H133" s="217">
        <v>5.6</v>
      </c>
      <c r="I133" s="218"/>
      <c r="J133" s="219">
        <f>ROUND(I133*H133,2)</f>
        <v>0</v>
      </c>
      <c r="K133" s="215" t="s">
        <v>200</v>
      </c>
      <c r="L133" s="45"/>
      <c r="M133" s="220" t="s">
        <v>32</v>
      </c>
      <c r="N133" s="221" t="s">
        <v>51</v>
      </c>
      <c r="O133" s="85"/>
      <c r="P133" s="222">
        <f>O133*H133</f>
        <v>0</v>
      </c>
      <c r="Q133" s="222">
        <v>1E-05</v>
      </c>
      <c r="R133" s="222">
        <f>Q133*H133</f>
        <v>5.6E-05</v>
      </c>
      <c r="S133" s="222">
        <v>0</v>
      </c>
      <c r="T133" s="223">
        <f>S133*H133</f>
        <v>0</v>
      </c>
      <c r="AR133" s="224" t="s">
        <v>267</v>
      </c>
      <c r="AT133" s="224" t="s">
        <v>196</v>
      </c>
      <c r="AU133" s="224" t="s">
        <v>136</v>
      </c>
      <c r="AY133" s="18" t="s">
        <v>194</v>
      </c>
      <c r="BE133" s="225">
        <f>IF(N133="základní",J133,0)</f>
        <v>0</v>
      </c>
      <c r="BF133" s="225">
        <f>IF(N133="snížená",J133,0)</f>
        <v>0</v>
      </c>
      <c r="BG133" s="225">
        <f>IF(N133="zákl. přenesená",J133,0)</f>
        <v>0</v>
      </c>
      <c r="BH133" s="225">
        <f>IF(N133="sníž. přenesená",J133,0)</f>
        <v>0</v>
      </c>
      <c r="BI133" s="225">
        <f>IF(N133="nulová",J133,0)</f>
        <v>0</v>
      </c>
      <c r="BJ133" s="18" t="s">
        <v>136</v>
      </c>
      <c r="BK133" s="225">
        <f>ROUND(I133*H133,2)</f>
        <v>0</v>
      </c>
      <c r="BL133" s="18" t="s">
        <v>267</v>
      </c>
      <c r="BM133" s="224" t="s">
        <v>2509</v>
      </c>
    </row>
    <row r="134" spans="2:65" s="1" customFormat="1" ht="24" customHeight="1">
      <c r="B134" s="40"/>
      <c r="C134" s="213" t="s">
        <v>385</v>
      </c>
      <c r="D134" s="213" t="s">
        <v>196</v>
      </c>
      <c r="E134" s="214" t="s">
        <v>2510</v>
      </c>
      <c r="F134" s="215" t="s">
        <v>2511</v>
      </c>
      <c r="G134" s="216" t="s">
        <v>931</v>
      </c>
      <c r="H134" s="217">
        <v>1</v>
      </c>
      <c r="I134" s="218"/>
      <c r="J134" s="219">
        <f>ROUND(I134*H134,2)</f>
        <v>0</v>
      </c>
      <c r="K134" s="215" t="s">
        <v>32</v>
      </c>
      <c r="L134" s="45"/>
      <c r="M134" s="220" t="s">
        <v>32</v>
      </c>
      <c r="N134" s="221" t="s">
        <v>51</v>
      </c>
      <c r="O134" s="85"/>
      <c r="P134" s="222">
        <f>O134*H134</f>
        <v>0</v>
      </c>
      <c r="Q134" s="222">
        <v>0.42368</v>
      </c>
      <c r="R134" s="222">
        <f>Q134*H134</f>
        <v>0.42368</v>
      </c>
      <c r="S134" s="222">
        <v>0</v>
      </c>
      <c r="T134" s="223">
        <f>S134*H134</f>
        <v>0</v>
      </c>
      <c r="AR134" s="224" t="s">
        <v>201</v>
      </c>
      <c r="AT134" s="224" t="s">
        <v>196</v>
      </c>
      <c r="AU134" s="224" t="s">
        <v>136</v>
      </c>
      <c r="AY134" s="18" t="s">
        <v>194</v>
      </c>
      <c r="BE134" s="225">
        <f>IF(N134="základní",J134,0)</f>
        <v>0</v>
      </c>
      <c r="BF134" s="225">
        <f>IF(N134="snížená",J134,0)</f>
        <v>0</v>
      </c>
      <c r="BG134" s="225">
        <f>IF(N134="zákl. přenesená",J134,0)</f>
        <v>0</v>
      </c>
      <c r="BH134" s="225">
        <f>IF(N134="sníž. přenesená",J134,0)</f>
        <v>0</v>
      </c>
      <c r="BI134" s="225">
        <f>IF(N134="nulová",J134,0)</f>
        <v>0</v>
      </c>
      <c r="BJ134" s="18" t="s">
        <v>136</v>
      </c>
      <c r="BK134" s="225">
        <f>ROUND(I134*H134,2)</f>
        <v>0</v>
      </c>
      <c r="BL134" s="18" t="s">
        <v>201</v>
      </c>
      <c r="BM134" s="224" t="s">
        <v>2512</v>
      </c>
    </row>
    <row r="135" spans="2:65" s="1" customFormat="1" ht="24" customHeight="1">
      <c r="B135" s="40"/>
      <c r="C135" s="213" t="s">
        <v>389</v>
      </c>
      <c r="D135" s="213" t="s">
        <v>196</v>
      </c>
      <c r="E135" s="214" t="s">
        <v>2513</v>
      </c>
      <c r="F135" s="215" t="s">
        <v>2514</v>
      </c>
      <c r="G135" s="216" t="s">
        <v>242</v>
      </c>
      <c r="H135" s="217">
        <v>1.015</v>
      </c>
      <c r="I135" s="218"/>
      <c r="J135" s="219">
        <f>ROUND(I135*H135,2)</f>
        <v>0</v>
      </c>
      <c r="K135" s="215" t="s">
        <v>200</v>
      </c>
      <c r="L135" s="45"/>
      <c r="M135" s="220" t="s">
        <v>32</v>
      </c>
      <c r="N135" s="221" t="s">
        <v>51</v>
      </c>
      <c r="O135" s="85"/>
      <c r="P135" s="222">
        <f>O135*H135</f>
        <v>0</v>
      </c>
      <c r="Q135" s="222">
        <v>0</v>
      </c>
      <c r="R135" s="222">
        <f>Q135*H135</f>
        <v>0</v>
      </c>
      <c r="S135" s="222">
        <v>0</v>
      </c>
      <c r="T135" s="223">
        <f>S135*H135</f>
        <v>0</v>
      </c>
      <c r="AR135" s="224" t="s">
        <v>267</v>
      </c>
      <c r="AT135" s="224" t="s">
        <v>196</v>
      </c>
      <c r="AU135" s="224" t="s">
        <v>136</v>
      </c>
      <c r="AY135" s="18" t="s">
        <v>194</v>
      </c>
      <c r="BE135" s="225">
        <f>IF(N135="základní",J135,0)</f>
        <v>0</v>
      </c>
      <c r="BF135" s="225">
        <f>IF(N135="snížená",J135,0)</f>
        <v>0</v>
      </c>
      <c r="BG135" s="225">
        <f>IF(N135="zákl. přenesená",J135,0)</f>
        <v>0</v>
      </c>
      <c r="BH135" s="225">
        <f>IF(N135="sníž. přenesená",J135,0)</f>
        <v>0</v>
      </c>
      <c r="BI135" s="225">
        <f>IF(N135="nulová",J135,0)</f>
        <v>0</v>
      </c>
      <c r="BJ135" s="18" t="s">
        <v>136</v>
      </c>
      <c r="BK135" s="225">
        <f>ROUND(I135*H135,2)</f>
        <v>0</v>
      </c>
      <c r="BL135" s="18" t="s">
        <v>267</v>
      </c>
      <c r="BM135" s="224" t="s">
        <v>2515</v>
      </c>
    </row>
    <row r="136" spans="2:63" s="11" customFormat="1" ht="22.8" customHeight="1">
      <c r="B136" s="197"/>
      <c r="C136" s="198"/>
      <c r="D136" s="199" t="s">
        <v>78</v>
      </c>
      <c r="E136" s="211" t="s">
        <v>2516</v>
      </c>
      <c r="F136" s="211" t="s">
        <v>2517</v>
      </c>
      <c r="G136" s="198"/>
      <c r="H136" s="198"/>
      <c r="I136" s="201"/>
      <c r="J136" s="212">
        <f>BK136</f>
        <v>0</v>
      </c>
      <c r="K136" s="198"/>
      <c r="L136" s="203"/>
      <c r="M136" s="204"/>
      <c r="N136" s="205"/>
      <c r="O136" s="205"/>
      <c r="P136" s="206">
        <f>P137</f>
        <v>0</v>
      </c>
      <c r="Q136" s="205"/>
      <c r="R136" s="206">
        <f>R137</f>
        <v>0.00203</v>
      </c>
      <c r="S136" s="205"/>
      <c r="T136" s="207">
        <f>T137</f>
        <v>0</v>
      </c>
      <c r="AR136" s="208" t="s">
        <v>136</v>
      </c>
      <c r="AT136" s="209" t="s">
        <v>78</v>
      </c>
      <c r="AU136" s="209" t="s">
        <v>21</v>
      </c>
      <c r="AY136" s="208" t="s">
        <v>194</v>
      </c>
      <c r="BK136" s="210">
        <f>BK137</f>
        <v>0</v>
      </c>
    </row>
    <row r="137" spans="2:65" s="1" customFormat="1" ht="16.5" customHeight="1">
      <c r="B137" s="40"/>
      <c r="C137" s="213" t="s">
        <v>394</v>
      </c>
      <c r="D137" s="213" t="s">
        <v>196</v>
      </c>
      <c r="E137" s="214" t="s">
        <v>2518</v>
      </c>
      <c r="F137" s="215" t="s">
        <v>2519</v>
      </c>
      <c r="G137" s="216" t="s">
        <v>360</v>
      </c>
      <c r="H137" s="217">
        <v>1</v>
      </c>
      <c r="I137" s="218"/>
      <c r="J137" s="219">
        <f>ROUND(I137*H137,2)</f>
        <v>0</v>
      </c>
      <c r="K137" s="215" t="s">
        <v>200</v>
      </c>
      <c r="L137" s="45"/>
      <c r="M137" s="220" t="s">
        <v>32</v>
      </c>
      <c r="N137" s="221" t="s">
        <v>51</v>
      </c>
      <c r="O137" s="85"/>
      <c r="P137" s="222">
        <f>O137*H137</f>
        <v>0</v>
      </c>
      <c r="Q137" s="222">
        <v>0.00203</v>
      </c>
      <c r="R137" s="222">
        <f>Q137*H137</f>
        <v>0.00203</v>
      </c>
      <c r="S137" s="222">
        <v>0</v>
      </c>
      <c r="T137" s="223">
        <f>S137*H137</f>
        <v>0</v>
      </c>
      <c r="AR137" s="224" t="s">
        <v>267</v>
      </c>
      <c r="AT137" s="224" t="s">
        <v>196</v>
      </c>
      <c r="AU137" s="224" t="s">
        <v>136</v>
      </c>
      <c r="AY137" s="18" t="s">
        <v>194</v>
      </c>
      <c r="BE137" s="225">
        <f>IF(N137="základní",J137,0)</f>
        <v>0</v>
      </c>
      <c r="BF137" s="225">
        <f>IF(N137="snížená",J137,0)</f>
        <v>0</v>
      </c>
      <c r="BG137" s="225">
        <f>IF(N137="zákl. přenesená",J137,0)</f>
        <v>0</v>
      </c>
      <c r="BH137" s="225">
        <f>IF(N137="sníž. přenesená",J137,0)</f>
        <v>0</v>
      </c>
      <c r="BI137" s="225">
        <f>IF(N137="nulová",J137,0)</f>
        <v>0</v>
      </c>
      <c r="BJ137" s="18" t="s">
        <v>136</v>
      </c>
      <c r="BK137" s="225">
        <f>ROUND(I137*H137,2)</f>
        <v>0</v>
      </c>
      <c r="BL137" s="18" t="s">
        <v>267</v>
      </c>
      <c r="BM137" s="224" t="s">
        <v>2520</v>
      </c>
    </row>
    <row r="138" spans="2:63" s="11" customFormat="1" ht="25.9" customHeight="1">
      <c r="B138" s="197"/>
      <c r="C138" s="198"/>
      <c r="D138" s="199" t="s">
        <v>78</v>
      </c>
      <c r="E138" s="200" t="s">
        <v>1627</v>
      </c>
      <c r="F138" s="200" t="s">
        <v>1628</v>
      </c>
      <c r="G138" s="198"/>
      <c r="H138" s="198"/>
      <c r="I138" s="201"/>
      <c r="J138" s="202">
        <f>BK138</f>
        <v>0</v>
      </c>
      <c r="K138" s="198"/>
      <c r="L138" s="203"/>
      <c r="M138" s="204"/>
      <c r="N138" s="205"/>
      <c r="O138" s="205"/>
      <c r="P138" s="206">
        <f>P139</f>
        <v>0</v>
      </c>
      <c r="Q138" s="205"/>
      <c r="R138" s="206">
        <f>R139</f>
        <v>0</v>
      </c>
      <c r="S138" s="205"/>
      <c r="T138" s="207">
        <f>T139</f>
        <v>0</v>
      </c>
      <c r="AR138" s="208" t="s">
        <v>214</v>
      </c>
      <c r="AT138" s="209" t="s">
        <v>78</v>
      </c>
      <c r="AU138" s="209" t="s">
        <v>79</v>
      </c>
      <c r="AY138" s="208" t="s">
        <v>194</v>
      </c>
      <c r="BK138" s="210">
        <f>BK139</f>
        <v>0</v>
      </c>
    </row>
    <row r="139" spans="2:63" s="11" customFormat="1" ht="22.8" customHeight="1">
      <c r="B139" s="197"/>
      <c r="C139" s="198"/>
      <c r="D139" s="199" t="s">
        <v>78</v>
      </c>
      <c r="E139" s="211" t="s">
        <v>79</v>
      </c>
      <c r="F139" s="211" t="s">
        <v>1628</v>
      </c>
      <c r="G139" s="198"/>
      <c r="H139" s="198"/>
      <c r="I139" s="201"/>
      <c r="J139" s="212">
        <f>BK139</f>
        <v>0</v>
      </c>
      <c r="K139" s="198"/>
      <c r="L139" s="203"/>
      <c r="M139" s="204"/>
      <c r="N139" s="205"/>
      <c r="O139" s="205"/>
      <c r="P139" s="206">
        <f>SUM(P140:P143)</f>
        <v>0</v>
      </c>
      <c r="Q139" s="205"/>
      <c r="R139" s="206">
        <f>SUM(R140:R143)</f>
        <v>0</v>
      </c>
      <c r="S139" s="205"/>
      <c r="T139" s="207">
        <f>SUM(T140:T143)</f>
        <v>0</v>
      </c>
      <c r="AR139" s="208" t="s">
        <v>214</v>
      </c>
      <c r="AT139" s="209" t="s">
        <v>78</v>
      </c>
      <c r="AU139" s="209" t="s">
        <v>21</v>
      </c>
      <c r="AY139" s="208" t="s">
        <v>194</v>
      </c>
      <c r="BK139" s="210">
        <f>SUM(BK140:BK143)</f>
        <v>0</v>
      </c>
    </row>
    <row r="140" spans="2:65" s="1" customFormat="1" ht="24" customHeight="1">
      <c r="B140" s="40"/>
      <c r="C140" s="213" t="s">
        <v>398</v>
      </c>
      <c r="D140" s="213" t="s">
        <v>196</v>
      </c>
      <c r="E140" s="214" t="s">
        <v>1695</v>
      </c>
      <c r="F140" s="215" t="s">
        <v>2441</v>
      </c>
      <c r="G140" s="216" t="s">
        <v>931</v>
      </c>
      <c r="H140" s="217">
        <v>1</v>
      </c>
      <c r="I140" s="218"/>
      <c r="J140" s="219">
        <f>ROUND(I140*H140,2)</f>
        <v>0</v>
      </c>
      <c r="K140" s="215" t="s">
        <v>1631</v>
      </c>
      <c r="L140" s="45"/>
      <c r="M140" s="220" t="s">
        <v>32</v>
      </c>
      <c r="N140" s="221" t="s">
        <v>51</v>
      </c>
      <c r="O140" s="85"/>
      <c r="P140" s="222">
        <f>O140*H140</f>
        <v>0</v>
      </c>
      <c r="Q140" s="222">
        <v>0</v>
      </c>
      <c r="R140" s="222">
        <f>Q140*H140</f>
        <v>0</v>
      </c>
      <c r="S140" s="222">
        <v>0</v>
      </c>
      <c r="T140" s="223">
        <f>S140*H140</f>
        <v>0</v>
      </c>
      <c r="AR140" s="224" t="s">
        <v>2287</v>
      </c>
      <c r="AT140" s="224" t="s">
        <v>196</v>
      </c>
      <c r="AU140" s="224" t="s">
        <v>136</v>
      </c>
      <c r="AY140" s="18" t="s">
        <v>194</v>
      </c>
      <c r="BE140" s="225">
        <f>IF(N140="základní",J140,0)</f>
        <v>0</v>
      </c>
      <c r="BF140" s="225">
        <f>IF(N140="snížená",J140,0)</f>
        <v>0</v>
      </c>
      <c r="BG140" s="225">
        <f>IF(N140="zákl. přenesená",J140,0)</f>
        <v>0</v>
      </c>
      <c r="BH140" s="225">
        <f>IF(N140="sníž. přenesená",J140,0)</f>
        <v>0</v>
      </c>
      <c r="BI140" s="225">
        <f>IF(N140="nulová",J140,0)</f>
        <v>0</v>
      </c>
      <c r="BJ140" s="18" t="s">
        <v>136</v>
      </c>
      <c r="BK140" s="225">
        <f>ROUND(I140*H140,2)</f>
        <v>0</v>
      </c>
      <c r="BL140" s="18" t="s">
        <v>2287</v>
      </c>
      <c r="BM140" s="224" t="s">
        <v>2521</v>
      </c>
    </row>
    <row r="141" spans="2:65" s="1" customFormat="1" ht="24" customHeight="1">
      <c r="B141" s="40"/>
      <c r="C141" s="213" t="s">
        <v>406</v>
      </c>
      <c r="D141" s="213" t="s">
        <v>196</v>
      </c>
      <c r="E141" s="214" t="s">
        <v>2522</v>
      </c>
      <c r="F141" s="215" t="s">
        <v>2523</v>
      </c>
      <c r="G141" s="216" t="s">
        <v>931</v>
      </c>
      <c r="H141" s="217">
        <v>1</v>
      </c>
      <c r="I141" s="218"/>
      <c r="J141" s="219">
        <f>ROUND(I141*H141,2)</f>
        <v>0</v>
      </c>
      <c r="K141" s="215" t="s">
        <v>1631</v>
      </c>
      <c r="L141" s="45"/>
      <c r="M141" s="220" t="s">
        <v>32</v>
      </c>
      <c r="N141" s="221" t="s">
        <v>51</v>
      </c>
      <c r="O141" s="85"/>
      <c r="P141" s="222">
        <f>O141*H141</f>
        <v>0</v>
      </c>
      <c r="Q141" s="222">
        <v>0</v>
      </c>
      <c r="R141" s="222">
        <f>Q141*H141</f>
        <v>0</v>
      </c>
      <c r="S141" s="222">
        <v>0</v>
      </c>
      <c r="T141" s="223">
        <f>S141*H141</f>
        <v>0</v>
      </c>
      <c r="AR141" s="224" t="s">
        <v>2287</v>
      </c>
      <c r="AT141" s="224" t="s">
        <v>196</v>
      </c>
      <c r="AU141" s="224" t="s">
        <v>136</v>
      </c>
      <c r="AY141" s="18" t="s">
        <v>194</v>
      </c>
      <c r="BE141" s="225">
        <f>IF(N141="základní",J141,0)</f>
        <v>0</v>
      </c>
      <c r="BF141" s="225">
        <f>IF(N141="snížená",J141,0)</f>
        <v>0</v>
      </c>
      <c r="BG141" s="225">
        <f>IF(N141="zákl. přenesená",J141,0)</f>
        <v>0</v>
      </c>
      <c r="BH141" s="225">
        <f>IF(N141="sníž. přenesená",J141,0)</f>
        <v>0</v>
      </c>
      <c r="BI141" s="225">
        <f>IF(N141="nulová",J141,0)</f>
        <v>0</v>
      </c>
      <c r="BJ141" s="18" t="s">
        <v>136</v>
      </c>
      <c r="BK141" s="225">
        <f>ROUND(I141*H141,2)</f>
        <v>0</v>
      </c>
      <c r="BL141" s="18" t="s">
        <v>2287</v>
      </c>
      <c r="BM141" s="224" t="s">
        <v>2524</v>
      </c>
    </row>
    <row r="142" spans="2:65" s="1" customFormat="1" ht="16.5" customHeight="1">
      <c r="B142" s="40"/>
      <c r="C142" s="213" t="s">
        <v>414</v>
      </c>
      <c r="D142" s="213" t="s">
        <v>196</v>
      </c>
      <c r="E142" s="214" t="s">
        <v>1629</v>
      </c>
      <c r="F142" s="215" t="s">
        <v>2525</v>
      </c>
      <c r="G142" s="216" t="s">
        <v>931</v>
      </c>
      <c r="H142" s="217">
        <v>1</v>
      </c>
      <c r="I142" s="218"/>
      <c r="J142" s="219">
        <f>ROUND(I142*H142,2)</f>
        <v>0</v>
      </c>
      <c r="K142" s="215" t="s">
        <v>1631</v>
      </c>
      <c r="L142" s="45"/>
      <c r="M142" s="220" t="s">
        <v>32</v>
      </c>
      <c r="N142" s="221" t="s">
        <v>51</v>
      </c>
      <c r="O142" s="85"/>
      <c r="P142" s="222">
        <f>O142*H142</f>
        <v>0</v>
      </c>
      <c r="Q142" s="222">
        <v>0</v>
      </c>
      <c r="R142" s="222">
        <f>Q142*H142</f>
        <v>0</v>
      </c>
      <c r="S142" s="222">
        <v>0</v>
      </c>
      <c r="T142" s="223">
        <f>S142*H142</f>
        <v>0</v>
      </c>
      <c r="AR142" s="224" t="s">
        <v>1632</v>
      </c>
      <c r="AT142" s="224" t="s">
        <v>196</v>
      </c>
      <c r="AU142" s="224" t="s">
        <v>136</v>
      </c>
      <c r="AY142" s="18" t="s">
        <v>194</v>
      </c>
      <c r="BE142" s="225">
        <f>IF(N142="základní",J142,0)</f>
        <v>0</v>
      </c>
      <c r="BF142" s="225">
        <f>IF(N142="snížená",J142,0)</f>
        <v>0</v>
      </c>
      <c r="BG142" s="225">
        <f>IF(N142="zákl. přenesená",J142,0)</f>
        <v>0</v>
      </c>
      <c r="BH142" s="225">
        <f>IF(N142="sníž. přenesená",J142,0)</f>
        <v>0</v>
      </c>
      <c r="BI142" s="225">
        <f>IF(N142="nulová",J142,0)</f>
        <v>0</v>
      </c>
      <c r="BJ142" s="18" t="s">
        <v>136</v>
      </c>
      <c r="BK142" s="225">
        <f>ROUND(I142*H142,2)</f>
        <v>0</v>
      </c>
      <c r="BL142" s="18" t="s">
        <v>1632</v>
      </c>
      <c r="BM142" s="224" t="s">
        <v>2526</v>
      </c>
    </row>
    <row r="143" spans="2:65" s="1" customFormat="1" ht="16.5" customHeight="1">
      <c r="B143" s="40"/>
      <c r="C143" s="213" t="s">
        <v>419</v>
      </c>
      <c r="D143" s="213" t="s">
        <v>196</v>
      </c>
      <c r="E143" s="214" t="s">
        <v>1637</v>
      </c>
      <c r="F143" s="215" t="s">
        <v>2527</v>
      </c>
      <c r="G143" s="216" t="s">
        <v>931</v>
      </c>
      <c r="H143" s="217">
        <v>1</v>
      </c>
      <c r="I143" s="218"/>
      <c r="J143" s="219">
        <f>ROUND(I143*H143,2)</f>
        <v>0</v>
      </c>
      <c r="K143" s="215" t="s">
        <v>32</v>
      </c>
      <c r="L143" s="45"/>
      <c r="M143" s="282" t="s">
        <v>32</v>
      </c>
      <c r="N143" s="283" t="s">
        <v>51</v>
      </c>
      <c r="O143" s="284"/>
      <c r="P143" s="285">
        <f>O143*H143</f>
        <v>0</v>
      </c>
      <c r="Q143" s="285">
        <v>0</v>
      </c>
      <c r="R143" s="285">
        <f>Q143*H143</f>
        <v>0</v>
      </c>
      <c r="S143" s="285">
        <v>0</v>
      </c>
      <c r="T143" s="286">
        <f>S143*H143</f>
        <v>0</v>
      </c>
      <c r="AR143" s="224" t="s">
        <v>1632</v>
      </c>
      <c r="AT143" s="224" t="s">
        <v>196</v>
      </c>
      <c r="AU143" s="224" t="s">
        <v>136</v>
      </c>
      <c r="AY143" s="18" t="s">
        <v>194</v>
      </c>
      <c r="BE143" s="225">
        <f>IF(N143="základní",J143,0)</f>
        <v>0</v>
      </c>
      <c r="BF143" s="225">
        <f>IF(N143="snížená",J143,0)</f>
        <v>0</v>
      </c>
      <c r="BG143" s="225">
        <f>IF(N143="zákl. přenesená",J143,0)</f>
        <v>0</v>
      </c>
      <c r="BH143" s="225">
        <f>IF(N143="sníž. přenesená",J143,0)</f>
        <v>0</v>
      </c>
      <c r="BI143" s="225">
        <f>IF(N143="nulová",J143,0)</f>
        <v>0</v>
      </c>
      <c r="BJ143" s="18" t="s">
        <v>136</v>
      </c>
      <c r="BK143" s="225">
        <f>ROUND(I143*H143,2)</f>
        <v>0</v>
      </c>
      <c r="BL143" s="18" t="s">
        <v>1632</v>
      </c>
      <c r="BM143" s="224" t="s">
        <v>2528</v>
      </c>
    </row>
    <row r="144" spans="2:12" s="1" customFormat="1" ht="6.95" customHeight="1">
      <c r="B144" s="60"/>
      <c r="C144" s="61"/>
      <c r="D144" s="61"/>
      <c r="E144" s="61"/>
      <c r="F144" s="61"/>
      <c r="G144" s="61"/>
      <c r="H144" s="61"/>
      <c r="I144" s="163"/>
      <c r="J144" s="61"/>
      <c r="K144" s="61"/>
      <c r="L144" s="45"/>
    </row>
  </sheetData>
  <sheetProtection password="CC35" sheet="1" objects="1" scenarios="1" formatColumns="0" formatRows="0" autoFilter="0"/>
  <autoFilter ref="C88:K143"/>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4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120</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2529</v>
      </c>
      <c r="F9" s="1"/>
      <c r="G9" s="1"/>
      <c r="H9" s="1"/>
      <c r="I9" s="137"/>
      <c r="L9" s="45"/>
    </row>
    <row r="10" spans="2:12" s="1" customFormat="1" ht="12">
      <c r="B10" s="45"/>
      <c r="I10" s="137"/>
      <c r="L10" s="45"/>
    </row>
    <row r="11" spans="2:12" s="1" customFormat="1" ht="12" customHeight="1">
      <c r="B11" s="45"/>
      <c r="D11" s="135" t="s">
        <v>18</v>
      </c>
      <c r="F11" s="139" t="s">
        <v>113</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ROUND(J90,2)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ROUND((SUM(BE90:BE146)),2)</f>
        <v>0</v>
      </c>
      <c r="I33" s="152">
        <v>0.21</v>
      </c>
      <c r="J33" s="151">
        <f>ROUND(((SUM(BE90:BE146))*I33),2)</f>
        <v>0</v>
      </c>
      <c r="L33" s="45"/>
    </row>
    <row r="34" spans="2:12" s="1" customFormat="1" ht="14.4" customHeight="1">
      <c r="B34" s="45"/>
      <c r="E34" s="135" t="s">
        <v>51</v>
      </c>
      <c r="F34" s="151">
        <f>ROUND((SUM(BF90:BF146)),2)</f>
        <v>0</v>
      </c>
      <c r="I34" s="152">
        <v>0.15</v>
      </c>
      <c r="J34" s="151">
        <f>ROUND(((SUM(BF90:BF146))*I34),2)</f>
        <v>0</v>
      </c>
      <c r="L34" s="45"/>
    </row>
    <row r="35" spans="2:12" s="1" customFormat="1" ht="14.4" customHeight="1" hidden="1">
      <c r="B35" s="45"/>
      <c r="E35" s="135" t="s">
        <v>52</v>
      </c>
      <c r="F35" s="151">
        <f>ROUND((SUM(BG90:BG146)),2)</f>
        <v>0</v>
      </c>
      <c r="I35" s="152">
        <v>0.21</v>
      </c>
      <c r="J35" s="151">
        <f>0</f>
        <v>0</v>
      </c>
      <c r="L35" s="45"/>
    </row>
    <row r="36" spans="2:12" s="1" customFormat="1" ht="14.4" customHeight="1" hidden="1">
      <c r="B36" s="45"/>
      <c r="E36" s="135" t="s">
        <v>53</v>
      </c>
      <c r="F36" s="151">
        <f>ROUND((SUM(BH90:BH146)),2)</f>
        <v>0</v>
      </c>
      <c r="I36" s="152">
        <v>0.15</v>
      </c>
      <c r="J36" s="151">
        <f>0</f>
        <v>0</v>
      </c>
      <c r="L36" s="45"/>
    </row>
    <row r="37" spans="2:12" s="1" customFormat="1" ht="14.4" customHeight="1" hidden="1">
      <c r="B37" s="45"/>
      <c r="E37" s="135" t="s">
        <v>54</v>
      </c>
      <c r="F37" s="151">
        <f>ROUND((SUM(BI90:BI146)),2)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07a - Splašková kanalizační přípojka</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J90</f>
        <v>0</v>
      </c>
      <c r="K59" s="41"/>
      <c r="L59" s="45"/>
      <c r="AU59" s="18" t="s">
        <v>151</v>
      </c>
    </row>
    <row r="60" spans="2:12" s="8" customFormat="1" ht="24.95" customHeight="1">
      <c r="B60" s="173"/>
      <c r="C60" s="174"/>
      <c r="D60" s="175" t="s">
        <v>2347</v>
      </c>
      <c r="E60" s="176"/>
      <c r="F60" s="176"/>
      <c r="G60" s="176"/>
      <c r="H60" s="176"/>
      <c r="I60" s="177"/>
      <c r="J60" s="178">
        <f>J91</f>
        <v>0</v>
      </c>
      <c r="K60" s="174"/>
      <c r="L60" s="179"/>
    </row>
    <row r="61" spans="2:12" s="8" customFormat="1" ht="24.95" customHeight="1">
      <c r="B61" s="173"/>
      <c r="C61" s="174"/>
      <c r="D61" s="175" t="s">
        <v>152</v>
      </c>
      <c r="E61" s="176"/>
      <c r="F61" s="176"/>
      <c r="G61" s="176"/>
      <c r="H61" s="176"/>
      <c r="I61" s="177"/>
      <c r="J61" s="178">
        <f>J113</f>
        <v>0</v>
      </c>
      <c r="K61" s="174"/>
      <c r="L61" s="179"/>
    </row>
    <row r="62" spans="2:12" s="9" customFormat="1" ht="19.9" customHeight="1">
      <c r="B62" s="180"/>
      <c r="C62" s="181"/>
      <c r="D62" s="182" t="s">
        <v>156</v>
      </c>
      <c r="E62" s="183"/>
      <c r="F62" s="183"/>
      <c r="G62" s="183"/>
      <c r="H62" s="183"/>
      <c r="I62" s="184"/>
      <c r="J62" s="185">
        <f>J114</f>
        <v>0</v>
      </c>
      <c r="K62" s="181"/>
      <c r="L62" s="186"/>
    </row>
    <row r="63" spans="2:12" s="9" customFormat="1" ht="19.9" customHeight="1">
      <c r="B63" s="180"/>
      <c r="C63" s="181"/>
      <c r="D63" s="182" t="s">
        <v>157</v>
      </c>
      <c r="E63" s="183"/>
      <c r="F63" s="183"/>
      <c r="G63" s="183"/>
      <c r="H63" s="183"/>
      <c r="I63" s="184"/>
      <c r="J63" s="185">
        <f>J116</f>
        <v>0</v>
      </c>
      <c r="K63" s="181"/>
      <c r="L63" s="186"/>
    </row>
    <row r="64" spans="2:12" s="9" customFormat="1" ht="19.9" customHeight="1">
      <c r="B64" s="180"/>
      <c r="C64" s="181"/>
      <c r="D64" s="182" t="s">
        <v>1307</v>
      </c>
      <c r="E64" s="183"/>
      <c r="F64" s="183"/>
      <c r="G64" s="183"/>
      <c r="H64" s="183"/>
      <c r="I64" s="184"/>
      <c r="J64" s="185">
        <f>J126</f>
        <v>0</v>
      </c>
      <c r="K64" s="181"/>
      <c r="L64" s="186"/>
    </row>
    <row r="65" spans="2:12" s="9" customFormat="1" ht="19.9" customHeight="1">
      <c r="B65" s="180"/>
      <c r="C65" s="181"/>
      <c r="D65" s="182" t="s">
        <v>159</v>
      </c>
      <c r="E65" s="183"/>
      <c r="F65" s="183"/>
      <c r="G65" s="183"/>
      <c r="H65" s="183"/>
      <c r="I65" s="184"/>
      <c r="J65" s="185">
        <f>J130</f>
        <v>0</v>
      </c>
      <c r="K65" s="181"/>
      <c r="L65" s="186"/>
    </row>
    <row r="66" spans="2:12" s="9" customFormat="1" ht="19.9" customHeight="1">
      <c r="B66" s="180"/>
      <c r="C66" s="181"/>
      <c r="D66" s="182" t="s">
        <v>2530</v>
      </c>
      <c r="E66" s="183"/>
      <c r="F66" s="183"/>
      <c r="G66" s="183"/>
      <c r="H66" s="183"/>
      <c r="I66" s="184"/>
      <c r="J66" s="185">
        <f>J132</f>
        <v>0</v>
      </c>
      <c r="K66" s="181"/>
      <c r="L66" s="186"/>
    </row>
    <row r="67" spans="2:12" s="9" customFormat="1" ht="19.9" customHeight="1">
      <c r="B67" s="180"/>
      <c r="C67" s="181"/>
      <c r="D67" s="182" t="s">
        <v>161</v>
      </c>
      <c r="E67" s="183"/>
      <c r="F67" s="183"/>
      <c r="G67" s="183"/>
      <c r="H67" s="183"/>
      <c r="I67" s="184"/>
      <c r="J67" s="185">
        <f>J139</f>
        <v>0</v>
      </c>
      <c r="K67" s="181"/>
      <c r="L67" s="186"/>
    </row>
    <row r="68" spans="2:12" s="8" customFormat="1" ht="24.95" customHeight="1">
      <c r="B68" s="173"/>
      <c r="C68" s="174"/>
      <c r="D68" s="175" t="s">
        <v>162</v>
      </c>
      <c r="E68" s="176"/>
      <c r="F68" s="176"/>
      <c r="G68" s="176"/>
      <c r="H68" s="176"/>
      <c r="I68" s="177"/>
      <c r="J68" s="178">
        <f>J142</f>
        <v>0</v>
      </c>
      <c r="K68" s="174"/>
      <c r="L68" s="179"/>
    </row>
    <row r="69" spans="2:12" s="8" customFormat="1" ht="24.95" customHeight="1">
      <c r="B69" s="173"/>
      <c r="C69" s="174"/>
      <c r="D69" s="175" t="s">
        <v>1311</v>
      </c>
      <c r="E69" s="176"/>
      <c r="F69" s="176"/>
      <c r="G69" s="176"/>
      <c r="H69" s="176"/>
      <c r="I69" s="177"/>
      <c r="J69" s="178">
        <f>J144</f>
        <v>0</v>
      </c>
      <c r="K69" s="174"/>
      <c r="L69" s="179"/>
    </row>
    <row r="70" spans="2:12" s="9" customFormat="1" ht="19.9" customHeight="1">
      <c r="B70" s="180"/>
      <c r="C70" s="181"/>
      <c r="D70" s="182" t="s">
        <v>1312</v>
      </c>
      <c r="E70" s="183"/>
      <c r="F70" s="183"/>
      <c r="G70" s="183"/>
      <c r="H70" s="183"/>
      <c r="I70" s="184"/>
      <c r="J70" s="185">
        <f>J145</f>
        <v>0</v>
      </c>
      <c r="K70" s="181"/>
      <c r="L70" s="186"/>
    </row>
    <row r="71" spans="2:12" s="1" customFormat="1" ht="21.8" customHeight="1">
      <c r="B71" s="40"/>
      <c r="C71" s="41"/>
      <c r="D71" s="41"/>
      <c r="E71" s="41"/>
      <c r="F71" s="41"/>
      <c r="G71" s="41"/>
      <c r="H71" s="41"/>
      <c r="I71" s="137"/>
      <c r="J71" s="41"/>
      <c r="K71" s="41"/>
      <c r="L71" s="45"/>
    </row>
    <row r="72" spans="2:12" s="1" customFormat="1" ht="6.95" customHeight="1">
      <c r="B72" s="60"/>
      <c r="C72" s="61"/>
      <c r="D72" s="61"/>
      <c r="E72" s="61"/>
      <c r="F72" s="61"/>
      <c r="G72" s="61"/>
      <c r="H72" s="61"/>
      <c r="I72" s="163"/>
      <c r="J72" s="61"/>
      <c r="K72" s="61"/>
      <c r="L72" s="45"/>
    </row>
    <row r="76" spans="2:12" s="1" customFormat="1" ht="6.95" customHeight="1">
      <c r="B76" s="62"/>
      <c r="C76" s="63"/>
      <c r="D76" s="63"/>
      <c r="E76" s="63"/>
      <c r="F76" s="63"/>
      <c r="G76" s="63"/>
      <c r="H76" s="63"/>
      <c r="I76" s="166"/>
      <c r="J76" s="63"/>
      <c r="K76" s="63"/>
      <c r="L76" s="45"/>
    </row>
    <row r="77" spans="2:12" s="1" customFormat="1" ht="24.95" customHeight="1">
      <c r="B77" s="40"/>
      <c r="C77" s="24" t="s">
        <v>179</v>
      </c>
      <c r="D77" s="41"/>
      <c r="E77" s="41"/>
      <c r="F77" s="41"/>
      <c r="G77" s="41"/>
      <c r="H77" s="41"/>
      <c r="I77" s="137"/>
      <c r="J77" s="41"/>
      <c r="K77" s="41"/>
      <c r="L77" s="45"/>
    </row>
    <row r="78" spans="2:12" s="1" customFormat="1" ht="6.95" customHeight="1">
      <c r="B78" s="40"/>
      <c r="C78" s="41"/>
      <c r="D78" s="41"/>
      <c r="E78" s="41"/>
      <c r="F78" s="41"/>
      <c r="G78" s="41"/>
      <c r="H78" s="41"/>
      <c r="I78" s="137"/>
      <c r="J78" s="41"/>
      <c r="K78" s="41"/>
      <c r="L78" s="45"/>
    </row>
    <row r="79" spans="2:12" s="1" customFormat="1" ht="12" customHeight="1">
      <c r="B79" s="40"/>
      <c r="C79" s="33" t="s">
        <v>16</v>
      </c>
      <c r="D79" s="41"/>
      <c r="E79" s="41"/>
      <c r="F79" s="41"/>
      <c r="G79" s="41"/>
      <c r="H79" s="41"/>
      <c r="I79" s="137"/>
      <c r="J79" s="41"/>
      <c r="K79" s="41"/>
      <c r="L79" s="45"/>
    </row>
    <row r="80" spans="2:12" s="1" customFormat="1" ht="16.5" customHeight="1">
      <c r="B80" s="40"/>
      <c r="C80" s="41"/>
      <c r="D80" s="41"/>
      <c r="E80" s="167" t="str">
        <f>E7</f>
        <v>TRANSFORMACE DOMOV HÁJ II.</v>
      </c>
      <c r="F80" s="33"/>
      <c r="G80" s="33"/>
      <c r="H80" s="33"/>
      <c r="I80" s="137"/>
      <c r="J80" s="41"/>
      <c r="K80" s="41"/>
      <c r="L80" s="45"/>
    </row>
    <row r="81" spans="2:12" s="1" customFormat="1" ht="12" customHeight="1">
      <c r="B81" s="40"/>
      <c r="C81" s="33" t="s">
        <v>146</v>
      </c>
      <c r="D81" s="41"/>
      <c r="E81" s="41"/>
      <c r="F81" s="41"/>
      <c r="G81" s="41"/>
      <c r="H81" s="41"/>
      <c r="I81" s="137"/>
      <c r="J81" s="41"/>
      <c r="K81" s="41"/>
      <c r="L81" s="45"/>
    </row>
    <row r="82" spans="2:12" s="1" customFormat="1" ht="16.5" customHeight="1">
      <c r="B82" s="40"/>
      <c r="C82" s="41"/>
      <c r="D82" s="41"/>
      <c r="E82" s="70" t="str">
        <f>E9</f>
        <v>SO 07a - Splašková kanalizační přípojka</v>
      </c>
      <c r="F82" s="41"/>
      <c r="G82" s="41"/>
      <c r="H82" s="41"/>
      <c r="I82" s="137"/>
      <c r="J82" s="41"/>
      <c r="K82" s="41"/>
      <c r="L82" s="45"/>
    </row>
    <row r="83" spans="2:12" s="1" customFormat="1" ht="6.95" customHeight="1">
      <c r="B83" s="40"/>
      <c r="C83" s="41"/>
      <c r="D83" s="41"/>
      <c r="E83" s="41"/>
      <c r="F83" s="41"/>
      <c r="G83" s="41"/>
      <c r="H83" s="41"/>
      <c r="I83" s="137"/>
      <c r="J83" s="41"/>
      <c r="K83" s="41"/>
      <c r="L83" s="45"/>
    </row>
    <row r="84" spans="2:12" s="1" customFormat="1" ht="12" customHeight="1">
      <c r="B84" s="40"/>
      <c r="C84" s="33" t="s">
        <v>22</v>
      </c>
      <c r="D84" s="41"/>
      <c r="E84" s="41"/>
      <c r="F84" s="28" t="str">
        <f>F12</f>
        <v>Ledeč nad Sázavou</v>
      </c>
      <c r="G84" s="41"/>
      <c r="H84" s="41"/>
      <c r="I84" s="140" t="s">
        <v>24</v>
      </c>
      <c r="J84" s="73" t="str">
        <f>IF(J12="","",J12)</f>
        <v>1. 5. 2017</v>
      </c>
      <c r="K84" s="41"/>
      <c r="L84" s="45"/>
    </row>
    <row r="85" spans="2:12" s="1" customFormat="1" ht="6.95" customHeight="1">
      <c r="B85" s="40"/>
      <c r="C85" s="41"/>
      <c r="D85" s="41"/>
      <c r="E85" s="41"/>
      <c r="F85" s="41"/>
      <c r="G85" s="41"/>
      <c r="H85" s="41"/>
      <c r="I85" s="137"/>
      <c r="J85" s="41"/>
      <c r="K85" s="41"/>
      <c r="L85" s="45"/>
    </row>
    <row r="86" spans="2:12" s="1" customFormat="1" ht="15.15" customHeight="1">
      <c r="B86" s="40"/>
      <c r="C86" s="33" t="s">
        <v>30</v>
      </c>
      <c r="D86" s="41"/>
      <c r="E86" s="41"/>
      <c r="F86" s="28" t="str">
        <f>E15</f>
        <v>Kraj Vysočina, Žižkova 57</v>
      </c>
      <c r="G86" s="41"/>
      <c r="H86" s="41"/>
      <c r="I86" s="140" t="s">
        <v>37</v>
      </c>
      <c r="J86" s="38" t="str">
        <f>E21</f>
        <v>Miroslav Vorel, DiS</v>
      </c>
      <c r="K86" s="41"/>
      <c r="L86" s="45"/>
    </row>
    <row r="87" spans="2:12" s="1" customFormat="1" ht="27.9" customHeight="1">
      <c r="B87" s="40"/>
      <c r="C87" s="33" t="s">
        <v>35</v>
      </c>
      <c r="D87" s="41"/>
      <c r="E87" s="41"/>
      <c r="F87" s="28" t="str">
        <f>IF(E18="","",E18)</f>
        <v>Vyplň údaj</v>
      </c>
      <c r="G87" s="41"/>
      <c r="H87" s="41"/>
      <c r="I87" s="140" t="s">
        <v>40</v>
      </c>
      <c r="J87" s="38" t="str">
        <f>E24</f>
        <v>Ing. arch, Martin Jirovský</v>
      </c>
      <c r="K87" s="41"/>
      <c r="L87" s="45"/>
    </row>
    <row r="88" spans="2:12" s="1" customFormat="1" ht="10.3" customHeight="1">
      <c r="B88" s="40"/>
      <c r="C88" s="41"/>
      <c r="D88" s="41"/>
      <c r="E88" s="41"/>
      <c r="F88" s="41"/>
      <c r="G88" s="41"/>
      <c r="H88" s="41"/>
      <c r="I88" s="137"/>
      <c r="J88" s="41"/>
      <c r="K88" s="41"/>
      <c r="L88" s="45"/>
    </row>
    <row r="89" spans="2:20" s="10" customFormat="1" ht="29.25" customHeight="1">
      <c r="B89" s="187"/>
      <c r="C89" s="188" t="s">
        <v>180</v>
      </c>
      <c r="D89" s="189" t="s">
        <v>64</v>
      </c>
      <c r="E89" s="189" t="s">
        <v>60</v>
      </c>
      <c r="F89" s="189" t="s">
        <v>61</v>
      </c>
      <c r="G89" s="189" t="s">
        <v>181</v>
      </c>
      <c r="H89" s="189" t="s">
        <v>182</v>
      </c>
      <c r="I89" s="190" t="s">
        <v>183</v>
      </c>
      <c r="J89" s="189" t="s">
        <v>150</v>
      </c>
      <c r="K89" s="191" t="s">
        <v>184</v>
      </c>
      <c r="L89" s="192"/>
      <c r="M89" s="93" t="s">
        <v>32</v>
      </c>
      <c r="N89" s="94" t="s">
        <v>49</v>
      </c>
      <c r="O89" s="94" t="s">
        <v>185</v>
      </c>
      <c r="P89" s="94" t="s">
        <v>186</v>
      </c>
      <c r="Q89" s="94" t="s">
        <v>187</v>
      </c>
      <c r="R89" s="94" t="s">
        <v>188</v>
      </c>
      <c r="S89" s="94" t="s">
        <v>189</v>
      </c>
      <c r="T89" s="95" t="s">
        <v>190</v>
      </c>
    </row>
    <row r="90" spans="2:63" s="1" customFormat="1" ht="22.8" customHeight="1">
      <c r="B90" s="40"/>
      <c r="C90" s="100" t="s">
        <v>191</v>
      </c>
      <c r="D90" s="41"/>
      <c r="E90" s="41"/>
      <c r="F90" s="41"/>
      <c r="G90" s="41"/>
      <c r="H90" s="41"/>
      <c r="I90" s="137"/>
      <c r="J90" s="193">
        <f>BK90</f>
        <v>0</v>
      </c>
      <c r="K90" s="41"/>
      <c r="L90" s="45"/>
      <c r="M90" s="96"/>
      <c r="N90" s="97"/>
      <c r="O90" s="97"/>
      <c r="P90" s="194">
        <f>P91+P113+P142+P144</f>
        <v>0</v>
      </c>
      <c r="Q90" s="97"/>
      <c r="R90" s="194">
        <f>R91+R113+R142+R144</f>
        <v>13.0179082</v>
      </c>
      <c r="S90" s="97"/>
      <c r="T90" s="195">
        <f>T91+T113+T142+T144</f>
        <v>13.35</v>
      </c>
      <c r="AT90" s="18" t="s">
        <v>78</v>
      </c>
      <c r="AU90" s="18" t="s">
        <v>151</v>
      </c>
      <c r="BK90" s="196">
        <f>BK91+BK113+BK142+BK144</f>
        <v>0</v>
      </c>
    </row>
    <row r="91" spans="2:63" s="11" customFormat="1" ht="25.9" customHeight="1">
      <c r="B91" s="197"/>
      <c r="C91" s="198"/>
      <c r="D91" s="199" t="s">
        <v>78</v>
      </c>
      <c r="E91" s="200" t="s">
        <v>21</v>
      </c>
      <c r="F91" s="200" t="s">
        <v>195</v>
      </c>
      <c r="G91" s="198"/>
      <c r="H91" s="198"/>
      <c r="I91" s="201"/>
      <c r="J91" s="202">
        <f>BK91</f>
        <v>0</v>
      </c>
      <c r="K91" s="198"/>
      <c r="L91" s="203"/>
      <c r="M91" s="204"/>
      <c r="N91" s="205"/>
      <c r="O91" s="205"/>
      <c r="P91" s="206">
        <f>SUM(P92:P112)</f>
        <v>0</v>
      </c>
      <c r="Q91" s="205"/>
      <c r="R91" s="206">
        <f>SUM(R92:R112)</f>
        <v>0.05745999999999999</v>
      </c>
      <c r="S91" s="205"/>
      <c r="T91" s="207">
        <f>SUM(T92:T112)</f>
        <v>13.35</v>
      </c>
      <c r="AR91" s="208" t="s">
        <v>21</v>
      </c>
      <c r="AT91" s="209" t="s">
        <v>78</v>
      </c>
      <c r="AU91" s="209" t="s">
        <v>79</v>
      </c>
      <c r="AY91" s="208" t="s">
        <v>194</v>
      </c>
      <c r="BK91" s="210">
        <f>SUM(BK92:BK112)</f>
        <v>0</v>
      </c>
    </row>
    <row r="92" spans="2:65" s="1" customFormat="1" ht="36" customHeight="1">
      <c r="B92" s="40"/>
      <c r="C92" s="213" t="s">
        <v>21</v>
      </c>
      <c r="D92" s="213" t="s">
        <v>196</v>
      </c>
      <c r="E92" s="214" t="s">
        <v>2531</v>
      </c>
      <c r="F92" s="215" t="s">
        <v>2532</v>
      </c>
      <c r="G92" s="216" t="s">
        <v>217</v>
      </c>
      <c r="H92" s="217">
        <v>15</v>
      </c>
      <c r="I92" s="218"/>
      <c r="J92" s="219">
        <f>ROUND(I92*H92,2)</f>
        <v>0</v>
      </c>
      <c r="K92" s="215" t="s">
        <v>200</v>
      </c>
      <c r="L92" s="45"/>
      <c r="M92" s="220" t="s">
        <v>32</v>
      </c>
      <c r="N92" s="221" t="s">
        <v>51</v>
      </c>
      <c r="O92" s="85"/>
      <c r="P92" s="222">
        <f>O92*H92</f>
        <v>0</v>
      </c>
      <c r="Q92" s="222">
        <v>0</v>
      </c>
      <c r="R92" s="222">
        <f>Q92*H92</f>
        <v>0</v>
      </c>
      <c r="S92" s="222">
        <v>0.44</v>
      </c>
      <c r="T92" s="223">
        <f>S92*H92</f>
        <v>6.6</v>
      </c>
      <c r="AR92" s="224" t="s">
        <v>201</v>
      </c>
      <c r="AT92" s="224" t="s">
        <v>196</v>
      </c>
      <c r="AU92" s="224" t="s">
        <v>21</v>
      </c>
      <c r="AY92" s="18" t="s">
        <v>194</v>
      </c>
      <c r="BE92" s="225">
        <f>IF(N92="základní",J92,0)</f>
        <v>0</v>
      </c>
      <c r="BF92" s="225">
        <f>IF(N92="snížená",J92,0)</f>
        <v>0</v>
      </c>
      <c r="BG92" s="225">
        <f>IF(N92="zákl. přenesená",J92,0)</f>
        <v>0</v>
      </c>
      <c r="BH92" s="225">
        <f>IF(N92="sníž. přenesená",J92,0)</f>
        <v>0</v>
      </c>
      <c r="BI92" s="225">
        <f>IF(N92="nulová",J92,0)</f>
        <v>0</v>
      </c>
      <c r="BJ92" s="18" t="s">
        <v>136</v>
      </c>
      <c r="BK92" s="225">
        <f>ROUND(I92*H92,2)</f>
        <v>0</v>
      </c>
      <c r="BL92" s="18" t="s">
        <v>201</v>
      </c>
      <c r="BM92" s="224" t="s">
        <v>2533</v>
      </c>
    </row>
    <row r="93" spans="2:65" s="1" customFormat="1" ht="24" customHeight="1">
      <c r="B93" s="40"/>
      <c r="C93" s="213" t="s">
        <v>136</v>
      </c>
      <c r="D93" s="213" t="s">
        <v>196</v>
      </c>
      <c r="E93" s="214" t="s">
        <v>2534</v>
      </c>
      <c r="F93" s="215" t="s">
        <v>2535</v>
      </c>
      <c r="G93" s="216" t="s">
        <v>217</v>
      </c>
      <c r="H93" s="217">
        <v>15</v>
      </c>
      <c r="I93" s="218"/>
      <c r="J93" s="219">
        <f>ROUND(I93*H93,2)</f>
        <v>0</v>
      </c>
      <c r="K93" s="215" t="s">
        <v>200</v>
      </c>
      <c r="L93" s="45"/>
      <c r="M93" s="220" t="s">
        <v>32</v>
      </c>
      <c r="N93" s="221" t="s">
        <v>51</v>
      </c>
      <c r="O93" s="85"/>
      <c r="P93" s="222">
        <f>O93*H93</f>
        <v>0</v>
      </c>
      <c r="Q93" s="222">
        <v>0</v>
      </c>
      <c r="R93" s="222">
        <f>Q93*H93</f>
        <v>0</v>
      </c>
      <c r="S93" s="222">
        <v>0.45</v>
      </c>
      <c r="T93" s="223">
        <f>S93*H93</f>
        <v>6.75</v>
      </c>
      <c r="AR93" s="224" t="s">
        <v>201</v>
      </c>
      <c r="AT93" s="224" t="s">
        <v>196</v>
      </c>
      <c r="AU93" s="224" t="s">
        <v>21</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201</v>
      </c>
      <c r="BM93" s="224" t="s">
        <v>2536</v>
      </c>
    </row>
    <row r="94" spans="2:65" s="1" customFormat="1" ht="16.5" customHeight="1">
      <c r="B94" s="40"/>
      <c r="C94" s="213" t="s">
        <v>207</v>
      </c>
      <c r="D94" s="213" t="s">
        <v>196</v>
      </c>
      <c r="E94" s="214" t="s">
        <v>1326</v>
      </c>
      <c r="F94" s="215" t="s">
        <v>1327</v>
      </c>
      <c r="G94" s="216" t="s">
        <v>1328</v>
      </c>
      <c r="H94" s="217">
        <v>6</v>
      </c>
      <c r="I94" s="218"/>
      <c r="J94" s="219">
        <f>ROUND(I94*H94,2)</f>
        <v>0</v>
      </c>
      <c r="K94" s="215" t="s">
        <v>200</v>
      </c>
      <c r="L94" s="45"/>
      <c r="M94" s="220" t="s">
        <v>32</v>
      </c>
      <c r="N94" s="221" t="s">
        <v>51</v>
      </c>
      <c r="O94" s="85"/>
      <c r="P94" s="222">
        <f>O94*H94</f>
        <v>0</v>
      </c>
      <c r="Q94" s="222">
        <v>0</v>
      </c>
      <c r="R94" s="222">
        <f>Q94*H94</f>
        <v>0</v>
      </c>
      <c r="S94" s="222">
        <v>0</v>
      </c>
      <c r="T94" s="223">
        <f>S94*H94</f>
        <v>0</v>
      </c>
      <c r="AR94" s="224" t="s">
        <v>201</v>
      </c>
      <c r="AT94" s="224" t="s">
        <v>196</v>
      </c>
      <c r="AU94" s="224" t="s">
        <v>21</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201</v>
      </c>
      <c r="BM94" s="224" t="s">
        <v>2537</v>
      </c>
    </row>
    <row r="95" spans="2:65" s="1" customFormat="1" ht="24" customHeight="1">
      <c r="B95" s="40"/>
      <c r="C95" s="213" t="s">
        <v>201</v>
      </c>
      <c r="D95" s="213" t="s">
        <v>196</v>
      </c>
      <c r="E95" s="214" t="s">
        <v>1330</v>
      </c>
      <c r="F95" s="215" t="s">
        <v>1331</v>
      </c>
      <c r="G95" s="216" t="s">
        <v>1332</v>
      </c>
      <c r="H95" s="217">
        <v>2</v>
      </c>
      <c r="I95" s="218"/>
      <c r="J95" s="219">
        <f>ROUND(I95*H95,2)</f>
        <v>0</v>
      </c>
      <c r="K95" s="215" t="s">
        <v>200</v>
      </c>
      <c r="L95" s="45"/>
      <c r="M95" s="220" t="s">
        <v>32</v>
      </c>
      <c r="N95" s="221" t="s">
        <v>51</v>
      </c>
      <c r="O95" s="85"/>
      <c r="P95" s="222">
        <f>O95*H95</f>
        <v>0</v>
      </c>
      <c r="Q95" s="222">
        <v>0</v>
      </c>
      <c r="R95" s="222">
        <f>Q95*H95</f>
        <v>0</v>
      </c>
      <c r="S95" s="222">
        <v>0</v>
      </c>
      <c r="T95" s="223">
        <f>S95*H95</f>
        <v>0</v>
      </c>
      <c r="AR95" s="224" t="s">
        <v>201</v>
      </c>
      <c r="AT95" s="224" t="s">
        <v>196</v>
      </c>
      <c r="AU95" s="224" t="s">
        <v>21</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201</v>
      </c>
      <c r="BM95" s="224" t="s">
        <v>2538</v>
      </c>
    </row>
    <row r="96" spans="2:65" s="1" customFormat="1" ht="24" customHeight="1">
      <c r="B96" s="40"/>
      <c r="C96" s="213" t="s">
        <v>214</v>
      </c>
      <c r="D96" s="213" t="s">
        <v>196</v>
      </c>
      <c r="E96" s="214" t="s">
        <v>2539</v>
      </c>
      <c r="F96" s="215" t="s">
        <v>2540</v>
      </c>
      <c r="G96" s="216" t="s">
        <v>199</v>
      </c>
      <c r="H96" s="217">
        <v>7.2</v>
      </c>
      <c r="I96" s="218"/>
      <c r="J96" s="219">
        <f>ROUND(I96*H96,2)</f>
        <v>0</v>
      </c>
      <c r="K96" s="215" t="s">
        <v>200</v>
      </c>
      <c r="L96" s="45"/>
      <c r="M96" s="220" t="s">
        <v>32</v>
      </c>
      <c r="N96" s="221" t="s">
        <v>51</v>
      </c>
      <c r="O96" s="85"/>
      <c r="P96" s="222">
        <f>O96*H96</f>
        <v>0</v>
      </c>
      <c r="Q96" s="222">
        <v>0</v>
      </c>
      <c r="R96" s="222">
        <f>Q96*H96</f>
        <v>0</v>
      </c>
      <c r="S96" s="222">
        <v>0</v>
      </c>
      <c r="T96" s="223">
        <f>S96*H96</f>
        <v>0</v>
      </c>
      <c r="AR96" s="224" t="s">
        <v>201</v>
      </c>
      <c r="AT96" s="224" t="s">
        <v>196</v>
      </c>
      <c r="AU96" s="224" t="s">
        <v>21</v>
      </c>
      <c r="AY96" s="18" t="s">
        <v>194</v>
      </c>
      <c r="BE96" s="225">
        <f>IF(N96="základní",J96,0)</f>
        <v>0</v>
      </c>
      <c r="BF96" s="225">
        <f>IF(N96="snížená",J96,0)</f>
        <v>0</v>
      </c>
      <c r="BG96" s="225">
        <f>IF(N96="zákl. přenesená",J96,0)</f>
        <v>0</v>
      </c>
      <c r="BH96" s="225">
        <f>IF(N96="sníž. přenesená",J96,0)</f>
        <v>0</v>
      </c>
      <c r="BI96" s="225">
        <f>IF(N96="nulová",J96,0)</f>
        <v>0</v>
      </c>
      <c r="BJ96" s="18" t="s">
        <v>136</v>
      </c>
      <c r="BK96" s="225">
        <f>ROUND(I96*H96,2)</f>
        <v>0</v>
      </c>
      <c r="BL96" s="18" t="s">
        <v>201</v>
      </c>
      <c r="BM96" s="224" t="s">
        <v>2541</v>
      </c>
    </row>
    <row r="97" spans="2:65" s="1" customFormat="1" ht="24" customHeight="1">
      <c r="B97" s="40"/>
      <c r="C97" s="213" t="s">
        <v>219</v>
      </c>
      <c r="D97" s="213" t="s">
        <v>196</v>
      </c>
      <c r="E97" s="214" t="s">
        <v>1334</v>
      </c>
      <c r="F97" s="215" t="s">
        <v>1335</v>
      </c>
      <c r="G97" s="216" t="s">
        <v>199</v>
      </c>
      <c r="H97" s="217">
        <v>23.9</v>
      </c>
      <c r="I97" s="218"/>
      <c r="J97" s="219">
        <f>ROUND(I97*H97,2)</f>
        <v>0</v>
      </c>
      <c r="K97" s="215" t="s">
        <v>200</v>
      </c>
      <c r="L97" s="45"/>
      <c r="M97" s="220" t="s">
        <v>32</v>
      </c>
      <c r="N97" s="221" t="s">
        <v>51</v>
      </c>
      <c r="O97" s="85"/>
      <c r="P97" s="222">
        <f>O97*H97</f>
        <v>0</v>
      </c>
      <c r="Q97" s="222">
        <v>0</v>
      </c>
      <c r="R97" s="222">
        <f>Q97*H97</f>
        <v>0</v>
      </c>
      <c r="S97" s="222">
        <v>0</v>
      </c>
      <c r="T97" s="223">
        <f>S97*H97</f>
        <v>0</v>
      </c>
      <c r="AR97" s="224" t="s">
        <v>201</v>
      </c>
      <c r="AT97" s="224" t="s">
        <v>196</v>
      </c>
      <c r="AU97" s="224" t="s">
        <v>21</v>
      </c>
      <c r="AY97" s="18" t="s">
        <v>194</v>
      </c>
      <c r="BE97" s="225">
        <f>IF(N97="základní",J97,0)</f>
        <v>0</v>
      </c>
      <c r="BF97" s="225">
        <f>IF(N97="snížená",J97,0)</f>
        <v>0</v>
      </c>
      <c r="BG97" s="225">
        <f>IF(N97="zákl. přenesená",J97,0)</f>
        <v>0</v>
      </c>
      <c r="BH97" s="225">
        <f>IF(N97="sníž. přenesená",J97,0)</f>
        <v>0</v>
      </c>
      <c r="BI97" s="225">
        <f>IF(N97="nulová",J97,0)</f>
        <v>0</v>
      </c>
      <c r="BJ97" s="18" t="s">
        <v>136</v>
      </c>
      <c r="BK97" s="225">
        <f>ROUND(I97*H97,2)</f>
        <v>0</v>
      </c>
      <c r="BL97" s="18" t="s">
        <v>201</v>
      </c>
      <c r="BM97" s="224" t="s">
        <v>2542</v>
      </c>
    </row>
    <row r="98" spans="2:65" s="1" customFormat="1" ht="24" customHeight="1">
      <c r="B98" s="40"/>
      <c r="C98" s="213" t="s">
        <v>223</v>
      </c>
      <c r="D98" s="213" t="s">
        <v>196</v>
      </c>
      <c r="E98" s="214" t="s">
        <v>1337</v>
      </c>
      <c r="F98" s="215" t="s">
        <v>1338</v>
      </c>
      <c r="G98" s="216" t="s">
        <v>199</v>
      </c>
      <c r="H98" s="217">
        <v>23.9</v>
      </c>
      <c r="I98" s="218"/>
      <c r="J98" s="219">
        <f>ROUND(I98*H98,2)</f>
        <v>0</v>
      </c>
      <c r="K98" s="215" t="s">
        <v>200</v>
      </c>
      <c r="L98" s="45"/>
      <c r="M98" s="220" t="s">
        <v>32</v>
      </c>
      <c r="N98" s="221" t="s">
        <v>51</v>
      </c>
      <c r="O98" s="85"/>
      <c r="P98" s="222">
        <f>O98*H98</f>
        <v>0</v>
      </c>
      <c r="Q98" s="222">
        <v>0</v>
      </c>
      <c r="R98" s="222">
        <f>Q98*H98</f>
        <v>0</v>
      </c>
      <c r="S98" s="222">
        <v>0</v>
      </c>
      <c r="T98" s="223">
        <f>S98*H98</f>
        <v>0</v>
      </c>
      <c r="AR98" s="224" t="s">
        <v>201</v>
      </c>
      <c r="AT98" s="224" t="s">
        <v>196</v>
      </c>
      <c r="AU98" s="224" t="s">
        <v>21</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201</v>
      </c>
      <c r="BM98" s="224" t="s">
        <v>2543</v>
      </c>
    </row>
    <row r="99" spans="2:65" s="1" customFormat="1" ht="24" customHeight="1">
      <c r="B99" s="40"/>
      <c r="C99" s="213" t="s">
        <v>227</v>
      </c>
      <c r="D99" s="213" t="s">
        <v>196</v>
      </c>
      <c r="E99" s="214" t="s">
        <v>2544</v>
      </c>
      <c r="F99" s="215" t="s">
        <v>2545</v>
      </c>
      <c r="G99" s="216" t="s">
        <v>217</v>
      </c>
      <c r="H99" s="217">
        <v>67.6</v>
      </c>
      <c r="I99" s="218"/>
      <c r="J99" s="219">
        <f>ROUND(I99*H99,2)</f>
        <v>0</v>
      </c>
      <c r="K99" s="215" t="s">
        <v>200</v>
      </c>
      <c r="L99" s="45"/>
      <c r="M99" s="220" t="s">
        <v>32</v>
      </c>
      <c r="N99" s="221" t="s">
        <v>51</v>
      </c>
      <c r="O99" s="85"/>
      <c r="P99" s="222">
        <f>O99*H99</f>
        <v>0</v>
      </c>
      <c r="Q99" s="222">
        <v>0.00085</v>
      </c>
      <c r="R99" s="222">
        <f>Q99*H99</f>
        <v>0.05745999999999999</v>
      </c>
      <c r="S99" s="222">
        <v>0</v>
      </c>
      <c r="T99" s="223">
        <f>S99*H99</f>
        <v>0</v>
      </c>
      <c r="AR99" s="224" t="s">
        <v>201</v>
      </c>
      <c r="AT99" s="224" t="s">
        <v>196</v>
      </c>
      <c r="AU99" s="224" t="s">
        <v>21</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201</v>
      </c>
      <c r="BM99" s="224" t="s">
        <v>2546</v>
      </c>
    </row>
    <row r="100" spans="2:47" s="1" customFormat="1" ht="12">
      <c r="B100" s="40"/>
      <c r="C100" s="41"/>
      <c r="D100" s="238" t="s">
        <v>264</v>
      </c>
      <c r="E100" s="41"/>
      <c r="F100" s="248" t="s">
        <v>2547</v>
      </c>
      <c r="G100" s="41"/>
      <c r="H100" s="41"/>
      <c r="I100" s="137"/>
      <c r="J100" s="41"/>
      <c r="K100" s="41"/>
      <c r="L100" s="45"/>
      <c r="M100" s="249"/>
      <c r="N100" s="85"/>
      <c r="O100" s="85"/>
      <c r="P100" s="85"/>
      <c r="Q100" s="85"/>
      <c r="R100" s="85"/>
      <c r="S100" s="85"/>
      <c r="T100" s="86"/>
      <c r="AT100" s="18" t="s">
        <v>264</v>
      </c>
      <c r="AU100" s="18" t="s">
        <v>21</v>
      </c>
    </row>
    <row r="101" spans="2:65" s="1" customFormat="1" ht="24" customHeight="1">
      <c r="B101" s="40"/>
      <c r="C101" s="213" t="s">
        <v>231</v>
      </c>
      <c r="D101" s="213" t="s">
        <v>196</v>
      </c>
      <c r="E101" s="214" t="s">
        <v>2548</v>
      </c>
      <c r="F101" s="215" t="s">
        <v>2549</v>
      </c>
      <c r="G101" s="216" t="s">
        <v>217</v>
      </c>
      <c r="H101" s="217">
        <v>67.6</v>
      </c>
      <c r="I101" s="218"/>
      <c r="J101" s="219">
        <f>ROUND(I101*H101,2)</f>
        <v>0</v>
      </c>
      <c r="K101" s="215" t="s">
        <v>200</v>
      </c>
      <c r="L101" s="45"/>
      <c r="M101" s="220" t="s">
        <v>32</v>
      </c>
      <c r="N101" s="221" t="s">
        <v>51</v>
      </c>
      <c r="O101" s="85"/>
      <c r="P101" s="222">
        <f>O101*H101</f>
        <v>0</v>
      </c>
      <c r="Q101" s="222">
        <v>0</v>
      </c>
      <c r="R101" s="222">
        <f>Q101*H101</f>
        <v>0</v>
      </c>
      <c r="S101" s="222">
        <v>0</v>
      </c>
      <c r="T101" s="223">
        <f>S101*H101</f>
        <v>0</v>
      </c>
      <c r="AR101" s="224" t="s">
        <v>201</v>
      </c>
      <c r="AT101" s="224" t="s">
        <v>196</v>
      </c>
      <c r="AU101" s="224" t="s">
        <v>21</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201</v>
      </c>
      <c r="BM101" s="224" t="s">
        <v>2550</v>
      </c>
    </row>
    <row r="102" spans="2:65" s="1" customFormat="1" ht="24" customHeight="1">
      <c r="B102" s="40"/>
      <c r="C102" s="213" t="s">
        <v>235</v>
      </c>
      <c r="D102" s="213" t="s">
        <v>196</v>
      </c>
      <c r="E102" s="214" t="s">
        <v>2362</v>
      </c>
      <c r="F102" s="215" t="s">
        <v>2363</v>
      </c>
      <c r="G102" s="216" t="s">
        <v>199</v>
      </c>
      <c r="H102" s="217">
        <v>23.9</v>
      </c>
      <c r="I102" s="218"/>
      <c r="J102" s="219">
        <f>ROUND(I102*H102,2)</f>
        <v>0</v>
      </c>
      <c r="K102" s="215" t="s">
        <v>200</v>
      </c>
      <c r="L102" s="45"/>
      <c r="M102" s="220" t="s">
        <v>32</v>
      </c>
      <c r="N102" s="221" t="s">
        <v>51</v>
      </c>
      <c r="O102" s="85"/>
      <c r="P102" s="222">
        <f>O102*H102</f>
        <v>0</v>
      </c>
      <c r="Q102" s="222">
        <v>0</v>
      </c>
      <c r="R102" s="222">
        <f>Q102*H102</f>
        <v>0</v>
      </c>
      <c r="S102" s="222">
        <v>0</v>
      </c>
      <c r="T102" s="223">
        <f>S102*H102</f>
        <v>0</v>
      </c>
      <c r="AR102" s="224" t="s">
        <v>201</v>
      </c>
      <c r="AT102" s="224" t="s">
        <v>196</v>
      </c>
      <c r="AU102" s="224" t="s">
        <v>21</v>
      </c>
      <c r="AY102" s="18" t="s">
        <v>194</v>
      </c>
      <c r="BE102" s="225">
        <f>IF(N102="základní",J102,0)</f>
        <v>0</v>
      </c>
      <c r="BF102" s="225">
        <f>IF(N102="snížená",J102,0)</f>
        <v>0</v>
      </c>
      <c r="BG102" s="225">
        <f>IF(N102="zákl. přenesená",J102,0)</f>
        <v>0</v>
      </c>
      <c r="BH102" s="225">
        <f>IF(N102="sníž. přenesená",J102,0)</f>
        <v>0</v>
      </c>
      <c r="BI102" s="225">
        <f>IF(N102="nulová",J102,0)</f>
        <v>0</v>
      </c>
      <c r="BJ102" s="18" t="s">
        <v>136</v>
      </c>
      <c r="BK102" s="225">
        <f>ROUND(I102*H102,2)</f>
        <v>0</v>
      </c>
      <c r="BL102" s="18" t="s">
        <v>201</v>
      </c>
      <c r="BM102" s="224" t="s">
        <v>2551</v>
      </c>
    </row>
    <row r="103" spans="2:65" s="1" customFormat="1" ht="24" customHeight="1">
      <c r="B103" s="40"/>
      <c r="C103" s="213" t="s">
        <v>239</v>
      </c>
      <c r="D103" s="213" t="s">
        <v>196</v>
      </c>
      <c r="E103" s="214" t="s">
        <v>1343</v>
      </c>
      <c r="F103" s="215" t="s">
        <v>1344</v>
      </c>
      <c r="G103" s="216" t="s">
        <v>199</v>
      </c>
      <c r="H103" s="217">
        <v>1.9</v>
      </c>
      <c r="I103" s="218"/>
      <c r="J103" s="219">
        <f>ROUND(I103*H103,2)</f>
        <v>0</v>
      </c>
      <c r="K103" s="215" t="s">
        <v>200</v>
      </c>
      <c r="L103" s="45"/>
      <c r="M103" s="220" t="s">
        <v>32</v>
      </c>
      <c r="N103" s="221" t="s">
        <v>51</v>
      </c>
      <c r="O103" s="85"/>
      <c r="P103" s="222">
        <f>O103*H103</f>
        <v>0</v>
      </c>
      <c r="Q103" s="222">
        <v>0</v>
      </c>
      <c r="R103" s="222">
        <f>Q103*H103</f>
        <v>0</v>
      </c>
      <c r="S103" s="222">
        <v>0</v>
      </c>
      <c r="T103" s="223">
        <f>S103*H103</f>
        <v>0</v>
      </c>
      <c r="AR103" s="224" t="s">
        <v>201</v>
      </c>
      <c r="AT103" s="224" t="s">
        <v>196</v>
      </c>
      <c r="AU103" s="224" t="s">
        <v>21</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201</v>
      </c>
      <c r="BM103" s="224" t="s">
        <v>2552</v>
      </c>
    </row>
    <row r="104" spans="2:65" s="1" customFormat="1" ht="24" customHeight="1">
      <c r="B104" s="40"/>
      <c r="C104" s="213" t="s">
        <v>244</v>
      </c>
      <c r="D104" s="213" t="s">
        <v>196</v>
      </c>
      <c r="E104" s="214" t="s">
        <v>232</v>
      </c>
      <c r="F104" s="215" t="s">
        <v>233</v>
      </c>
      <c r="G104" s="216" t="s">
        <v>199</v>
      </c>
      <c r="H104" s="217">
        <v>1.9</v>
      </c>
      <c r="I104" s="218"/>
      <c r="J104" s="219">
        <f>ROUND(I104*H104,2)</f>
        <v>0</v>
      </c>
      <c r="K104" s="215" t="s">
        <v>200</v>
      </c>
      <c r="L104" s="45"/>
      <c r="M104" s="220" t="s">
        <v>32</v>
      </c>
      <c r="N104" s="221" t="s">
        <v>51</v>
      </c>
      <c r="O104" s="85"/>
      <c r="P104" s="222">
        <f>O104*H104</f>
        <v>0</v>
      </c>
      <c r="Q104" s="222">
        <v>0</v>
      </c>
      <c r="R104" s="222">
        <f>Q104*H104</f>
        <v>0</v>
      </c>
      <c r="S104" s="222">
        <v>0</v>
      </c>
      <c r="T104" s="223">
        <f>S104*H104</f>
        <v>0</v>
      </c>
      <c r="AR104" s="224" t="s">
        <v>201</v>
      </c>
      <c r="AT104" s="224" t="s">
        <v>196</v>
      </c>
      <c r="AU104" s="224" t="s">
        <v>21</v>
      </c>
      <c r="AY104" s="18" t="s">
        <v>194</v>
      </c>
      <c r="BE104" s="225">
        <f>IF(N104="základní",J104,0)</f>
        <v>0</v>
      </c>
      <c r="BF104" s="225">
        <f>IF(N104="snížená",J104,0)</f>
        <v>0</v>
      </c>
      <c r="BG104" s="225">
        <f>IF(N104="zákl. přenesená",J104,0)</f>
        <v>0</v>
      </c>
      <c r="BH104" s="225">
        <f>IF(N104="sníž. přenesená",J104,0)</f>
        <v>0</v>
      </c>
      <c r="BI104" s="225">
        <f>IF(N104="nulová",J104,0)</f>
        <v>0</v>
      </c>
      <c r="BJ104" s="18" t="s">
        <v>136</v>
      </c>
      <c r="BK104" s="225">
        <f>ROUND(I104*H104,2)</f>
        <v>0</v>
      </c>
      <c r="BL104" s="18" t="s">
        <v>201</v>
      </c>
      <c r="BM104" s="224" t="s">
        <v>2553</v>
      </c>
    </row>
    <row r="105" spans="2:65" s="1" customFormat="1" ht="16.5" customHeight="1">
      <c r="B105" s="40"/>
      <c r="C105" s="213" t="s">
        <v>248</v>
      </c>
      <c r="D105" s="213" t="s">
        <v>196</v>
      </c>
      <c r="E105" s="214" t="s">
        <v>236</v>
      </c>
      <c r="F105" s="215" t="s">
        <v>237</v>
      </c>
      <c r="G105" s="216" t="s">
        <v>199</v>
      </c>
      <c r="H105" s="217">
        <v>1.9</v>
      </c>
      <c r="I105" s="218"/>
      <c r="J105" s="219">
        <f>ROUND(I105*H105,2)</f>
        <v>0</v>
      </c>
      <c r="K105" s="215" t="s">
        <v>200</v>
      </c>
      <c r="L105" s="45"/>
      <c r="M105" s="220" t="s">
        <v>32</v>
      </c>
      <c r="N105" s="221" t="s">
        <v>51</v>
      </c>
      <c r="O105" s="85"/>
      <c r="P105" s="222">
        <f>O105*H105</f>
        <v>0</v>
      </c>
      <c r="Q105" s="222">
        <v>0</v>
      </c>
      <c r="R105" s="222">
        <f>Q105*H105</f>
        <v>0</v>
      </c>
      <c r="S105" s="222">
        <v>0</v>
      </c>
      <c r="T105" s="223">
        <f>S105*H105</f>
        <v>0</v>
      </c>
      <c r="AR105" s="224" t="s">
        <v>201</v>
      </c>
      <c r="AT105" s="224" t="s">
        <v>196</v>
      </c>
      <c r="AU105" s="224" t="s">
        <v>21</v>
      </c>
      <c r="AY105" s="18" t="s">
        <v>194</v>
      </c>
      <c r="BE105" s="225">
        <f>IF(N105="základní",J105,0)</f>
        <v>0</v>
      </c>
      <c r="BF105" s="225">
        <f>IF(N105="snížená",J105,0)</f>
        <v>0</v>
      </c>
      <c r="BG105" s="225">
        <f>IF(N105="zákl. přenesená",J105,0)</f>
        <v>0</v>
      </c>
      <c r="BH105" s="225">
        <f>IF(N105="sníž. přenesená",J105,0)</f>
        <v>0</v>
      </c>
      <c r="BI105" s="225">
        <f>IF(N105="nulová",J105,0)</f>
        <v>0</v>
      </c>
      <c r="BJ105" s="18" t="s">
        <v>136</v>
      </c>
      <c r="BK105" s="225">
        <f>ROUND(I105*H105,2)</f>
        <v>0</v>
      </c>
      <c r="BL105" s="18" t="s">
        <v>201</v>
      </c>
      <c r="BM105" s="224" t="s">
        <v>2554</v>
      </c>
    </row>
    <row r="106" spans="2:65" s="1" customFormat="1" ht="24" customHeight="1">
      <c r="B106" s="40"/>
      <c r="C106" s="213" t="s">
        <v>254</v>
      </c>
      <c r="D106" s="213" t="s">
        <v>196</v>
      </c>
      <c r="E106" s="214" t="s">
        <v>240</v>
      </c>
      <c r="F106" s="215" t="s">
        <v>241</v>
      </c>
      <c r="G106" s="216" t="s">
        <v>242</v>
      </c>
      <c r="H106" s="217">
        <v>3.23</v>
      </c>
      <c r="I106" s="218"/>
      <c r="J106" s="219">
        <f>ROUND(I106*H106,2)</f>
        <v>0</v>
      </c>
      <c r="K106" s="215" t="s">
        <v>200</v>
      </c>
      <c r="L106" s="45"/>
      <c r="M106" s="220" t="s">
        <v>32</v>
      </c>
      <c r="N106" s="221" t="s">
        <v>51</v>
      </c>
      <c r="O106" s="85"/>
      <c r="P106" s="222">
        <f>O106*H106</f>
        <v>0</v>
      </c>
      <c r="Q106" s="222">
        <v>0</v>
      </c>
      <c r="R106" s="222">
        <f>Q106*H106</f>
        <v>0</v>
      </c>
      <c r="S106" s="222">
        <v>0</v>
      </c>
      <c r="T106" s="223">
        <f>S106*H106</f>
        <v>0</v>
      </c>
      <c r="AR106" s="224" t="s">
        <v>201</v>
      </c>
      <c r="AT106" s="224" t="s">
        <v>196</v>
      </c>
      <c r="AU106" s="224" t="s">
        <v>21</v>
      </c>
      <c r="AY106" s="18" t="s">
        <v>194</v>
      </c>
      <c r="BE106" s="225">
        <f>IF(N106="základní",J106,0)</f>
        <v>0</v>
      </c>
      <c r="BF106" s="225">
        <f>IF(N106="snížená",J106,0)</f>
        <v>0</v>
      </c>
      <c r="BG106" s="225">
        <f>IF(N106="zákl. přenesená",J106,0)</f>
        <v>0</v>
      </c>
      <c r="BH106" s="225">
        <f>IF(N106="sníž. přenesená",J106,0)</f>
        <v>0</v>
      </c>
      <c r="BI106" s="225">
        <f>IF(N106="nulová",J106,0)</f>
        <v>0</v>
      </c>
      <c r="BJ106" s="18" t="s">
        <v>136</v>
      </c>
      <c r="BK106" s="225">
        <f>ROUND(I106*H106,2)</f>
        <v>0</v>
      </c>
      <c r="BL106" s="18" t="s">
        <v>201</v>
      </c>
      <c r="BM106" s="224" t="s">
        <v>2555</v>
      </c>
    </row>
    <row r="107" spans="2:51" s="12" customFormat="1" ht="12">
      <c r="B107" s="236"/>
      <c r="C107" s="237"/>
      <c r="D107" s="238" t="s">
        <v>258</v>
      </c>
      <c r="E107" s="239" t="s">
        <v>32</v>
      </c>
      <c r="F107" s="240" t="s">
        <v>2556</v>
      </c>
      <c r="G107" s="237"/>
      <c r="H107" s="241">
        <v>3.23</v>
      </c>
      <c r="I107" s="242"/>
      <c r="J107" s="237"/>
      <c r="K107" s="237"/>
      <c r="L107" s="243"/>
      <c r="M107" s="244"/>
      <c r="N107" s="245"/>
      <c r="O107" s="245"/>
      <c r="P107" s="245"/>
      <c r="Q107" s="245"/>
      <c r="R107" s="245"/>
      <c r="S107" s="245"/>
      <c r="T107" s="246"/>
      <c r="AT107" s="247" t="s">
        <v>258</v>
      </c>
      <c r="AU107" s="247" t="s">
        <v>21</v>
      </c>
      <c r="AV107" s="12" t="s">
        <v>136</v>
      </c>
      <c r="AW107" s="12" t="s">
        <v>39</v>
      </c>
      <c r="AX107" s="12" t="s">
        <v>21</v>
      </c>
      <c r="AY107" s="247" t="s">
        <v>194</v>
      </c>
    </row>
    <row r="108" spans="2:65" s="1" customFormat="1" ht="24" customHeight="1">
      <c r="B108" s="40"/>
      <c r="C108" s="213" t="s">
        <v>8</v>
      </c>
      <c r="D108" s="213" t="s">
        <v>196</v>
      </c>
      <c r="E108" s="214" t="s">
        <v>2231</v>
      </c>
      <c r="F108" s="215" t="s">
        <v>2232</v>
      </c>
      <c r="G108" s="216" t="s">
        <v>199</v>
      </c>
      <c r="H108" s="217">
        <v>17.7</v>
      </c>
      <c r="I108" s="218"/>
      <c r="J108" s="219">
        <f>ROUND(I108*H108,2)</f>
        <v>0</v>
      </c>
      <c r="K108" s="215" t="s">
        <v>200</v>
      </c>
      <c r="L108" s="45"/>
      <c r="M108" s="220" t="s">
        <v>32</v>
      </c>
      <c r="N108" s="221" t="s">
        <v>51</v>
      </c>
      <c r="O108" s="85"/>
      <c r="P108" s="222">
        <f>O108*H108</f>
        <v>0</v>
      </c>
      <c r="Q108" s="222">
        <v>0</v>
      </c>
      <c r="R108" s="222">
        <f>Q108*H108</f>
        <v>0</v>
      </c>
      <c r="S108" s="222">
        <v>0</v>
      </c>
      <c r="T108" s="223">
        <f>S108*H108</f>
        <v>0</v>
      </c>
      <c r="AR108" s="224" t="s">
        <v>201</v>
      </c>
      <c r="AT108" s="224" t="s">
        <v>196</v>
      </c>
      <c r="AU108" s="224" t="s">
        <v>21</v>
      </c>
      <c r="AY108" s="18" t="s">
        <v>194</v>
      </c>
      <c r="BE108" s="225">
        <f>IF(N108="základní",J108,0)</f>
        <v>0</v>
      </c>
      <c r="BF108" s="225">
        <f>IF(N108="snížená",J108,0)</f>
        <v>0</v>
      </c>
      <c r="BG108" s="225">
        <f>IF(N108="zákl. přenesená",J108,0)</f>
        <v>0</v>
      </c>
      <c r="BH108" s="225">
        <f>IF(N108="sníž. přenesená",J108,0)</f>
        <v>0</v>
      </c>
      <c r="BI108" s="225">
        <f>IF(N108="nulová",J108,0)</f>
        <v>0</v>
      </c>
      <c r="BJ108" s="18" t="s">
        <v>136</v>
      </c>
      <c r="BK108" s="225">
        <f>ROUND(I108*H108,2)</f>
        <v>0</v>
      </c>
      <c r="BL108" s="18" t="s">
        <v>201</v>
      </c>
      <c r="BM108" s="224" t="s">
        <v>2557</v>
      </c>
    </row>
    <row r="109" spans="2:47" s="1" customFormat="1" ht="12">
      <c r="B109" s="40"/>
      <c r="C109" s="41"/>
      <c r="D109" s="238" t="s">
        <v>264</v>
      </c>
      <c r="E109" s="41"/>
      <c r="F109" s="248" t="s">
        <v>2371</v>
      </c>
      <c r="G109" s="41"/>
      <c r="H109" s="41"/>
      <c r="I109" s="137"/>
      <c r="J109" s="41"/>
      <c r="K109" s="41"/>
      <c r="L109" s="45"/>
      <c r="M109" s="249"/>
      <c r="N109" s="85"/>
      <c r="O109" s="85"/>
      <c r="P109" s="85"/>
      <c r="Q109" s="85"/>
      <c r="R109" s="85"/>
      <c r="S109" s="85"/>
      <c r="T109" s="86"/>
      <c r="AT109" s="18" t="s">
        <v>264</v>
      </c>
      <c r="AU109" s="18" t="s">
        <v>21</v>
      </c>
    </row>
    <row r="110" spans="2:65" s="1" customFormat="1" ht="24" customHeight="1">
      <c r="B110" s="40"/>
      <c r="C110" s="213" t="s">
        <v>267</v>
      </c>
      <c r="D110" s="213" t="s">
        <v>196</v>
      </c>
      <c r="E110" s="214" t="s">
        <v>2372</v>
      </c>
      <c r="F110" s="215" t="s">
        <v>2373</v>
      </c>
      <c r="G110" s="216" t="s">
        <v>199</v>
      </c>
      <c r="H110" s="217">
        <v>4.4</v>
      </c>
      <c r="I110" s="218"/>
      <c r="J110" s="219">
        <f>ROUND(I110*H110,2)</f>
        <v>0</v>
      </c>
      <c r="K110" s="215" t="s">
        <v>1631</v>
      </c>
      <c r="L110" s="45"/>
      <c r="M110" s="220" t="s">
        <v>32</v>
      </c>
      <c r="N110" s="221" t="s">
        <v>51</v>
      </c>
      <c r="O110" s="85"/>
      <c r="P110" s="222">
        <f>O110*H110</f>
        <v>0</v>
      </c>
      <c r="Q110" s="222">
        <v>0</v>
      </c>
      <c r="R110" s="222">
        <f>Q110*H110</f>
        <v>0</v>
      </c>
      <c r="S110" s="222">
        <v>0</v>
      </c>
      <c r="T110" s="223">
        <f>S110*H110</f>
        <v>0</v>
      </c>
      <c r="AR110" s="224" t="s">
        <v>201</v>
      </c>
      <c r="AT110" s="224" t="s">
        <v>196</v>
      </c>
      <c r="AU110" s="224" t="s">
        <v>21</v>
      </c>
      <c r="AY110" s="18" t="s">
        <v>194</v>
      </c>
      <c r="BE110" s="225">
        <f>IF(N110="základní",J110,0)</f>
        <v>0</v>
      </c>
      <c r="BF110" s="225">
        <f>IF(N110="snížená",J110,0)</f>
        <v>0</v>
      </c>
      <c r="BG110" s="225">
        <f>IF(N110="zákl. přenesená",J110,0)</f>
        <v>0</v>
      </c>
      <c r="BH110" s="225">
        <f>IF(N110="sníž. přenesená",J110,0)</f>
        <v>0</v>
      </c>
      <c r="BI110" s="225">
        <f>IF(N110="nulová",J110,0)</f>
        <v>0</v>
      </c>
      <c r="BJ110" s="18" t="s">
        <v>136</v>
      </c>
      <c r="BK110" s="225">
        <f>ROUND(I110*H110,2)</f>
        <v>0</v>
      </c>
      <c r="BL110" s="18" t="s">
        <v>201</v>
      </c>
      <c r="BM110" s="224" t="s">
        <v>2558</v>
      </c>
    </row>
    <row r="111" spans="2:47" s="1" customFormat="1" ht="12">
      <c r="B111" s="40"/>
      <c r="C111" s="41"/>
      <c r="D111" s="238" t="s">
        <v>264</v>
      </c>
      <c r="E111" s="41"/>
      <c r="F111" s="248" t="s">
        <v>2375</v>
      </c>
      <c r="G111" s="41"/>
      <c r="H111" s="41"/>
      <c r="I111" s="137"/>
      <c r="J111" s="41"/>
      <c r="K111" s="41"/>
      <c r="L111" s="45"/>
      <c r="M111" s="249"/>
      <c r="N111" s="85"/>
      <c r="O111" s="85"/>
      <c r="P111" s="85"/>
      <c r="Q111" s="85"/>
      <c r="R111" s="85"/>
      <c r="S111" s="85"/>
      <c r="T111" s="86"/>
      <c r="AT111" s="18" t="s">
        <v>264</v>
      </c>
      <c r="AU111" s="18" t="s">
        <v>21</v>
      </c>
    </row>
    <row r="112" spans="2:65" s="1" customFormat="1" ht="36" customHeight="1">
      <c r="B112" s="40"/>
      <c r="C112" s="213" t="s">
        <v>272</v>
      </c>
      <c r="D112" s="213" t="s">
        <v>196</v>
      </c>
      <c r="E112" s="214" t="s">
        <v>1351</v>
      </c>
      <c r="F112" s="215" t="s">
        <v>1352</v>
      </c>
      <c r="G112" s="216" t="s">
        <v>199</v>
      </c>
      <c r="H112" s="217">
        <v>4.4</v>
      </c>
      <c r="I112" s="218"/>
      <c r="J112" s="219">
        <f>ROUND(I112*H112,2)</f>
        <v>0</v>
      </c>
      <c r="K112" s="215" t="s">
        <v>200</v>
      </c>
      <c r="L112" s="45"/>
      <c r="M112" s="220" t="s">
        <v>32</v>
      </c>
      <c r="N112" s="221" t="s">
        <v>51</v>
      </c>
      <c r="O112" s="85"/>
      <c r="P112" s="222">
        <f>O112*H112</f>
        <v>0</v>
      </c>
      <c r="Q112" s="222">
        <v>0</v>
      </c>
      <c r="R112" s="222">
        <f>Q112*H112</f>
        <v>0</v>
      </c>
      <c r="S112" s="222">
        <v>0</v>
      </c>
      <c r="T112" s="223">
        <f>S112*H112</f>
        <v>0</v>
      </c>
      <c r="AR112" s="224" t="s">
        <v>201</v>
      </c>
      <c r="AT112" s="224" t="s">
        <v>196</v>
      </c>
      <c r="AU112" s="224" t="s">
        <v>21</v>
      </c>
      <c r="AY112" s="18" t="s">
        <v>194</v>
      </c>
      <c r="BE112" s="225">
        <f>IF(N112="základní",J112,0)</f>
        <v>0</v>
      </c>
      <c r="BF112" s="225">
        <f>IF(N112="snížená",J112,0)</f>
        <v>0</v>
      </c>
      <c r="BG112" s="225">
        <f>IF(N112="zákl. přenesená",J112,0)</f>
        <v>0</v>
      </c>
      <c r="BH112" s="225">
        <f>IF(N112="sníž. přenesená",J112,0)</f>
        <v>0</v>
      </c>
      <c r="BI112" s="225">
        <f>IF(N112="nulová",J112,0)</f>
        <v>0</v>
      </c>
      <c r="BJ112" s="18" t="s">
        <v>136</v>
      </c>
      <c r="BK112" s="225">
        <f>ROUND(I112*H112,2)</f>
        <v>0</v>
      </c>
      <c r="BL112" s="18" t="s">
        <v>201</v>
      </c>
      <c r="BM112" s="224" t="s">
        <v>2559</v>
      </c>
    </row>
    <row r="113" spans="2:63" s="11" customFormat="1" ht="25.9" customHeight="1">
      <c r="B113" s="197"/>
      <c r="C113" s="198"/>
      <c r="D113" s="199" t="s">
        <v>78</v>
      </c>
      <c r="E113" s="200" t="s">
        <v>192</v>
      </c>
      <c r="F113" s="200" t="s">
        <v>193</v>
      </c>
      <c r="G113" s="198"/>
      <c r="H113" s="198"/>
      <c r="I113" s="201"/>
      <c r="J113" s="202">
        <f>BK113</f>
        <v>0</v>
      </c>
      <c r="K113" s="198"/>
      <c r="L113" s="203"/>
      <c r="M113" s="204"/>
      <c r="N113" s="205"/>
      <c r="O113" s="205"/>
      <c r="P113" s="206">
        <f>P114+P116+P126+P130+P132+P139</f>
        <v>0</v>
      </c>
      <c r="Q113" s="205"/>
      <c r="R113" s="206">
        <f>R114+R116+R126+R130+R132+R139</f>
        <v>12.9604482</v>
      </c>
      <c r="S113" s="205"/>
      <c r="T113" s="207">
        <f>T114+T116+T126+T130+T132+T139</f>
        <v>0</v>
      </c>
      <c r="AR113" s="208" t="s">
        <v>21</v>
      </c>
      <c r="AT113" s="209" t="s">
        <v>78</v>
      </c>
      <c r="AU113" s="209" t="s">
        <v>79</v>
      </c>
      <c r="AY113" s="208" t="s">
        <v>194</v>
      </c>
      <c r="BK113" s="210">
        <f>BK114+BK116+BK126+BK130+BK132+BK139</f>
        <v>0</v>
      </c>
    </row>
    <row r="114" spans="2:63" s="11" customFormat="1" ht="22.8" customHeight="1">
      <c r="B114" s="197"/>
      <c r="C114" s="198"/>
      <c r="D114" s="199" t="s">
        <v>78</v>
      </c>
      <c r="E114" s="211" t="s">
        <v>201</v>
      </c>
      <c r="F114" s="211" t="s">
        <v>413</v>
      </c>
      <c r="G114" s="198"/>
      <c r="H114" s="198"/>
      <c r="I114" s="201"/>
      <c r="J114" s="212">
        <f>BK114</f>
        <v>0</v>
      </c>
      <c r="K114" s="198"/>
      <c r="L114" s="203"/>
      <c r="M114" s="204"/>
      <c r="N114" s="205"/>
      <c r="O114" s="205"/>
      <c r="P114" s="206">
        <f>P115</f>
        <v>0</v>
      </c>
      <c r="Q114" s="205"/>
      <c r="R114" s="206">
        <f>R115</f>
        <v>2.836155</v>
      </c>
      <c r="S114" s="205"/>
      <c r="T114" s="207">
        <f>T115</f>
        <v>0</v>
      </c>
      <c r="AR114" s="208" t="s">
        <v>21</v>
      </c>
      <c r="AT114" s="209" t="s">
        <v>78</v>
      </c>
      <c r="AU114" s="209" t="s">
        <v>21</v>
      </c>
      <c r="AY114" s="208" t="s">
        <v>194</v>
      </c>
      <c r="BK114" s="210">
        <f>BK115</f>
        <v>0</v>
      </c>
    </row>
    <row r="115" spans="2:65" s="1" customFormat="1" ht="16.5" customHeight="1">
      <c r="B115" s="40"/>
      <c r="C115" s="213" t="s">
        <v>279</v>
      </c>
      <c r="D115" s="213" t="s">
        <v>196</v>
      </c>
      <c r="E115" s="214" t="s">
        <v>1360</v>
      </c>
      <c r="F115" s="215" t="s">
        <v>1361</v>
      </c>
      <c r="G115" s="216" t="s">
        <v>199</v>
      </c>
      <c r="H115" s="217">
        <v>1.5</v>
      </c>
      <c r="I115" s="218"/>
      <c r="J115" s="219">
        <f>ROUND(I115*H115,2)</f>
        <v>0</v>
      </c>
      <c r="K115" s="215" t="s">
        <v>200</v>
      </c>
      <c r="L115" s="45"/>
      <c r="M115" s="220" t="s">
        <v>32</v>
      </c>
      <c r="N115" s="221" t="s">
        <v>51</v>
      </c>
      <c r="O115" s="85"/>
      <c r="P115" s="222">
        <f>O115*H115</f>
        <v>0</v>
      </c>
      <c r="Q115" s="222">
        <v>1.89077</v>
      </c>
      <c r="R115" s="222">
        <f>Q115*H115</f>
        <v>2.836155</v>
      </c>
      <c r="S115" s="222">
        <v>0</v>
      </c>
      <c r="T115" s="223">
        <f>S115*H115</f>
        <v>0</v>
      </c>
      <c r="AR115" s="224" t="s">
        <v>201</v>
      </c>
      <c r="AT115" s="224" t="s">
        <v>196</v>
      </c>
      <c r="AU115" s="224" t="s">
        <v>136</v>
      </c>
      <c r="AY115" s="18" t="s">
        <v>194</v>
      </c>
      <c r="BE115" s="225">
        <f>IF(N115="základní",J115,0)</f>
        <v>0</v>
      </c>
      <c r="BF115" s="225">
        <f>IF(N115="snížená",J115,0)</f>
        <v>0</v>
      </c>
      <c r="BG115" s="225">
        <f>IF(N115="zákl. přenesená",J115,0)</f>
        <v>0</v>
      </c>
      <c r="BH115" s="225">
        <f>IF(N115="sníž. přenesená",J115,0)</f>
        <v>0</v>
      </c>
      <c r="BI115" s="225">
        <f>IF(N115="nulová",J115,0)</f>
        <v>0</v>
      </c>
      <c r="BJ115" s="18" t="s">
        <v>136</v>
      </c>
      <c r="BK115" s="225">
        <f>ROUND(I115*H115,2)</f>
        <v>0</v>
      </c>
      <c r="BL115" s="18" t="s">
        <v>201</v>
      </c>
      <c r="BM115" s="224" t="s">
        <v>2560</v>
      </c>
    </row>
    <row r="116" spans="2:63" s="11" customFormat="1" ht="22.8" customHeight="1">
      <c r="B116" s="197"/>
      <c r="C116" s="198"/>
      <c r="D116" s="199" t="s">
        <v>78</v>
      </c>
      <c r="E116" s="211" t="s">
        <v>214</v>
      </c>
      <c r="F116" s="211" t="s">
        <v>467</v>
      </c>
      <c r="G116" s="198"/>
      <c r="H116" s="198"/>
      <c r="I116" s="201"/>
      <c r="J116" s="212">
        <f>BK116</f>
        <v>0</v>
      </c>
      <c r="K116" s="198"/>
      <c r="L116" s="203"/>
      <c r="M116" s="204"/>
      <c r="N116" s="205"/>
      <c r="O116" s="205"/>
      <c r="P116" s="206">
        <f>SUM(P117:P125)</f>
        <v>0</v>
      </c>
      <c r="Q116" s="205"/>
      <c r="R116" s="206">
        <f>SUM(R117:R125)</f>
        <v>10.0770532</v>
      </c>
      <c r="S116" s="205"/>
      <c r="T116" s="207">
        <f>SUM(T117:T125)</f>
        <v>0</v>
      </c>
      <c r="AR116" s="208" t="s">
        <v>21</v>
      </c>
      <c r="AT116" s="209" t="s">
        <v>78</v>
      </c>
      <c r="AU116" s="209" t="s">
        <v>21</v>
      </c>
      <c r="AY116" s="208" t="s">
        <v>194</v>
      </c>
      <c r="BK116" s="210">
        <f>SUM(BK117:BK125)</f>
        <v>0</v>
      </c>
    </row>
    <row r="117" spans="2:65" s="1" customFormat="1" ht="16.5" customHeight="1">
      <c r="B117" s="40"/>
      <c r="C117" s="213" t="s">
        <v>285</v>
      </c>
      <c r="D117" s="213" t="s">
        <v>196</v>
      </c>
      <c r="E117" s="214" t="s">
        <v>483</v>
      </c>
      <c r="F117" s="215" t="s">
        <v>484</v>
      </c>
      <c r="G117" s="216" t="s">
        <v>217</v>
      </c>
      <c r="H117" s="217">
        <v>13.4</v>
      </c>
      <c r="I117" s="218"/>
      <c r="J117" s="219">
        <f>ROUND(I117*H117,2)</f>
        <v>0</v>
      </c>
      <c r="K117" s="215" t="s">
        <v>200</v>
      </c>
      <c r="L117" s="45"/>
      <c r="M117" s="220" t="s">
        <v>32</v>
      </c>
      <c r="N117" s="221" t="s">
        <v>51</v>
      </c>
      <c r="O117" s="85"/>
      <c r="P117" s="222">
        <f>O117*H117</f>
        <v>0</v>
      </c>
      <c r="Q117" s="222">
        <v>0.378</v>
      </c>
      <c r="R117" s="222">
        <f>Q117*H117</f>
        <v>5.0652</v>
      </c>
      <c r="S117" s="222">
        <v>0</v>
      </c>
      <c r="T117" s="223">
        <f>S117*H117</f>
        <v>0</v>
      </c>
      <c r="AR117" s="224" t="s">
        <v>201</v>
      </c>
      <c r="AT117" s="224" t="s">
        <v>196</v>
      </c>
      <c r="AU117" s="224" t="s">
        <v>136</v>
      </c>
      <c r="AY117" s="18" t="s">
        <v>194</v>
      </c>
      <c r="BE117" s="225">
        <f>IF(N117="základní",J117,0)</f>
        <v>0</v>
      </c>
      <c r="BF117" s="225">
        <f>IF(N117="snížená",J117,0)</f>
        <v>0</v>
      </c>
      <c r="BG117" s="225">
        <f>IF(N117="zákl. přenesená",J117,0)</f>
        <v>0</v>
      </c>
      <c r="BH117" s="225">
        <f>IF(N117="sníž. přenesená",J117,0)</f>
        <v>0</v>
      </c>
      <c r="BI117" s="225">
        <f>IF(N117="nulová",J117,0)</f>
        <v>0</v>
      </c>
      <c r="BJ117" s="18" t="s">
        <v>136</v>
      </c>
      <c r="BK117" s="225">
        <f>ROUND(I117*H117,2)</f>
        <v>0</v>
      </c>
      <c r="BL117" s="18" t="s">
        <v>201</v>
      </c>
      <c r="BM117" s="224" t="s">
        <v>2561</v>
      </c>
    </row>
    <row r="118" spans="2:47" s="1" customFormat="1" ht="12">
      <c r="B118" s="40"/>
      <c r="C118" s="41"/>
      <c r="D118" s="238" t="s">
        <v>264</v>
      </c>
      <c r="E118" s="41"/>
      <c r="F118" s="248" t="s">
        <v>2562</v>
      </c>
      <c r="G118" s="41"/>
      <c r="H118" s="41"/>
      <c r="I118" s="137"/>
      <c r="J118" s="41"/>
      <c r="K118" s="41"/>
      <c r="L118" s="45"/>
      <c r="M118" s="249"/>
      <c r="N118" s="85"/>
      <c r="O118" s="85"/>
      <c r="P118" s="85"/>
      <c r="Q118" s="85"/>
      <c r="R118" s="85"/>
      <c r="S118" s="85"/>
      <c r="T118" s="86"/>
      <c r="AT118" s="18" t="s">
        <v>264</v>
      </c>
      <c r="AU118" s="18" t="s">
        <v>136</v>
      </c>
    </row>
    <row r="119" spans="2:65" s="1" customFormat="1" ht="16.5" customHeight="1">
      <c r="B119" s="40"/>
      <c r="C119" s="213" t="s">
        <v>289</v>
      </c>
      <c r="D119" s="213" t="s">
        <v>196</v>
      </c>
      <c r="E119" s="214" t="s">
        <v>2563</v>
      </c>
      <c r="F119" s="215" t="s">
        <v>2564</v>
      </c>
      <c r="G119" s="216" t="s">
        <v>217</v>
      </c>
      <c r="H119" s="217">
        <v>14.75</v>
      </c>
      <c r="I119" s="218"/>
      <c r="J119" s="219">
        <f>ROUND(I119*H119,2)</f>
        <v>0</v>
      </c>
      <c r="K119" s="215" t="s">
        <v>32</v>
      </c>
      <c r="L119" s="45"/>
      <c r="M119" s="220" t="s">
        <v>32</v>
      </c>
      <c r="N119" s="221" t="s">
        <v>51</v>
      </c>
      <c r="O119" s="85"/>
      <c r="P119" s="222">
        <f>O119*H119</f>
        <v>0</v>
      </c>
      <c r="Q119" s="222">
        <v>0</v>
      </c>
      <c r="R119" s="222">
        <f>Q119*H119</f>
        <v>0</v>
      </c>
      <c r="S119" s="222">
        <v>0</v>
      </c>
      <c r="T119" s="223">
        <f>S119*H119</f>
        <v>0</v>
      </c>
      <c r="AR119" s="224" t="s">
        <v>201</v>
      </c>
      <c r="AT119" s="224" t="s">
        <v>196</v>
      </c>
      <c r="AU119" s="224" t="s">
        <v>136</v>
      </c>
      <c r="AY119" s="18" t="s">
        <v>194</v>
      </c>
      <c r="BE119" s="225">
        <f>IF(N119="základní",J119,0)</f>
        <v>0</v>
      </c>
      <c r="BF119" s="225">
        <f>IF(N119="snížená",J119,0)</f>
        <v>0</v>
      </c>
      <c r="BG119" s="225">
        <f>IF(N119="zákl. přenesená",J119,0)</f>
        <v>0</v>
      </c>
      <c r="BH119" s="225">
        <f>IF(N119="sníž. přenesená",J119,0)</f>
        <v>0</v>
      </c>
      <c r="BI119" s="225">
        <f>IF(N119="nulová",J119,0)</f>
        <v>0</v>
      </c>
      <c r="BJ119" s="18" t="s">
        <v>136</v>
      </c>
      <c r="BK119" s="225">
        <f>ROUND(I119*H119,2)</f>
        <v>0</v>
      </c>
      <c r="BL119" s="18" t="s">
        <v>201</v>
      </c>
      <c r="BM119" s="224" t="s">
        <v>2565</v>
      </c>
    </row>
    <row r="120" spans="2:47" s="1" customFormat="1" ht="12">
      <c r="B120" s="40"/>
      <c r="C120" s="41"/>
      <c r="D120" s="238" t="s">
        <v>264</v>
      </c>
      <c r="E120" s="41"/>
      <c r="F120" s="248" t="s">
        <v>2562</v>
      </c>
      <c r="G120" s="41"/>
      <c r="H120" s="41"/>
      <c r="I120" s="137"/>
      <c r="J120" s="41"/>
      <c r="K120" s="41"/>
      <c r="L120" s="45"/>
      <c r="M120" s="249"/>
      <c r="N120" s="85"/>
      <c r="O120" s="85"/>
      <c r="P120" s="85"/>
      <c r="Q120" s="85"/>
      <c r="R120" s="85"/>
      <c r="S120" s="85"/>
      <c r="T120" s="86"/>
      <c r="AT120" s="18" t="s">
        <v>264</v>
      </c>
      <c r="AU120" s="18" t="s">
        <v>136</v>
      </c>
    </row>
    <row r="121" spans="2:65" s="1" customFormat="1" ht="24" customHeight="1">
      <c r="B121" s="40"/>
      <c r="C121" s="213" t="s">
        <v>7</v>
      </c>
      <c r="D121" s="213" t="s">
        <v>196</v>
      </c>
      <c r="E121" s="214" t="s">
        <v>2566</v>
      </c>
      <c r="F121" s="215" t="s">
        <v>2567</v>
      </c>
      <c r="G121" s="216" t="s">
        <v>217</v>
      </c>
      <c r="H121" s="217">
        <v>16.14</v>
      </c>
      <c r="I121" s="218"/>
      <c r="J121" s="219">
        <f>ROUND(I121*H121,2)</f>
        <v>0</v>
      </c>
      <c r="K121" s="215" t="s">
        <v>200</v>
      </c>
      <c r="L121" s="45"/>
      <c r="M121" s="220" t="s">
        <v>32</v>
      </c>
      <c r="N121" s="221" t="s">
        <v>51</v>
      </c>
      <c r="O121" s="85"/>
      <c r="P121" s="222">
        <f>O121*H121</f>
        <v>0</v>
      </c>
      <c r="Q121" s="222">
        <v>0.18463</v>
      </c>
      <c r="R121" s="222">
        <f>Q121*H121</f>
        <v>2.9799282</v>
      </c>
      <c r="S121" s="222">
        <v>0</v>
      </c>
      <c r="T121" s="223">
        <f>S121*H121</f>
        <v>0</v>
      </c>
      <c r="AR121" s="224" t="s">
        <v>201</v>
      </c>
      <c r="AT121" s="224" t="s">
        <v>196</v>
      </c>
      <c r="AU121" s="224" t="s">
        <v>136</v>
      </c>
      <c r="AY121" s="18" t="s">
        <v>194</v>
      </c>
      <c r="BE121" s="225">
        <f>IF(N121="základní",J121,0)</f>
        <v>0</v>
      </c>
      <c r="BF121" s="225">
        <f>IF(N121="snížená",J121,0)</f>
        <v>0</v>
      </c>
      <c r="BG121" s="225">
        <f>IF(N121="zákl. přenesená",J121,0)</f>
        <v>0</v>
      </c>
      <c r="BH121" s="225">
        <f>IF(N121="sníž. přenesená",J121,0)</f>
        <v>0</v>
      </c>
      <c r="BI121" s="225">
        <f>IF(N121="nulová",J121,0)</f>
        <v>0</v>
      </c>
      <c r="BJ121" s="18" t="s">
        <v>136</v>
      </c>
      <c r="BK121" s="225">
        <f>ROUND(I121*H121,2)</f>
        <v>0</v>
      </c>
      <c r="BL121" s="18" t="s">
        <v>201</v>
      </c>
      <c r="BM121" s="224" t="s">
        <v>2568</v>
      </c>
    </row>
    <row r="122" spans="2:65" s="1" customFormat="1" ht="16.5" customHeight="1">
      <c r="B122" s="40"/>
      <c r="C122" s="213" t="s">
        <v>301</v>
      </c>
      <c r="D122" s="213" t="s">
        <v>196</v>
      </c>
      <c r="E122" s="214" t="s">
        <v>2569</v>
      </c>
      <c r="F122" s="215" t="s">
        <v>2570</v>
      </c>
      <c r="G122" s="216" t="s">
        <v>217</v>
      </c>
      <c r="H122" s="217">
        <v>17.5</v>
      </c>
      <c r="I122" s="218"/>
      <c r="J122" s="219">
        <f>ROUND(I122*H122,2)</f>
        <v>0</v>
      </c>
      <c r="K122" s="215" t="s">
        <v>200</v>
      </c>
      <c r="L122" s="45"/>
      <c r="M122" s="220" t="s">
        <v>32</v>
      </c>
      <c r="N122" s="221" t="s">
        <v>51</v>
      </c>
      <c r="O122" s="85"/>
      <c r="P122" s="222">
        <f>O122*H122</f>
        <v>0</v>
      </c>
      <c r="Q122" s="222">
        <v>0.00601</v>
      </c>
      <c r="R122" s="222">
        <f>Q122*H122</f>
        <v>0.10517499999999999</v>
      </c>
      <c r="S122" s="222">
        <v>0</v>
      </c>
      <c r="T122" s="223">
        <f>S122*H122</f>
        <v>0</v>
      </c>
      <c r="AR122" s="224" t="s">
        <v>201</v>
      </c>
      <c r="AT122" s="224" t="s">
        <v>196</v>
      </c>
      <c r="AU122" s="224" t="s">
        <v>136</v>
      </c>
      <c r="AY122" s="18" t="s">
        <v>194</v>
      </c>
      <c r="BE122" s="225">
        <f>IF(N122="základní",J122,0)</f>
        <v>0</v>
      </c>
      <c r="BF122" s="225">
        <f>IF(N122="snížená",J122,0)</f>
        <v>0</v>
      </c>
      <c r="BG122" s="225">
        <f>IF(N122="zákl. přenesená",J122,0)</f>
        <v>0</v>
      </c>
      <c r="BH122" s="225">
        <f>IF(N122="sníž. přenesená",J122,0)</f>
        <v>0</v>
      </c>
      <c r="BI122" s="225">
        <f>IF(N122="nulová",J122,0)</f>
        <v>0</v>
      </c>
      <c r="BJ122" s="18" t="s">
        <v>136</v>
      </c>
      <c r="BK122" s="225">
        <f>ROUND(I122*H122,2)</f>
        <v>0</v>
      </c>
      <c r="BL122" s="18" t="s">
        <v>201</v>
      </c>
      <c r="BM122" s="224" t="s">
        <v>2571</v>
      </c>
    </row>
    <row r="123" spans="2:65" s="1" customFormat="1" ht="16.5" customHeight="1">
      <c r="B123" s="40"/>
      <c r="C123" s="213" t="s">
        <v>306</v>
      </c>
      <c r="D123" s="213" t="s">
        <v>196</v>
      </c>
      <c r="E123" s="214" t="s">
        <v>2572</v>
      </c>
      <c r="F123" s="215" t="s">
        <v>2573</v>
      </c>
      <c r="G123" s="216" t="s">
        <v>217</v>
      </c>
      <c r="H123" s="217">
        <v>17.5</v>
      </c>
      <c r="I123" s="218"/>
      <c r="J123" s="219">
        <f>ROUND(I123*H123,2)</f>
        <v>0</v>
      </c>
      <c r="K123" s="215" t="s">
        <v>200</v>
      </c>
      <c r="L123" s="45"/>
      <c r="M123" s="220" t="s">
        <v>32</v>
      </c>
      <c r="N123" s="221" t="s">
        <v>51</v>
      </c>
      <c r="O123" s="85"/>
      <c r="P123" s="222">
        <f>O123*H123</f>
        <v>0</v>
      </c>
      <c r="Q123" s="222">
        <v>0.00061</v>
      </c>
      <c r="R123" s="222">
        <f>Q123*H123</f>
        <v>0.010674999999999999</v>
      </c>
      <c r="S123" s="222">
        <v>0</v>
      </c>
      <c r="T123" s="223">
        <f>S123*H123</f>
        <v>0</v>
      </c>
      <c r="AR123" s="224" t="s">
        <v>201</v>
      </c>
      <c r="AT123" s="224" t="s">
        <v>196</v>
      </c>
      <c r="AU123" s="224" t="s">
        <v>136</v>
      </c>
      <c r="AY123" s="18" t="s">
        <v>194</v>
      </c>
      <c r="BE123" s="225">
        <f>IF(N123="základní",J123,0)</f>
        <v>0</v>
      </c>
      <c r="BF123" s="225">
        <f>IF(N123="snížená",J123,0)</f>
        <v>0</v>
      </c>
      <c r="BG123" s="225">
        <f>IF(N123="zákl. přenesená",J123,0)</f>
        <v>0</v>
      </c>
      <c r="BH123" s="225">
        <f>IF(N123="sníž. přenesená",J123,0)</f>
        <v>0</v>
      </c>
      <c r="BI123" s="225">
        <f>IF(N123="nulová",J123,0)</f>
        <v>0</v>
      </c>
      <c r="BJ123" s="18" t="s">
        <v>136</v>
      </c>
      <c r="BK123" s="225">
        <f>ROUND(I123*H123,2)</f>
        <v>0</v>
      </c>
      <c r="BL123" s="18" t="s">
        <v>201</v>
      </c>
      <c r="BM123" s="224" t="s">
        <v>2574</v>
      </c>
    </row>
    <row r="124" spans="2:65" s="1" customFormat="1" ht="24" customHeight="1">
      <c r="B124" s="40"/>
      <c r="C124" s="213" t="s">
        <v>320</v>
      </c>
      <c r="D124" s="213" t="s">
        <v>196</v>
      </c>
      <c r="E124" s="214" t="s">
        <v>2575</v>
      </c>
      <c r="F124" s="215" t="s">
        <v>2576</v>
      </c>
      <c r="G124" s="216" t="s">
        <v>217</v>
      </c>
      <c r="H124" s="217">
        <v>17.5</v>
      </c>
      <c r="I124" s="218"/>
      <c r="J124" s="219">
        <f>ROUND(I124*H124,2)</f>
        <v>0</v>
      </c>
      <c r="K124" s="215" t="s">
        <v>200</v>
      </c>
      <c r="L124" s="45"/>
      <c r="M124" s="220" t="s">
        <v>32</v>
      </c>
      <c r="N124" s="221" t="s">
        <v>51</v>
      </c>
      <c r="O124" s="85"/>
      <c r="P124" s="222">
        <f>O124*H124</f>
        <v>0</v>
      </c>
      <c r="Q124" s="222">
        <v>0.10373</v>
      </c>
      <c r="R124" s="222">
        <f>Q124*H124</f>
        <v>1.815275</v>
      </c>
      <c r="S124" s="222">
        <v>0</v>
      </c>
      <c r="T124" s="223">
        <f>S124*H124</f>
        <v>0</v>
      </c>
      <c r="AR124" s="224" t="s">
        <v>201</v>
      </c>
      <c r="AT124" s="224" t="s">
        <v>196</v>
      </c>
      <c r="AU124" s="224" t="s">
        <v>136</v>
      </c>
      <c r="AY124" s="18" t="s">
        <v>194</v>
      </c>
      <c r="BE124" s="225">
        <f>IF(N124="základní",J124,0)</f>
        <v>0</v>
      </c>
      <c r="BF124" s="225">
        <f>IF(N124="snížená",J124,0)</f>
        <v>0</v>
      </c>
      <c r="BG124" s="225">
        <f>IF(N124="zákl. přenesená",J124,0)</f>
        <v>0</v>
      </c>
      <c r="BH124" s="225">
        <f>IF(N124="sníž. přenesená",J124,0)</f>
        <v>0</v>
      </c>
      <c r="BI124" s="225">
        <f>IF(N124="nulová",J124,0)</f>
        <v>0</v>
      </c>
      <c r="BJ124" s="18" t="s">
        <v>136</v>
      </c>
      <c r="BK124" s="225">
        <f>ROUND(I124*H124,2)</f>
        <v>0</v>
      </c>
      <c r="BL124" s="18" t="s">
        <v>201</v>
      </c>
      <c r="BM124" s="224" t="s">
        <v>2577</v>
      </c>
    </row>
    <row r="125" spans="2:65" s="1" customFormat="1" ht="16.5" customHeight="1">
      <c r="B125" s="40"/>
      <c r="C125" s="213" t="s">
        <v>277</v>
      </c>
      <c r="D125" s="213" t="s">
        <v>196</v>
      </c>
      <c r="E125" s="214" t="s">
        <v>2578</v>
      </c>
      <c r="F125" s="215" t="s">
        <v>2579</v>
      </c>
      <c r="G125" s="216" t="s">
        <v>262</v>
      </c>
      <c r="H125" s="217">
        <v>28</v>
      </c>
      <c r="I125" s="218"/>
      <c r="J125" s="219">
        <f>ROUND(I125*H125,2)</f>
        <v>0</v>
      </c>
      <c r="K125" s="215" t="s">
        <v>200</v>
      </c>
      <c r="L125" s="45"/>
      <c r="M125" s="220" t="s">
        <v>32</v>
      </c>
      <c r="N125" s="221" t="s">
        <v>51</v>
      </c>
      <c r="O125" s="85"/>
      <c r="P125" s="222">
        <f>O125*H125</f>
        <v>0</v>
      </c>
      <c r="Q125" s="222">
        <v>0.0036</v>
      </c>
      <c r="R125" s="222">
        <f>Q125*H125</f>
        <v>0.1008</v>
      </c>
      <c r="S125" s="222">
        <v>0</v>
      </c>
      <c r="T125" s="223">
        <f>S125*H125</f>
        <v>0</v>
      </c>
      <c r="AR125" s="224" t="s">
        <v>201</v>
      </c>
      <c r="AT125" s="224" t="s">
        <v>196</v>
      </c>
      <c r="AU125" s="224" t="s">
        <v>136</v>
      </c>
      <c r="AY125" s="18" t="s">
        <v>194</v>
      </c>
      <c r="BE125" s="225">
        <f>IF(N125="základní",J125,0)</f>
        <v>0</v>
      </c>
      <c r="BF125" s="225">
        <f>IF(N125="snížená",J125,0)</f>
        <v>0</v>
      </c>
      <c r="BG125" s="225">
        <f>IF(N125="zákl. přenesená",J125,0)</f>
        <v>0</v>
      </c>
      <c r="BH125" s="225">
        <f>IF(N125="sníž. přenesená",J125,0)</f>
        <v>0</v>
      </c>
      <c r="BI125" s="225">
        <f>IF(N125="nulová",J125,0)</f>
        <v>0</v>
      </c>
      <c r="BJ125" s="18" t="s">
        <v>136</v>
      </c>
      <c r="BK125" s="225">
        <f>ROUND(I125*H125,2)</f>
        <v>0</v>
      </c>
      <c r="BL125" s="18" t="s">
        <v>201</v>
      </c>
      <c r="BM125" s="224" t="s">
        <v>2580</v>
      </c>
    </row>
    <row r="126" spans="2:63" s="11" customFormat="1" ht="22.8" customHeight="1">
      <c r="B126" s="197"/>
      <c r="C126" s="198"/>
      <c r="D126" s="199" t="s">
        <v>78</v>
      </c>
      <c r="E126" s="211" t="s">
        <v>227</v>
      </c>
      <c r="F126" s="211" t="s">
        <v>1363</v>
      </c>
      <c r="G126" s="198"/>
      <c r="H126" s="198"/>
      <c r="I126" s="201"/>
      <c r="J126" s="212">
        <f>BK126</f>
        <v>0</v>
      </c>
      <c r="K126" s="198"/>
      <c r="L126" s="203"/>
      <c r="M126" s="204"/>
      <c r="N126" s="205"/>
      <c r="O126" s="205"/>
      <c r="P126" s="206">
        <f>SUM(P127:P129)</f>
        <v>0</v>
      </c>
      <c r="Q126" s="205"/>
      <c r="R126" s="206">
        <f>SUM(R127:R129)</f>
        <v>0.047240000000000004</v>
      </c>
      <c r="S126" s="205"/>
      <c r="T126" s="207">
        <f>SUM(T127:T129)</f>
        <v>0</v>
      </c>
      <c r="AR126" s="208" t="s">
        <v>21</v>
      </c>
      <c r="AT126" s="209" t="s">
        <v>78</v>
      </c>
      <c r="AU126" s="209" t="s">
        <v>21</v>
      </c>
      <c r="AY126" s="208" t="s">
        <v>194</v>
      </c>
      <c r="BK126" s="210">
        <f>SUM(BK127:BK129)</f>
        <v>0</v>
      </c>
    </row>
    <row r="127" spans="2:65" s="1" customFormat="1" ht="16.5" customHeight="1">
      <c r="B127" s="40"/>
      <c r="C127" s="213" t="s">
        <v>339</v>
      </c>
      <c r="D127" s="213" t="s">
        <v>196</v>
      </c>
      <c r="E127" s="214" t="s">
        <v>2581</v>
      </c>
      <c r="F127" s="215" t="s">
        <v>2582</v>
      </c>
      <c r="G127" s="216" t="s">
        <v>262</v>
      </c>
      <c r="H127" s="217">
        <v>17</v>
      </c>
      <c r="I127" s="218"/>
      <c r="J127" s="219">
        <f>ROUND(I127*H127,2)</f>
        <v>0</v>
      </c>
      <c r="K127" s="215" t="s">
        <v>200</v>
      </c>
      <c r="L127" s="45"/>
      <c r="M127" s="220" t="s">
        <v>32</v>
      </c>
      <c r="N127" s="221" t="s">
        <v>51</v>
      </c>
      <c r="O127" s="85"/>
      <c r="P127" s="222">
        <f>O127*H127</f>
        <v>0</v>
      </c>
      <c r="Q127" s="222">
        <v>1E-05</v>
      </c>
      <c r="R127" s="222">
        <f>Q127*H127</f>
        <v>0.00017</v>
      </c>
      <c r="S127" s="222">
        <v>0</v>
      </c>
      <c r="T127" s="223">
        <f>S127*H127</f>
        <v>0</v>
      </c>
      <c r="AR127" s="224" t="s">
        <v>201</v>
      </c>
      <c r="AT127" s="224" t="s">
        <v>196</v>
      </c>
      <c r="AU127" s="224" t="s">
        <v>136</v>
      </c>
      <c r="AY127" s="18" t="s">
        <v>194</v>
      </c>
      <c r="BE127" s="225">
        <f>IF(N127="základní",J127,0)</f>
        <v>0</v>
      </c>
      <c r="BF127" s="225">
        <f>IF(N127="snížená",J127,0)</f>
        <v>0</v>
      </c>
      <c r="BG127" s="225">
        <f>IF(N127="zákl. přenesená",J127,0)</f>
        <v>0</v>
      </c>
      <c r="BH127" s="225">
        <f>IF(N127="sníž. přenesená",J127,0)</f>
        <v>0</v>
      </c>
      <c r="BI127" s="225">
        <f>IF(N127="nulová",J127,0)</f>
        <v>0</v>
      </c>
      <c r="BJ127" s="18" t="s">
        <v>136</v>
      </c>
      <c r="BK127" s="225">
        <f>ROUND(I127*H127,2)</f>
        <v>0</v>
      </c>
      <c r="BL127" s="18" t="s">
        <v>201</v>
      </c>
      <c r="BM127" s="224" t="s">
        <v>2583</v>
      </c>
    </row>
    <row r="128" spans="2:65" s="1" customFormat="1" ht="16.5" customHeight="1">
      <c r="B128" s="40"/>
      <c r="C128" s="226" t="s">
        <v>357</v>
      </c>
      <c r="D128" s="226" t="s">
        <v>249</v>
      </c>
      <c r="E128" s="227" t="s">
        <v>2584</v>
      </c>
      <c r="F128" s="228" t="s">
        <v>2585</v>
      </c>
      <c r="G128" s="229" t="s">
        <v>205</v>
      </c>
      <c r="H128" s="230">
        <v>6</v>
      </c>
      <c r="I128" s="231"/>
      <c r="J128" s="232">
        <f>ROUND(I128*H128,2)</f>
        <v>0</v>
      </c>
      <c r="K128" s="228" t="s">
        <v>1406</v>
      </c>
      <c r="L128" s="233"/>
      <c r="M128" s="234" t="s">
        <v>32</v>
      </c>
      <c r="N128" s="235" t="s">
        <v>51</v>
      </c>
      <c r="O128" s="85"/>
      <c r="P128" s="222">
        <f>O128*H128</f>
        <v>0</v>
      </c>
      <c r="Q128" s="222">
        <v>0.0075</v>
      </c>
      <c r="R128" s="222">
        <f>Q128*H128</f>
        <v>0.045</v>
      </c>
      <c r="S128" s="222">
        <v>0</v>
      </c>
      <c r="T128" s="223">
        <f>S128*H128</f>
        <v>0</v>
      </c>
      <c r="AR128" s="224" t="s">
        <v>227</v>
      </c>
      <c r="AT128" s="224" t="s">
        <v>249</v>
      </c>
      <c r="AU128" s="224" t="s">
        <v>136</v>
      </c>
      <c r="AY128" s="18" t="s">
        <v>194</v>
      </c>
      <c r="BE128" s="225">
        <f>IF(N128="základní",J128,0)</f>
        <v>0</v>
      </c>
      <c r="BF128" s="225">
        <f>IF(N128="snížená",J128,0)</f>
        <v>0</v>
      </c>
      <c r="BG128" s="225">
        <f>IF(N128="zákl. přenesená",J128,0)</f>
        <v>0</v>
      </c>
      <c r="BH128" s="225">
        <f>IF(N128="sníž. přenesená",J128,0)</f>
        <v>0</v>
      </c>
      <c r="BI128" s="225">
        <f>IF(N128="nulová",J128,0)</f>
        <v>0</v>
      </c>
      <c r="BJ128" s="18" t="s">
        <v>136</v>
      </c>
      <c r="BK128" s="225">
        <f>ROUND(I128*H128,2)</f>
        <v>0</v>
      </c>
      <c r="BL128" s="18" t="s">
        <v>201</v>
      </c>
      <c r="BM128" s="224" t="s">
        <v>2586</v>
      </c>
    </row>
    <row r="129" spans="2:65" s="1" customFormat="1" ht="16.5" customHeight="1">
      <c r="B129" s="40"/>
      <c r="C129" s="213" t="s">
        <v>362</v>
      </c>
      <c r="D129" s="213" t="s">
        <v>196</v>
      </c>
      <c r="E129" s="214" t="s">
        <v>2587</v>
      </c>
      <c r="F129" s="215" t="s">
        <v>2588</v>
      </c>
      <c r="G129" s="216" t="s">
        <v>205</v>
      </c>
      <c r="H129" s="217">
        <v>1</v>
      </c>
      <c r="I129" s="218"/>
      <c r="J129" s="219">
        <f>ROUND(I129*H129,2)</f>
        <v>0</v>
      </c>
      <c r="K129" s="215" t="s">
        <v>200</v>
      </c>
      <c r="L129" s="45"/>
      <c r="M129" s="220" t="s">
        <v>32</v>
      </c>
      <c r="N129" s="221" t="s">
        <v>51</v>
      </c>
      <c r="O129" s="85"/>
      <c r="P129" s="222">
        <f>O129*H129</f>
        <v>0</v>
      </c>
      <c r="Q129" s="222">
        <v>0.00207</v>
      </c>
      <c r="R129" s="222">
        <f>Q129*H129</f>
        <v>0.00207</v>
      </c>
      <c r="S129" s="222">
        <v>0</v>
      </c>
      <c r="T129" s="223">
        <f>S129*H129</f>
        <v>0</v>
      </c>
      <c r="AR129" s="224" t="s">
        <v>201</v>
      </c>
      <c r="AT129" s="224" t="s">
        <v>196</v>
      </c>
      <c r="AU129" s="224" t="s">
        <v>136</v>
      </c>
      <c r="AY129" s="18" t="s">
        <v>194</v>
      </c>
      <c r="BE129" s="225">
        <f>IF(N129="základní",J129,0)</f>
        <v>0</v>
      </c>
      <c r="BF129" s="225">
        <f>IF(N129="snížená",J129,0)</f>
        <v>0</v>
      </c>
      <c r="BG129" s="225">
        <f>IF(N129="zákl. přenesená",J129,0)</f>
        <v>0</v>
      </c>
      <c r="BH129" s="225">
        <f>IF(N129="sníž. přenesená",J129,0)</f>
        <v>0</v>
      </c>
      <c r="BI129" s="225">
        <f>IF(N129="nulová",J129,0)</f>
        <v>0</v>
      </c>
      <c r="BJ129" s="18" t="s">
        <v>136</v>
      </c>
      <c r="BK129" s="225">
        <f>ROUND(I129*H129,2)</f>
        <v>0</v>
      </c>
      <c r="BL129" s="18" t="s">
        <v>201</v>
      </c>
      <c r="BM129" s="224" t="s">
        <v>2589</v>
      </c>
    </row>
    <row r="130" spans="2:63" s="11" customFormat="1" ht="22.8" customHeight="1">
      <c r="B130" s="197"/>
      <c r="C130" s="198"/>
      <c r="D130" s="199" t="s">
        <v>78</v>
      </c>
      <c r="E130" s="211" t="s">
        <v>231</v>
      </c>
      <c r="F130" s="211" t="s">
        <v>626</v>
      </c>
      <c r="G130" s="198"/>
      <c r="H130" s="198"/>
      <c r="I130" s="201"/>
      <c r="J130" s="212">
        <f>BK130</f>
        <v>0</v>
      </c>
      <c r="K130" s="198"/>
      <c r="L130" s="203"/>
      <c r="M130" s="204"/>
      <c r="N130" s="205"/>
      <c r="O130" s="205"/>
      <c r="P130" s="206">
        <f>P131</f>
        <v>0</v>
      </c>
      <c r="Q130" s="205"/>
      <c r="R130" s="206">
        <f>R131</f>
        <v>0</v>
      </c>
      <c r="S130" s="205"/>
      <c r="T130" s="207">
        <f>T131</f>
        <v>0</v>
      </c>
      <c r="AR130" s="208" t="s">
        <v>21</v>
      </c>
      <c r="AT130" s="209" t="s">
        <v>78</v>
      </c>
      <c r="AU130" s="209" t="s">
        <v>21</v>
      </c>
      <c r="AY130" s="208" t="s">
        <v>194</v>
      </c>
      <c r="BK130" s="210">
        <f>BK131</f>
        <v>0</v>
      </c>
    </row>
    <row r="131" spans="2:65" s="1" customFormat="1" ht="16.5" customHeight="1">
      <c r="B131" s="40"/>
      <c r="C131" s="213" t="s">
        <v>366</v>
      </c>
      <c r="D131" s="213" t="s">
        <v>196</v>
      </c>
      <c r="E131" s="214" t="s">
        <v>2590</v>
      </c>
      <c r="F131" s="215" t="s">
        <v>2591</v>
      </c>
      <c r="G131" s="216" t="s">
        <v>262</v>
      </c>
      <c r="H131" s="217">
        <v>28</v>
      </c>
      <c r="I131" s="218"/>
      <c r="J131" s="219">
        <f>ROUND(I131*H131,2)</f>
        <v>0</v>
      </c>
      <c r="K131" s="215" t="s">
        <v>200</v>
      </c>
      <c r="L131" s="45"/>
      <c r="M131" s="220" t="s">
        <v>32</v>
      </c>
      <c r="N131" s="221" t="s">
        <v>51</v>
      </c>
      <c r="O131" s="85"/>
      <c r="P131" s="222">
        <f>O131*H131</f>
        <v>0</v>
      </c>
      <c r="Q131" s="222">
        <v>0</v>
      </c>
      <c r="R131" s="222">
        <f>Q131*H131</f>
        <v>0</v>
      </c>
      <c r="S131" s="222">
        <v>0</v>
      </c>
      <c r="T131" s="223">
        <f>S131*H131</f>
        <v>0</v>
      </c>
      <c r="AR131" s="224" t="s">
        <v>201</v>
      </c>
      <c r="AT131" s="224" t="s">
        <v>196</v>
      </c>
      <c r="AU131" s="224" t="s">
        <v>136</v>
      </c>
      <c r="AY131" s="18" t="s">
        <v>194</v>
      </c>
      <c r="BE131" s="225">
        <f>IF(N131="základní",J131,0)</f>
        <v>0</v>
      </c>
      <c r="BF131" s="225">
        <f>IF(N131="snížená",J131,0)</f>
        <v>0</v>
      </c>
      <c r="BG131" s="225">
        <f>IF(N131="zákl. přenesená",J131,0)</f>
        <v>0</v>
      </c>
      <c r="BH131" s="225">
        <f>IF(N131="sníž. přenesená",J131,0)</f>
        <v>0</v>
      </c>
      <c r="BI131" s="225">
        <f>IF(N131="nulová",J131,0)</f>
        <v>0</v>
      </c>
      <c r="BJ131" s="18" t="s">
        <v>136</v>
      </c>
      <c r="BK131" s="225">
        <f>ROUND(I131*H131,2)</f>
        <v>0</v>
      </c>
      <c r="BL131" s="18" t="s">
        <v>201</v>
      </c>
      <c r="BM131" s="224" t="s">
        <v>2592</v>
      </c>
    </row>
    <row r="132" spans="2:63" s="11" customFormat="1" ht="22.8" customHeight="1">
      <c r="B132" s="197"/>
      <c r="C132" s="198"/>
      <c r="D132" s="199" t="s">
        <v>78</v>
      </c>
      <c r="E132" s="211" t="s">
        <v>722</v>
      </c>
      <c r="F132" s="211" t="s">
        <v>2593</v>
      </c>
      <c r="G132" s="198"/>
      <c r="H132" s="198"/>
      <c r="I132" s="201"/>
      <c r="J132" s="212">
        <f>BK132</f>
        <v>0</v>
      </c>
      <c r="K132" s="198"/>
      <c r="L132" s="203"/>
      <c r="M132" s="204"/>
      <c r="N132" s="205"/>
      <c r="O132" s="205"/>
      <c r="P132" s="206">
        <f>SUM(P133:P138)</f>
        <v>0</v>
      </c>
      <c r="Q132" s="205"/>
      <c r="R132" s="206">
        <f>SUM(R133:R138)</f>
        <v>0</v>
      </c>
      <c r="S132" s="205"/>
      <c r="T132" s="207">
        <f>SUM(T133:T138)</f>
        <v>0</v>
      </c>
      <c r="AR132" s="208" t="s">
        <v>21</v>
      </c>
      <c r="AT132" s="209" t="s">
        <v>78</v>
      </c>
      <c r="AU132" s="209" t="s">
        <v>21</v>
      </c>
      <c r="AY132" s="208" t="s">
        <v>194</v>
      </c>
      <c r="BK132" s="210">
        <f>SUM(BK133:BK138)</f>
        <v>0</v>
      </c>
    </row>
    <row r="133" spans="2:65" s="1" customFormat="1" ht="16.5" customHeight="1">
      <c r="B133" s="40"/>
      <c r="C133" s="213" t="s">
        <v>370</v>
      </c>
      <c r="D133" s="213" t="s">
        <v>196</v>
      </c>
      <c r="E133" s="214" t="s">
        <v>2594</v>
      </c>
      <c r="F133" s="215" t="s">
        <v>2595</v>
      </c>
      <c r="G133" s="216" t="s">
        <v>242</v>
      </c>
      <c r="H133" s="217">
        <v>12.905</v>
      </c>
      <c r="I133" s="218"/>
      <c r="J133" s="219">
        <f>ROUND(I133*H133,2)</f>
        <v>0</v>
      </c>
      <c r="K133" s="215" t="s">
        <v>200</v>
      </c>
      <c r="L133" s="45"/>
      <c r="M133" s="220" t="s">
        <v>32</v>
      </c>
      <c r="N133" s="221" t="s">
        <v>51</v>
      </c>
      <c r="O133" s="85"/>
      <c r="P133" s="222">
        <f>O133*H133</f>
        <v>0</v>
      </c>
      <c r="Q133" s="222">
        <v>0</v>
      </c>
      <c r="R133" s="222">
        <f>Q133*H133</f>
        <v>0</v>
      </c>
      <c r="S133" s="222">
        <v>0</v>
      </c>
      <c r="T133" s="223">
        <f>S133*H133</f>
        <v>0</v>
      </c>
      <c r="AR133" s="224" t="s">
        <v>201</v>
      </c>
      <c r="AT133" s="224" t="s">
        <v>196</v>
      </c>
      <c r="AU133" s="224" t="s">
        <v>136</v>
      </c>
      <c r="AY133" s="18" t="s">
        <v>194</v>
      </c>
      <c r="BE133" s="225">
        <f>IF(N133="základní",J133,0)</f>
        <v>0</v>
      </c>
      <c r="BF133" s="225">
        <f>IF(N133="snížená",J133,0)</f>
        <v>0</v>
      </c>
      <c r="BG133" s="225">
        <f>IF(N133="zákl. přenesená",J133,0)</f>
        <v>0</v>
      </c>
      <c r="BH133" s="225">
        <f>IF(N133="sníž. přenesená",J133,0)</f>
        <v>0</v>
      </c>
      <c r="BI133" s="225">
        <f>IF(N133="nulová",J133,0)</f>
        <v>0</v>
      </c>
      <c r="BJ133" s="18" t="s">
        <v>136</v>
      </c>
      <c r="BK133" s="225">
        <f>ROUND(I133*H133,2)</f>
        <v>0</v>
      </c>
      <c r="BL133" s="18" t="s">
        <v>201</v>
      </c>
      <c r="BM133" s="224" t="s">
        <v>2596</v>
      </c>
    </row>
    <row r="134" spans="2:51" s="12" customFormat="1" ht="12">
      <c r="B134" s="236"/>
      <c r="C134" s="237"/>
      <c r="D134" s="238" t="s">
        <v>258</v>
      </c>
      <c r="E134" s="239" t="s">
        <v>32</v>
      </c>
      <c r="F134" s="240" t="s">
        <v>2597</v>
      </c>
      <c r="G134" s="237"/>
      <c r="H134" s="241">
        <v>12.905</v>
      </c>
      <c r="I134" s="242"/>
      <c r="J134" s="237"/>
      <c r="K134" s="237"/>
      <c r="L134" s="243"/>
      <c r="M134" s="244"/>
      <c r="N134" s="245"/>
      <c r="O134" s="245"/>
      <c r="P134" s="245"/>
      <c r="Q134" s="245"/>
      <c r="R134" s="245"/>
      <c r="S134" s="245"/>
      <c r="T134" s="246"/>
      <c r="AT134" s="247" t="s">
        <v>258</v>
      </c>
      <c r="AU134" s="247" t="s">
        <v>136</v>
      </c>
      <c r="AV134" s="12" t="s">
        <v>136</v>
      </c>
      <c r="AW134" s="12" t="s">
        <v>39</v>
      </c>
      <c r="AX134" s="12" t="s">
        <v>21</v>
      </c>
      <c r="AY134" s="247" t="s">
        <v>194</v>
      </c>
    </row>
    <row r="135" spans="2:65" s="1" customFormat="1" ht="24" customHeight="1">
      <c r="B135" s="40"/>
      <c r="C135" s="213" t="s">
        <v>374</v>
      </c>
      <c r="D135" s="213" t="s">
        <v>196</v>
      </c>
      <c r="E135" s="214" t="s">
        <v>2598</v>
      </c>
      <c r="F135" s="215" t="s">
        <v>2599</v>
      </c>
      <c r="G135" s="216" t="s">
        <v>242</v>
      </c>
      <c r="H135" s="217">
        <v>116.145</v>
      </c>
      <c r="I135" s="218"/>
      <c r="J135" s="219">
        <f>ROUND(I135*H135,2)</f>
        <v>0</v>
      </c>
      <c r="K135" s="215" t="s">
        <v>200</v>
      </c>
      <c r="L135" s="45"/>
      <c r="M135" s="220" t="s">
        <v>32</v>
      </c>
      <c r="N135" s="221" t="s">
        <v>51</v>
      </c>
      <c r="O135" s="85"/>
      <c r="P135" s="222">
        <f>O135*H135</f>
        <v>0</v>
      </c>
      <c r="Q135" s="222">
        <v>0</v>
      </c>
      <c r="R135" s="222">
        <f>Q135*H135</f>
        <v>0</v>
      </c>
      <c r="S135" s="222">
        <v>0</v>
      </c>
      <c r="T135" s="223">
        <f>S135*H135</f>
        <v>0</v>
      </c>
      <c r="AR135" s="224" t="s">
        <v>201</v>
      </c>
      <c r="AT135" s="224" t="s">
        <v>196</v>
      </c>
      <c r="AU135" s="224" t="s">
        <v>136</v>
      </c>
      <c r="AY135" s="18" t="s">
        <v>194</v>
      </c>
      <c r="BE135" s="225">
        <f>IF(N135="základní",J135,0)</f>
        <v>0</v>
      </c>
      <c r="BF135" s="225">
        <f>IF(N135="snížená",J135,0)</f>
        <v>0</v>
      </c>
      <c r="BG135" s="225">
        <f>IF(N135="zákl. přenesená",J135,0)</f>
        <v>0</v>
      </c>
      <c r="BH135" s="225">
        <f>IF(N135="sníž. přenesená",J135,0)</f>
        <v>0</v>
      </c>
      <c r="BI135" s="225">
        <f>IF(N135="nulová",J135,0)</f>
        <v>0</v>
      </c>
      <c r="BJ135" s="18" t="s">
        <v>136</v>
      </c>
      <c r="BK135" s="225">
        <f>ROUND(I135*H135,2)</f>
        <v>0</v>
      </c>
      <c r="BL135" s="18" t="s">
        <v>201</v>
      </c>
      <c r="BM135" s="224" t="s">
        <v>2600</v>
      </c>
    </row>
    <row r="136" spans="2:51" s="12" customFormat="1" ht="12">
      <c r="B136" s="236"/>
      <c r="C136" s="237"/>
      <c r="D136" s="238" t="s">
        <v>258</v>
      </c>
      <c r="E136" s="239" t="s">
        <v>32</v>
      </c>
      <c r="F136" s="240" t="s">
        <v>2601</v>
      </c>
      <c r="G136" s="237"/>
      <c r="H136" s="241">
        <v>116.145</v>
      </c>
      <c r="I136" s="242"/>
      <c r="J136" s="237"/>
      <c r="K136" s="237"/>
      <c r="L136" s="243"/>
      <c r="M136" s="244"/>
      <c r="N136" s="245"/>
      <c r="O136" s="245"/>
      <c r="P136" s="245"/>
      <c r="Q136" s="245"/>
      <c r="R136" s="245"/>
      <c r="S136" s="245"/>
      <c r="T136" s="246"/>
      <c r="AT136" s="247" t="s">
        <v>258</v>
      </c>
      <c r="AU136" s="247" t="s">
        <v>136</v>
      </c>
      <c r="AV136" s="12" t="s">
        <v>136</v>
      </c>
      <c r="AW136" s="12" t="s">
        <v>39</v>
      </c>
      <c r="AX136" s="12" t="s">
        <v>21</v>
      </c>
      <c r="AY136" s="247" t="s">
        <v>194</v>
      </c>
    </row>
    <row r="137" spans="2:65" s="1" customFormat="1" ht="24" customHeight="1">
      <c r="B137" s="40"/>
      <c r="C137" s="213" t="s">
        <v>378</v>
      </c>
      <c r="D137" s="213" t="s">
        <v>196</v>
      </c>
      <c r="E137" s="214" t="s">
        <v>2602</v>
      </c>
      <c r="F137" s="215" t="s">
        <v>2603</v>
      </c>
      <c r="G137" s="216" t="s">
        <v>242</v>
      </c>
      <c r="H137" s="217">
        <v>6.75</v>
      </c>
      <c r="I137" s="218"/>
      <c r="J137" s="219">
        <f>ROUND(I137*H137,2)</f>
        <v>0</v>
      </c>
      <c r="K137" s="215" t="s">
        <v>200</v>
      </c>
      <c r="L137" s="45"/>
      <c r="M137" s="220" t="s">
        <v>32</v>
      </c>
      <c r="N137" s="221" t="s">
        <v>51</v>
      </c>
      <c r="O137" s="85"/>
      <c r="P137" s="222">
        <f>O137*H137</f>
        <v>0</v>
      </c>
      <c r="Q137" s="222">
        <v>0</v>
      </c>
      <c r="R137" s="222">
        <f>Q137*H137</f>
        <v>0</v>
      </c>
      <c r="S137" s="222">
        <v>0</v>
      </c>
      <c r="T137" s="223">
        <f>S137*H137</f>
        <v>0</v>
      </c>
      <c r="AR137" s="224" t="s">
        <v>201</v>
      </c>
      <c r="AT137" s="224" t="s">
        <v>196</v>
      </c>
      <c r="AU137" s="224" t="s">
        <v>136</v>
      </c>
      <c r="AY137" s="18" t="s">
        <v>194</v>
      </c>
      <c r="BE137" s="225">
        <f>IF(N137="základní",J137,0)</f>
        <v>0</v>
      </c>
      <c r="BF137" s="225">
        <f>IF(N137="snížená",J137,0)</f>
        <v>0</v>
      </c>
      <c r="BG137" s="225">
        <f>IF(N137="zákl. přenesená",J137,0)</f>
        <v>0</v>
      </c>
      <c r="BH137" s="225">
        <f>IF(N137="sníž. přenesená",J137,0)</f>
        <v>0</v>
      </c>
      <c r="BI137" s="225">
        <f>IF(N137="nulová",J137,0)</f>
        <v>0</v>
      </c>
      <c r="BJ137" s="18" t="s">
        <v>136</v>
      </c>
      <c r="BK137" s="225">
        <f>ROUND(I137*H137,2)</f>
        <v>0</v>
      </c>
      <c r="BL137" s="18" t="s">
        <v>201</v>
      </c>
      <c r="BM137" s="224" t="s">
        <v>2604</v>
      </c>
    </row>
    <row r="138" spans="2:65" s="1" customFormat="1" ht="24" customHeight="1">
      <c r="B138" s="40"/>
      <c r="C138" s="213" t="s">
        <v>355</v>
      </c>
      <c r="D138" s="213" t="s">
        <v>196</v>
      </c>
      <c r="E138" s="214" t="s">
        <v>2605</v>
      </c>
      <c r="F138" s="215" t="s">
        <v>241</v>
      </c>
      <c r="G138" s="216" t="s">
        <v>242</v>
      </c>
      <c r="H138" s="217">
        <v>6.6</v>
      </c>
      <c r="I138" s="218"/>
      <c r="J138" s="219">
        <f>ROUND(I138*H138,2)</f>
        <v>0</v>
      </c>
      <c r="K138" s="215" t="s">
        <v>200</v>
      </c>
      <c r="L138" s="45"/>
      <c r="M138" s="220" t="s">
        <v>32</v>
      </c>
      <c r="N138" s="221" t="s">
        <v>51</v>
      </c>
      <c r="O138" s="85"/>
      <c r="P138" s="222">
        <f>O138*H138</f>
        <v>0</v>
      </c>
      <c r="Q138" s="222">
        <v>0</v>
      </c>
      <c r="R138" s="222">
        <f>Q138*H138</f>
        <v>0</v>
      </c>
      <c r="S138" s="222">
        <v>0</v>
      </c>
      <c r="T138" s="223">
        <f>S138*H138</f>
        <v>0</v>
      </c>
      <c r="AR138" s="224" t="s">
        <v>201</v>
      </c>
      <c r="AT138" s="224" t="s">
        <v>196</v>
      </c>
      <c r="AU138" s="224" t="s">
        <v>136</v>
      </c>
      <c r="AY138" s="18" t="s">
        <v>194</v>
      </c>
      <c r="BE138" s="225">
        <f>IF(N138="základní",J138,0)</f>
        <v>0</v>
      </c>
      <c r="BF138" s="225">
        <f>IF(N138="snížená",J138,0)</f>
        <v>0</v>
      </c>
      <c r="BG138" s="225">
        <f>IF(N138="zákl. přenesená",J138,0)</f>
        <v>0</v>
      </c>
      <c r="BH138" s="225">
        <f>IF(N138="sníž. přenesená",J138,0)</f>
        <v>0</v>
      </c>
      <c r="BI138" s="225">
        <f>IF(N138="nulová",J138,0)</f>
        <v>0</v>
      </c>
      <c r="BJ138" s="18" t="s">
        <v>136</v>
      </c>
      <c r="BK138" s="225">
        <f>ROUND(I138*H138,2)</f>
        <v>0</v>
      </c>
      <c r="BL138" s="18" t="s">
        <v>201</v>
      </c>
      <c r="BM138" s="224" t="s">
        <v>2606</v>
      </c>
    </row>
    <row r="139" spans="2:63" s="11" customFormat="1" ht="22.8" customHeight="1">
      <c r="B139" s="197"/>
      <c r="C139" s="198"/>
      <c r="D139" s="199" t="s">
        <v>78</v>
      </c>
      <c r="E139" s="211" t="s">
        <v>675</v>
      </c>
      <c r="F139" s="211" t="s">
        <v>676</v>
      </c>
      <c r="G139" s="198"/>
      <c r="H139" s="198"/>
      <c r="I139" s="201"/>
      <c r="J139" s="212">
        <f>BK139</f>
        <v>0</v>
      </c>
      <c r="K139" s="198"/>
      <c r="L139" s="203"/>
      <c r="M139" s="204"/>
      <c r="N139" s="205"/>
      <c r="O139" s="205"/>
      <c r="P139" s="206">
        <f>SUM(P140:P141)</f>
        <v>0</v>
      </c>
      <c r="Q139" s="205"/>
      <c r="R139" s="206">
        <f>SUM(R140:R141)</f>
        <v>0</v>
      </c>
      <c r="S139" s="205"/>
      <c r="T139" s="207">
        <f>SUM(T140:T141)</f>
        <v>0</v>
      </c>
      <c r="AR139" s="208" t="s">
        <v>21</v>
      </c>
      <c r="AT139" s="209" t="s">
        <v>78</v>
      </c>
      <c r="AU139" s="209" t="s">
        <v>21</v>
      </c>
      <c r="AY139" s="208" t="s">
        <v>194</v>
      </c>
      <c r="BK139" s="210">
        <f>SUM(BK140:BK141)</f>
        <v>0</v>
      </c>
    </row>
    <row r="140" spans="2:65" s="1" customFormat="1" ht="24" customHeight="1">
      <c r="B140" s="40"/>
      <c r="C140" s="213" t="s">
        <v>385</v>
      </c>
      <c r="D140" s="213" t="s">
        <v>196</v>
      </c>
      <c r="E140" s="214" t="s">
        <v>2607</v>
      </c>
      <c r="F140" s="215" t="s">
        <v>2608</v>
      </c>
      <c r="G140" s="216" t="s">
        <v>242</v>
      </c>
      <c r="H140" s="217">
        <v>0.321</v>
      </c>
      <c r="I140" s="218"/>
      <c r="J140" s="219">
        <f>ROUND(I140*H140,2)</f>
        <v>0</v>
      </c>
      <c r="K140" s="215" t="s">
        <v>200</v>
      </c>
      <c r="L140" s="45"/>
      <c r="M140" s="220" t="s">
        <v>32</v>
      </c>
      <c r="N140" s="221" t="s">
        <v>51</v>
      </c>
      <c r="O140" s="85"/>
      <c r="P140" s="222">
        <f>O140*H140</f>
        <v>0</v>
      </c>
      <c r="Q140" s="222">
        <v>0</v>
      </c>
      <c r="R140" s="222">
        <f>Q140*H140</f>
        <v>0</v>
      </c>
      <c r="S140" s="222">
        <v>0</v>
      </c>
      <c r="T140" s="223">
        <f>S140*H140</f>
        <v>0</v>
      </c>
      <c r="AR140" s="224" t="s">
        <v>201</v>
      </c>
      <c r="AT140" s="224" t="s">
        <v>196</v>
      </c>
      <c r="AU140" s="224" t="s">
        <v>136</v>
      </c>
      <c r="AY140" s="18" t="s">
        <v>194</v>
      </c>
      <c r="BE140" s="225">
        <f>IF(N140="základní",J140,0)</f>
        <v>0</v>
      </c>
      <c r="BF140" s="225">
        <f>IF(N140="snížená",J140,0)</f>
        <v>0</v>
      </c>
      <c r="BG140" s="225">
        <f>IF(N140="zákl. přenesená",J140,0)</f>
        <v>0</v>
      </c>
      <c r="BH140" s="225">
        <f>IF(N140="sníž. přenesená",J140,0)</f>
        <v>0</v>
      </c>
      <c r="BI140" s="225">
        <f>IF(N140="nulová",J140,0)</f>
        <v>0</v>
      </c>
      <c r="BJ140" s="18" t="s">
        <v>136</v>
      </c>
      <c r="BK140" s="225">
        <f>ROUND(I140*H140,2)</f>
        <v>0</v>
      </c>
      <c r="BL140" s="18" t="s">
        <v>201</v>
      </c>
      <c r="BM140" s="224" t="s">
        <v>2609</v>
      </c>
    </row>
    <row r="141" spans="2:65" s="1" customFormat="1" ht="24" customHeight="1">
      <c r="B141" s="40"/>
      <c r="C141" s="213" t="s">
        <v>389</v>
      </c>
      <c r="D141" s="213" t="s">
        <v>196</v>
      </c>
      <c r="E141" s="214" t="s">
        <v>2610</v>
      </c>
      <c r="F141" s="215" t="s">
        <v>2611</v>
      </c>
      <c r="G141" s="216" t="s">
        <v>242</v>
      </c>
      <c r="H141" s="217">
        <v>0.321</v>
      </c>
      <c r="I141" s="218"/>
      <c r="J141" s="219">
        <f>ROUND(I141*H141,2)</f>
        <v>0</v>
      </c>
      <c r="K141" s="215" t="s">
        <v>200</v>
      </c>
      <c r="L141" s="45"/>
      <c r="M141" s="220" t="s">
        <v>32</v>
      </c>
      <c r="N141" s="221" t="s">
        <v>51</v>
      </c>
      <c r="O141" s="85"/>
      <c r="P141" s="222">
        <f>O141*H141</f>
        <v>0</v>
      </c>
      <c r="Q141" s="222">
        <v>0</v>
      </c>
      <c r="R141" s="222">
        <f>Q141*H141</f>
        <v>0</v>
      </c>
      <c r="S141" s="222">
        <v>0</v>
      </c>
      <c r="T141" s="223">
        <f>S141*H141</f>
        <v>0</v>
      </c>
      <c r="AR141" s="224" t="s">
        <v>201</v>
      </c>
      <c r="AT141" s="224" t="s">
        <v>196</v>
      </c>
      <c r="AU141" s="224" t="s">
        <v>136</v>
      </c>
      <c r="AY141" s="18" t="s">
        <v>194</v>
      </c>
      <c r="BE141" s="225">
        <f>IF(N141="základní",J141,0)</f>
        <v>0</v>
      </c>
      <c r="BF141" s="225">
        <f>IF(N141="snížená",J141,0)</f>
        <v>0</v>
      </c>
      <c r="BG141" s="225">
        <f>IF(N141="zákl. přenesená",J141,0)</f>
        <v>0</v>
      </c>
      <c r="BH141" s="225">
        <f>IF(N141="sníž. přenesená",J141,0)</f>
        <v>0</v>
      </c>
      <c r="BI141" s="225">
        <f>IF(N141="nulová",J141,0)</f>
        <v>0</v>
      </c>
      <c r="BJ141" s="18" t="s">
        <v>136</v>
      </c>
      <c r="BK141" s="225">
        <f>ROUND(I141*H141,2)</f>
        <v>0</v>
      </c>
      <c r="BL141" s="18" t="s">
        <v>201</v>
      </c>
      <c r="BM141" s="224" t="s">
        <v>2612</v>
      </c>
    </row>
    <row r="142" spans="2:63" s="11" customFormat="1" ht="25.9" customHeight="1">
      <c r="B142" s="197"/>
      <c r="C142" s="198"/>
      <c r="D142" s="199" t="s">
        <v>78</v>
      </c>
      <c r="E142" s="200" t="s">
        <v>681</v>
      </c>
      <c r="F142" s="200" t="s">
        <v>682</v>
      </c>
      <c r="G142" s="198"/>
      <c r="H142" s="198"/>
      <c r="I142" s="201"/>
      <c r="J142" s="202">
        <f>BK142</f>
        <v>0</v>
      </c>
      <c r="K142" s="198"/>
      <c r="L142" s="203"/>
      <c r="M142" s="204"/>
      <c r="N142" s="205"/>
      <c r="O142" s="205"/>
      <c r="P142" s="206">
        <f>P143</f>
        <v>0</v>
      </c>
      <c r="Q142" s="205"/>
      <c r="R142" s="206">
        <f>R143</f>
        <v>0</v>
      </c>
      <c r="S142" s="205"/>
      <c r="T142" s="207">
        <f>T143</f>
        <v>0</v>
      </c>
      <c r="AR142" s="208" t="s">
        <v>136</v>
      </c>
      <c r="AT142" s="209" t="s">
        <v>78</v>
      </c>
      <c r="AU142" s="209" t="s">
        <v>79</v>
      </c>
      <c r="AY142" s="208" t="s">
        <v>194</v>
      </c>
      <c r="BK142" s="210">
        <f>BK143</f>
        <v>0</v>
      </c>
    </row>
    <row r="143" spans="2:65" s="1" customFormat="1" ht="16.5" customHeight="1">
      <c r="B143" s="40"/>
      <c r="C143" s="213" t="s">
        <v>394</v>
      </c>
      <c r="D143" s="213" t="s">
        <v>196</v>
      </c>
      <c r="E143" s="214" t="s">
        <v>2613</v>
      </c>
      <c r="F143" s="215" t="s">
        <v>2614</v>
      </c>
      <c r="G143" s="216" t="s">
        <v>262</v>
      </c>
      <c r="H143" s="217">
        <v>17</v>
      </c>
      <c r="I143" s="218"/>
      <c r="J143" s="219">
        <f>ROUND(I143*H143,2)</f>
        <v>0</v>
      </c>
      <c r="K143" s="215" t="s">
        <v>1406</v>
      </c>
      <c r="L143" s="45"/>
      <c r="M143" s="220" t="s">
        <v>32</v>
      </c>
      <c r="N143" s="221" t="s">
        <v>51</v>
      </c>
      <c r="O143" s="85"/>
      <c r="P143" s="222">
        <f>O143*H143</f>
        <v>0</v>
      </c>
      <c r="Q143" s="222">
        <v>0</v>
      </c>
      <c r="R143" s="222">
        <f>Q143*H143</f>
        <v>0</v>
      </c>
      <c r="S143" s="222">
        <v>0</v>
      </c>
      <c r="T143" s="223">
        <f>S143*H143</f>
        <v>0</v>
      </c>
      <c r="AR143" s="224" t="s">
        <v>267</v>
      </c>
      <c r="AT143" s="224" t="s">
        <v>196</v>
      </c>
      <c r="AU143" s="224" t="s">
        <v>21</v>
      </c>
      <c r="AY143" s="18" t="s">
        <v>194</v>
      </c>
      <c r="BE143" s="225">
        <f>IF(N143="základní",J143,0)</f>
        <v>0</v>
      </c>
      <c r="BF143" s="225">
        <f>IF(N143="snížená",J143,0)</f>
        <v>0</v>
      </c>
      <c r="BG143" s="225">
        <f>IF(N143="zákl. přenesená",J143,0)</f>
        <v>0</v>
      </c>
      <c r="BH143" s="225">
        <f>IF(N143="sníž. přenesená",J143,0)</f>
        <v>0</v>
      </c>
      <c r="BI143" s="225">
        <f>IF(N143="nulová",J143,0)</f>
        <v>0</v>
      </c>
      <c r="BJ143" s="18" t="s">
        <v>136</v>
      </c>
      <c r="BK143" s="225">
        <f>ROUND(I143*H143,2)</f>
        <v>0</v>
      </c>
      <c r="BL143" s="18" t="s">
        <v>267</v>
      </c>
      <c r="BM143" s="224" t="s">
        <v>2615</v>
      </c>
    </row>
    <row r="144" spans="2:63" s="11" customFormat="1" ht="25.9" customHeight="1">
      <c r="B144" s="197"/>
      <c r="C144" s="198"/>
      <c r="D144" s="199" t="s">
        <v>78</v>
      </c>
      <c r="E144" s="200" t="s">
        <v>1627</v>
      </c>
      <c r="F144" s="200" t="s">
        <v>1628</v>
      </c>
      <c r="G144" s="198"/>
      <c r="H144" s="198"/>
      <c r="I144" s="201"/>
      <c r="J144" s="202">
        <f>BK144</f>
        <v>0</v>
      </c>
      <c r="K144" s="198"/>
      <c r="L144" s="203"/>
      <c r="M144" s="204"/>
      <c r="N144" s="205"/>
      <c r="O144" s="205"/>
      <c r="P144" s="206">
        <f>P145</f>
        <v>0</v>
      </c>
      <c r="Q144" s="205"/>
      <c r="R144" s="206">
        <f>R145</f>
        <v>0</v>
      </c>
      <c r="S144" s="205"/>
      <c r="T144" s="207">
        <f>T145</f>
        <v>0</v>
      </c>
      <c r="AR144" s="208" t="s">
        <v>214</v>
      </c>
      <c r="AT144" s="209" t="s">
        <v>78</v>
      </c>
      <c r="AU144" s="209" t="s">
        <v>79</v>
      </c>
      <c r="AY144" s="208" t="s">
        <v>194</v>
      </c>
      <c r="BK144" s="210">
        <f>BK145</f>
        <v>0</v>
      </c>
    </row>
    <row r="145" spans="2:63" s="11" customFormat="1" ht="22.8" customHeight="1">
      <c r="B145" s="197"/>
      <c r="C145" s="198"/>
      <c r="D145" s="199" t="s">
        <v>78</v>
      </c>
      <c r="E145" s="211" t="s">
        <v>79</v>
      </c>
      <c r="F145" s="211" t="s">
        <v>1628</v>
      </c>
      <c r="G145" s="198"/>
      <c r="H145" s="198"/>
      <c r="I145" s="201"/>
      <c r="J145" s="212">
        <f>BK145</f>
        <v>0</v>
      </c>
      <c r="K145" s="198"/>
      <c r="L145" s="203"/>
      <c r="M145" s="204"/>
      <c r="N145" s="205"/>
      <c r="O145" s="205"/>
      <c r="P145" s="206">
        <f>P146</f>
        <v>0</v>
      </c>
      <c r="Q145" s="205"/>
      <c r="R145" s="206">
        <f>R146</f>
        <v>0</v>
      </c>
      <c r="S145" s="205"/>
      <c r="T145" s="207">
        <f>T146</f>
        <v>0</v>
      </c>
      <c r="AR145" s="208" t="s">
        <v>214</v>
      </c>
      <c r="AT145" s="209" t="s">
        <v>78</v>
      </c>
      <c r="AU145" s="209" t="s">
        <v>21</v>
      </c>
      <c r="AY145" s="208" t="s">
        <v>194</v>
      </c>
      <c r="BK145" s="210">
        <f>BK146</f>
        <v>0</v>
      </c>
    </row>
    <row r="146" spans="2:65" s="1" customFormat="1" ht="16.5" customHeight="1">
      <c r="B146" s="40"/>
      <c r="C146" s="213" t="s">
        <v>398</v>
      </c>
      <c r="D146" s="213" t="s">
        <v>196</v>
      </c>
      <c r="E146" s="214" t="s">
        <v>1629</v>
      </c>
      <c r="F146" s="215" t="s">
        <v>1635</v>
      </c>
      <c r="G146" s="216" t="s">
        <v>931</v>
      </c>
      <c r="H146" s="217">
        <v>1</v>
      </c>
      <c r="I146" s="218"/>
      <c r="J146" s="219">
        <f>ROUND(I146*H146,2)</f>
        <v>0</v>
      </c>
      <c r="K146" s="215" t="s">
        <v>1631</v>
      </c>
      <c r="L146" s="45"/>
      <c r="M146" s="282" t="s">
        <v>32</v>
      </c>
      <c r="N146" s="283" t="s">
        <v>51</v>
      </c>
      <c r="O146" s="284"/>
      <c r="P146" s="285">
        <f>O146*H146</f>
        <v>0</v>
      </c>
      <c r="Q146" s="285">
        <v>0</v>
      </c>
      <c r="R146" s="285">
        <f>Q146*H146</f>
        <v>0</v>
      </c>
      <c r="S146" s="285">
        <v>0</v>
      </c>
      <c r="T146" s="286">
        <f>S146*H146</f>
        <v>0</v>
      </c>
      <c r="AR146" s="224" t="s">
        <v>1632</v>
      </c>
      <c r="AT146" s="224" t="s">
        <v>196</v>
      </c>
      <c r="AU146" s="224" t="s">
        <v>136</v>
      </c>
      <c r="AY146" s="18" t="s">
        <v>194</v>
      </c>
      <c r="BE146" s="225">
        <f>IF(N146="základní",J146,0)</f>
        <v>0</v>
      </c>
      <c r="BF146" s="225">
        <f>IF(N146="snížená",J146,0)</f>
        <v>0</v>
      </c>
      <c r="BG146" s="225">
        <f>IF(N146="zákl. přenesená",J146,0)</f>
        <v>0</v>
      </c>
      <c r="BH146" s="225">
        <f>IF(N146="sníž. přenesená",J146,0)</f>
        <v>0</v>
      </c>
      <c r="BI146" s="225">
        <f>IF(N146="nulová",J146,0)</f>
        <v>0</v>
      </c>
      <c r="BJ146" s="18" t="s">
        <v>136</v>
      </c>
      <c r="BK146" s="225">
        <f>ROUND(I146*H146,2)</f>
        <v>0</v>
      </c>
      <c r="BL146" s="18" t="s">
        <v>1632</v>
      </c>
      <c r="BM146" s="224" t="s">
        <v>2616</v>
      </c>
    </row>
    <row r="147" spans="2:12" s="1" customFormat="1" ht="6.95" customHeight="1">
      <c r="B147" s="60"/>
      <c r="C147" s="61"/>
      <c r="D147" s="61"/>
      <c r="E147" s="61"/>
      <c r="F147" s="61"/>
      <c r="G147" s="61"/>
      <c r="H147" s="61"/>
      <c r="I147" s="163"/>
      <c r="J147" s="61"/>
      <c r="K147" s="61"/>
      <c r="L147" s="45"/>
    </row>
  </sheetData>
  <sheetProtection password="CC35" sheet="1" objects="1" scenarios="1" formatColumns="0" formatRows="0" autoFilter="0"/>
  <autoFilter ref="C89:K146"/>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1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123</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2617</v>
      </c>
      <c r="F9" s="1"/>
      <c r="G9" s="1"/>
      <c r="H9" s="1"/>
      <c r="I9" s="137"/>
      <c r="L9" s="45"/>
    </row>
    <row r="10" spans="2:12" s="1" customFormat="1" ht="12">
      <c r="B10" s="45"/>
      <c r="I10" s="137"/>
      <c r="L10" s="45"/>
    </row>
    <row r="11" spans="2:12" s="1" customFormat="1" ht="12" customHeight="1">
      <c r="B11" s="45"/>
      <c r="D11" s="135" t="s">
        <v>18</v>
      </c>
      <c r="F11" s="139" t="s">
        <v>32</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ROUND(J87,2)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ROUND((SUM(BE87:BE115)),2)</f>
        <v>0</v>
      </c>
      <c r="I33" s="152">
        <v>0.21</v>
      </c>
      <c r="J33" s="151">
        <f>ROUND(((SUM(BE87:BE115))*I33),2)</f>
        <v>0</v>
      </c>
      <c r="L33" s="45"/>
    </row>
    <row r="34" spans="2:12" s="1" customFormat="1" ht="14.4" customHeight="1">
      <c r="B34" s="45"/>
      <c r="E34" s="135" t="s">
        <v>51</v>
      </c>
      <c r="F34" s="151">
        <f>ROUND((SUM(BF87:BF115)),2)</f>
        <v>0</v>
      </c>
      <c r="I34" s="152">
        <v>0.15</v>
      </c>
      <c r="J34" s="151">
        <f>ROUND(((SUM(BF87:BF115))*I34),2)</f>
        <v>0</v>
      </c>
      <c r="L34" s="45"/>
    </row>
    <row r="35" spans="2:12" s="1" customFormat="1" ht="14.4" customHeight="1" hidden="1">
      <c r="B35" s="45"/>
      <c r="E35" s="135" t="s">
        <v>52</v>
      </c>
      <c r="F35" s="151">
        <f>ROUND((SUM(BG87:BG115)),2)</f>
        <v>0</v>
      </c>
      <c r="I35" s="152">
        <v>0.21</v>
      </c>
      <c r="J35" s="151">
        <f>0</f>
        <v>0</v>
      </c>
      <c r="L35" s="45"/>
    </row>
    <row r="36" spans="2:12" s="1" customFormat="1" ht="14.4" customHeight="1" hidden="1">
      <c r="B36" s="45"/>
      <c r="E36" s="135" t="s">
        <v>53</v>
      </c>
      <c r="F36" s="151">
        <f>ROUND((SUM(BH87:BH115)),2)</f>
        <v>0</v>
      </c>
      <c r="I36" s="152">
        <v>0.15</v>
      </c>
      <c r="J36" s="151">
        <f>0</f>
        <v>0</v>
      </c>
      <c r="L36" s="45"/>
    </row>
    <row r="37" spans="2:12" s="1" customFormat="1" ht="14.4" customHeight="1" hidden="1">
      <c r="B37" s="45"/>
      <c r="E37" s="135" t="s">
        <v>54</v>
      </c>
      <c r="F37" s="151">
        <f>ROUND((SUM(BI87:BI115)),2)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07b - Vnější části domovní splaškové kanalizace</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J87</f>
        <v>0</v>
      </c>
      <c r="K59" s="41"/>
      <c r="L59" s="45"/>
      <c r="AU59" s="18" t="s">
        <v>151</v>
      </c>
    </row>
    <row r="60" spans="2:12" s="8" customFormat="1" ht="24.95" customHeight="1">
      <c r="B60" s="173"/>
      <c r="C60" s="174"/>
      <c r="D60" s="175" t="s">
        <v>152</v>
      </c>
      <c r="E60" s="176"/>
      <c r="F60" s="176"/>
      <c r="G60" s="176"/>
      <c r="H60" s="176"/>
      <c r="I60" s="177"/>
      <c r="J60" s="178">
        <f>J88</f>
        <v>0</v>
      </c>
      <c r="K60" s="174"/>
      <c r="L60" s="179"/>
    </row>
    <row r="61" spans="2:12" s="9" customFormat="1" ht="19.9" customHeight="1">
      <c r="B61" s="180"/>
      <c r="C61" s="181"/>
      <c r="D61" s="182" t="s">
        <v>153</v>
      </c>
      <c r="E61" s="183"/>
      <c r="F61" s="183"/>
      <c r="G61" s="183"/>
      <c r="H61" s="183"/>
      <c r="I61" s="184"/>
      <c r="J61" s="185">
        <f>J89</f>
        <v>0</v>
      </c>
      <c r="K61" s="181"/>
      <c r="L61" s="186"/>
    </row>
    <row r="62" spans="2:12" s="9" customFormat="1" ht="19.9" customHeight="1">
      <c r="B62" s="180"/>
      <c r="C62" s="181"/>
      <c r="D62" s="182" t="s">
        <v>156</v>
      </c>
      <c r="E62" s="183"/>
      <c r="F62" s="183"/>
      <c r="G62" s="183"/>
      <c r="H62" s="183"/>
      <c r="I62" s="184"/>
      <c r="J62" s="185">
        <f>J102</f>
        <v>0</v>
      </c>
      <c r="K62" s="181"/>
      <c r="L62" s="186"/>
    </row>
    <row r="63" spans="2:12" s="9" customFormat="1" ht="19.9" customHeight="1">
      <c r="B63" s="180"/>
      <c r="C63" s="181"/>
      <c r="D63" s="182" t="s">
        <v>1307</v>
      </c>
      <c r="E63" s="183"/>
      <c r="F63" s="183"/>
      <c r="G63" s="183"/>
      <c r="H63" s="183"/>
      <c r="I63" s="184"/>
      <c r="J63" s="185">
        <f>J104</f>
        <v>0</v>
      </c>
      <c r="K63" s="181"/>
      <c r="L63" s="186"/>
    </row>
    <row r="64" spans="2:12" s="8" customFormat="1" ht="24.95" customHeight="1">
      <c r="B64" s="173"/>
      <c r="C64" s="174"/>
      <c r="D64" s="175" t="s">
        <v>162</v>
      </c>
      <c r="E64" s="176"/>
      <c r="F64" s="176"/>
      <c r="G64" s="176"/>
      <c r="H64" s="176"/>
      <c r="I64" s="177"/>
      <c r="J64" s="178">
        <f>J107</f>
        <v>0</v>
      </c>
      <c r="K64" s="174"/>
      <c r="L64" s="179"/>
    </row>
    <row r="65" spans="2:12" s="9" customFormat="1" ht="19.9" customHeight="1">
      <c r="B65" s="180"/>
      <c r="C65" s="181"/>
      <c r="D65" s="182" t="s">
        <v>166</v>
      </c>
      <c r="E65" s="183"/>
      <c r="F65" s="183"/>
      <c r="G65" s="183"/>
      <c r="H65" s="183"/>
      <c r="I65" s="184"/>
      <c r="J65" s="185">
        <f>J108</f>
        <v>0</v>
      </c>
      <c r="K65" s="181"/>
      <c r="L65" s="186"/>
    </row>
    <row r="66" spans="2:12" s="8" customFormat="1" ht="24.95" customHeight="1">
      <c r="B66" s="173"/>
      <c r="C66" s="174"/>
      <c r="D66" s="175" t="s">
        <v>1311</v>
      </c>
      <c r="E66" s="176"/>
      <c r="F66" s="176"/>
      <c r="G66" s="176"/>
      <c r="H66" s="176"/>
      <c r="I66" s="177"/>
      <c r="J66" s="178">
        <f>J111</f>
        <v>0</v>
      </c>
      <c r="K66" s="174"/>
      <c r="L66" s="179"/>
    </row>
    <row r="67" spans="2:12" s="9" customFormat="1" ht="19.9" customHeight="1">
      <c r="B67" s="180"/>
      <c r="C67" s="181"/>
      <c r="D67" s="182" t="s">
        <v>1312</v>
      </c>
      <c r="E67" s="183"/>
      <c r="F67" s="183"/>
      <c r="G67" s="183"/>
      <c r="H67" s="183"/>
      <c r="I67" s="184"/>
      <c r="J67" s="185">
        <f>J112</f>
        <v>0</v>
      </c>
      <c r="K67" s="181"/>
      <c r="L67" s="186"/>
    </row>
    <row r="68" spans="2:12" s="1" customFormat="1" ht="21.8" customHeight="1">
      <c r="B68" s="40"/>
      <c r="C68" s="41"/>
      <c r="D68" s="41"/>
      <c r="E68" s="41"/>
      <c r="F68" s="41"/>
      <c r="G68" s="41"/>
      <c r="H68" s="41"/>
      <c r="I68" s="137"/>
      <c r="J68" s="41"/>
      <c r="K68" s="41"/>
      <c r="L68" s="45"/>
    </row>
    <row r="69" spans="2:12" s="1" customFormat="1" ht="6.95" customHeight="1">
      <c r="B69" s="60"/>
      <c r="C69" s="61"/>
      <c r="D69" s="61"/>
      <c r="E69" s="61"/>
      <c r="F69" s="61"/>
      <c r="G69" s="61"/>
      <c r="H69" s="61"/>
      <c r="I69" s="163"/>
      <c r="J69" s="61"/>
      <c r="K69" s="61"/>
      <c r="L69" s="45"/>
    </row>
    <row r="73" spans="2:12" s="1" customFormat="1" ht="6.95" customHeight="1">
      <c r="B73" s="62"/>
      <c r="C73" s="63"/>
      <c r="D73" s="63"/>
      <c r="E73" s="63"/>
      <c r="F73" s="63"/>
      <c r="G73" s="63"/>
      <c r="H73" s="63"/>
      <c r="I73" s="166"/>
      <c r="J73" s="63"/>
      <c r="K73" s="63"/>
      <c r="L73" s="45"/>
    </row>
    <row r="74" spans="2:12" s="1" customFormat="1" ht="24.95" customHeight="1">
      <c r="B74" s="40"/>
      <c r="C74" s="24" t="s">
        <v>179</v>
      </c>
      <c r="D74" s="41"/>
      <c r="E74" s="41"/>
      <c r="F74" s="41"/>
      <c r="G74" s="41"/>
      <c r="H74" s="41"/>
      <c r="I74" s="137"/>
      <c r="J74" s="41"/>
      <c r="K74" s="41"/>
      <c r="L74" s="45"/>
    </row>
    <row r="75" spans="2:12" s="1" customFormat="1" ht="6.95" customHeight="1">
      <c r="B75" s="40"/>
      <c r="C75" s="41"/>
      <c r="D75" s="41"/>
      <c r="E75" s="41"/>
      <c r="F75" s="41"/>
      <c r="G75" s="41"/>
      <c r="H75" s="41"/>
      <c r="I75" s="137"/>
      <c r="J75" s="41"/>
      <c r="K75" s="41"/>
      <c r="L75" s="45"/>
    </row>
    <row r="76" spans="2:12" s="1" customFormat="1" ht="12" customHeight="1">
      <c r="B76" s="40"/>
      <c r="C76" s="33" t="s">
        <v>16</v>
      </c>
      <c r="D76" s="41"/>
      <c r="E76" s="41"/>
      <c r="F76" s="41"/>
      <c r="G76" s="41"/>
      <c r="H76" s="41"/>
      <c r="I76" s="137"/>
      <c r="J76" s="41"/>
      <c r="K76" s="41"/>
      <c r="L76" s="45"/>
    </row>
    <row r="77" spans="2:12" s="1" customFormat="1" ht="16.5" customHeight="1">
      <c r="B77" s="40"/>
      <c r="C77" s="41"/>
      <c r="D77" s="41"/>
      <c r="E77" s="167" t="str">
        <f>E7</f>
        <v>TRANSFORMACE DOMOV HÁJ II.</v>
      </c>
      <c r="F77" s="33"/>
      <c r="G77" s="33"/>
      <c r="H77" s="33"/>
      <c r="I77" s="137"/>
      <c r="J77" s="41"/>
      <c r="K77" s="41"/>
      <c r="L77" s="45"/>
    </row>
    <row r="78" spans="2:12" s="1" customFormat="1" ht="12" customHeight="1">
      <c r="B78" s="40"/>
      <c r="C78" s="33" t="s">
        <v>146</v>
      </c>
      <c r="D78" s="41"/>
      <c r="E78" s="41"/>
      <c r="F78" s="41"/>
      <c r="G78" s="41"/>
      <c r="H78" s="41"/>
      <c r="I78" s="137"/>
      <c r="J78" s="41"/>
      <c r="K78" s="41"/>
      <c r="L78" s="45"/>
    </row>
    <row r="79" spans="2:12" s="1" customFormat="1" ht="16.5" customHeight="1">
      <c r="B79" s="40"/>
      <c r="C79" s="41"/>
      <c r="D79" s="41"/>
      <c r="E79" s="70" t="str">
        <f>E9</f>
        <v>SO 07b - Vnější části domovní splaškové kanalizace</v>
      </c>
      <c r="F79" s="41"/>
      <c r="G79" s="41"/>
      <c r="H79" s="41"/>
      <c r="I79" s="137"/>
      <c r="J79" s="41"/>
      <c r="K79" s="41"/>
      <c r="L79" s="45"/>
    </row>
    <row r="80" spans="2:12" s="1" customFormat="1" ht="6.95" customHeight="1">
      <c r="B80" s="40"/>
      <c r="C80" s="41"/>
      <c r="D80" s="41"/>
      <c r="E80" s="41"/>
      <c r="F80" s="41"/>
      <c r="G80" s="41"/>
      <c r="H80" s="41"/>
      <c r="I80" s="137"/>
      <c r="J80" s="41"/>
      <c r="K80" s="41"/>
      <c r="L80" s="45"/>
    </row>
    <row r="81" spans="2:12" s="1" customFormat="1" ht="12" customHeight="1">
      <c r="B81" s="40"/>
      <c r="C81" s="33" t="s">
        <v>22</v>
      </c>
      <c r="D81" s="41"/>
      <c r="E81" s="41"/>
      <c r="F81" s="28" t="str">
        <f>F12</f>
        <v>Ledeč nad Sázavou</v>
      </c>
      <c r="G81" s="41"/>
      <c r="H81" s="41"/>
      <c r="I81" s="140" t="s">
        <v>24</v>
      </c>
      <c r="J81" s="73" t="str">
        <f>IF(J12="","",J12)</f>
        <v>1. 5. 2017</v>
      </c>
      <c r="K81" s="41"/>
      <c r="L81" s="45"/>
    </row>
    <row r="82" spans="2:12" s="1" customFormat="1" ht="6.95" customHeight="1">
      <c r="B82" s="40"/>
      <c r="C82" s="41"/>
      <c r="D82" s="41"/>
      <c r="E82" s="41"/>
      <c r="F82" s="41"/>
      <c r="G82" s="41"/>
      <c r="H82" s="41"/>
      <c r="I82" s="137"/>
      <c r="J82" s="41"/>
      <c r="K82" s="41"/>
      <c r="L82" s="45"/>
    </row>
    <row r="83" spans="2:12" s="1" customFormat="1" ht="15.15" customHeight="1">
      <c r="B83" s="40"/>
      <c r="C83" s="33" t="s">
        <v>30</v>
      </c>
      <c r="D83" s="41"/>
      <c r="E83" s="41"/>
      <c r="F83" s="28" t="str">
        <f>E15</f>
        <v>Kraj Vysočina, Žižkova 57</v>
      </c>
      <c r="G83" s="41"/>
      <c r="H83" s="41"/>
      <c r="I83" s="140" t="s">
        <v>37</v>
      </c>
      <c r="J83" s="38" t="str">
        <f>E21</f>
        <v>Miroslav Vorel, DiS</v>
      </c>
      <c r="K83" s="41"/>
      <c r="L83" s="45"/>
    </row>
    <row r="84" spans="2:12" s="1" customFormat="1" ht="27.9" customHeight="1">
      <c r="B84" s="40"/>
      <c r="C84" s="33" t="s">
        <v>35</v>
      </c>
      <c r="D84" s="41"/>
      <c r="E84" s="41"/>
      <c r="F84" s="28" t="str">
        <f>IF(E18="","",E18)</f>
        <v>Vyplň údaj</v>
      </c>
      <c r="G84" s="41"/>
      <c r="H84" s="41"/>
      <c r="I84" s="140" t="s">
        <v>40</v>
      </c>
      <c r="J84" s="38" t="str">
        <f>E24</f>
        <v>Ing. arch, Martin Jirovský</v>
      </c>
      <c r="K84" s="41"/>
      <c r="L84" s="45"/>
    </row>
    <row r="85" spans="2:12" s="1" customFormat="1" ht="10.3" customHeight="1">
      <c r="B85" s="40"/>
      <c r="C85" s="41"/>
      <c r="D85" s="41"/>
      <c r="E85" s="41"/>
      <c r="F85" s="41"/>
      <c r="G85" s="41"/>
      <c r="H85" s="41"/>
      <c r="I85" s="137"/>
      <c r="J85" s="41"/>
      <c r="K85" s="41"/>
      <c r="L85" s="45"/>
    </row>
    <row r="86" spans="2:20" s="10" customFormat="1" ht="29.25" customHeight="1">
      <c r="B86" s="187"/>
      <c r="C86" s="188" t="s">
        <v>180</v>
      </c>
      <c r="D86" s="189" t="s">
        <v>64</v>
      </c>
      <c r="E86" s="189" t="s">
        <v>60</v>
      </c>
      <c r="F86" s="189" t="s">
        <v>61</v>
      </c>
      <c r="G86" s="189" t="s">
        <v>181</v>
      </c>
      <c r="H86" s="189" t="s">
        <v>182</v>
      </c>
      <c r="I86" s="190" t="s">
        <v>183</v>
      </c>
      <c r="J86" s="189" t="s">
        <v>150</v>
      </c>
      <c r="K86" s="191" t="s">
        <v>184</v>
      </c>
      <c r="L86" s="192"/>
      <c r="M86" s="93" t="s">
        <v>32</v>
      </c>
      <c r="N86" s="94" t="s">
        <v>49</v>
      </c>
      <c r="O86" s="94" t="s">
        <v>185</v>
      </c>
      <c r="P86" s="94" t="s">
        <v>186</v>
      </c>
      <c r="Q86" s="94" t="s">
        <v>187</v>
      </c>
      <c r="R86" s="94" t="s">
        <v>188</v>
      </c>
      <c r="S86" s="94" t="s">
        <v>189</v>
      </c>
      <c r="T86" s="95" t="s">
        <v>190</v>
      </c>
    </row>
    <row r="87" spans="2:63" s="1" customFormat="1" ht="22.8" customHeight="1">
      <c r="B87" s="40"/>
      <c r="C87" s="100" t="s">
        <v>191</v>
      </c>
      <c r="D87" s="41"/>
      <c r="E87" s="41"/>
      <c r="F87" s="41"/>
      <c r="G87" s="41"/>
      <c r="H87" s="41"/>
      <c r="I87" s="137"/>
      <c r="J87" s="193">
        <f>BK87</f>
        <v>0</v>
      </c>
      <c r="K87" s="41"/>
      <c r="L87" s="45"/>
      <c r="M87" s="96"/>
      <c r="N87" s="97"/>
      <c r="O87" s="97"/>
      <c r="P87" s="194">
        <f>P88+P107+P111</f>
        <v>0</v>
      </c>
      <c r="Q87" s="97"/>
      <c r="R87" s="194">
        <f>R88+R107+R111</f>
        <v>1.003425</v>
      </c>
      <c r="S87" s="97"/>
      <c r="T87" s="195">
        <f>T88+T107+T111</f>
        <v>0</v>
      </c>
      <c r="AT87" s="18" t="s">
        <v>78</v>
      </c>
      <c r="AU87" s="18" t="s">
        <v>151</v>
      </c>
      <c r="BK87" s="196">
        <f>BK88+BK107+BK111</f>
        <v>0</v>
      </c>
    </row>
    <row r="88" spans="2:63" s="11" customFormat="1" ht="25.9" customHeight="1">
      <c r="B88" s="197"/>
      <c r="C88" s="198"/>
      <c r="D88" s="199" t="s">
        <v>78</v>
      </c>
      <c r="E88" s="200" t="s">
        <v>192</v>
      </c>
      <c r="F88" s="200" t="s">
        <v>193</v>
      </c>
      <c r="G88" s="198"/>
      <c r="H88" s="198"/>
      <c r="I88" s="201"/>
      <c r="J88" s="202">
        <f>BK88</f>
        <v>0</v>
      </c>
      <c r="K88" s="198"/>
      <c r="L88" s="203"/>
      <c r="M88" s="204"/>
      <c r="N88" s="205"/>
      <c r="O88" s="205"/>
      <c r="P88" s="206">
        <f>P89+P102+P104</f>
        <v>0</v>
      </c>
      <c r="Q88" s="205"/>
      <c r="R88" s="206">
        <f>R89+R102+R104</f>
        <v>1.003425</v>
      </c>
      <c r="S88" s="205"/>
      <c r="T88" s="207">
        <f>T89+T102+T104</f>
        <v>0</v>
      </c>
      <c r="AR88" s="208" t="s">
        <v>21</v>
      </c>
      <c r="AT88" s="209" t="s">
        <v>78</v>
      </c>
      <c r="AU88" s="209" t="s">
        <v>79</v>
      </c>
      <c r="AY88" s="208" t="s">
        <v>194</v>
      </c>
      <c r="BK88" s="210">
        <f>BK89+BK102+BK104</f>
        <v>0</v>
      </c>
    </row>
    <row r="89" spans="2:63" s="11" customFormat="1" ht="22.8" customHeight="1">
      <c r="B89" s="197"/>
      <c r="C89" s="198"/>
      <c r="D89" s="199" t="s">
        <v>78</v>
      </c>
      <c r="E89" s="211" t="s">
        <v>21</v>
      </c>
      <c r="F89" s="211" t="s">
        <v>195</v>
      </c>
      <c r="G89" s="198"/>
      <c r="H89" s="198"/>
      <c r="I89" s="201"/>
      <c r="J89" s="212">
        <f>BK89</f>
        <v>0</v>
      </c>
      <c r="K89" s="198"/>
      <c r="L89" s="203"/>
      <c r="M89" s="204"/>
      <c r="N89" s="205"/>
      <c r="O89" s="205"/>
      <c r="P89" s="206">
        <f>SUM(P90:P101)</f>
        <v>0</v>
      </c>
      <c r="Q89" s="205"/>
      <c r="R89" s="206">
        <f>SUM(R90:R101)</f>
        <v>0</v>
      </c>
      <c r="S89" s="205"/>
      <c r="T89" s="207">
        <f>SUM(T90:T101)</f>
        <v>0</v>
      </c>
      <c r="AR89" s="208" t="s">
        <v>21</v>
      </c>
      <c r="AT89" s="209" t="s">
        <v>78</v>
      </c>
      <c r="AU89" s="209" t="s">
        <v>21</v>
      </c>
      <c r="AY89" s="208" t="s">
        <v>194</v>
      </c>
      <c r="BK89" s="210">
        <f>SUM(BK90:BK101)</f>
        <v>0</v>
      </c>
    </row>
    <row r="90" spans="2:65" s="1" customFormat="1" ht="16.5" customHeight="1">
      <c r="B90" s="40"/>
      <c r="C90" s="213" t="s">
        <v>21</v>
      </c>
      <c r="D90" s="213" t="s">
        <v>196</v>
      </c>
      <c r="E90" s="214" t="s">
        <v>1326</v>
      </c>
      <c r="F90" s="215" t="s">
        <v>1327</v>
      </c>
      <c r="G90" s="216" t="s">
        <v>1328</v>
      </c>
      <c r="H90" s="217">
        <v>1</v>
      </c>
      <c r="I90" s="218"/>
      <c r="J90" s="219">
        <f>ROUND(I90*H90,2)</f>
        <v>0</v>
      </c>
      <c r="K90" s="215" t="s">
        <v>200</v>
      </c>
      <c r="L90" s="45"/>
      <c r="M90" s="220" t="s">
        <v>32</v>
      </c>
      <c r="N90" s="221" t="s">
        <v>51</v>
      </c>
      <c r="O90" s="85"/>
      <c r="P90" s="222">
        <f>O90*H90</f>
        <v>0</v>
      </c>
      <c r="Q90" s="222">
        <v>0</v>
      </c>
      <c r="R90" s="222">
        <f>Q90*H90</f>
        <v>0</v>
      </c>
      <c r="S90" s="222">
        <v>0</v>
      </c>
      <c r="T90" s="223">
        <f>S90*H90</f>
        <v>0</v>
      </c>
      <c r="AR90" s="224" t="s">
        <v>201</v>
      </c>
      <c r="AT90" s="224" t="s">
        <v>196</v>
      </c>
      <c r="AU90" s="224" t="s">
        <v>136</v>
      </c>
      <c r="AY90" s="18" t="s">
        <v>194</v>
      </c>
      <c r="BE90" s="225">
        <f>IF(N90="základní",J90,0)</f>
        <v>0</v>
      </c>
      <c r="BF90" s="225">
        <f>IF(N90="snížená",J90,0)</f>
        <v>0</v>
      </c>
      <c r="BG90" s="225">
        <f>IF(N90="zákl. přenesená",J90,0)</f>
        <v>0</v>
      </c>
      <c r="BH90" s="225">
        <f>IF(N90="sníž. přenesená",J90,0)</f>
        <v>0</v>
      </c>
      <c r="BI90" s="225">
        <f>IF(N90="nulová",J90,0)</f>
        <v>0</v>
      </c>
      <c r="BJ90" s="18" t="s">
        <v>136</v>
      </c>
      <c r="BK90" s="225">
        <f>ROUND(I90*H90,2)</f>
        <v>0</v>
      </c>
      <c r="BL90" s="18" t="s">
        <v>201</v>
      </c>
      <c r="BM90" s="224" t="s">
        <v>2618</v>
      </c>
    </row>
    <row r="91" spans="2:65" s="1" customFormat="1" ht="24" customHeight="1">
      <c r="B91" s="40"/>
      <c r="C91" s="213" t="s">
        <v>136</v>
      </c>
      <c r="D91" s="213" t="s">
        <v>196</v>
      </c>
      <c r="E91" s="214" t="s">
        <v>1330</v>
      </c>
      <c r="F91" s="215" t="s">
        <v>1331</v>
      </c>
      <c r="G91" s="216" t="s">
        <v>1332</v>
      </c>
      <c r="H91" s="217">
        <v>0.5</v>
      </c>
      <c r="I91" s="218"/>
      <c r="J91" s="219">
        <f>ROUND(I91*H91,2)</f>
        <v>0</v>
      </c>
      <c r="K91" s="215" t="s">
        <v>200</v>
      </c>
      <c r="L91" s="45"/>
      <c r="M91" s="220" t="s">
        <v>32</v>
      </c>
      <c r="N91" s="221" t="s">
        <v>51</v>
      </c>
      <c r="O91" s="85"/>
      <c r="P91" s="222">
        <f>O91*H91</f>
        <v>0</v>
      </c>
      <c r="Q91" s="222">
        <v>0</v>
      </c>
      <c r="R91" s="222">
        <f>Q91*H91</f>
        <v>0</v>
      </c>
      <c r="S91" s="222">
        <v>0</v>
      </c>
      <c r="T91" s="223">
        <f>S91*H91</f>
        <v>0</v>
      </c>
      <c r="AR91" s="224" t="s">
        <v>201</v>
      </c>
      <c r="AT91" s="224" t="s">
        <v>196</v>
      </c>
      <c r="AU91" s="224" t="s">
        <v>136</v>
      </c>
      <c r="AY91" s="18" t="s">
        <v>194</v>
      </c>
      <c r="BE91" s="225">
        <f>IF(N91="základní",J91,0)</f>
        <v>0</v>
      </c>
      <c r="BF91" s="225">
        <f>IF(N91="snížená",J91,0)</f>
        <v>0</v>
      </c>
      <c r="BG91" s="225">
        <f>IF(N91="zákl. přenesená",J91,0)</f>
        <v>0</v>
      </c>
      <c r="BH91" s="225">
        <f>IF(N91="sníž. přenesená",J91,0)</f>
        <v>0</v>
      </c>
      <c r="BI91" s="225">
        <f>IF(N91="nulová",J91,0)</f>
        <v>0</v>
      </c>
      <c r="BJ91" s="18" t="s">
        <v>136</v>
      </c>
      <c r="BK91" s="225">
        <f>ROUND(I91*H91,2)</f>
        <v>0</v>
      </c>
      <c r="BL91" s="18" t="s">
        <v>201</v>
      </c>
      <c r="BM91" s="224" t="s">
        <v>2619</v>
      </c>
    </row>
    <row r="92" spans="2:65" s="1" customFormat="1" ht="24" customHeight="1">
      <c r="B92" s="40"/>
      <c r="C92" s="213" t="s">
        <v>207</v>
      </c>
      <c r="D92" s="213" t="s">
        <v>196</v>
      </c>
      <c r="E92" s="214" t="s">
        <v>1334</v>
      </c>
      <c r="F92" s="215" t="s">
        <v>1335</v>
      </c>
      <c r="G92" s="216" t="s">
        <v>199</v>
      </c>
      <c r="H92" s="217">
        <v>5</v>
      </c>
      <c r="I92" s="218"/>
      <c r="J92" s="219">
        <f>ROUND(I92*H92,2)</f>
        <v>0</v>
      </c>
      <c r="K92" s="215" t="s">
        <v>200</v>
      </c>
      <c r="L92" s="45"/>
      <c r="M92" s="220" t="s">
        <v>32</v>
      </c>
      <c r="N92" s="221" t="s">
        <v>51</v>
      </c>
      <c r="O92" s="85"/>
      <c r="P92" s="222">
        <f>O92*H92</f>
        <v>0</v>
      </c>
      <c r="Q92" s="222">
        <v>0</v>
      </c>
      <c r="R92" s="222">
        <f>Q92*H92</f>
        <v>0</v>
      </c>
      <c r="S92" s="222">
        <v>0</v>
      </c>
      <c r="T92" s="223">
        <f>S92*H92</f>
        <v>0</v>
      </c>
      <c r="AR92" s="224" t="s">
        <v>201</v>
      </c>
      <c r="AT92" s="224" t="s">
        <v>196</v>
      </c>
      <c r="AU92" s="224" t="s">
        <v>136</v>
      </c>
      <c r="AY92" s="18" t="s">
        <v>194</v>
      </c>
      <c r="BE92" s="225">
        <f>IF(N92="základní",J92,0)</f>
        <v>0</v>
      </c>
      <c r="BF92" s="225">
        <f>IF(N92="snížená",J92,0)</f>
        <v>0</v>
      </c>
      <c r="BG92" s="225">
        <f>IF(N92="zákl. přenesená",J92,0)</f>
        <v>0</v>
      </c>
      <c r="BH92" s="225">
        <f>IF(N92="sníž. přenesená",J92,0)</f>
        <v>0</v>
      </c>
      <c r="BI92" s="225">
        <f>IF(N92="nulová",J92,0)</f>
        <v>0</v>
      </c>
      <c r="BJ92" s="18" t="s">
        <v>136</v>
      </c>
      <c r="BK92" s="225">
        <f>ROUND(I92*H92,2)</f>
        <v>0</v>
      </c>
      <c r="BL92" s="18" t="s">
        <v>201</v>
      </c>
      <c r="BM92" s="224" t="s">
        <v>2620</v>
      </c>
    </row>
    <row r="93" spans="2:65" s="1" customFormat="1" ht="24" customHeight="1">
      <c r="B93" s="40"/>
      <c r="C93" s="213" t="s">
        <v>201</v>
      </c>
      <c r="D93" s="213" t="s">
        <v>196</v>
      </c>
      <c r="E93" s="214" t="s">
        <v>1337</v>
      </c>
      <c r="F93" s="215" t="s">
        <v>1338</v>
      </c>
      <c r="G93" s="216" t="s">
        <v>199</v>
      </c>
      <c r="H93" s="217">
        <v>5</v>
      </c>
      <c r="I93" s="218"/>
      <c r="J93" s="219">
        <f>ROUND(I93*H93,2)</f>
        <v>0</v>
      </c>
      <c r="K93" s="215" t="s">
        <v>200</v>
      </c>
      <c r="L93" s="45"/>
      <c r="M93" s="220" t="s">
        <v>32</v>
      </c>
      <c r="N93" s="221" t="s">
        <v>51</v>
      </c>
      <c r="O93" s="85"/>
      <c r="P93" s="222">
        <f>O93*H93</f>
        <v>0</v>
      </c>
      <c r="Q93" s="222">
        <v>0</v>
      </c>
      <c r="R93" s="222">
        <f>Q93*H93</f>
        <v>0</v>
      </c>
      <c r="S93" s="222">
        <v>0</v>
      </c>
      <c r="T93" s="223">
        <f>S93*H93</f>
        <v>0</v>
      </c>
      <c r="AR93" s="224" t="s">
        <v>201</v>
      </c>
      <c r="AT93" s="224" t="s">
        <v>196</v>
      </c>
      <c r="AU93" s="224" t="s">
        <v>136</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201</v>
      </c>
      <c r="BM93" s="224" t="s">
        <v>2621</v>
      </c>
    </row>
    <row r="94" spans="2:65" s="1" customFormat="1" ht="24" customHeight="1">
      <c r="B94" s="40"/>
      <c r="C94" s="213" t="s">
        <v>214</v>
      </c>
      <c r="D94" s="213" t="s">
        <v>196</v>
      </c>
      <c r="E94" s="214" t="s">
        <v>1340</v>
      </c>
      <c r="F94" s="215" t="s">
        <v>1341</v>
      </c>
      <c r="G94" s="216" t="s">
        <v>199</v>
      </c>
      <c r="H94" s="217">
        <v>5</v>
      </c>
      <c r="I94" s="218"/>
      <c r="J94" s="219">
        <f>ROUND(I94*H94,2)</f>
        <v>0</v>
      </c>
      <c r="K94" s="215" t="s">
        <v>200</v>
      </c>
      <c r="L94" s="45"/>
      <c r="M94" s="220" t="s">
        <v>32</v>
      </c>
      <c r="N94" s="221" t="s">
        <v>51</v>
      </c>
      <c r="O94" s="85"/>
      <c r="P94" s="222">
        <f>O94*H94</f>
        <v>0</v>
      </c>
      <c r="Q94" s="222">
        <v>0</v>
      </c>
      <c r="R94" s="222">
        <f>Q94*H94</f>
        <v>0</v>
      </c>
      <c r="S94" s="222">
        <v>0</v>
      </c>
      <c r="T94" s="223">
        <f>S94*H94</f>
        <v>0</v>
      </c>
      <c r="AR94" s="224" t="s">
        <v>201</v>
      </c>
      <c r="AT94" s="224" t="s">
        <v>196</v>
      </c>
      <c r="AU94" s="224" t="s">
        <v>136</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201</v>
      </c>
      <c r="BM94" s="224" t="s">
        <v>2622</v>
      </c>
    </row>
    <row r="95" spans="2:65" s="1" customFormat="1" ht="24" customHeight="1">
      <c r="B95" s="40"/>
      <c r="C95" s="213" t="s">
        <v>219</v>
      </c>
      <c r="D95" s="213" t="s">
        <v>196</v>
      </c>
      <c r="E95" s="214" t="s">
        <v>1343</v>
      </c>
      <c r="F95" s="215" t="s">
        <v>1344</v>
      </c>
      <c r="G95" s="216" t="s">
        <v>199</v>
      </c>
      <c r="H95" s="217">
        <v>0.6</v>
      </c>
      <c r="I95" s="218"/>
      <c r="J95" s="219">
        <f>ROUND(I95*H95,2)</f>
        <v>0</v>
      </c>
      <c r="K95" s="215" t="s">
        <v>200</v>
      </c>
      <c r="L95" s="45"/>
      <c r="M95" s="220" t="s">
        <v>32</v>
      </c>
      <c r="N95" s="221" t="s">
        <v>51</v>
      </c>
      <c r="O95" s="85"/>
      <c r="P95" s="222">
        <f>O95*H95</f>
        <v>0</v>
      </c>
      <c r="Q95" s="222">
        <v>0</v>
      </c>
      <c r="R95" s="222">
        <f>Q95*H95</f>
        <v>0</v>
      </c>
      <c r="S95" s="222">
        <v>0</v>
      </c>
      <c r="T95" s="223">
        <f>S95*H95</f>
        <v>0</v>
      </c>
      <c r="AR95" s="224" t="s">
        <v>201</v>
      </c>
      <c r="AT95" s="224" t="s">
        <v>196</v>
      </c>
      <c r="AU95" s="224" t="s">
        <v>136</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201</v>
      </c>
      <c r="BM95" s="224" t="s">
        <v>2623</v>
      </c>
    </row>
    <row r="96" spans="2:65" s="1" customFormat="1" ht="24" customHeight="1">
      <c r="B96" s="40"/>
      <c r="C96" s="213" t="s">
        <v>223</v>
      </c>
      <c r="D96" s="213" t="s">
        <v>196</v>
      </c>
      <c r="E96" s="214" t="s">
        <v>1346</v>
      </c>
      <c r="F96" s="215" t="s">
        <v>1347</v>
      </c>
      <c r="G96" s="216" t="s">
        <v>199</v>
      </c>
      <c r="H96" s="217">
        <v>0.6</v>
      </c>
      <c r="I96" s="218"/>
      <c r="J96" s="219">
        <f>ROUND(I96*H96,2)</f>
        <v>0</v>
      </c>
      <c r="K96" s="215" t="s">
        <v>200</v>
      </c>
      <c r="L96" s="45"/>
      <c r="M96" s="220" t="s">
        <v>32</v>
      </c>
      <c r="N96" s="221" t="s">
        <v>51</v>
      </c>
      <c r="O96" s="85"/>
      <c r="P96" s="222">
        <f>O96*H96</f>
        <v>0</v>
      </c>
      <c r="Q96" s="222">
        <v>0</v>
      </c>
      <c r="R96" s="222">
        <f>Q96*H96</f>
        <v>0</v>
      </c>
      <c r="S96" s="222">
        <v>0</v>
      </c>
      <c r="T96" s="223">
        <f>S96*H96</f>
        <v>0</v>
      </c>
      <c r="AR96" s="224" t="s">
        <v>201</v>
      </c>
      <c r="AT96" s="224" t="s">
        <v>196</v>
      </c>
      <c r="AU96" s="224" t="s">
        <v>136</v>
      </c>
      <c r="AY96" s="18" t="s">
        <v>194</v>
      </c>
      <c r="BE96" s="225">
        <f>IF(N96="základní",J96,0)</f>
        <v>0</v>
      </c>
      <c r="BF96" s="225">
        <f>IF(N96="snížená",J96,0)</f>
        <v>0</v>
      </c>
      <c r="BG96" s="225">
        <f>IF(N96="zákl. přenesená",J96,0)</f>
        <v>0</v>
      </c>
      <c r="BH96" s="225">
        <f>IF(N96="sníž. přenesená",J96,0)</f>
        <v>0</v>
      </c>
      <c r="BI96" s="225">
        <f>IF(N96="nulová",J96,0)</f>
        <v>0</v>
      </c>
      <c r="BJ96" s="18" t="s">
        <v>136</v>
      </c>
      <c r="BK96" s="225">
        <f>ROUND(I96*H96,2)</f>
        <v>0</v>
      </c>
      <c r="BL96" s="18" t="s">
        <v>201</v>
      </c>
      <c r="BM96" s="224" t="s">
        <v>2624</v>
      </c>
    </row>
    <row r="97" spans="2:65" s="1" customFormat="1" ht="16.5" customHeight="1">
      <c r="B97" s="40"/>
      <c r="C97" s="213" t="s">
        <v>227</v>
      </c>
      <c r="D97" s="213" t="s">
        <v>196</v>
      </c>
      <c r="E97" s="214" t="s">
        <v>236</v>
      </c>
      <c r="F97" s="215" t="s">
        <v>237</v>
      </c>
      <c r="G97" s="216" t="s">
        <v>199</v>
      </c>
      <c r="H97" s="217">
        <v>0.6</v>
      </c>
      <c r="I97" s="218"/>
      <c r="J97" s="219">
        <f>ROUND(I97*H97,2)</f>
        <v>0</v>
      </c>
      <c r="K97" s="215" t="s">
        <v>200</v>
      </c>
      <c r="L97" s="45"/>
      <c r="M97" s="220" t="s">
        <v>32</v>
      </c>
      <c r="N97" s="221" t="s">
        <v>51</v>
      </c>
      <c r="O97" s="85"/>
      <c r="P97" s="222">
        <f>O97*H97</f>
        <v>0</v>
      </c>
      <c r="Q97" s="222">
        <v>0</v>
      </c>
      <c r="R97" s="222">
        <f>Q97*H97</f>
        <v>0</v>
      </c>
      <c r="S97" s="222">
        <v>0</v>
      </c>
      <c r="T97" s="223">
        <f>S97*H97</f>
        <v>0</v>
      </c>
      <c r="AR97" s="224" t="s">
        <v>201</v>
      </c>
      <c r="AT97" s="224" t="s">
        <v>196</v>
      </c>
      <c r="AU97" s="224" t="s">
        <v>136</v>
      </c>
      <c r="AY97" s="18" t="s">
        <v>194</v>
      </c>
      <c r="BE97" s="225">
        <f>IF(N97="základní",J97,0)</f>
        <v>0</v>
      </c>
      <c r="BF97" s="225">
        <f>IF(N97="snížená",J97,0)</f>
        <v>0</v>
      </c>
      <c r="BG97" s="225">
        <f>IF(N97="zákl. přenesená",J97,0)</f>
        <v>0</v>
      </c>
      <c r="BH97" s="225">
        <f>IF(N97="sníž. přenesená",J97,0)</f>
        <v>0</v>
      </c>
      <c r="BI97" s="225">
        <f>IF(N97="nulová",J97,0)</f>
        <v>0</v>
      </c>
      <c r="BJ97" s="18" t="s">
        <v>136</v>
      </c>
      <c r="BK97" s="225">
        <f>ROUND(I97*H97,2)</f>
        <v>0</v>
      </c>
      <c r="BL97" s="18" t="s">
        <v>201</v>
      </c>
      <c r="BM97" s="224" t="s">
        <v>2625</v>
      </c>
    </row>
    <row r="98" spans="2:65" s="1" customFormat="1" ht="24" customHeight="1">
      <c r="B98" s="40"/>
      <c r="C98" s="213" t="s">
        <v>231</v>
      </c>
      <c r="D98" s="213" t="s">
        <v>196</v>
      </c>
      <c r="E98" s="214" t="s">
        <v>240</v>
      </c>
      <c r="F98" s="215" t="s">
        <v>241</v>
      </c>
      <c r="G98" s="216" t="s">
        <v>242</v>
      </c>
      <c r="H98" s="217">
        <v>1.02</v>
      </c>
      <c r="I98" s="218"/>
      <c r="J98" s="219">
        <f>ROUND(I98*H98,2)</f>
        <v>0</v>
      </c>
      <c r="K98" s="215" t="s">
        <v>200</v>
      </c>
      <c r="L98" s="45"/>
      <c r="M98" s="220" t="s">
        <v>32</v>
      </c>
      <c r="N98" s="221" t="s">
        <v>51</v>
      </c>
      <c r="O98" s="85"/>
      <c r="P98" s="222">
        <f>O98*H98</f>
        <v>0</v>
      </c>
      <c r="Q98" s="222">
        <v>0</v>
      </c>
      <c r="R98" s="222">
        <f>Q98*H98</f>
        <v>0</v>
      </c>
      <c r="S98" s="222">
        <v>0</v>
      </c>
      <c r="T98" s="223">
        <f>S98*H98</f>
        <v>0</v>
      </c>
      <c r="AR98" s="224" t="s">
        <v>201</v>
      </c>
      <c r="AT98" s="224" t="s">
        <v>196</v>
      </c>
      <c r="AU98" s="224" t="s">
        <v>136</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201</v>
      </c>
      <c r="BM98" s="224" t="s">
        <v>2626</v>
      </c>
    </row>
    <row r="99" spans="2:51" s="12" customFormat="1" ht="12">
      <c r="B99" s="236"/>
      <c r="C99" s="237"/>
      <c r="D99" s="238" t="s">
        <v>258</v>
      </c>
      <c r="E99" s="239" t="s">
        <v>32</v>
      </c>
      <c r="F99" s="240" t="s">
        <v>2627</v>
      </c>
      <c r="G99" s="237"/>
      <c r="H99" s="241">
        <v>1.02</v>
      </c>
      <c r="I99" s="242"/>
      <c r="J99" s="237"/>
      <c r="K99" s="237"/>
      <c r="L99" s="243"/>
      <c r="M99" s="244"/>
      <c r="N99" s="245"/>
      <c r="O99" s="245"/>
      <c r="P99" s="245"/>
      <c r="Q99" s="245"/>
      <c r="R99" s="245"/>
      <c r="S99" s="245"/>
      <c r="T99" s="246"/>
      <c r="AT99" s="247" t="s">
        <v>258</v>
      </c>
      <c r="AU99" s="247" t="s">
        <v>136</v>
      </c>
      <c r="AV99" s="12" t="s">
        <v>136</v>
      </c>
      <c r="AW99" s="12" t="s">
        <v>39</v>
      </c>
      <c r="AX99" s="12" t="s">
        <v>21</v>
      </c>
      <c r="AY99" s="247" t="s">
        <v>194</v>
      </c>
    </row>
    <row r="100" spans="2:65" s="1" customFormat="1" ht="24" customHeight="1">
      <c r="B100" s="40"/>
      <c r="C100" s="213" t="s">
        <v>235</v>
      </c>
      <c r="D100" s="213" t="s">
        <v>196</v>
      </c>
      <c r="E100" s="214" t="s">
        <v>1354</v>
      </c>
      <c r="F100" s="215" t="s">
        <v>1355</v>
      </c>
      <c r="G100" s="216" t="s">
        <v>199</v>
      </c>
      <c r="H100" s="217">
        <v>1.9</v>
      </c>
      <c r="I100" s="218"/>
      <c r="J100" s="219">
        <f>ROUND(I100*H100,2)</f>
        <v>0</v>
      </c>
      <c r="K100" s="215" t="s">
        <v>200</v>
      </c>
      <c r="L100" s="45"/>
      <c r="M100" s="220" t="s">
        <v>32</v>
      </c>
      <c r="N100" s="221" t="s">
        <v>51</v>
      </c>
      <c r="O100" s="85"/>
      <c r="P100" s="222">
        <f>O100*H100</f>
        <v>0</v>
      </c>
      <c r="Q100" s="222">
        <v>0</v>
      </c>
      <c r="R100" s="222">
        <f>Q100*H100</f>
        <v>0</v>
      </c>
      <c r="S100" s="222">
        <v>0</v>
      </c>
      <c r="T100" s="223">
        <f>S100*H100</f>
        <v>0</v>
      </c>
      <c r="AR100" s="224" t="s">
        <v>201</v>
      </c>
      <c r="AT100" s="224" t="s">
        <v>196</v>
      </c>
      <c r="AU100" s="224" t="s">
        <v>136</v>
      </c>
      <c r="AY100" s="18" t="s">
        <v>194</v>
      </c>
      <c r="BE100" s="225">
        <f>IF(N100="základní",J100,0)</f>
        <v>0</v>
      </c>
      <c r="BF100" s="225">
        <f>IF(N100="snížená",J100,0)</f>
        <v>0</v>
      </c>
      <c r="BG100" s="225">
        <f>IF(N100="zákl. přenesená",J100,0)</f>
        <v>0</v>
      </c>
      <c r="BH100" s="225">
        <f>IF(N100="sníž. přenesená",J100,0)</f>
        <v>0</v>
      </c>
      <c r="BI100" s="225">
        <f>IF(N100="nulová",J100,0)</f>
        <v>0</v>
      </c>
      <c r="BJ100" s="18" t="s">
        <v>136</v>
      </c>
      <c r="BK100" s="225">
        <f>ROUND(I100*H100,2)</f>
        <v>0</v>
      </c>
      <c r="BL100" s="18" t="s">
        <v>201</v>
      </c>
      <c r="BM100" s="224" t="s">
        <v>2628</v>
      </c>
    </row>
    <row r="101" spans="2:65" s="1" customFormat="1" ht="36" customHeight="1">
      <c r="B101" s="40"/>
      <c r="C101" s="213" t="s">
        <v>239</v>
      </c>
      <c r="D101" s="213" t="s">
        <v>196</v>
      </c>
      <c r="E101" s="214" t="s">
        <v>1351</v>
      </c>
      <c r="F101" s="215" t="s">
        <v>1352</v>
      </c>
      <c r="G101" s="216" t="s">
        <v>199</v>
      </c>
      <c r="H101" s="217">
        <v>1.9</v>
      </c>
      <c r="I101" s="218"/>
      <c r="J101" s="219">
        <f>ROUND(I101*H101,2)</f>
        <v>0</v>
      </c>
      <c r="K101" s="215" t="s">
        <v>200</v>
      </c>
      <c r="L101" s="45"/>
      <c r="M101" s="220" t="s">
        <v>32</v>
      </c>
      <c r="N101" s="221" t="s">
        <v>51</v>
      </c>
      <c r="O101" s="85"/>
      <c r="P101" s="222">
        <f>O101*H101</f>
        <v>0</v>
      </c>
      <c r="Q101" s="222">
        <v>0</v>
      </c>
      <c r="R101" s="222">
        <f>Q101*H101</f>
        <v>0</v>
      </c>
      <c r="S101" s="222">
        <v>0</v>
      </c>
      <c r="T101" s="223">
        <f>S101*H101</f>
        <v>0</v>
      </c>
      <c r="AR101" s="224" t="s">
        <v>201</v>
      </c>
      <c r="AT101" s="224" t="s">
        <v>196</v>
      </c>
      <c r="AU101" s="224" t="s">
        <v>136</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201</v>
      </c>
      <c r="BM101" s="224" t="s">
        <v>2629</v>
      </c>
    </row>
    <row r="102" spans="2:63" s="11" customFormat="1" ht="22.8" customHeight="1">
      <c r="B102" s="197"/>
      <c r="C102" s="198"/>
      <c r="D102" s="199" t="s">
        <v>78</v>
      </c>
      <c r="E102" s="211" t="s">
        <v>201</v>
      </c>
      <c r="F102" s="211" t="s">
        <v>413</v>
      </c>
      <c r="G102" s="198"/>
      <c r="H102" s="198"/>
      <c r="I102" s="201"/>
      <c r="J102" s="212">
        <f>BK102</f>
        <v>0</v>
      </c>
      <c r="K102" s="198"/>
      <c r="L102" s="203"/>
      <c r="M102" s="204"/>
      <c r="N102" s="205"/>
      <c r="O102" s="205"/>
      <c r="P102" s="206">
        <f>P103</f>
        <v>0</v>
      </c>
      <c r="Q102" s="205"/>
      <c r="R102" s="206">
        <f>R103</f>
        <v>0.945385</v>
      </c>
      <c r="S102" s="205"/>
      <c r="T102" s="207">
        <f>T103</f>
        <v>0</v>
      </c>
      <c r="AR102" s="208" t="s">
        <v>21</v>
      </c>
      <c r="AT102" s="209" t="s">
        <v>78</v>
      </c>
      <c r="AU102" s="209" t="s">
        <v>21</v>
      </c>
      <c r="AY102" s="208" t="s">
        <v>194</v>
      </c>
      <c r="BK102" s="210">
        <f>BK103</f>
        <v>0</v>
      </c>
    </row>
    <row r="103" spans="2:65" s="1" customFormat="1" ht="16.5" customHeight="1">
      <c r="B103" s="40"/>
      <c r="C103" s="213" t="s">
        <v>244</v>
      </c>
      <c r="D103" s="213" t="s">
        <v>196</v>
      </c>
      <c r="E103" s="214" t="s">
        <v>1360</v>
      </c>
      <c r="F103" s="215" t="s">
        <v>1361</v>
      </c>
      <c r="G103" s="216" t="s">
        <v>199</v>
      </c>
      <c r="H103" s="217">
        <v>0.5</v>
      </c>
      <c r="I103" s="218"/>
      <c r="J103" s="219">
        <f>ROUND(I103*H103,2)</f>
        <v>0</v>
      </c>
      <c r="K103" s="215" t="s">
        <v>200</v>
      </c>
      <c r="L103" s="45"/>
      <c r="M103" s="220" t="s">
        <v>32</v>
      </c>
      <c r="N103" s="221" t="s">
        <v>51</v>
      </c>
      <c r="O103" s="85"/>
      <c r="P103" s="222">
        <f>O103*H103</f>
        <v>0</v>
      </c>
      <c r="Q103" s="222">
        <v>1.89077</v>
      </c>
      <c r="R103" s="222">
        <f>Q103*H103</f>
        <v>0.945385</v>
      </c>
      <c r="S103" s="222">
        <v>0</v>
      </c>
      <c r="T103" s="223">
        <f>S103*H103</f>
        <v>0</v>
      </c>
      <c r="AR103" s="224" t="s">
        <v>201</v>
      </c>
      <c r="AT103" s="224" t="s">
        <v>196</v>
      </c>
      <c r="AU103" s="224" t="s">
        <v>136</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201</v>
      </c>
      <c r="BM103" s="224" t="s">
        <v>2630</v>
      </c>
    </row>
    <row r="104" spans="2:63" s="11" customFormat="1" ht="22.8" customHeight="1">
      <c r="B104" s="197"/>
      <c r="C104" s="198"/>
      <c r="D104" s="199" t="s">
        <v>78</v>
      </c>
      <c r="E104" s="211" t="s">
        <v>227</v>
      </c>
      <c r="F104" s="211" t="s">
        <v>1363</v>
      </c>
      <c r="G104" s="198"/>
      <c r="H104" s="198"/>
      <c r="I104" s="201"/>
      <c r="J104" s="212">
        <f>BK104</f>
        <v>0</v>
      </c>
      <c r="K104" s="198"/>
      <c r="L104" s="203"/>
      <c r="M104" s="204"/>
      <c r="N104" s="205"/>
      <c r="O104" s="205"/>
      <c r="P104" s="206">
        <f>SUM(P105:P106)</f>
        <v>0</v>
      </c>
      <c r="Q104" s="205"/>
      <c r="R104" s="206">
        <f>SUM(R105:R106)</f>
        <v>0.05804</v>
      </c>
      <c r="S104" s="205"/>
      <c r="T104" s="207">
        <f>SUM(T105:T106)</f>
        <v>0</v>
      </c>
      <c r="AR104" s="208" t="s">
        <v>21</v>
      </c>
      <c r="AT104" s="209" t="s">
        <v>78</v>
      </c>
      <c r="AU104" s="209" t="s">
        <v>21</v>
      </c>
      <c r="AY104" s="208" t="s">
        <v>194</v>
      </c>
      <c r="BK104" s="210">
        <f>SUM(BK105:BK106)</f>
        <v>0</v>
      </c>
    </row>
    <row r="105" spans="2:65" s="1" customFormat="1" ht="24" customHeight="1">
      <c r="B105" s="40"/>
      <c r="C105" s="213" t="s">
        <v>248</v>
      </c>
      <c r="D105" s="213" t="s">
        <v>196</v>
      </c>
      <c r="E105" s="214" t="s">
        <v>1364</v>
      </c>
      <c r="F105" s="215" t="s">
        <v>1365</v>
      </c>
      <c r="G105" s="216" t="s">
        <v>262</v>
      </c>
      <c r="H105" s="217">
        <v>8</v>
      </c>
      <c r="I105" s="218"/>
      <c r="J105" s="219">
        <f>ROUND(I105*H105,2)</f>
        <v>0</v>
      </c>
      <c r="K105" s="215" t="s">
        <v>200</v>
      </c>
      <c r="L105" s="45"/>
      <c r="M105" s="220" t="s">
        <v>32</v>
      </c>
      <c r="N105" s="221" t="s">
        <v>51</v>
      </c>
      <c r="O105" s="85"/>
      <c r="P105" s="222">
        <f>O105*H105</f>
        <v>0</v>
      </c>
      <c r="Q105" s="222">
        <v>0.00128</v>
      </c>
      <c r="R105" s="222">
        <f>Q105*H105</f>
        <v>0.01024</v>
      </c>
      <c r="S105" s="222">
        <v>0</v>
      </c>
      <c r="T105" s="223">
        <f>S105*H105</f>
        <v>0</v>
      </c>
      <c r="AR105" s="224" t="s">
        <v>201</v>
      </c>
      <c r="AT105" s="224" t="s">
        <v>196</v>
      </c>
      <c r="AU105" s="224" t="s">
        <v>136</v>
      </c>
      <c r="AY105" s="18" t="s">
        <v>194</v>
      </c>
      <c r="BE105" s="225">
        <f>IF(N105="základní",J105,0)</f>
        <v>0</v>
      </c>
      <c r="BF105" s="225">
        <f>IF(N105="snížená",J105,0)</f>
        <v>0</v>
      </c>
      <c r="BG105" s="225">
        <f>IF(N105="zákl. přenesená",J105,0)</f>
        <v>0</v>
      </c>
      <c r="BH105" s="225">
        <f>IF(N105="sníž. přenesená",J105,0)</f>
        <v>0</v>
      </c>
      <c r="BI105" s="225">
        <f>IF(N105="nulová",J105,0)</f>
        <v>0</v>
      </c>
      <c r="BJ105" s="18" t="s">
        <v>136</v>
      </c>
      <c r="BK105" s="225">
        <f>ROUND(I105*H105,2)</f>
        <v>0</v>
      </c>
      <c r="BL105" s="18" t="s">
        <v>201</v>
      </c>
      <c r="BM105" s="224" t="s">
        <v>2631</v>
      </c>
    </row>
    <row r="106" spans="2:65" s="1" customFormat="1" ht="24" customHeight="1">
      <c r="B106" s="40"/>
      <c r="C106" s="213" t="s">
        <v>254</v>
      </c>
      <c r="D106" s="213" t="s">
        <v>196</v>
      </c>
      <c r="E106" s="214" t="s">
        <v>2632</v>
      </c>
      <c r="F106" s="215" t="s">
        <v>2633</v>
      </c>
      <c r="G106" s="216" t="s">
        <v>205</v>
      </c>
      <c r="H106" s="217">
        <v>1</v>
      </c>
      <c r="I106" s="218"/>
      <c r="J106" s="219">
        <f>ROUND(I106*H106,2)</f>
        <v>0</v>
      </c>
      <c r="K106" s="215" t="s">
        <v>200</v>
      </c>
      <c r="L106" s="45"/>
      <c r="M106" s="220" t="s">
        <v>32</v>
      </c>
      <c r="N106" s="221" t="s">
        <v>51</v>
      </c>
      <c r="O106" s="85"/>
      <c r="P106" s="222">
        <f>O106*H106</f>
        <v>0</v>
      </c>
      <c r="Q106" s="222">
        <v>0.0478</v>
      </c>
      <c r="R106" s="222">
        <f>Q106*H106</f>
        <v>0.0478</v>
      </c>
      <c r="S106" s="222">
        <v>0</v>
      </c>
      <c r="T106" s="223">
        <f>S106*H106</f>
        <v>0</v>
      </c>
      <c r="AR106" s="224" t="s">
        <v>201</v>
      </c>
      <c r="AT106" s="224" t="s">
        <v>196</v>
      </c>
      <c r="AU106" s="224" t="s">
        <v>136</v>
      </c>
      <c r="AY106" s="18" t="s">
        <v>194</v>
      </c>
      <c r="BE106" s="225">
        <f>IF(N106="základní",J106,0)</f>
        <v>0</v>
      </c>
      <c r="BF106" s="225">
        <f>IF(N106="snížená",J106,0)</f>
        <v>0</v>
      </c>
      <c r="BG106" s="225">
        <f>IF(N106="zákl. přenesená",J106,0)</f>
        <v>0</v>
      </c>
      <c r="BH106" s="225">
        <f>IF(N106="sníž. přenesená",J106,0)</f>
        <v>0</v>
      </c>
      <c r="BI106" s="225">
        <f>IF(N106="nulová",J106,0)</f>
        <v>0</v>
      </c>
      <c r="BJ106" s="18" t="s">
        <v>136</v>
      </c>
      <c r="BK106" s="225">
        <f>ROUND(I106*H106,2)</f>
        <v>0</v>
      </c>
      <c r="BL106" s="18" t="s">
        <v>201</v>
      </c>
      <c r="BM106" s="224" t="s">
        <v>2634</v>
      </c>
    </row>
    <row r="107" spans="2:63" s="11" customFormat="1" ht="25.9" customHeight="1">
      <c r="B107" s="197"/>
      <c r="C107" s="198"/>
      <c r="D107" s="199" t="s">
        <v>78</v>
      </c>
      <c r="E107" s="200" t="s">
        <v>681</v>
      </c>
      <c r="F107" s="200" t="s">
        <v>682</v>
      </c>
      <c r="G107" s="198"/>
      <c r="H107" s="198"/>
      <c r="I107" s="201"/>
      <c r="J107" s="202">
        <f>BK107</f>
        <v>0</v>
      </c>
      <c r="K107" s="198"/>
      <c r="L107" s="203"/>
      <c r="M107" s="204"/>
      <c r="N107" s="205"/>
      <c r="O107" s="205"/>
      <c r="P107" s="206">
        <f>P108</f>
        <v>0</v>
      </c>
      <c r="Q107" s="205"/>
      <c r="R107" s="206">
        <f>R108</f>
        <v>0</v>
      </c>
      <c r="S107" s="205"/>
      <c r="T107" s="207">
        <f>T108</f>
        <v>0</v>
      </c>
      <c r="AR107" s="208" t="s">
        <v>136</v>
      </c>
      <c r="AT107" s="209" t="s">
        <v>78</v>
      </c>
      <c r="AU107" s="209" t="s">
        <v>79</v>
      </c>
      <c r="AY107" s="208" t="s">
        <v>194</v>
      </c>
      <c r="BK107" s="210">
        <f>BK108</f>
        <v>0</v>
      </c>
    </row>
    <row r="108" spans="2:63" s="11" customFormat="1" ht="22.8" customHeight="1">
      <c r="B108" s="197"/>
      <c r="C108" s="198"/>
      <c r="D108" s="199" t="s">
        <v>78</v>
      </c>
      <c r="E108" s="211" t="s">
        <v>863</v>
      </c>
      <c r="F108" s="211" t="s">
        <v>864</v>
      </c>
      <c r="G108" s="198"/>
      <c r="H108" s="198"/>
      <c r="I108" s="201"/>
      <c r="J108" s="212">
        <f>BK108</f>
        <v>0</v>
      </c>
      <c r="K108" s="198"/>
      <c r="L108" s="203"/>
      <c r="M108" s="204"/>
      <c r="N108" s="205"/>
      <c r="O108" s="205"/>
      <c r="P108" s="206">
        <f>SUM(P109:P110)</f>
        <v>0</v>
      </c>
      <c r="Q108" s="205"/>
      <c r="R108" s="206">
        <f>SUM(R109:R110)</f>
        <v>0</v>
      </c>
      <c r="S108" s="205"/>
      <c r="T108" s="207">
        <f>SUM(T109:T110)</f>
        <v>0</v>
      </c>
      <c r="AR108" s="208" t="s">
        <v>136</v>
      </c>
      <c r="AT108" s="209" t="s">
        <v>78</v>
      </c>
      <c r="AU108" s="209" t="s">
        <v>21</v>
      </c>
      <c r="AY108" s="208" t="s">
        <v>194</v>
      </c>
      <c r="BK108" s="210">
        <f>SUM(BK109:BK110)</f>
        <v>0</v>
      </c>
    </row>
    <row r="109" spans="2:65" s="1" customFormat="1" ht="16.5" customHeight="1">
      <c r="B109" s="40"/>
      <c r="C109" s="213" t="s">
        <v>8</v>
      </c>
      <c r="D109" s="213" t="s">
        <v>196</v>
      </c>
      <c r="E109" s="214" t="s">
        <v>1458</v>
      </c>
      <c r="F109" s="215" t="s">
        <v>1459</v>
      </c>
      <c r="G109" s="216" t="s">
        <v>262</v>
      </c>
      <c r="H109" s="217">
        <v>8</v>
      </c>
      <c r="I109" s="218"/>
      <c r="J109" s="219">
        <f>ROUND(I109*H109,2)</f>
        <v>0</v>
      </c>
      <c r="K109" s="215" t="s">
        <v>200</v>
      </c>
      <c r="L109" s="45"/>
      <c r="M109" s="220" t="s">
        <v>32</v>
      </c>
      <c r="N109" s="221" t="s">
        <v>51</v>
      </c>
      <c r="O109" s="85"/>
      <c r="P109" s="222">
        <f>O109*H109</f>
        <v>0</v>
      </c>
      <c r="Q109" s="222">
        <v>0</v>
      </c>
      <c r="R109" s="222">
        <f>Q109*H109</f>
        <v>0</v>
      </c>
      <c r="S109" s="222">
        <v>0</v>
      </c>
      <c r="T109" s="223">
        <f>S109*H109</f>
        <v>0</v>
      </c>
      <c r="AR109" s="224" t="s">
        <v>267</v>
      </c>
      <c r="AT109" s="224" t="s">
        <v>196</v>
      </c>
      <c r="AU109" s="224" t="s">
        <v>136</v>
      </c>
      <c r="AY109" s="18" t="s">
        <v>194</v>
      </c>
      <c r="BE109" s="225">
        <f>IF(N109="základní",J109,0)</f>
        <v>0</v>
      </c>
      <c r="BF109" s="225">
        <f>IF(N109="snížená",J109,0)</f>
        <v>0</v>
      </c>
      <c r="BG109" s="225">
        <f>IF(N109="zákl. přenesená",J109,0)</f>
        <v>0</v>
      </c>
      <c r="BH109" s="225">
        <f>IF(N109="sníž. přenesená",J109,0)</f>
        <v>0</v>
      </c>
      <c r="BI109" s="225">
        <f>IF(N109="nulová",J109,0)</f>
        <v>0</v>
      </c>
      <c r="BJ109" s="18" t="s">
        <v>136</v>
      </c>
      <c r="BK109" s="225">
        <f>ROUND(I109*H109,2)</f>
        <v>0</v>
      </c>
      <c r="BL109" s="18" t="s">
        <v>267</v>
      </c>
      <c r="BM109" s="224" t="s">
        <v>2635</v>
      </c>
    </row>
    <row r="110" spans="2:65" s="1" customFormat="1" ht="24" customHeight="1">
      <c r="B110" s="40"/>
      <c r="C110" s="213" t="s">
        <v>267</v>
      </c>
      <c r="D110" s="213" t="s">
        <v>196</v>
      </c>
      <c r="E110" s="214" t="s">
        <v>1464</v>
      </c>
      <c r="F110" s="215" t="s">
        <v>1465</v>
      </c>
      <c r="G110" s="216" t="s">
        <v>242</v>
      </c>
      <c r="H110" s="217">
        <v>0.058</v>
      </c>
      <c r="I110" s="218"/>
      <c r="J110" s="219">
        <f>ROUND(I110*H110,2)</f>
        <v>0</v>
      </c>
      <c r="K110" s="215" t="s">
        <v>200</v>
      </c>
      <c r="L110" s="45"/>
      <c r="M110" s="220" t="s">
        <v>32</v>
      </c>
      <c r="N110" s="221" t="s">
        <v>51</v>
      </c>
      <c r="O110" s="85"/>
      <c r="P110" s="222">
        <f>O110*H110</f>
        <v>0</v>
      </c>
      <c r="Q110" s="222">
        <v>0</v>
      </c>
      <c r="R110" s="222">
        <f>Q110*H110</f>
        <v>0</v>
      </c>
      <c r="S110" s="222">
        <v>0</v>
      </c>
      <c r="T110" s="223">
        <f>S110*H110</f>
        <v>0</v>
      </c>
      <c r="AR110" s="224" t="s">
        <v>267</v>
      </c>
      <c r="AT110" s="224" t="s">
        <v>196</v>
      </c>
      <c r="AU110" s="224" t="s">
        <v>136</v>
      </c>
      <c r="AY110" s="18" t="s">
        <v>194</v>
      </c>
      <c r="BE110" s="225">
        <f>IF(N110="základní",J110,0)</f>
        <v>0</v>
      </c>
      <c r="BF110" s="225">
        <f>IF(N110="snížená",J110,0)</f>
        <v>0</v>
      </c>
      <c r="BG110" s="225">
        <f>IF(N110="zákl. přenesená",J110,0)</f>
        <v>0</v>
      </c>
      <c r="BH110" s="225">
        <f>IF(N110="sníž. přenesená",J110,0)</f>
        <v>0</v>
      </c>
      <c r="BI110" s="225">
        <f>IF(N110="nulová",J110,0)</f>
        <v>0</v>
      </c>
      <c r="BJ110" s="18" t="s">
        <v>136</v>
      </c>
      <c r="BK110" s="225">
        <f>ROUND(I110*H110,2)</f>
        <v>0</v>
      </c>
      <c r="BL110" s="18" t="s">
        <v>267</v>
      </c>
      <c r="BM110" s="224" t="s">
        <v>2636</v>
      </c>
    </row>
    <row r="111" spans="2:63" s="11" customFormat="1" ht="25.9" customHeight="1">
      <c r="B111" s="197"/>
      <c r="C111" s="198"/>
      <c r="D111" s="199" t="s">
        <v>78</v>
      </c>
      <c r="E111" s="200" t="s">
        <v>1627</v>
      </c>
      <c r="F111" s="200" t="s">
        <v>1628</v>
      </c>
      <c r="G111" s="198"/>
      <c r="H111" s="198"/>
      <c r="I111" s="201"/>
      <c r="J111" s="202">
        <f>BK111</f>
        <v>0</v>
      </c>
      <c r="K111" s="198"/>
      <c r="L111" s="203"/>
      <c r="M111" s="204"/>
      <c r="N111" s="205"/>
      <c r="O111" s="205"/>
      <c r="P111" s="206">
        <f>P112</f>
        <v>0</v>
      </c>
      <c r="Q111" s="205"/>
      <c r="R111" s="206">
        <f>R112</f>
        <v>0</v>
      </c>
      <c r="S111" s="205"/>
      <c r="T111" s="207">
        <f>T112</f>
        <v>0</v>
      </c>
      <c r="AR111" s="208" t="s">
        <v>214</v>
      </c>
      <c r="AT111" s="209" t="s">
        <v>78</v>
      </c>
      <c r="AU111" s="209" t="s">
        <v>79</v>
      </c>
      <c r="AY111" s="208" t="s">
        <v>194</v>
      </c>
      <c r="BK111" s="210">
        <f>BK112</f>
        <v>0</v>
      </c>
    </row>
    <row r="112" spans="2:63" s="11" customFormat="1" ht="22.8" customHeight="1">
      <c r="B112" s="197"/>
      <c r="C112" s="198"/>
      <c r="D112" s="199" t="s">
        <v>78</v>
      </c>
      <c r="E112" s="211" t="s">
        <v>79</v>
      </c>
      <c r="F112" s="211" t="s">
        <v>1628</v>
      </c>
      <c r="G112" s="198"/>
      <c r="H112" s="198"/>
      <c r="I112" s="201"/>
      <c r="J112" s="212">
        <f>BK112</f>
        <v>0</v>
      </c>
      <c r="K112" s="198"/>
      <c r="L112" s="203"/>
      <c r="M112" s="204"/>
      <c r="N112" s="205"/>
      <c r="O112" s="205"/>
      <c r="P112" s="206">
        <f>SUM(P113:P115)</f>
        <v>0</v>
      </c>
      <c r="Q112" s="205"/>
      <c r="R112" s="206">
        <f>SUM(R113:R115)</f>
        <v>0</v>
      </c>
      <c r="S112" s="205"/>
      <c r="T112" s="207">
        <f>SUM(T113:T115)</f>
        <v>0</v>
      </c>
      <c r="AR112" s="208" t="s">
        <v>214</v>
      </c>
      <c r="AT112" s="209" t="s">
        <v>78</v>
      </c>
      <c r="AU112" s="209" t="s">
        <v>21</v>
      </c>
      <c r="AY112" s="208" t="s">
        <v>194</v>
      </c>
      <c r="BK112" s="210">
        <f>SUM(BK113:BK115)</f>
        <v>0</v>
      </c>
    </row>
    <row r="113" spans="2:65" s="1" customFormat="1" ht="16.5" customHeight="1">
      <c r="B113" s="40"/>
      <c r="C113" s="213" t="s">
        <v>272</v>
      </c>
      <c r="D113" s="213" t="s">
        <v>196</v>
      </c>
      <c r="E113" s="214" t="s">
        <v>1629</v>
      </c>
      <c r="F113" s="215" t="s">
        <v>1635</v>
      </c>
      <c r="G113" s="216" t="s">
        <v>931</v>
      </c>
      <c r="H113" s="217">
        <v>1</v>
      </c>
      <c r="I113" s="218"/>
      <c r="J113" s="219">
        <f>ROUND(I113*H113,2)</f>
        <v>0</v>
      </c>
      <c r="K113" s="215" t="s">
        <v>1631</v>
      </c>
      <c r="L113" s="45"/>
      <c r="M113" s="220" t="s">
        <v>32</v>
      </c>
      <c r="N113" s="221" t="s">
        <v>51</v>
      </c>
      <c r="O113" s="85"/>
      <c r="P113" s="222">
        <f>O113*H113</f>
        <v>0</v>
      </c>
      <c r="Q113" s="222">
        <v>0</v>
      </c>
      <c r="R113" s="222">
        <f>Q113*H113</f>
        <v>0</v>
      </c>
      <c r="S113" s="222">
        <v>0</v>
      </c>
      <c r="T113" s="223">
        <f>S113*H113</f>
        <v>0</v>
      </c>
      <c r="AR113" s="224" t="s">
        <v>1632</v>
      </c>
      <c r="AT113" s="224" t="s">
        <v>196</v>
      </c>
      <c r="AU113" s="224" t="s">
        <v>136</v>
      </c>
      <c r="AY113" s="18" t="s">
        <v>194</v>
      </c>
      <c r="BE113" s="225">
        <f>IF(N113="základní",J113,0)</f>
        <v>0</v>
      </c>
      <c r="BF113" s="225">
        <f>IF(N113="snížená",J113,0)</f>
        <v>0</v>
      </c>
      <c r="BG113" s="225">
        <f>IF(N113="zákl. přenesená",J113,0)</f>
        <v>0</v>
      </c>
      <c r="BH113" s="225">
        <f>IF(N113="sníž. přenesená",J113,0)</f>
        <v>0</v>
      </c>
      <c r="BI113" s="225">
        <f>IF(N113="nulová",J113,0)</f>
        <v>0</v>
      </c>
      <c r="BJ113" s="18" t="s">
        <v>136</v>
      </c>
      <c r="BK113" s="225">
        <f>ROUND(I113*H113,2)</f>
        <v>0</v>
      </c>
      <c r="BL113" s="18" t="s">
        <v>1632</v>
      </c>
      <c r="BM113" s="224" t="s">
        <v>2637</v>
      </c>
    </row>
    <row r="114" spans="2:65" s="1" customFormat="1" ht="16.5" customHeight="1">
      <c r="B114" s="40"/>
      <c r="C114" s="213" t="s">
        <v>279</v>
      </c>
      <c r="D114" s="213" t="s">
        <v>196</v>
      </c>
      <c r="E114" s="214" t="s">
        <v>1637</v>
      </c>
      <c r="F114" s="215" t="s">
        <v>2527</v>
      </c>
      <c r="G114" s="216" t="s">
        <v>931</v>
      </c>
      <c r="H114" s="217">
        <v>1</v>
      </c>
      <c r="I114" s="218"/>
      <c r="J114" s="219">
        <f>ROUND(I114*H114,2)</f>
        <v>0</v>
      </c>
      <c r="K114" s="215" t="s">
        <v>32</v>
      </c>
      <c r="L114" s="45"/>
      <c r="M114" s="220" t="s">
        <v>32</v>
      </c>
      <c r="N114" s="221" t="s">
        <v>51</v>
      </c>
      <c r="O114" s="85"/>
      <c r="P114" s="222">
        <f>O114*H114</f>
        <v>0</v>
      </c>
      <c r="Q114" s="222">
        <v>0</v>
      </c>
      <c r="R114" s="222">
        <f>Q114*H114</f>
        <v>0</v>
      </c>
      <c r="S114" s="222">
        <v>0</v>
      </c>
      <c r="T114" s="223">
        <f>S114*H114</f>
        <v>0</v>
      </c>
      <c r="AR114" s="224" t="s">
        <v>1632</v>
      </c>
      <c r="AT114" s="224" t="s">
        <v>196</v>
      </c>
      <c r="AU114" s="224" t="s">
        <v>136</v>
      </c>
      <c r="AY114" s="18" t="s">
        <v>194</v>
      </c>
      <c r="BE114" s="225">
        <f>IF(N114="základní",J114,0)</f>
        <v>0</v>
      </c>
      <c r="BF114" s="225">
        <f>IF(N114="snížená",J114,0)</f>
        <v>0</v>
      </c>
      <c r="BG114" s="225">
        <f>IF(N114="zákl. přenesená",J114,0)</f>
        <v>0</v>
      </c>
      <c r="BH114" s="225">
        <f>IF(N114="sníž. přenesená",J114,0)</f>
        <v>0</v>
      </c>
      <c r="BI114" s="225">
        <f>IF(N114="nulová",J114,0)</f>
        <v>0</v>
      </c>
      <c r="BJ114" s="18" t="s">
        <v>136</v>
      </c>
      <c r="BK114" s="225">
        <f>ROUND(I114*H114,2)</f>
        <v>0</v>
      </c>
      <c r="BL114" s="18" t="s">
        <v>1632</v>
      </c>
      <c r="BM114" s="224" t="s">
        <v>2638</v>
      </c>
    </row>
    <row r="115" spans="2:65" s="1" customFormat="1" ht="16.5" customHeight="1">
      <c r="B115" s="40"/>
      <c r="C115" s="213" t="s">
        <v>285</v>
      </c>
      <c r="D115" s="213" t="s">
        <v>196</v>
      </c>
      <c r="E115" s="214" t="s">
        <v>1641</v>
      </c>
      <c r="F115" s="215" t="s">
        <v>1642</v>
      </c>
      <c r="G115" s="216" t="s">
        <v>931</v>
      </c>
      <c r="H115" s="217">
        <v>1</v>
      </c>
      <c r="I115" s="218"/>
      <c r="J115" s="219">
        <f>ROUND(I115*H115,2)</f>
        <v>0</v>
      </c>
      <c r="K115" s="215" t="s">
        <v>32</v>
      </c>
      <c r="L115" s="45"/>
      <c r="M115" s="282" t="s">
        <v>32</v>
      </c>
      <c r="N115" s="283" t="s">
        <v>51</v>
      </c>
      <c r="O115" s="284"/>
      <c r="P115" s="285">
        <f>O115*H115</f>
        <v>0</v>
      </c>
      <c r="Q115" s="285">
        <v>0</v>
      </c>
      <c r="R115" s="285">
        <f>Q115*H115</f>
        <v>0</v>
      </c>
      <c r="S115" s="285">
        <v>0</v>
      </c>
      <c r="T115" s="286">
        <f>S115*H115</f>
        <v>0</v>
      </c>
      <c r="AR115" s="224" t="s">
        <v>1632</v>
      </c>
      <c r="AT115" s="224" t="s">
        <v>196</v>
      </c>
      <c r="AU115" s="224" t="s">
        <v>136</v>
      </c>
      <c r="AY115" s="18" t="s">
        <v>194</v>
      </c>
      <c r="BE115" s="225">
        <f>IF(N115="základní",J115,0)</f>
        <v>0</v>
      </c>
      <c r="BF115" s="225">
        <f>IF(N115="snížená",J115,0)</f>
        <v>0</v>
      </c>
      <c r="BG115" s="225">
        <f>IF(N115="zákl. přenesená",J115,0)</f>
        <v>0</v>
      </c>
      <c r="BH115" s="225">
        <f>IF(N115="sníž. přenesená",J115,0)</f>
        <v>0</v>
      </c>
      <c r="BI115" s="225">
        <f>IF(N115="nulová",J115,0)</f>
        <v>0</v>
      </c>
      <c r="BJ115" s="18" t="s">
        <v>136</v>
      </c>
      <c r="BK115" s="225">
        <f>ROUND(I115*H115,2)</f>
        <v>0</v>
      </c>
      <c r="BL115" s="18" t="s">
        <v>1632</v>
      </c>
      <c r="BM115" s="224" t="s">
        <v>2639</v>
      </c>
    </row>
    <row r="116" spans="2:12" s="1" customFormat="1" ht="6.95" customHeight="1">
      <c r="B116" s="60"/>
      <c r="C116" s="61"/>
      <c r="D116" s="61"/>
      <c r="E116" s="61"/>
      <c r="F116" s="61"/>
      <c r="G116" s="61"/>
      <c r="H116" s="61"/>
      <c r="I116" s="163"/>
      <c r="J116" s="61"/>
      <c r="K116" s="61"/>
      <c r="L116" s="45"/>
    </row>
  </sheetData>
  <sheetProtection password="CC35" sheet="1" objects="1" scenarios="1" formatColumns="0" formatRows="0" autoFilter="0"/>
  <autoFilter ref="C86:K115"/>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13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126</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2640</v>
      </c>
      <c r="F9" s="1"/>
      <c r="G9" s="1"/>
      <c r="H9" s="1"/>
      <c r="I9" s="137"/>
      <c r="L9" s="45"/>
    </row>
    <row r="10" spans="2:12" s="1" customFormat="1" ht="12">
      <c r="B10" s="45"/>
      <c r="I10" s="137"/>
      <c r="L10" s="45"/>
    </row>
    <row r="11" spans="2:12" s="1" customFormat="1" ht="12" customHeight="1">
      <c r="B11" s="45"/>
      <c r="D11" s="135" t="s">
        <v>18</v>
      </c>
      <c r="F11" s="139" t="s">
        <v>32</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ROUND(J87,2)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ROUND((SUM(BE87:BE130)),2)</f>
        <v>0</v>
      </c>
      <c r="I33" s="152">
        <v>0.21</v>
      </c>
      <c r="J33" s="151">
        <f>ROUND(((SUM(BE87:BE130))*I33),2)</f>
        <v>0</v>
      </c>
      <c r="L33" s="45"/>
    </row>
    <row r="34" spans="2:12" s="1" customFormat="1" ht="14.4" customHeight="1">
      <c r="B34" s="45"/>
      <c r="E34" s="135" t="s">
        <v>51</v>
      </c>
      <c r="F34" s="151">
        <f>ROUND((SUM(BF87:BF130)),2)</f>
        <v>0</v>
      </c>
      <c r="I34" s="152">
        <v>0.15</v>
      </c>
      <c r="J34" s="151">
        <f>ROUND(((SUM(BF87:BF130))*I34),2)</f>
        <v>0</v>
      </c>
      <c r="L34" s="45"/>
    </row>
    <row r="35" spans="2:12" s="1" customFormat="1" ht="14.4" customHeight="1" hidden="1">
      <c r="B35" s="45"/>
      <c r="E35" s="135" t="s">
        <v>52</v>
      </c>
      <c r="F35" s="151">
        <f>ROUND((SUM(BG87:BG130)),2)</f>
        <v>0</v>
      </c>
      <c r="I35" s="152">
        <v>0.21</v>
      </c>
      <c r="J35" s="151">
        <f>0</f>
        <v>0</v>
      </c>
      <c r="L35" s="45"/>
    </row>
    <row r="36" spans="2:12" s="1" customFormat="1" ht="14.4" customHeight="1" hidden="1">
      <c r="B36" s="45"/>
      <c r="E36" s="135" t="s">
        <v>53</v>
      </c>
      <c r="F36" s="151">
        <f>ROUND((SUM(BH87:BH130)),2)</f>
        <v>0</v>
      </c>
      <c r="I36" s="152">
        <v>0.15</v>
      </c>
      <c r="J36" s="151">
        <f>0</f>
        <v>0</v>
      </c>
      <c r="L36" s="45"/>
    </row>
    <row r="37" spans="2:12" s="1" customFormat="1" ht="14.4" customHeight="1" hidden="1">
      <c r="B37" s="45"/>
      <c r="E37" s="135" t="s">
        <v>54</v>
      </c>
      <c r="F37" s="151">
        <f>ROUND((SUM(BI87:BI130)),2)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08 - Plynovodní přípojka</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J87</f>
        <v>0</v>
      </c>
      <c r="K59" s="41"/>
      <c r="L59" s="45"/>
      <c r="AU59" s="18" t="s">
        <v>151</v>
      </c>
    </row>
    <row r="60" spans="2:12" s="8" customFormat="1" ht="24.95" customHeight="1">
      <c r="B60" s="173"/>
      <c r="C60" s="174"/>
      <c r="D60" s="175" t="s">
        <v>152</v>
      </c>
      <c r="E60" s="176"/>
      <c r="F60" s="176"/>
      <c r="G60" s="176"/>
      <c r="H60" s="176"/>
      <c r="I60" s="177"/>
      <c r="J60" s="178">
        <f>J88</f>
        <v>0</v>
      </c>
      <c r="K60" s="174"/>
      <c r="L60" s="179"/>
    </row>
    <row r="61" spans="2:12" s="9" customFormat="1" ht="19.9" customHeight="1">
      <c r="B61" s="180"/>
      <c r="C61" s="181"/>
      <c r="D61" s="182" t="s">
        <v>153</v>
      </c>
      <c r="E61" s="183"/>
      <c r="F61" s="183"/>
      <c r="G61" s="183"/>
      <c r="H61" s="183"/>
      <c r="I61" s="184"/>
      <c r="J61" s="185">
        <f>J89</f>
        <v>0</v>
      </c>
      <c r="K61" s="181"/>
      <c r="L61" s="186"/>
    </row>
    <row r="62" spans="2:12" s="9" customFormat="1" ht="19.9" customHeight="1">
      <c r="B62" s="180"/>
      <c r="C62" s="181"/>
      <c r="D62" s="182" t="s">
        <v>156</v>
      </c>
      <c r="E62" s="183"/>
      <c r="F62" s="183"/>
      <c r="G62" s="183"/>
      <c r="H62" s="183"/>
      <c r="I62" s="184"/>
      <c r="J62" s="185">
        <f>J100</f>
        <v>0</v>
      </c>
      <c r="K62" s="181"/>
      <c r="L62" s="186"/>
    </row>
    <row r="63" spans="2:12" s="8" customFormat="1" ht="24.95" customHeight="1">
      <c r="B63" s="173"/>
      <c r="C63" s="174"/>
      <c r="D63" s="175" t="s">
        <v>162</v>
      </c>
      <c r="E63" s="176"/>
      <c r="F63" s="176"/>
      <c r="G63" s="176"/>
      <c r="H63" s="176"/>
      <c r="I63" s="177"/>
      <c r="J63" s="178">
        <f>J102</f>
        <v>0</v>
      </c>
      <c r="K63" s="174"/>
      <c r="L63" s="179"/>
    </row>
    <row r="64" spans="2:12" s="9" customFormat="1" ht="19.9" customHeight="1">
      <c r="B64" s="180"/>
      <c r="C64" s="181"/>
      <c r="D64" s="182" t="s">
        <v>1648</v>
      </c>
      <c r="E64" s="183"/>
      <c r="F64" s="183"/>
      <c r="G64" s="183"/>
      <c r="H64" s="183"/>
      <c r="I64" s="184"/>
      <c r="J64" s="185">
        <f>J103</f>
        <v>0</v>
      </c>
      <c r="K64" s="181"/>
      <c r="L64" s="186"/>
    </row>
    <row r="65" spans="2:12" s="9" customFormat="1" ht="19.9" customHeight="1">
      <c r="B65" s="180"/>
      <c r="C65" s="181"/>
      <c r="D65" s="182" t="s">
        <v>176</v>
      </c>
      <c r="E65" s="183"/>
      <c r="F65" s="183"/>
      <c r="G65" s="183"/>
      <c r="H65" s="183"/>
      <c r="I65" s="184"/>
      <c r="J65" s="185">
        <f>J124</f>
        <v>0</v>
      </c>
      <c r="K65" s="181"/>
      <c r="L65" s="186"/>
    </row>
    <row r="66" spans="2:12" s="8" customFormat="1" ht="24.95" customHeight="1">
      <c r="B66" s="173"/>
      <c r="C66" s="174"/>
      <c r="D66" s="175" t="s">
        <v>1311</v>
      </c>
      <c r="E66" s="176"/>
      <c r="F66" s="176"/>
      <c r="G66" s="176"/>
      <c r="H66" s="176"/>
      <c r="I66" s="177"/>
      <c r="J66" s="178">
        <f>J128</f>
        <v>0</v>
      </c>
      <c r="K66" s="174"/>
      <c r="L66" s="179"/>
    </row>
    <row r="67" spans="2:12" s="9" customFormat="1" ht="19.9" customHeight="1">
      <c r="B67" s="180"/>
      <c r="C67" s="181"/>
      <c r="D67" s="182" t="s">
        <v>1649</v>
      </c>
      <c r="E67" s="183"/>
      <c r="F67" s="183"/>
      <c r="G67" s="183"/>
      <c r="H67" s="183"/>
      <c r="I67" s="184"/>
      <c r="J67" s="185">
        <f>J129</f>
        <v>0</v>
      </c>
      <c r="K67" s="181"/>
      <c r="L67" s="186"/>
    </row>
    <row r="68" spans="2:12" s="1" customFormat="1" ht="21.8" customHeight="1">
      <c r="B68" s="40"/>
      <c r="C68" s="41"/>
      <c r="D68" s="41"/>
      <c r="E68" s="41"/>
      <c r="F68" s="41"/>
      <c r="G68" s="41"/>
      <c r="H68" s="41"/>
      <c r="I68" s="137"/>
      <c r="J68" s="41"/>
      <c r="K68" s="41"/>
      <c r="L68" s="45"/>
    </row>
    <row r="69" spans="2:12" s="1" customFormat="1" ht="6.95" customHeight="1">
      <c r="B69" s="60"/>
      <c r="C69" s="61"/>
      <c r="D69" s="61"/>
      <c r="E69" s="61"/>
      <c r="F69" s="61"/>
      <c r="G69" s="61"/>
      <c r="H69" s="61"/>
      <c r="I69" s="163"/>
      <c r="J69" s="61"/>
      <c r="K69" s="61"/>
      <c r="L69" s="45"/>
    </row>
    <row r="73" spans="2:12" s="1" customFormat="1" ht="6.95" customHeight="1">
      <c r="B73" s="62"/>
      <c r="C73" s="63"/>
      <c r="D73" s="63"/>
      <c r="E73" s="63"/>
      <c r="F73" s="63"/>
      <c r="G73" s="63"/>
      <c r="H73" s="63"/>
      <c r="I73" s="166"/>
      <c r="J73" s="63"/>
      <c r="K73" s="63"/>
      <c r="L73" s="45"/>
    </row>
    <row r="74" spans="2:12" s="1" customFormat="1" ht="24.95" customHeight="1">
      <c r="B74" s="40"/>
      <c r="C74" s="24" t="s">
        <v>179</v>
      </c>
      <c r="D74" s="41"/>
      <c r="E74" s="41"/>
      <c r="F74" s="41"/>
      <c r="G74" s="41"/>
      <c r="H74" s="41"/>
      <c r="I74" s="137"/>
      <c r="J74" s="41"/>
      <c r="K74" s="41"/>
      <c r="L74" s="45"/>
    </row>
    <row r="75" spans="2:12" s="1" customFormat="1" ht="6.95" customHeight="1">
      <c r="B75" s="40"/>
      <c r="C75" s="41"/>
      <c r="D75" s="41"/>
      <c r="E75" s="41"/>
      <c r="F75" s="41"/>
      <c r="G75" s="41"/>
      <c r="H75" s="41"/>
      <c r="I75" s="137"/>
      <c r="J75" s="41"/>
      <c r="K75" s="41"/>
      <c r="L75" s="45"/>
    </row>
    <row r="76" spans="2:12" s="1" customFormat="1" ht="12" customHeight="1">
      <c r="B76" s="40"/>
      <c r="C76" s="33" t="s">
        <v>16</v>
      </c>
      <c r="D76" s="41"/>
      <c r="E76" s="41"/>
      <c r="F76" s="41"/>
      <c r="G76" s="41"/>
      <c r="H76" s="41"/>
      <c r="I76" s="137"/>
      <c r="J76" s="41"/>
      <c r="K76" s="41"/>
      <c r="L76" s="45"/>
    </row>
    <row r="77" spans="2:12" s="1" customFormat="1" ht="16.5" customHeight="1">
      <c r="B77" s="40"/>
      <c r="C77" s="41"/>
      <c r="D77" s="41"/>
      <c r="E77" s="167" t="str">
        <f>E7</f>
        <v>TRANSFORMACE DOMOV HÁJ II.</v>
      </c>
      <c r="F77" s="33"/>
      <c r="G77" s="33"/>
      <c r="H77" s="33"/>
      <c r="I77" s="137"/>
      <c r="J77" s="41"/>
      <c r="K77" s="41"/>
      <c r="L77" s="45"/>
    </row>
    <row r="78" spans="2:12" s="1" customFormat="1" ht="12" customHeight="1">
      <c r="B78" s="40"/>
      <c r="C78" s="33" t="s">
        <v>146</v>
      </c>
      <c r="D78" s="41"/>
      <c r="E78" s="41"/>
      <c r="F78" s="41"/>
      <c r="G78" s="41"/>
      <c r="H78" s="41"/>
      <c r="I78" s="137"/>
      <c r="J78" s="41"/>
      <c r="K78" s="41"/>
      <c r="L78" s="45"/>
    </row>
    <row r="79" spans="2:12" s="1" customFormat="1" ht="16.5" customHeight="1">
      <c r="B79" s="40"/>
      <c r="C79" s="41"/>
      <c r="D79" s="41"/>
      <c r="E79" s="70" t="str">
        <f>E9</f>
        <v>SO 08 - Plynovodní přípojka</v>
      </c>
      <c r="F79" s="41"/>
      <c r="G79" s="41"/>
      <c r="H79" s="41"/>
      <c r="I79" s="137"/>
      <c r="J79" s="41"/>
      <c r="K79" s="41"/>
      <c r="L79" s="45"/>
    </row>
    <row r="80" spans="2:12" s="1" customFormat="1" ht="6.95" customHeight="1">
      <c r="B80" s="40"/>
      <c r="C80" s="41"/>
      <c r="D80" s="41"/>
      <c r="E80" s="41"/>
      <c r="F80" s="41"/>
      <c r="G80" s="41"/>
      <c r="H80" s="41"/>
      <c r="I80" s="137"/>
      <c r="J80" s="41"/>
      <c r="K80" s="41"/>
      <c r="L80" s="45"/>
    </row>
    <row r="81" spans="2:12" s="1" customFormat="1" ht="12" customHeight="1">
      <c r="B81" s="40"/>
      <c r="C81" s="33" t="s">
        <v>22</v>
      </c>
      <c r="D81" s="41"/>
      <c r="E81" s="41"/>
      <c r="F81" s="28" t="str">
        <f>F12</f>
        <v>Ledeč nad Sázavou</v>
      </c>
      <c r="G81" s="41"/>
      <c r="H81" s="41"/>
      <c r="I81" s="140" t="s">
        <v>24</v>
      </c>
      <c r="J81" s="73" t="str">
        <f>IF(J12="","",J12)</f>
        <v>1. 5. 2017</v>
      </c>
      <c r="K81" s="41"/>
      <c r="L81" s="45"/>
    </row>
    <row r="82" spans="2:12" s="1" customFormat="1" ht="6.95" customHeight="1">
      <c r="B82" s="40"/>
      <c r="C82" s="41"/>
      <c r="D82" s="41"/>
      <c r="E82" s="41"/>
      <c r="F82" s="41"/>
      <c r="G82" s="41"/>
      <c r="H82" s="41"/>
      <c r="I82" s="137"/>
      <c r="J82" s="41"/>
      <c r="K82" s="41"/>
      <c r="L82" s="45"/>
    </row>
    <row r="83" spans="2:12" s="1" customFormat="1" ht="15.15" customHeight="1">
      <c r="B83" s="40"/>
      <c r="C83" s="33" t="s">
        <v>30</v>
      </c>
      <c r="D83" s="41"/>
      <c r="E83" s="41"/>
      <c r="F83" s="28" t="str">
        <f>E15</f>
        <v>Kraj Vysočina, Žižkova 57</v>
      </c>
      <c r="G83" s="41"/>
      <c r="H83" s="41"/>
      <c r="I83" s="140" t="s">
        <v>37</v>
      </c>
      <c r="J83" s="38" t="str">
        <f>E21</f>
        <v>Miroslav Vorel, DiS</v>
      </c>
      <c r="K83" s="41"/>
      <c r="L83" s="45"/>
    </row>
    <row r="84" spans="2:12" s="1" customFormat="1" ht="27.9" customHeight="1">
      <c r="B84" s="40"/>
      <c r="C84" s="33" t="s">
        <v>35</v>
      </c>
      <c r="D84" s="41"/>
      <c r="E84" s="41"/>
      <c r="F84" s="28" t="str">
        <f>IF(E18="","",E18)</f>
        <v>Vyplň údaj</v>
      </c>
      <c r="G84" s="41"/>
      <c r="H84" s="41"/>
      <c r="I84" s="140" t="s">
        <v>40</v>
      </c>
      <c r="J84" s="38" t="str">
        <f>E24</f>
        <v>Ing. arch, Martin Jirovský</v>
      </c>
      <c r="K84" s="41"/>
      <c r="L84" s="45"/>
    </row>
    <row r="85" spans="2:12" s="1" customFormat="1" ht="10.3" customHeight="1">
      <c r="B85" s="40"/>
      <c r="C85" s="41"/>
      <c r="D85" s="41"/>
      <c r="E85" s="41"/>
      <c r="F85" s="41"/>
      <c r="G85" s="41"/>
      <c r="H85" s="41"/>
      <c r="I85" s="137"/>
      <c r="J85" s="41"/>
      <c r="K85" s="41"/>
      <c r="L85" s="45"/>
    </row>
    <row r="86" spans="2:20" s="10" customFormat="1" ht="29.25" customHeight="1">
      <c r="B86" s="187"/>
      <c r="C86" s="188" t="s">
        <v>180</v>
      </c>
      <c r="D86" s="189" t="s">
        <v>64</v>
      </c>
      <c r="E86" s="189" t="s">
        <v>60</v>
      </c>
      <c r="F86" s="189" t="s">
        <v>61</v>
      </c>
      <c r="G86" s="189" t="s">
        <v>181</v>
      </c>
      <c r="H86" s="189" t="s">
        <v>182</v>
      </c>
      <c r="I86" s="190" t="s">
        <v>183</v>
      </c>
      <c r="J86" s="189" t="s">
        <v>150</v>
      </c>
      <c r="K86" s="191" t="s">
        <v>184</v>
      </c>
      <c r="L86" s="192"/>
      <c r="M86" s="93" t="s">
        <v>32</v>
      </c>
      <c r="N86" s="94" t="s">
        <v>49</v>
      </c>
      <c r="O86" s="94" t="s">
        <v>185</v>
      </c>
      <c r="P86" s="94" t="s">
        <v>186</v>
      </c>
      <c r="Q86" s="94" t="s">
        <v>187</v>
      </c>
      <c r="R86" s="94" t="s">
        <v>188</v>
      </c>
      <c r="S86" s="94" t="s">
        <v>189</v>
      </c>
      <c r="T86" s="95" t="s">
        <v>190</v>
      </c>
    </row>
    <row r="87" spans="2:63" s="1" customFormat="1" ht="22.8" customHeight="1">
      <c r="B87" s="40"/>
      <c r="C87" s="100" t="s">
        <v>191</v>
      </c>
      <c r="D87" s="41"/>
      <c r="E87" s="41"/>
      <c r="F87" s="41"/>
      <c r="G87" s="41"/>
      <c r="H87" s="41"/>
      <c r="I87" s="137"/>
      <c r="J87" s="193">
        <f>BK87</f>
        <v>0</v>
      </c>
      <c r="K87" s="41"/>
      <c r="L87" s="45"/>
      <c r="M87" s="96"/>
      <c r="N87" s="97"/>
      <c r="O87" s="97"/>
      <c r="P87" s="194">
        <f>P88+P102+P128</f>
        <v>0</v>
      </c>
      <c r="Q87" s="97"/>
      <c r="R87" s="194">
        <f>R88+R102+R128</f>
        <v>12.703164</v>
      </c>
      <c r="S87" s="97"/>
      <c r="T87" s="195">
        <f>T88+T102+T128</f>
        <v>0</v>
      </c>
      <c r="AT87" s="18" t="s">
        <v>78</v>
      </c>
      <c r="AU87" s="18" t="s">
        <v>151</v>
      </c>
      <c r="BK87" s="196">
        <f>BK88+BK102+BK128</f>
        <v>0</v>
      </c>
    </row>
    <row r="88" spans="2:63" s="11" customFormat="1" ht="25.9" customHeight="1">
      <c r="B88" s="197"/>
      <c r="C88" s="198"/>
      <c r="D88" s="199" t="s">
        <v>78</v>
      </c>
      <c r="E88" s="200" t="s">
        <v>192</v>
      </c>
      <c r="F88" s="200" t="s">
        <v>193</v>
      </c>
      <c r="G88" s="198"/>
      <c r="H88" s="198"/>
      <c r="I88" s="201"/>
      <c r="J88" s="202">
        <f>BK88</f>
        <v>0</v>
      </c>
      <c r="K88" s="198"/>
      <c r="L88" s="203"/>
      <c r="M88" s="204"/>
      <c r="N88" s="205"/>
      <c r="O88" s="205"/>
      <c r="P88" s="206">
        <f>P89+P100</f>
        <v>0</v>
      </c>
      <c r="Q88" s="205"/>
      <c r="R88" s="206">
        <f>R89+R100</f>
        <v>12.666234</v>
      </c>
      <c r="S88" s="205"/>
      <c r="T88" s="207">
        <f>T89+T100</f>
        <v>0</v>
      </c>
      <c r="AR88" s="208" t="s">
        <v>21</v>
      </c>
      <c r="AT88" s="209" t="s">
        <v>78</v>
      </c>
      <c r="AU88" s="209" t="s">
        <v>79</v>
      </c>
      <c r="AY88" s="208" t="s">
        <v>194</v>
      </c>
      <c r="BK88" s="210">
        <f>BK89+BK100</f>
        <v>0</v>
      </c>
    </row>
    <row r="89" spans="2:63" s="11" customFormat="1" ht="22.8" customHeight="1">
      <c r="B89" s="197"/>
      <c r="C89" s="198"/>
      <c r="D89" s="199" t="s">
        <v>78</v>
      </c>
      <c r="E89" s="211" t="s">
        <v>21</v>
      </c>
      <c r="F89" s="211" t="s">
        <v>195</v>
      </c>
      <c r="G89" s="198"/>
      <c r="H89" s="198"/>
      <c r="I89" s="201"/>
      <c r="J89" s="212">
        <f>BK89</f>
        <v>0</v>
      </c>
      <c r="K89" s="198"/>
      <c r="L89" s="203"/>
      <c r="M89" s="204"/>
      <c r="N89" s="205"/>
      <c r="O89" s="205"/>
      <c r="P89" s="206">
        <f>SUM(P90:P99)</f>
        <v>0</v>
      </c>
      <c r="Q89" s="205"/>
      <c r="R89" s="206">
        <f>SUM(R90:R99)</f>
        <v>4.725</v>
      </c>
      <c r="S89" s="205"/>
      <c r="T89" s="207">
        <f>SUM(T90:T99)</f>
        <v>0</v>
      </c>
      <c r="AR89" s="208" t="s">
        <v>21</v>
      </c>
      <c r="AT89" s="209" t="s">
        <v>78</v>
      </c>
      <c r="AU89" s="209" t="s">
        <v>21</v>
      </c>
      <c r="AY89" s="208" t="s">
        <v>194</v>
      </c>
      <c r="BK89" s="210">
        <f>SUM(BK90:BK99)</f>
        <v>0</v>
      </c>
    </row>
    <row r="90" spans="2:65" s="1" customFormat="1" ht="24" customHeight="1">
      <c r="B90" s="40"/>
      <c r="C90" s="213" t="s">
        <v>21</v>
      </c>
      <c r="D90" s="213" t="s">
        <v>196</v>
      </c>
      <c r="E90" s="214" t="s">
        <v>2356</v>
      </c>
      <c r="F90" s="215" t="s">
        <v>2357</v>
      </c>
      <c r="G90" s="216" t="s">
        <v>199</v>
      </c>
      <c r="H90" s="217">
        <v>17.5</v>
      </c>
      <c r="I90" s="218"/>
      <c r="J90" s="219">
        <f>ROUND(I90*H90,2)</f>
        <v>0</v>
      </c>
      <c r="K90" s="215" t="s">
        <v>200</v>
      </c>
      <c r="L90" s="45"/>
      <c r="M90" s="220" t="s">
        <v>32</v>
      </c>
      <c r="N90" s="221" t="s">
        <v>51</v>
      </c>
      <c r="O90" s="85"/>
      <c r="P90" s="222">
        <f>O90*H90</f>
        <v>0</v>
      </c>
      <c r="Q90" s="222">
        <v>0</v>
      </c>
      <c r="R90" s="222">
        <f>Q90*H90</f>
        <v>0</v>
      </c>
      <c r="S90" s="222">
        <v>0</v>
      </c>
      <c r="T90" s="223">
        <f>S90*H90</f>
        <v>0</v>
      </c>
      <c r="AR90" s="224" t="s">
        <v>201</v>
      </c>
      <c r="AT90" s="224" t="s">
        <v>196</v>
      </c>
      <c r="AU90" s="224" t="s">
        <v>136</v>
      </c>
      <c r="AY90" s="18" t="s">
        <v>194</v>
      </c>
      <c r="BE90" s="225">
        <f>IF(N90="základní",J90,0)</f>
        <v>0</v>
      </c>
      <c r="BF90" s="225">
        <f>IF(N90="snížená",J90,0)</f>
        <v>0</v>
      </c>
      <c r="BG90" s="225">
        <f>IF(N90="zákl. přenesená",J90,0)</f>
        <v>0</v>
      </c>
      <c r="BH90" s="225">
        <f>IF(N90="sníž. přenesená",J90,0)</f>
        <v>0</v>
      </c>
      <c r="BI90" s="225">
        <f>IF(N90="nulová",J90,0)</f>
        <v>0</v>
      </c>
      <c r="BJ90" s="18" t="s">
        <v>136</v>
      </c>
      <c r="BK90" s="225">
        <f>ROUND(I90*H90,2)</f>
        <v>0</v>
      </c>
      <c r="BL90" s="18" t="s">
        <v>201</v>
      </c>
      <c r="BM90" s="224" t="s">
        <v>2641</v>
      </c>
    </row>
    <row r="91" spans="2:65" s="1" customFormat="1" ht="24" customHeight="1">
      <c r="B91" s="40"/>
      <c r="C91" s="213" t="s">
        <v>136</v>
      </c>
      <c r="D91" s="213" t="s">
        <v>196</v>
      </c>
      <c r="E91" s="214" t="s">
        <v>2359</v>
      </c>
      <c r="F91" s="215" t="s">
        <v>2360</v>
      </c>
      <c r="G91" s="216" t="s">
        <v>199</v>
      </c>
      <c r="H91" s="217">
        <v>17.5</v>
      </c>
      <c r="I91" s="218"/>
      <c r="J91" s="219">
        <f>ROUND(I91*H91,2)</f>
        <v>0</v>
      </c>
      <c r="K91" s="215" t="s">
        <v>200</v>
      </c>
      <c r="L91" s="45"/>
      <c r="M91" s="220" t="s">
        <v>32</v>
      </c>
      <c r="N91" s="221" t="s">
        <v>51</v>
      </c>
      <c r="O91" s="85"/>
      <c r="P91" s="222">
        <f>O91*H91</f>
        <v>0</v>
      </c>
      <c r="Q91" s="222">
        <v>0</v>
      </c>
      <c r="R91" s="222">
        <f>Q91*H91</f>
        <v>0</v>
      </c>
      <c r="S91" s="222">
        <v>0</v>
      </c>
      <c r="T91" s="223">
        <f>S91*H91</f>
        <v>0</v>
      </c>
      <c r="AR91" s="224" t="s">
        <v>201</v>
      </c>
      <c r="AT91" s="224" t="s">
        <v>196</v>
      </c>
      <c r="AU91" s="224" t="s">
        <v>136</v>
      </c>
      <c r="AY91" s="18" t="s">
        <v>194</v>
      </c>
      <c r="BE91" s="225">
        <f>IF(N91="základní",J91,0)</f>
        <v>0</v>
      </c>
      <c r="BF91" s="225">
        <f>IF(N91="snížená",J91,0)</f>
        <v>0</v>
      </c>
      <c r="BG91" s="225">
        <f>IF(N91="zákl. přenesená",J91,0)</f>
        <v>0</v>
      </c>
      <c r="BH91" s="225">
        <f>IF(N91="sníž. přenesená",J91,0)</f>
        <v>0</v>
      </c>
      <c r="BI91" s="225">
        <f>IF(N91="nulová",J91,0)</f>
        <v>0</v>
      </c>
      <c r="BJ91" s="18" t="s">
        <v>136</v>
      </c>
      <c r="BK91" s="225">
        <f>ROUND(I91*H91,2)</f>
        <v>0</v>
      </c>
      <c r="BL91" s="18" t="s">
        <v>201</v>
      </c>
      <c r="BM91" s="224" t="s">
        <v>2642</v>
      </c>
    </row>
    <row r="92" spans="2:65" s="1" customFormat="1" ht="24" customHeight="1">
      <c r="B92" s="40"/>
      <c r="C92" s="213" t="s">
        <v>207</v>
      </c>
      <c r="D92" s="213" t="s">
        <v>196</v>
      </c>
      <c r="E92" s="214" t="s">
        <v>1340</v>
      </c>
      <c r="F92" s="215" t="s">
        <v>1341</v>
      </c>
      <c r="G92" s="216" t="s">
        <v>199</v>
      </c>
      <c r="H92" s="217">
        <v>17.5</v>
      </c>
      <c r="I92" s="218"/>
      <c r="J92" s="219">
        <f>ROUND(I92*H92,2)</f>
        <v>0</v>
      </c>
      <c r="K92" s="215" t="s">
        <v>200</v>
      </c>
      <c r="L92" s="45"/>
      <c r="M92" s="220" t="s">
        <v>32</v>
      </c>
      <c r="N92" s="221" t="s">
        <v>51</v>
      </c>
      <c r="O92" s="85"/>
      <c r="P92" s="222">
        <f>O92*H92</f>
        <v>0</v>
      </c>
      <c r="Q92" s="222">
        <v>0</v>
      </c>
      <c r="R92" s="222">
        <f>Q92*H92</f>
        <v>0</v>
      </c>
      <c r="S92" s="222">
        <v>0</v>
      </c>
      <c r="T92" s="223">
        <f>S92*H92</f>
        <v>0</v>
      </c>
      <c r="AR92" s="224" t="s">
        <v>201</v>
      </c>
      <c r="AT92" s="224" t="s">
        <v>196</v>
      </c>
      <c r="AU92" s="224" t="s">
        <v>136</v>
      </c>
      <c r="AY92" s="18" t="s">
        <v>194</v>
      </c>
      <c r="BE92" s="225">
        <f>IF(N92="základní",J92,0)</f>
        <v>0</v>
      </c>
      <c r="BF92" s="225">
        <f>IF(N92="snížená",J92,0)</f>
        <v>0</v>
      </c>
      <c r="BG92" s="225">
        <f>IF(N92="zákl. přenesená",J92,0)</f>
        <v>0</v>
      </c>
      <c r="BH92" s="225">
        <f>IF(N92="sníž. přenesená",J92,0)</f>
        <v>0</v>
      </c>
      <c r="BI92" s="225">
        <f>IF(N92="nulová",J92,0)</f>
        <v>0</v>
      </c>
      <c r="BJ92" s="18" t="s">
        <v>136</v>
      </c>
      <c r="BK92" s="225">
        <f>ROUND(I92*H92,2)</f>
        <v>0</v>
      </c>
      <c r="BL92" s="18" t="s">
        <v>201</v>
      </c>
      <c r="BM92" s="224" t="s">
        <v>2643</v>
      </c>
    </row>
    <row r="93" spans="2:65" s="1" customFormat="1" ht="24" customHeight="1">
      <c r="B93" s="40"/>
      <c r="C93" s="213" t="s">
        <v>201</v>
      </c>
      <c r="D93" s="213" t="s">
        <v>196</v>
      </c>
      <c r="E93" s="214" t="s">
        <v>2644</v>
      </c>
      <c r="F93" s="215" t="s">
        <v>2645</v>
      </c>
      <c r="G93" s="216" t="s">
        <v>199</v>
      </c>
      <c r="H93" s="217">
        <v>11.375</v>
      </c>
      <c r="I93" s="218"/>
      <c r="J93" s="219">
        <f>ROUND(I93*H93,2)</f>
        <v>0</v>
      </c>
      <c r="K93" s="215" t="s">
        <v>200</v>
      </c>
      <c r="L93" s="45"/>
      <c r="M93" s="220" t="s">
        <v>32</v>
      </c>
      <c r="N93" s="221" t="s">
        <v>51</v>
      </c>
      <c r="O93" s="85"/>
      <c r="P93" s="222">
        <f>O93*H93</f>
        <v>0</v>
      </c>
      <c r="Q93" s="222">
        <v>0</v>
      </c>
      <c r="R93" s="222">
        <f>Q93*H93</f>
        <v>0</v>
      </c>
      <c r="S93" s="222">
        <v>0</v>
      </c>
      <c r="T93" s="223">
        <f>S93*H93</f>
        <v>0</v>
      </c>
      <c r="AR93" s="224" t="s">
        <v>201</v>
      </c>
      <c r="AT93" s="224" t="s">
        <v>196</v>
      </c>
      <c r="AU93" s="224" t="s">
        <v>136</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201</v>
      </c>
      <c r="BM93" s="224" t="s">
        <v>2646</v>
      </c>
    </row>
    <row r="94" spans="2:65" s="1" customFormat="1" ht="24" customHeight="1">
      <c r="B94" s="40"/>
      <c r="C94" s="213" t="s">
        <v>214</v>
      </c>
      <c r="D94" s="213" t="s">
        <v>196</v>
      </c>
      <c r="E94" s="214" t="s">
        <v>1343</v>
      </c>
      <c r="F94" s="215" t="s">
        <v>1344</v>
      </c>
      <c r="G94" s="216" t="s">
        <v>199</v>
      </c>
      <c r="H94" s="217">
        <v>6.125</v>
      </c>
      <c r="I94" s="218"/>
      <c r="J94" s="219">
        <f>ROUND(I94*H94,2)</f>
        <v>0</v>
      </c>
      <c r="K94" s="215" t="s">
        <v>200</v>
      </c>
      <c r="L94" s="45"/>
      <c r="M94" s="220" t="s">
        <v>32</v>
      </c>
      <c r="N94" s="221" t="s">
        <v>51</v>
      </c>
      <c r="O94" s="85"/>
      <c r="P94" s="222">
        <f>O94*H94</f>
        <v>0</v>
      </c>
      <c r="Q94" s="222">
        <v>0</v>
      </c>
      <c r="R94" s="222">
        <f>Q94*H94</f>
        <v>0</v>
      </c>
      <c r="S94" s="222">
        <v>0</v>
      </c>
      <c r="T94" s="223">
        <f>S94*H94</f>
        <v>0</v>
      </c>
      <c r="AR94" s="224" t="s">
        <v>201</v>
      </c>
      <c r="AT94" s="224" t="s">
        <v>196</v>
      </c>
      <c r="AU94" s="224" t="s">
        <v>136</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201</v>
      </c>
      <c r="BM94" s="224" t="s">
        <v>2647</v>
      </c>
    </row>
    <row r="95" spans="2:65" s="1" customFormat="1" ht="16.5" customHeight="1">
      <c r="B95" s="40"/>
      <c r="C95" s="213" t="s">
        <v>219</v>
      </c>
      <c r="D95" s="213" t="s">
        <v>196</v>
      </c>
      <c r="E95" s="214" t="s">
        <v>236</v>
      </c>
      <c r="F95" s="215" t="s">
        <v>237</v>
      </c>
      <c r="G95" s="216" t="s">
        <v>199</v>
      </c>
      <c r="H95" s="217">
        <v>6.125</v>
      </c>
      <c r="I95" s="218"/>
      <c r="J95" s="219">
        <f>ROUND(I95*H95,2)</f>
        <v>0</v>
      </c>
      <c r="K95" s="215" t="s">
        <v>200</v>
      </c>
      <c r="L95" s="45"/>
      <c r="M95" s="220" t="s">
        <v>32</v>
      </c>
      <c r="N95" s="221" t="s">
        <v>51</v>
      </c>
      <c r="O95" s="85"/>
      <c r="P95" s="222">
        <f>O95*H95</f>
        <v>0</v>
      </c>
      <c r="Q95" s="222">
        <v>0</v>
      </c>
      <c r="R95" s="222">
        <f>Q95*H95</f>
        <v>0</v>
      </c>
      <c r="S95" s="222">
        <v>0</v>
      </c>
      <c r="T95" s="223">
        <f>S95*H95</f>
        <v>0</v>
      </c>
      <c r="AR95" s="224" t="s">
        <v>201</v>
      </c>
      <c r="AT95" s="224" t="s">
        <v>196</v>
      </c>
      <c r="AU95" s="224" t="s">
        <v>136</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201</v>
      </c>
      <c r="BM95" s="224" t="s">
        <v>2648</v>
      </c>
    </row>
    <row r="96" spans="2:65" s="1" customFormat="1" ht="24" customHeight="1">
      <c r="B96" s="40"/>
      <c r="C96" s="213" t="s">
        <v>223</v>
      </c>
      <c r="D96" s="213" t="s">
        <v>196</v>
      </c>
      <c r="E96" s="214" t="s">
        <v>240</v>
      </c>
      <c r="F96" s="215" t="s">
        <v>241</v>
      </c>
      <c r="G96" s="216" t="s">
        <v>242</v>
      </c>
      <c r="H96" s="217">
        <v>10.41</v>
      </c>
      <c r="I96" s="218"/>
      <c r="J96" s="219">
        <f>ROUND(I96*H96,2)</f>
        <v>0</v>
      </c>
      <c r="K96" s="215" t="s">
        <v>200</v>
      </c>
      <c r="L96" s="45"/>
      <c r="M96" s="220" t="s">
        <v>32</v>
      </c>
      <c r="N96" s="221" t="s">
        <v>51</v>
      </c>
      <c r="O96" s="85"/>
      <c r="P96" s="222">
        <f>O96*H96</f>
        <v>0</v>
      </c>
      <c r="Q96" s="222">
        <v>0</v>
      </c>
      <c r="R96" s="222">
        <f>Q96*H96</f>
        <v>0</v>
      </c>
      <c r="S96" s="222">
        <v>0</v>
      </c>
      <c r="T96" s="223">
        <f>S96*H96</f>
        <v>0</v>
      </c>
      <c r="AR96" s="224" t="s">
        <v>201</v>
      </c>
      <c r="AT96" s="224" t="s">
        <v>196</v>
      </c>
      <c r="AU96" s="224" t="s">
        <v>136</v>
      </c>
      <c r="AY96" s="18" t="s">
        <v>194</v>
      </c>
      <c r="BE96" s="225">
        <f>IF(N96="základní",J96,0)</f>
        <v>0</v>
      </c>
      <c r="BF96" s="225">
        <f>IF(N96="snížená",J96,0)</f>
        <v>0</v>
      </c>
      <c r="BG96" s="225">
        <f>IF(N96="zákl. přenesená",J96,0)</f>
        <v>0</v>
      </c>
      <c r="BH96" s="225">
        <f>IF(N96="sníž. přenesená",J96,0)</f>
        <v>0</v>
      </c>
      <c r="BI96" s="225">
        <f>IF(N96="nulová",J96,0)</f>
        <v>0</v>
      </c>
      <c r="BJ96" s="18" t="s">
        <v>136</v>
      </c>
      <c r="BK96" s="225">
        <f>ROUND(I96*H96,2)</f>
        <v>0</v>
      </c>
      <c r="BL96" s="18" t="s">
        <v>201</v>
      </c>
      <c r="BM96" s="224" t="s">
        <v>2649</v>
      </c>
    </row>
    <row r="97" spans="2:65" s="1" customFormat="1" ht="24" customHeight="1">
      <c r="B97" s="40"/>
      <c r="C97" s="213" t="s">
        <v>227</v>
      </c>
      <c r="D97" s="213" t="s">
        <v>196</v>
      </c>
      <c r="E97" s="214" t="s">
        <v>2231</v>
      </c>
      <c r="F97" s="215" t="s">
        <v>2232</v>
      </c>
      <c r="G97" s="216" t="s">
        <v>199</v>
      </c>
      <c r="H97" s="217">
        <v>11.375</v>
      </c>
      <c r="I97" s="218"/>
      <c r="J97" s="219">
        <f>ROUND(I97*H97,2)</f>
        <v>0</v>
      </c>
      <c r="K97" s="215" t="s">
        <v>200</v>
      </c>
      <c r="L97" s="45"/>
      <c r="M97" s="220" t="s">
        <v>32</v>
      </c>
      <c r="N97" s="221" t="s">
        <v>51</v>
      </c>
      <c r="O97" s="85"/>
      <c r="P97" s="222">
        <f>O97*H97</f>
        <v>0</v>
      </c>
      <c r="Q97" s="222">
        <v>0</v>
      </c>
      <c r="R97" s="222">
        <f>Q97*H97</f>
        <v>0</v>
      </c>
      <c r="S97" s="222">
        <v>0</v>
      </c>
      <c r="T97" s="223">
        <f>S97*H97</f>
        <v>0</v>
      </c>
      <c r="AR97" s="224" t="s">
        <v>201</v>
      </c>
      <c r="AT97" s="224" t="s">
        <v>196</v>
      </c>
      <c r="AU97" s="224" t="s">
        <v>136</v>
      </c>
      <c r="AY97" s="18" t="s">
        <v>194</v>
      </c>
      <c r="BE97" s="225">
        <f>IF(N97="základní",J97,0)</f>
        <v>0</v>
      </c>
      <c r="BF97" s="225">
        <f>IF(N97="snížená",J97,0)</f>
        <v>0</v>
      </c>
      <c r="BG97" s="225">
        <f>IF(N97="zákl. přenesená",J97,0)</f>
        <v>0</v>
      </c>
      <c r="BH97" s="225">
        <f>IF(N97="sníž. přenesená",J97,0)</f>
        <v>0</v>
      </c>
      <c r="BI97" s="225">
        <f>IF(N97="nulová",J97,0)</f>
        <v>0</v>
      </c>
      <c r="BJ97" s="18" t="s">
        <v>136</v>
      </c>
      <c r="BK97" s="225">
        <f>ROUND(I97*H97,2)</f>
        <v>0</v>
      </c>
      <c r="BL97" s="18" t="s">
        <v>201</v>
      </c>
      <c r="BM97" s="224" t="s">
        <v>2650</v>
      </c>
    </row>
    <row r="98" spans="2:65" s="1" customFormat="1" ht="24" customHeight="1">
      <c r="B98" s="40"/>
      <c r="C98" s="213" t="s">
        <v>231</v>
      </c>
      <c r="D98" s="213" t="s">
        <v>196</v>
      </c>
      <c r="E98" s="214" t="s">
        <v>1354</v>
      </c>
      <c r="F98" s="215" t="s">
        <v>1355</v>
      </c>
      <c r="G98" s="216" t="s">
        <v>199</v>
      </c>
      <c r="H98" s="217">
        <v>2.625</v>
      </c>
      <c r="I98" s="218"/>
      <c r="J98" s="219">
        <f>ROUND(I98*H98,2)</f>
        <v>0</v>
      </c>
      <c r="K98" s="215" t="s">
        <v>200</v>
      </c>
      <c r="L98" s="45"/>
      <c r="M98" s="220" t="s">
        <v>32</v>
      </c>
      <c r="N98" s="221" t="s">
        <v>51</v>
      </c>
      <c r="O98" s="85"/>
      <c r="P98" s="222">
        <f>O98*H98</f>
        <v>0</v>
      </c>
      <c r="Q98" s="222">
        <v>0</v>
      </c>
      <c r="R98" s="222">
        <f>Q98*H98</f>
        <v>0</v>
      </c>
      <c r="S98" s="222">
        <v>0</v>
      </c>
      <c r="T98" s="223">
        <f>S98*H98</f>
        <v>0</v>
      </c>
      <c r="AR98" s="224" t="s">
        <v>201</v>
      </c>
      <c r="AT98" s="224" t="s">
        <v>196</v>
      </c>
      <c r="AU98" s="224" t="s">
        <v>136</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201</v>
      </c>
      <c r="BM98" s="224" t="s">
        <v>2651</v>
      </c>
    </row>
    <row r="99" spans="2:65" s="1" customFormat="1" ht="16.5" customHeight="1">
      <c r="B99" s="40"/>
      <c r="C99" s="226" t="s">
        <v>235</v>
      </c>
      <c r="D99" s="226" t="s">
        <v>249</v>
      </c>
      <c r="E99" s="227" t="s">
        <v>2652</v>
      </c>
      <c r="F99" s="228" t="s">
        <v>2653</v>
      </c>
      <c r="G99" s="229" t="s">
        <v>242</v>
      </c>
      <c r="H99" s="230">
        <v>4.725</v>
      </c>
      <c r="I99" s="231"/>
      <c r="J99" s="232">
        <f>ROUND(I99*H99,2)</f>
        <v>0</v>
      </c>
      <c r="K99" s="228" t="s">
        <v>200</v>
      </c>
      <c r="L99" s="233"/>
      <c r="M99" s="234" t="s">
        <v>32</v>
      </c>
      <c r="N99" s="235" t="s">
        <v>51</v>
      </c>
      <c r="O99" s="85"/>
      <c r="P99" s="222">
        <f>O99*H99</f>
        <v>0</v>
      </c>
      <c r="Q99" s="222">
        <v>1</v>
      </c>
      <c r="R99" s="222">
        <f>Q99*H99</f>
        <v>4.725</v>
      </c>
      <c r="S99" s="222">
        <v>0</v>
      </c>
      <c r="T99" s="223">
        <f>S99*H99</f>
        <v>0</v>
      </c>
      <c r="AR99" s="224" t="s">
        <v>227</v>
      </c>
      <c r="AT99" s="224" t="s">
        <v>249</v>
      </c>
      <c r="AU99" s="224" t="s">
        <v>136</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201</v>
      </c>
      <c r="BM99" s="224" t="s">
        <v>2654</v>
      </c>
    </row>
    <row r="100" spans="2:63" s="11" customFormat="1" ht="22.8" customHeight="1">
      <c r="B100" s="197"/>
      <c r="C100" s="198"/>
      <c r="D100" s="199" t="s">
        <v>78</v>
      </c>
      <c r="E100" s="211" t="s">
        <v>201</v>
      </c>
      <c r="F100" s="211" t="s">
        <v>413</v>
      </c>
      <c r="G100" s="198"/>
      <c r="H100" s="198"/>
      <c r="I100" s="201"/>
      <c r="J100" s="212">
        <f>BK100</f>
        <v>0</v>
      </c>
      <c r="K100" s="198"/>
      <c r="L100" s="203"/>
      <c r="M100" s="204"/>
      <c r="N100" s="205"/>
      <c r="O100" s="205"/>
      <c r="P100" s="206">
        <f>P101</f>
        <v>0</v>
      </c>
      <c r="Q100" s="205"/>
      <c r="R100" s="206">
        <f>R101</f>
        <v>7.941234000000001</v>
      </c>
      <c r="S100" s="205"/>
      <c r="T100" s="207">
        <f>T101</f>
        <v>0</v>
      </c>
      <c r="AR100" s="208" t="s">
        <v>21</v>
      </c>
      <c r="AT100" s="209" t="s">
        <v>78</v>
      </c>
      <c r="AU100" s="209" t="s">
        <v>21</v>
      </c>
      <c r="AY100" s="208" t="s">
        <v>194</v>
      </c>
      <c r="BK100" s="210">
        <f>BK101</f>
        <v>0</v>
      </c>
    </row>
    <row r="101" spans="2:65" s="1" customFormat="1" ht="16.5" customHeight="1">
      <c r="B101" s="40"/>
      <c r="C101" s="213" t="s">
        <v>239</v>
      </c>
      <c r="D101" s="213" t="s">
        <v>196</v>
      </c>
      <c r="E101" s="214" t="s">
        <v>2403</v>
      </c>
      <c r="F101" s="215" t="s">
        <v>2404</v>
      </c>
      <c r="G101" s="216" t="s">
        <v>199</v>
      </c>
      <c r="H101" s="217">
        <v>4.2</v>
      </c>
      <c r="I101" s="218"/>
      <c r="J101" s="219">
        <f>ROUND(I101*H101,2)</f>
        <v>0</v>
      </c>
      <c r="K101" s="215" t="s">
        <v>200</v>
      </c>
      <c r="L101" s="45"/>
      <c r="M101" s="220" t="s">
        <v>32</v>
      </c>
      <c r="N101" s="221" t="s">
        <v>51</v>
      </c>
      <c r="O101" s="85"/>
      <c r="P101" s="222">
        <f>O101*H101</f>
        <v>0</v>
      </c>
      <c r="Q101" s="222">
        <v>1.89077</v>
      </c>
      <c r="R101" s="222">
        <f>Q101*H101</f>
        <v>7.941234000000001</v>
      </c>
      <c r="S101" s="222">
        <v>0</v>
      </c>
      <c r="T101" s="223">
        <f>S101*H101</f>
        <v>0</v>
      </c>
      <c r="AR101" s="224" t="s">
        <v>201</v>
      </c>
      <c r="AT101" s="224" t="s">
        <v>196</v>
      </c>
      <c r="AU101" s="224" t="s">
        <v>136</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201</v>
      </c>
      <c r="BM101" s="224" t="s">
        <v>2655</v>
      </c>
    </row>
    <row r="102" spans="2:63" s="11" customFormat="1" ht="25.9" customHeight="1">
      <c r="B102" s="197"/>
      <c r="C102" s="198"/>
      <c r="D102" s="199" t="s">
        <v>78</v>
      </c>
      <c r="E102" s="200" t="s">
        <v>681</v>
      </c>
      <c r="F102" s="200" t="s">
        <v>682</v>
      </c>
      <c r="G102" s="198"/>
      <c r="H102" s="198"/>
      <c r="I102" s="201"/>
      <c r="J102" s="202">
        <f>BK102</f>
        <v>0</v>
      </c>
      <c r="K102" s="198"/>
      <c r="L102" s="203"/>
      <c r="M102" s="204"/>
      <c r="N102" s="205"/>
      <c r="O102" s="205"/>
      <c r="P102" s="206">
        <f>P103+P124</f>
        <v>0</v>
      </c>
      <c r="Q102" s="205"/>
      <c r="R102" s="206">
        <f>R103+R124</f>
        <v>0.036930000000000004</v>
      </c>
      <c r="S102" s="205"/>
      <c r="T102" s="207">
        <f>T103+T124</f>
        <v>0</v>
      </c>
      <c r="AR102" s="208" t="s">
        <v>136</v>
      </c>
      <c r="AT102" s="209" t="s">
        <v>78</v>
      </c>
      <c r="AU102" s="209" t="s">
        <v>79</v>
      </c>
      <c r="AY102" s="208" t="s">
        <v>194</v>
      </c>
      <c r="BK102" s="210">
        <f>BK103+BK124</f>
        <v>0</v>
      </c>
    </row>
    <row r="103" spans="2:63" s="11" customFormat="1" ht="22.8" customHeight="1">
      <c r="B103" s="197"/>
      <c r="C103" s="198"/>
      <c r="D103" s="199" t="s">
        <v>78</v>
      </c>
      <c r="E103" s="211" t="s">
        <v>1650</v>
      </c>
      <c r="F103" s="211" t="s">
        <v>92</v>
      </c>
      <c r="G103" s="198"/>
      <c r="H103" s="198"/>
      <c r="I103" s="201"/>
      <c r="J103" s="212">
        <f>BK103</f>
        <v>0</v>
      </c>
      <c r="K103" s="198"/>
      <c r="L103" s="203"/>
      <c r="M103" s="204"/>
      <c r="N103" s="205"/>
      <c r="O103" s="205"/>
      <c r="P103" s="206">
        <f>SUM(P104:P123)</f>
        <v>0</v>
      </c>
      <c r="Q103" s="205"/>
      <c r="R103" s="206">
        <f>SUM(R104:R123)</f>
        <v>0.03665</v>
      </c>
      <c r="S103" s="205"/>
      <c r="T103" s="207">
        <f>SUM(T104:T123)</f>
        <v>0</v>
      </c>
      <c r="AR103" s="208" t="s">
        <v>136</v>
      </c>
      <c r="AT103" s="209" t="s">
        <v>78</v>
      </c>
      <c r="AU103" s="209" t="s">
        <v>21</v>
      </c>
      <c r="AY103" s="208" t="s">
        <v>194</v>
      </c>
      <c r="BK103" s="210">
        <f>SUM(BK104:BK123)</f>
        <v>0</v>
      </c>
    </row>
    <row r="104" spans="2:65" s="1" customFormat="1" ht="16.5" customHeight="1">
      <c r="B104" s="40"/>
      <c r="C104" s="213" t="s">
        <v>244</v>
      </c>
      <c r="D104" s="213" t="s">
        <v>196</v>
      </c>
      <c r="E104" s="214" t="s">
        <v>1654</v>
      </c>
      <c r="F104" s="215" t="s">
        <v>1655</v>
      </c>
      <c r="G104" s="216" t="s">
        <v>262</v>
      </c>
      <c r="H104" s="217">
        <v>7</v>
      </c>
      <c r="I104" s="218"/>
      <c r="J104" s="219">
        <f>ROUND(I104*H104,2)</f>
        <v>0</v>
      </c>
      <c r="K104" s="215" t="s">
        <v>200</v>
      </c>
      <c r="L104" s="45"/>
      <c r="M104" s="220" t="s">
        <v>32</v>
      </c>
      <c r="N104" s="221" t="s">
        <v>51</v>
      </c>
      <c r="O104" s="85"/>
      <c r="P104" s="222">
        <f>O104*H104</f>
        <v>0</v>
      </c>
      <c r="Q104" s="222">
        <v>0.00256</v>
      </c>
      <c r="R104" s="222">
        <f>Q104*H104</f>
        <v>0.017920000000000002</v>
      </c>
      <c r="S104" s="222">
        <v>0</v>
      </c>
      <c r="T104" s="223">
        <f>S104*H104</f>
        <v>0</v>
      </c>
      <c r="AR104" s="224" t="s">
        <v>267</v>
      </c>
      <c r="AT104" s="224" t="s">
        <v>196</v>
      </c>
      <c r="AU104" s="224" t="s">
        <v>136</v>
      </c>
      <c r="AY104" s="18" t="s">
        <v>194</v>
      </c>
      <c r="BE104" s="225">
        <f>IF(N104="základní",J104,0)</f>
        <v>0</v>
      </c>
      <c r="BF104" s="225">
        <f>IF(N104="snížená",J104,0)</f>
        <v>0</v>
      </c>
      <c r="BG104" s="225">
        <f>IF(N104="zákl. přenesená",J104,0)</f>
        <v>0</v>
      </c>
      <c r="BH104" s="225">
        <f>IF(N104="sníž. přenesená",J104,0)</f>
        <v>0</v>
      </c>
      <c r="BI104" s="225">
        <f>IF(N104="nulová",J104,0)</f>
        <v>0</v>
      </c>
      <c r="BJ104" s="18" t="s">
        <v>136</v>
      </c>
      <c r="BK104" s="225">
        <f>ROUND(I104*H104,2)</f>
        <v>0</v>
      </c>
      <c r="BL104" s="18" t="s">
        <v>267</v>
      </c>
      <c r="BM104" s="224" t="s">
        <v>2656</v>
      </c>
    </row>
    <row r="105" spans="2:65" s="1" customFormat="1" ht="16.5" customHeight="1">
      <c r="B105" s="40"/>
      <c r="C105" s="213" t="s">
        <v>248</v>
      </c>
      <c r="D105" s="213" t="s">
        <v>196</v>
      </c>
      <c r="E105" s="214" t="s">
        <v>2657</v>
      </c>
      <c r="F105" s="215" t="s">
        <v>2658</v>
      </c>
      <c r="G105" s="216" t="s">
        <v>360</v>
      </c>
      <c r="H105" s="217">
        <v>1</v>
      </c>
      <c r="I105" s="218"/>
      <c r="J105" s="219">
        <f>ROUND(I105*H105,2)</f>
        <v>0</v>
      </c>
      <c r="K105" s="215" t="s">
        <v>200</v>
      </c>
      <c r="L105" s="45"/>
      <c r="M105" s="220" t="s">
        <v>32</v>
      </c>
      <c r="N105" s="221" t="s">
        <v>51</v>
      </c>
      <c r="O105" s="85"/>
      <c r="P105" s="222">
        <f>O105*H105</f>
        <v>0</v>
      </c>
      <c r="Q105" s="222">
        <v>0.00338</v>
      </c>
      <c r="R105" s="222">
        <f>Q105*H105</f>
        <v>0.00338</v>
      </c>
      <c r="S105" s="222">
        <v>0</v>
      </c>
      <c r="T105" s="223">
        <f>S105*H105</f>
        <v>0</v>
      </c>
      <c r="AR105" s="224" t="s">
        <v>267</v>
      </c>
      <c r="AT105" s="224" t="s">
        <v>196</v>
      </c>
      <c r="AU105" s="224" t="s">
        <v>136</v>
      </c>
      <c r="AY105" s="18" t="s">
        <v>194</v>
      </c>
      <c r="BE105" s="225">
        <f>IF(N105="základní",J105,0)</f>
        <v>0</v>
      </c>
      <c r="BF105" s="225">
        <f>IF(N105="snížená",J105,0)</f>
        <v>0</v>
      </c>
      <c r="BG105" s="225">
        <f>IF(N105="zákl. přenesená",J105,0)</f>
        <v>0</v>
      </c>
      <c r="BH105" s="225">
        <f>IF(N105="sníž. přenesená",J105,0)</f>
        <v>0</v>
      </c>
      <c r="BI105" s="225">
        <f>IF(N105="nulová",J105,0)</f>
        <v>0</v>
      </c>
      <c r="BJ105" s="18" t="s">
        <v>136</v>
      </c>
      <c r="BK105" s="225">
        <f>ROUND(I105*H105,2)</f>
        <v>0</v>
      </c>
      <c r="BL105" s="18" t="s">
        <v>267</v>
      </c>
      <c r="BM105" s="224" t="s">
        <v>2659</v>
      </c>
    </row>
    <row r="106" spans="2:65" s="1" customFormat="1" ht="16.5" customHeight="1">
      <c r="B106" s="40"/>
      <c r="C106" s="213" t="s">
        <v>254</v>
      </c>
      <c r="D106" s="213" t="s">
        <v>196</v>
      </c>
      <c r="E106" s="214" t="s">
        <v>2660</v>
      </c>
      <c r="F106" s="215" t="s">
        <v>2661</v>
      </c>
      <c r="G106" s="216" t="s">
        <v>360</v>
      </c>
      <c r="H106" s="217">
        <v>1</v>
      </c>
      <c r="I106" s="218"/>
      <c r="J106" s="219">
        <f>ROUND(I106*H106,2)</f>
        <v>0</v>
      </c>
      <c r="K106" s="215" t="s">
        <v>200</v>
      </c>
      <c r="L106" s="45"/>
      <c r="M106" s="220" t="s">
        <v>32</v>
      </c>
      <c r="N106" s="221" t="s">
        <v>51</v>
      </c>
      <c r="O106" s="85"/>
      <c r="P106" s="222">
        <f>O106*H106</f>
        <v>0</v>
      </c>
      <c r="Q106" s="222">
        <v>0.00022</v>
      </c>
      <c r="R106" s="222">
        <f>Q106*H106</f>
        <v>0.00022</v>
      </c>
      <c r="S106" s="222">
        <v>0</v>
      </c>
      <c r="T106" s="223">
        <f>S106*H106</f>
        <v>0</v>
      </c>
      <c r="AR106" s="224" t="s">
        <v>267</v>
      </c>
      <c r="AT106" s="224" t="s">
        <v>196</v>
      </c>
      <c r="AU106" s="224" t="s">
        <v>136</v>
      </c>
      <c r="AY106" s="18" t="s">
        <v>194</v>
      </c>
      <c r="BE106" s="225">
        <f>IF(N106="základní",J106,0)</f>
        <v>0</v>
      </c>
      <c r="BF106" s="225">
        <f>IF(N106="snížená",J106,0)</f>
        <v>0</v>
      </c>
      <c r="BG106" s="225">
        <f>IF(N106="zákl. přenesená",J106,0)</f>
        <v>0</v>
      </c>
      <c r="BH106" s="225">
        <f>IF(N106="sníž. přenesená",J106,0)</f>
        <v>0</v>
      </c>
      <c r="BI106" s="225">
        <f>IF(N106="nulová",J106,0)</f>
        <v>0</v>
      </c>
      <c r="BJ106" s="18" t="s">
        <v>136</v>
      </c>
      <c r="BK106" s="225">
        <f>ROUND(I106*H106,2)</f>
        <v>0</v>
      </c>
      <c r="BL106" s="18" t="s">
        <v>267</v>
      </c>
      <c r="BM106" s="224" t="s">
        <v>2662</v>
      </c>
    </row>
    <row r="107" spans="2:65" s="1" customFormat="1" ht="16.5" customHeight="1">
      <c r="B107" s="40"/>
      <c r="C107" s="213" t="s">
        <v>8</v>
      </c>
      <c r="D107" s="213" t="s">
        <v>196</v>
      </c>
      <c r="E107" s="214" t="s">
        <v>2663</v>
      </c>
      <c r="F107" s="215" t="s">
        <v>2664</v>
      </c>
      <c r="G107" s="216" t="s">
        <v>262</v>
      </c>
      <c r="H107" s="217">
        <v>25</v>
      </c>
      <c r="I107" s="218"/>
      <c r="J107" s="219">
        <f>ROUND(I107*H107,2)</f>
        <v>0</v>
      </c>
      <c r="K107" s="215" t="s">
        <v>200</v>
      </c>
      <c r="L107" s="45"/>
      <c r="M107" s="220" t="s">
        <v>32</v>
      </c>
      <c r="N107" s="221" t="s">
        <v>51</v>
      </c>
      <c r="O107" s="85"/>
      <c r="P107" s="222">
        <f>O107*H107</f>
        <v>0</v>
      </c>
      <c r="Q107" s="222">
        <v>0.00039</v>
      </c>
      <c r="R107" s="222">
        <f>Q107*H107</f>
        <v>0.00975</v>
      </c>
      <c r="S107" s="222">
        <v>0</v>
      </c>
      <c r="T107" s="223">
        <f>S107*H107</f>
        <v>0</v>
      </c>
      <c r="AR107" s="224" t="s">
        <v>267</v>
      </c>
      <c r="AT107" s="224" t="s">
        <v>196</v>
      </c>
      <c r="AU107" s="224" t="s">
        <v>136</v>
      </c>
      <c r="AY107" s="18" t="s">
        <v>194</v>
      </c>
      <c r="BE107" s="225">
        <f>IF(N107="základní",J107,0)</f>
        <v>0</v>
      </c>
      <c r="BF107" s="225">
        <f>IF(N107="snížená",J107,0)</f>
        <v>0</v>
      </c>
      <c r="BG107" s="225">
        <f>IF(N107="zákl. přenesená",J107,0)</f>
        <v>0</v>
      </c>
      <c r="BH107" s="225">
        <f>IF(N107="sníž. přenesená",J107,0)</f>
        <v>0</v>
      </c>
      <c r="BI107" s="225">
        <f>IF(N107="nulová",J107,0)</f>
        <v>0</v>
      </c>
      <c r="BJ107" s="18" t="s">
        <v>136</v>
      </c>
      <c r="BK107" s="225">
        <f>ROUND(I107*H107,2)</f>
        <v>0</v>
      </c>
      <c r="BL107" s="18" t="s">
        <v>267</v>
      </c>
      <c r="BM107" s="224" t="s">
        <v>2665</v>
      </c>
    </row>
    <row r="108" spans="2:65" s="1" customFormat="1" ht="16.5" customHeight="1">
      <c r="B108" s="40"/>
      <c r="C108" s="213" t="s">
        <v>267</v>
      </c>
      <c r="D108" s="213" t="s">
        <v>196</v>
      </c>
      <c r="E108" s="214" t="s">
        <v>2666</v>
      </c>
      <c r="F108" s="215" t="s">
        <v>2667</v>
      </c>
      <c r="G108" s="216" t="s">
        <v>205</v>
      </c>
      <c r="H108" s="217">
        <v>2</v>
      </c>
      <c r="I108" s="218"/>
      <c r="J108" s="219">
        <f>ROUND(I108*H108,2)</f>
        <v>0</v>
      </c>
      <c r="K108" s="215" t="s">
        <v>200</v>
      </c>
      <c r="L108" s="45"/>
      <c r="M108" s="220" t="s">
        <v>32</v>
      </c>
      <c r="N108" s="221" t="s">
        <v>51</v>
      </c>
      <c r="O108" s="85"/>
      <c r="P108" s="222">
        <f>O108*H108</f>
        <v>0</v>
      </c>
      <c r="Q108" s="222">
        <v>0.00061</v>
      </c>
      <c r="R108" s="222">
        <f>Q108*H108</f>
        <v>0.00122</v>
      </c>
      <c r="S108" s="222">
        <v>0</v>
      </c>
      <c r="T108" s="223">
        <f>S108*H108</f>
        <v>0</v>
      </c>
      <c r="AR108" s="224" t="s">
        <v>267</v>
      </c>
      <c r="AT108" s="224" t="s">
        <v>196</v>
      </c>
      <c r="AU108" s="224" t="s">
        <v>136</v>
      </c>
      <c r="AY108" s="18" t="s">
        <v>194</v>
      </c>
      <c r="BE108" s="225">
        <f>IF(N108="základní",J108,0)</f>
        <v>0</v>
      </c>
      <c r="BF108" s="225">
        <f>IF(N108="snížená",J108,0)</f>
        <v>0</v>
      </c>
      <c r="BG108" s="225">
        <f>IF(N108="zákl. přenesená",J108,0)</f>
        <v>0</v>
      </c>
      <c r="BH108" s="225">
        <f>IF(N108="sníž. přenesená",J108,0)</f>
        <v>0</v>
      </c>
      <c r="BI108" s="225">
        <f>IF(N108="nulová",J108,0)</f>
        <v>0</v>
      </c>
      <c r="BJ108" s="18" t="s">
        <v>136</v>
      </c>
      <c r="BK108" s="225">
        <f>ROUND(I108*H108,2)</f>
        <v>0</v>
      </c>
      <c r="BL108" s="18" t="s">
        <v>267</v>
      </c>
      <c r="BM108" s="224" t="s">
        <v>2668</v>
      </c>
    </row>
    <row r="109" spans="2:65" s="1" customFormat="1" ht="16.5" customHeight="1">
      <c r="B109" s="40"/>
      <c r="C109" s="213" t="s">
        <v>272</v>
      </c>
      <c r="D109" s="213" t="s">
        <v>196</v>
      </c>
      <c r="E109" s="214" t="s">
        <v>2669</v>
      </c>
      <c r="F109" s="215" t="s">
        <v>2670</v>
      </c>
      <c r="G109" s="216" t="s">
        <v>205</v>
      </c>
      <c r="H109" s="217">
        <v>1</v>
      </c>
      <c r="I109" s="218"/>
      <c r="J109" s="219">
        <f>ROUND(I109*H109,2)</f>
        <v>0</v>
      </c>
      <c r="K109" s="215" t="s">
        <v>200</v>
      </c>
      <c r="L109" s="45"/>
      <c r="M109" s="220" t="s">
        <v>32</v>
      </c>
      <c r="N109" s="221" t="s">
        <v>51</v>
      </c>
      <c r="O109" s="85"/>
      <c r="P109" s="222">
        <f>O109*H109</f>
        <v>0</v>
      </c>
      <c r="Q109" s="222">
        <v>0.00088</v>
      </c>
      <c r="R109" s="222">
        <f>Q109*H109</f>
        <v>0.00088</v>
      </c>
      <c r="S109" s="222">
        <v>0</v>
      </c>
      <c r="T109" s="223">
        <f>S109*H109</f>
        <v>0</v>
      </c>
      <c r="AR109" s="224" t="s">
        <v>267</v>
      </c>
      <c r="AT109" s="224" t="s">
        <v>196</v>
      </c>
      <c r="AU109" s="224" t="s">
        <v>136</v>
      </c>
      <c r="AY109" s="18" t="s">
        <v>194</v>
      </c>
      <c r="BE109" s="225">
        <f>IF(N109="základní",J109,0)</f>
        <v>0</v>
      </c>
      <c r="BF109" s="225">
        <f>IF(N109="snížená",J109,0)</f>
        <v>0</v>
      </c>
      <c r="BG109" s="225">
        <f>IF(N109="zákl. přenesená",J109,0)</f>
        <v>0</v>
      </c>
      <c r="BH109" s="225">
        <f>IF(N109="sníž. přenesená",J109,0)</f>
        <v>0</v>
      </c>
      <c r="BI109" s="225">
        <f>IF(N109="nulová",J109,0)</f>
        <v>0</v>
      </c>
      <c r="BJ109" s="18" t="s">
        <v>136</v>
      </c>
      <c r="BK109" s="225">
        <f>ROUND(I109*H109,2)</f>
        <v>0</v>
      </c>
      <c r="BL109" s="18" t="s">
        <v>267</v>
      </c>
      <c r="BM109" s="224" t="s">
        <v>2671</v>
      </c>
    </row>
    <row r="110" spans="2:65" s="1" customFormat="1" ht="16.5" customHeight="1">
      <c r="B110" s="40"/>
      <c r="C110" s="213" t="s">
        <v>279</v>
      </c>
      <c r="D110" s="213" t="s">
        <v>196</v>
      </c>
      <c r="E110" s="214" t="s">
        <v>2672</v>
      </c>
      <c r="F110" s="215" t="s">
        <v>2673</v>
      </c>
      <c r="G110" s="216" t="s">
        <v>360</v>
      </c>
      <c r="H110" s="217">
        <v>1</v>
      </c>
      <c r="I110" s="218"/>
      <c r="J110" s="219">
        <f>ROUND(I110*H110,2)</f>
        <v>0</v>
      </c>
      <c r="K110" s="215" t="s">
        <v>200</v>
      </c>
      <c r="L110" s="45"/>
      <c r="M110" s="220" t="s">
        <v>32</v>
      </c>
      <c r="N110" s="221" t="s">
        <v>51</v>
      </c>
      <c r="O110" s="85"/>
      <c r="P110" s="222">
        <f>O110*H110</f>
        <v>0</v>
      </c>
      <c r="Q110" s="222">
        <v>0.00328</v>
      </c>
      <c r="R110" s="222">
        <f>Q110*H110</f>
        <v>0.00328</v>
      </c>
      <c r="S110" s="222">
        <v>0</v>
      </c>
      <c r="T110" s="223">
        <f>S110*H110</f>
        <v>0</v>
      </c>
      <c r="AR110" s="224" t="s">
        <v>267</v>
      </c>
      <c r="AT110" s="224" t="s">
        <v>196</v>
      </c>
      <c r="AU110" s="224" t="s">
        <v>136</v>
      </c>
      <c r="AY110" s="18" t="s">
        <v>194</v>
      </c>
      <c r="BE110" s="225">
        <f>IF(N110="základní",J110,0)</f>
        <v>0</v>
      </c>
      <c r="BF110" s="225">
        <f>IF(N110="snížená",J110,0)</f>
        <v>0</v>
      </c>
      <c r="BG110" s="225">
        <f>IF(N110="zákl. přenesená",J110,0)</f>
        <v>0</v>
      </c>
      <c r="BH110" s="225">
        <f>IF(N110="sníž. přenesená",J110,0)</f>
        <v>0</v>
      </c>
      <c r="BI110" s="225">
        <f>IF(N110="nulová",J110,0)</f>
        <v>0</v>
      </c>
      <c r="BJ110" s="18" t="s">
        <v>136</v>
      </c>
      <c r="BK110" s="225">
        <f>ROUND(I110*H110,2)</f>
        <v>0</v>
      </c>
      <c r="BL110" s="18" t="s">
        <v>267</v>
      </c>
      <c r="BM110" s="224" t="s">
        <v>2674</v>
      </c>
    </row>
    <row r="111" spans="2:65" s="1" customFormat="1" ht="16.5" customHeight="1">
      <c r="B111" s="40"/>
      <c r="C111" s="213" t="s">
        <v>285</v>
      </c>
      <c r="D111" s="213" t="s">
        <v>196</v>
      </c>
      <c r="E111" s="214" t="s">
        <v>2675</v>
      </c>
      <c r="F111" s="215" t="s">
        <v>2676</v>
      </c>
      <c r="G111" s="216" t="s">
        <v>931</v>
      </c>
      <c r="H111" s="217">
        <v>1</v>
      </c>
      <c r="I111" s="218"/>
      <c r="J111" s="219">
        <f>ROUND(I111*H111,2)</f>
        <v>0</v>
      </c>
      <c r="K111" s="215" t="s">
        <v>1406</v>
      </c>
      <c r="L111" s="45"/>
      <c r="M111" s="220" t="s">
        <v>32</v>
      </c>
      <c r="N111" s="221" t="s">
        <v>51</v>
      </c>
      <c r="O111" s="85"/>
      <c r="P111" s="222">
        <f>O111*H111</f>
        <v>0</v>
      </c>
      <c r="Q111" s="222">
        <v>0</v>
      </c>
      <c r="R111" s="222">
        <f>Q111*H111</f>
        <v>0</v>
      </c>
      <c r="S111" s="222">
        <v>0</v>
      </c>
      <c r="T111" s="223">
        <f>S111*H111</f>
        <v>0</v>
      </c>
      <c r="AR111" s="224" t="s">
        <v>267</v>
      </c>
      <c r="AT111" s="224" t="s">
        <v>196</v>
      </c>
      <c r="AU111" s="224" t="s">
        <v>136</v>
      </c>
      <c r="AY111" s="18" t="s">
        <v>194</v>
      </c>
      <c r="BE111" s="225">
        <f>IF(N111="základní",J111,0)</f>
        <v>0</v>
      </c>
      <c r="BF111" s="225">
        <f>IF(N111="snížená",J111,0)</f>
        <v>0</v>
      </c>
      <c r="BG111" s="225">
        <f>IF(N111="zákl. přenesená",J111,0)</f>
        <v>0</v>
      </c>
      <c r="BH111" s="225">
        <f>IF(N111="sníž. přenesená",J111,0)</f>
        <v>0</v>
      </c>
      <c r="BI111" s="225">
        <f>IF(N111="nulová",J111,0)</f>
        <v>0</v>
      </c>
      <c r="BJ111" s="18" t="s">
        <v>136</v>
      </c>
      <c r="BK111" s="225">
        <f>ROUND(I111*H111,2)</f>
        <v>0</v>
      </c>
      <c r="BL111" s="18" t="s">
        <v>267</v>
      </c>
      <c r="BM111" s="224" t="s">
        <v>2677</v>
      </c>
    </row>
    <row r="112" spans="2:65" s="1" customFormat="1" ht="16.5" customHeight="1">
      <c r="B112" s="40"/>
      <c r="C112" s="213" t="s">
        <v>289</v>
      </c>
      <c r="D112" s="213" t="s">
        <v>196</v>
      </c>
      <c r="E112" s="214" t="s">
        <v>1660</v>
      </c>
      <c r="F112" s="215" t="s">
        <v>1661</v>
      </c>
      <c r="G112" s="216" t="s">
        <v>262</v>
      </c>
      <c r="H112" s="217">
        <v>2</v>
      </c>
      <c r="I112" s="218"/>
      <c r="J112" s="219">
        <f>ROUND(I112*H112,2)</f>
        <v>0</v>
      </c>
      <c r="K112" s="215" t="s">
        <v>1406</v>
      </c>
      <c r="L112" s="45"/>
      <c r="M112" s="220" t="s">
        <v>32</v>
      </c>
      <c r="N112" s="221" t="s">
        <v>51</v>
      </c>
      <c r="O112" s="85"/>
      <c r="P112" s="222">
        <f>O112*H112</f>
        <v>0</v>
      </c>
      <c r="Q112" s="222">
        <v>0</v>
      </c>
      <c r="R112" s="222">
        <f>Q112*H112</f>
        <v>0</v>
      </c>
      <c r="S112" s="222">
        <v>0</v>
      </c>
      <c r="T112" s="223">
        <f>S112*H112</f>
        <v>0</v>
      </c>
      <c r="AR112" s="224" t="s">
        <v>267</v>
      </c>
      <c r="AT112" s="224" t="s">
        <v>196</v>
      </c>
      <c r="AU112" s="224" t="s">
        <v>136</v>
      </c>
      <c r="AY112" s="18" t="s">
        <v>194</v>
      </c>
      <c r="BE112" s="225">
        <f>IF(N112="základní",J112,0)</f>
        <v>0</v>
      </c>
      <c r="BF112" s="225">
        <f>IF(N112="snížená",J112,0)</f>
        <v>0</v>
      </c>
      <c r="BG112" s="225">
        <f>IF(N112="zákl. přenesená",J112,0)</f>
        <v>0</v>
      </c>
      <c r="BH112" s="225">
        <f>IF(N112="sníž. přenesená",J112,0)</f>
        <v>0</v>
      </c>
      <c r="BI112" s="225">
        <f>IF(N112="nulová",J112,0)</f>
        <v>0</v>
      </c>
      <c r="BJ112" s="18" t="s">
        <v>136</v>
      </c>
      <c r="BK112" s="225">
        <f>ROUND(I112*H112,2)</f>
        <v>0</v>
      </c>
      <c r="BL112" s="18" t="s">
        <v>267</v>
      </c>
      <c r="BM112" s="224" t="s">
        <v>2678</v>
      </c>
    </row>
    <row r="113" spans="2:65" s="1" customFormat="1" ht="16.5" customHeight="1">
      <c r="B113" s="40"/>
      <c r="C113" s="213" t="s">
        <v>7</v>
      </c>
      <c r="D113" s="213" t="s">
        <v>196</v>
      </c>
      <c r="E113" s="214" t="s">
        <v>1663</v>
      </c>
      <c r="F113" s="215" t="s">
        <v>1664</v>
      </c>
      <c r="G113" s="216" t="s">
        <v>931</v>
      </c>
      <c r="H113" s="217">
        <v>1</v>
      </c>
      <c r="I113" s="218"/>
      <c r="J113" s="219">
        <f>ROUND(I113*H113,2)</f>
        <v>0</v>
      </c>
      <c r="K113" s="215" t="s">
        <v>1406</v>
      </c>
      <c r="L113" s="45"/>
      <c r="M113" s="220" t="s">
        <v>32</v>
      </c>
      <c r="N113" s="221" t="s">
        <v>51</v>
      </c>
      <c r="O113" s="85"/>
      <c r="P113" s="222">
        <f>O113*H113</f>
        <v>0</v>
      </c>
      <c r="Q113" s="222">
        <v>0</v>
      </c>
      <c r="R113" s="222">
        <f>Q113*H113</f>
        <v>0</v>
      </c>
      <c r="S113" s="222">
        <v>0</v>
      </c>
      <c r="T113" s="223">
        <f>S113*H113</f>
        <v>0</v>
      </c>
      <c r="AR113" s="224" t="s">
        <v>267</v>
      </c>
      <c r="AT113" s="224" t="s">
        <v>196</v>
      </c>
      <c r="AU113" s="224" t="s">
        <v>136</v>
      </c>
      <c r="AY113" s="18" t="s">
        <v>194</v>
      </c>
      <c r="BE113" s="225">
        <f>IF(N113="základní",J113,0)</f>
        <v>0</v>
      </c>
      <c r="BF113" s="225">
        <f>IF(N113="snížená",J113,0)</f>
        <v>0</v>
      </c>
      <c r="BG113" s="225">
        <f>IF(N113="zákl. přenesená",J113,0)</f>
        <v>0</v>
      </c>
      <c r="BH113" s="225">
        <f>IF(N113="sníž. přenesená",J113,0)</f>
        <v>0</v>
      </c>
      <c r="BI113" s="225">
        <f>IF(N113="nulová",J113,0)</f>
        <v>0</v>
      </c>
      <c r="BJ113" s="18" t="s">
        <v>136</v>
      </c>
      <c r="BK113" s="225">
        <f>ROUND(I113*H113,2)</f>
        <v>0</v>
      </c>
      <c r="BL113" s="18" t="s">
        <v>267</v>
      </c>
      <c r="BM113" s="224" t="s">
        <v>2679</v>
      </c>
    </row>
    <row r="114" spans="2:65" s="1" customFormat="1" ht="16.5" customHeight="1">
      <c r="B114" s="40"/>
      <c r="C114" s="213" t="s">
        <v>301</v>
      </c>
      <c r="D114" s="213" t="s">
        <v>196</v>
      </c>
      <c r="E114" s="214" t="s">
        <v>1666</v>
      </c>
      <c r="F114" s="215" t="s">
        <v>1667</v>
      </c>
      <c r="G114" s="216" t="s">
        <v>931</v>
      </c>
      <c r="H114" s="217">
        <v>1</v>
      </c>
      <c r="I114" s="218"/>
      <c r="J114" s="219">
        <f>ROUND(I114*H114,2)</f>
        <v>0</v>
      </c>
      <c r="K114" s="215" t="s">
        <v>1406</v>
      </c>
      <c r="L114" s="45"/>
      <c r="M114" s="220" t="s">
        <v>32</v>
      </c>
      <c r="N114" s="221" t="s">
        <v>51</v>
      </c>
      <c r="O114" s="85"/>
      <c r="P114" s="222">
        <f>O114*H114</f>
        <v>0</v>
      </c>
      <c r="Q114" s="222">
        <v>0</v>
      </c>
      <c r="R114" s="222">
        <f>Q114*H114</f>
        <v>0</v>
      </c>
      <c r="S114" s="222">
        <v>0</v>
      </c>
      <c r="T114" s="223">
        <f>S114*H114</f>
        <v>0</v>
      </c>
      <c r="AR114" s="224" t="s">
        <v>267</v>
      </c>
      <c r="AT114" s="224" t="s">
        <v>196</v>
      </c>
      <c r="AU114" s="224" t="s">
        <v>136</v>
      </c>
      <c r="AY114" s="18" t="s">
        <v>194</v>
      </c>
      <c r="BE114" s="225">
        <f>IF(N114="základní",J114,0)</f>
        <v>0</v>
      </c>
      <c r="BF114" s="225">
        <f>IF(N114="snížená",J114,0)</f>
        <v>0</v>
      </c>
      <c r="BG114" s="225">
        <f>IF(N114="zákl. přenesená",J114,0)</f>
        <v>0</v>
      </c>
      <c r="BH114" s="225">
        <f>IF(N114="sníž. přenesená",J114,0)</f>
        <v>0</v>
      </c>
      <c r="BI114" s="225">
        <f>IF(N114="nulová",J114,0)</f>
        <v>0</v>
      </c>
      <c r="BJ114" s="18" t="s">
        <v>136</v>
      </c>
      <c r="BK114" s="225">
        <f>ROUND(I114*H114,2)</f>
        <v>0</v>
      </c>
      <c r="BL114" s="18" t="s">
        <v>267</v>
      </c>
      <c r="BM114" s="224" t="s">
        <v>2680</v>
      </c>
    </row>
    <row r="115" spans="2:65" s="1" customFormat="1" ht="16.5" customHeight="1">
      <c r="B115" s="40"/>
      <c r="C115" s="213" t="s">
        <v>306</v>
      </c>
      <c r="D115" s="213" t="s">
        <v>196</v>
      </c>
      <c r="E115" s="214" t="s">
        <v>1669</v>
      </c>
      <c r="F115" s="215" t="s">
        <v>1670</v>
      </c>
      <c r="G115" s="216" t="s">
        <v>262</v>
      </c>
      <c r="H115" s="217">
        <v>27</v>
      </c>
      <c r="I115" s="218"/>
      <c r="J115" s="219">
        <f>ROUND(I115*H115,2)</f>
        <v>0</v>
      </c>
      <c r="K115" s="215" t="s">
        <v>1406</v>
      </c>
      <c r="L115" s="45"/>
      <c r="M115" s="220" t="s">
        <v>32</v>
      </c>
      <c r="N115" s="221" t="s">
        <v>51</v>
      </c>
      <c r="O115" s="85"/>
      <c r="P115" s="222">
        <f>O115*H115</f>
        <v>0</v>
      </c>
      <c r="Q115" s="222">
        <v>0</v>
      </c>
      <c r="R115" s="222">
        <f>Q115*H115</f>
        <v>0</v>
      </c>
      <c r="S115" s="222">
        <v>0</v>
      </c>
      <c r="T115" s="223">
        <f>S115*H115</f>
        <v>0</v>
      </c>
      <c r="AR115" s="224" t="s">
        <v>267</v>
      </c>
      <c r="AT115" s="224" t="s">
        <v>196</v>
      </c>
      <c r="AU115" s="224" t="s">
        <v>136</v>
      </c>
      <c r="AY115" s="18" t="s">
        <v>194</v>
      </c>
      <c r="BE115" s="225">
        <f>IF(N115="základní",J115,0)</f>
        <v>0</v>
      </c>
      <c r="BF115" s="225">
        <f>IF(N115="snížená",J115,0)</f>
        <v>0</v>
      </c>
      <c r="BG115" s="225">
        <f>IF(N115="zákl. přenesená",J115,0)</f>
        <v>0</v>
      </c>
      <c r="BH115" s="225">
        <f>IF(N115="sníž. přenesená",J115,0)</f>
        <v>0</v>
      </c>
      <c r="BI115" s="225">
        <f>IF(N115="nulová",J115,0)</f>
        <v>0</v>
      </c>
      <c r="BJ115" s="18" t="s">
        <v>136</v>
      </c>
      <c r="BK115" s="225">
        <f>ROUND(I115*H115,2)</f>
        <v>0</v>
      </c>
      <c r="BL115" s="18" t="s">
        <v>267</v>
      </c>
      <c r="BM115" s="224" t="s">
        <v>2681</v>
      </c>
    </row>
    <row r="116" spans="2:65" s="1" customFormat="1" ht="16.5" customHeight="1">
      <c r="B116" s="40"/>
      <c r="C116" s="213" t="s">
        <v>320</v>
      </c>
      <c r="D116" s="213" t="s">
        <v>196</v>
      </c>
      <c r="E116" s="214" t="s">
        <v>1672</v>
      </c>
      <c r="F116" s="215" t="s">
        <v>1673</v>
      </c>
      <c r="G116" s="216" t="s">
        <v>262</v>
      </c>
      <c r="H116" s="217">
        <v>27</v>
      </c>
      <c r="I116" s="218"/>
      <c r="J116" s="219">
        <f>ROUND(I116*H116,2)</f>
        <v>0</v>
      </c>
      <c r="K116" s="215" t="s">
        <v>1406</v>
      </c>
      <c r="L116" s="45"/>
      <c r="M116" s="220" t="s">
        <v>32</v>
      </c>
      <c r="N116" s="221" t="s">
        <v>51</v>
      </c>
      <c r="O116" s="85"/>
      <c r="P116" s="222">
        <f>O116*H116</f>
        <v>0</v>
      </c>
      <c r="Q116" s="222">
        <v>0</v>
      </c>
      <c r="R116" s="222">
        <f>Q116*H116</f>
        <v>0</v>
      </c>
      <c r="S116" s="222">
        <v>0</v>
      </c>
      <c r="T116" s="223">
        <f>S116*H116</f>
        <v>0</v>
      </c>
      <c r="AR116" s="224" t="s">
        <v>267</v>
      </c>
      <c r="AT116" s="224" t="s">
        <v>196</v>
      </c>
      <c r="AU116" s="224" t="s">
        <v>136</v>
      </c>
      <c r="AY116" s="18" t="s">
        <v>194</v>
      </c>
      <c r="BE116" s="225">
        <f>IF(N116="základní",J116,0)</f>
        <v>0</v>
      </c>
      <c r="BF116" s="225">
        <f>IF(N116="snížená",J116,0)</f>
        <v>0</v>
      </c>
      <c r="BG116" s="225">
        <f>IF(N116="zákl. přenesená",J116,0)</f>
        <v>0</v>
      </c>
      <c r="BH116" s="225">
        <f>IF(N116="sníž. přenesená",J116,0)</f>
        <v>0</v>
      </c>
      <c r="BI116" s="225">
        <f>IF(N116="nulová",J116,0)</f>
        <v>0</v>
      </c>
      <c r="BJ116" s="18" t="s">
        <v>136</v>
      </c>
      <c r="BK116" s="225">
        <f>ROUND(I116*H116,2)</f>
        <v>0</v>
      </c>
      <c r="BL116" s="18" t="s">
        <v>267</v>
      </c>
      <c r="BM116" s="224" t="s">
        <v>2682</v>
      </c>
    </row>
    <row r="117" spans="2:65" s="1" customFormat="1" ht="16.5" customHeight="1">
      <c r="B117" s="40"/>
      <c r="C117" s="213" t="s">
        <v>277</v>
      </c>
      <c r="D117" s="213" t="s">
        <v>196</v>
      </c>
      <c r="E117" s="214" t="s">
        <v>1675</v>
      </c>
      <c r="F117" s="215" t="s">
        <v>1676</v>
      </c>
      <c r="G117" s="216" t="s">
        <v>931</v>
      </c>
      <c r="H117" s="217">
        <v>1</v>
      </c>
      <c r="I117" s="218"/>
      <c r="J117" s="219">
        <f>ROUND(I117*H117,2)</f>
        <v>0</v>
      </c>
      <c r="K117" s="215" t="s">
        <v>1406</v>
      </c>
      <c r="L117" s="45"/>
      <c r="M117" s="220" t="s">
        <v>32</v>
      </c>
      <c r="N117" s="221" t="s">
        <v>51</v>
      </c>
      <c r="O117" s="85"/>
      <c r="P117" s="222">
        <f>O117*H117</f>
        <v>0</v>
      </c>
      <c r="Q117" s="222">
        <v>0</v>
      </c>
      <c r="R117" s="222">
        <f>Q117*H117</f>
        <v>0</v>
      </c>
      <c r="S117" s="222">
        <v>0</v>
      </c>
      <c r="T117" s="223">
        <f>S117*H117</f>
        <v>0</v>
      </c>
      <c r="AR117" s="224" t="s">
        <v>267</v>
      </c>
      <c r="AT117" s="224" t="s">
        <v>196</v>
      </c>
      <c r="AU117" s="224" t="s">
        <v>136</v>
      </c>
      <c r="AY117" s="18" t="s">
        <v>194</v>
      </c>
      <c r="BE117" s="225">
        <f>IF(N117="základní",J117,0)</f>
        <v>0</v>
      </c>
      <c r="BF117" s="225">
        <f>IF(N117="snížená",J117,0)</f>
        <v>0</v>
      </c>
      <c r="BG117" s="225">
        <f>IF(N117="zákl. přenesená",J117,0)</f>
        <v>0</v>
      </c>
      <c r="BH117" s="225">
        <f>IF(N117="sníž. přenesená",J117,0)</f>
        <v>0</v>
      </c>
      <c r="BI117" s="225">
        <f>IF(N117="nulová",J117,0)</f>
        <v>0</v>
      </c>
      <c r="BJ117" s="18" t="s">
        <v>136</v>
      </c>
      <c r="BK117" s="225">
        <f>ROUND(I117*H117,2)</f>
        <v>0</v>
      </c>
      <c r="BL117" s="18" t="s">
        <v>267</v>
      </c>
      <c r="BM117" s="224" t="s">
        <v>2683</v>
      </c>
    </row>
    <row r="118" spans="2:65" s="1" customFormat="1" ht="16.5" customHeight="1">
      <c r="B118" s="40"/>
      <c r="C118" s="213" t="s">
        <v>339</v>
      </c>
      <c r="D118" s="213" t="s">
        <v>196</v>
      </c>
      <c r="E118" s="214" t="s">
        <v>1678</v>
      </c>
      <c r="F118" s="215" t="s">
        <v>1642</v>
      </c>
      <c r="G118" s="216" t="s">
        <v>931</v>
      </c>
      <c r="H118" s="217">
        <v>1</v>
      </c>
      <c r="I118" s="218"/>
      <c r="J118" s="219">
        <f>ROUND(I118*H118,2)</f>
        <v>0</v>
      </c>
      <c r="K118" s="215" t="s">
        <v>1406</v>
      </c>
      <c r="L118" s="45"/>
      <c r="M118" s="220" t="s">
        <v>32</v>
      </c>
      <c r="N118" s="221" t="s">
        <v>51</v>
      </c>
      <c r="O118" s="85"/>
      <c r="P118" s="222">
        <f>O118*H118</f>
        <v>0</v>
      </c>
      <c r="Q118" s="222">
        <v>0</v>
      </c>
      <c r="R118" s="222">
        <f>Q118*H118</f>
        <v>0</v>
      </c>
      <c r="S118" s="222">
        <v>0</v>
      </c>
      <c r="T118" s="223">
        <f>S118*H118</f>
        <v>0</v>
      </c>
      <c r="AR118" s="224" t="s">
        <v>267</v>
      </c>
      <c r="AT118" s="224" t="s">
        <v>196</v>
      </c>
      <c r="AU118" s="224" t="s">
        <v>136</v>
      </c>
      <c r="AY118" s="18" t="s">
        <v>194</v>
      </c>
      <c r="BE118" s="225">
        <f>IF(N118="základní",J118,0)</f>
        <v>0</v>
      </c>
      <c r="BF118" s="225">
        <f>IF(N118="snížená",J118,0)</f>
        <v>0</v>
      </c>
      <c r="BG118" s="225">
        <f>IF(N118="zákl. přenesená",J118,0)</f>
        <v>0</v>
      </c>
      <c r="BH118" s="225">
        <f>IF(N118="sníž. přenesená",J118,0)</f>
        <v>0</v>
      </c>
      <c r="BI118" s="225">
        <f>IF(N118="nulová",J118,0)</f>
        <v>0</v>
      </c>
      <c r="BJ118" s="18" t="s">
        <v>136</v>
      </c>
      <c r="BK118" s="225">
        <f>ROUND(I118*H118,2)</f>
        <v>0</v>
      </c>
      <c r="BL118" s="18" t="s">
        <v>267</v>
      </c>
      <c r="BM118" s="224" t="s">
        <v>2684</v>
      </c>
    </row>
    <row r="119" spans="2:65" s="1" customFormat="1" ht="16.5" customHeight="1">
      <c r="B119" s="40"/>
      <c r="C119" s="213" t="s">
        <v>357</v>
      </c>
      <c r="D119" s="213" t="s">
        <v>196</v>
      </c>
      <c r="E119" s="214" t="s">
        <v>2685</v>
      </c>
      <c r="F119" s="215" t="s">
        <v>2686</v>
      </c>
      <c r="G119" s="216" t="s">
        <v>931</v>
      </c>
      <c r="H119" s="217">
        <v>1</v>
      </c>
      <c r="I119" s="218"/>
      <c r="J119" s="219">
        <f>ROUND(I119*H119,2)</f>
        <v>0</v>
      </c>
      <c r="K119" s="215" t="s">
        <v>1406</v>
      </c>
      <c r="L119" s="45"/>
      <c r="M119" s="220" t="s">
        <v>32</v>
      </c>
      <c r="N119" s="221" t="s">
        <v>51</v>
      </c>
      <c r="O119" s="85"/>
      <c r="P119" s="222">
        <f>O119*H119</f>
        <v>0</v>
      </c>
      <c r="Q119" s="222">
        <v>0</v>
      </c>
      <c r="R119" s="222">
        <f>Q119*H119</f>
        <v>0</v>
      </c>
      <c r="S119" s="222">
        <v>0</v>
      </c>
      <c r="T119" s="223">
        <f>S119*H119</f>
        <v>0</v>
      </c>
      <c r="AR119" s="224" t="s">
        <v>267</v>
      </c>
      <c r="AT119" s="224" t="s">
        <v>196</v>
      </c>
      <c r="AU119" s="224" t="s">
        <v>136</v>
      </c>
      <c r="AY119" s="18" t="s">
        <v>194</v>
      </c>
      <c r="BE119" s="225">
        <f>IF(N119="základní",J119,0)</f>
        <v>0</v>
      </c>
      <c r="BF119" s="225">
        <f>IF(N119="snížená",J119,0)</f>
        <v>0</v>
      </c>
      <c r="BG119" s="225">
        <f>IF(N119="zákl. přenesená",J119,0)</f>
        <v>0</v>
      </c>
      <c r="BH119" s="225">
        <f>IF(N119="sníž. přenesená",J119,0)</f>
        <v>0</v>
      </c>
      <c r="BI119" s="225">
        <f>IF(N119="nulová",J119,0)</f>
        <v>0</v>
      </c>
      <c r="BJ119" s="18" t="s">
        <v>136</v>
      </c>
      <c r="BK119" s="225">
        <f>ROUND(I119*H119,2)</f>
        <v>0</v>
      </c>
      <c r="BL119" s="18" t="s">
        <v>267</v>
      </c>
      <c r="BM119" s="224" t="s">
        <v>2687</v>
      </c>
    </row>
    <row r="120" spans="2:65" s="1" customFormat="1" ht="16.5" customHeight="1">
      <c r="B120" s="40"/>
      <c r="C120" s="213" t="s">
        <v>362</v>
      </c>
      <c r="D120" s="213" t="s">
        <v>196</v>
      </c>
      <c r="E120" s="214" t="s">
        <v>2688</v>
      </c>
      <c r="F120" s="215" t="s">
        <v>2689</v>
      </c>
      <c r="G120" s="216" t="s">
        <v>262</v>
      </c>
      <c r="H120" s="217">
        <v>25</v>
      </c>
      <c r="I120" s="218"/>
      <c r="J120" s="219">
        <f>ROUND(I120*H120,2)</f>
        <v>0</v>
      </c>
      <c r="K120" s="215" t="s">
        <v>1406</v>
      </c>
      <c r="L120" s="45"/>
      <c r="M120" s="220" t="s">
        <v>32</v>
      </c>
      <c r="N120" s="221" t="s">
        <v>51</v>
      </c>
      <c r="O120" s="85"/>
      <c r="P120" s="222">
        <f>O120*H120</f>
        <v>0</v>
      </c>
      <c r="Q120" s="222">
        <v>0</v>
      </c>
      <c r="R120" s="222">
        <f>Q120*H120</f>
        <v>0</v>
      </c>
      <c r="S120" s="222">
        <v>0</v>
      </c>
      <c r="T120" s="223">
        <f>S120*H120</f>
        <v>0</v>
      </c>
      <c r="AR120" s="224" t="s">
        <v>267</v>
      </c>
      <c r="AT120" s="224" t="s">
        <v>196</v>
      </c>
      <c r="AU120" s="224" t="s">
        <v>136</v>
      </c>
      <c r="AY120" s="18" t="s">
        <v>194</v>
      </c>
      <c r="BE120" s="225">
        <f>IF(N120="základní",J120,0)</f>
        <v>0</v>
      </c>
      <c r="BF120" s="225">
        <f>IF(N120="snížená",J120,0)</f>
        <v>0</v>
      </c>
      <c r="BG120" s="225">
        <f>IF(N120="zákl. přenesená",J120,0)</f>
        <v>0</v>
      </c>
      <c r="BH120" s="225">
        <f>IF(N120="sníž. přenesená",J120,0)</f>
        <v>0</v>
      </c>
      <c r="BI120" s="225">
        <f>IF(N120="nulová",J120,0)</f>
        <v>0</v>
      </c>
      <c r="BJ120" s="18" t="s">
        <v>136</v>
      </c>
      <c r="BK120" s="225">
        <f>ROUND(I120*H120,2)</f>
        <v>0</v>
      </c>
      <c r="BL120" s="18" t="s">
        <v>267</v>
      </c>
      <c r="BM120" s="224" t="s">
        <v>2690</v>
      </c>
    </row>
    <row r="121" spans="2:65" s="1" customFormat="1" ht="16.5" customHeight="1">
      <c r="B121" s="40"/>
      <c r="C121" s="213" t="s">
        <v>366</v>
      </c>
      <c r="D121" s="213" t="s">
        <v>196</v>
      </c>
      <c r="E121" s="214" t="s">
        <v>2691</v>
      </c>
      <c r="F121" s="215" t="s">
        <v>2692</v>
      </c>
      <c r="G121" s="216" t="s">
        <v>262</v>
      </c>
      <c r="H121" s="217">
        <v>25</v>
      </c>
      <c r="I121" s="218"/>
      <c r="J121" s="219">
        <f>ROUND(I121*H121,2)</f>
        <v>0</v>
      </c>
      <c r="K121" s="215" t="s">
        <v>1406</v>
      </c>
      <c r="L121" s="45"/>
      <c r="M121" s="220" t="s">
        <v>32</v>
      </c>
      <c r="N121" s="221" t="s">
        <v>51</v>
      </c>
      <c r="O121" s="85"/>
      <c r="P121" s="222">
        <f>O121*H121</f>
        <v>0</v>
      </c>
      <c r="Q121" s="222">
        <v>0</v>
      </c>
      <c r="R121" s="222">
        <f>Q121*H121</f>
        <v>0</v>
      </c>
      <c r="S121" s="222">
        <v>0</v>
      </c>
      <c r="T121" s="223">
        <f>S121*H121</f>
        <v>0</v>
      </c>
      <c r="AR121" s="224" t="s">
        <v>267</v>
      </c>
      <c r="AT121" s="224" t="s">
        <v>196</v>
      </c>
      <c r="AU121" s="224" t="s">
        <v>136</v>
      </c>
      <c r="AY121" s="18" t="s">
        <v>194</v>
      </c>
      <c r="BE121" s="225">
        <f>IF(N121="základní",J121,0)</f>
        <v>0</v>
      </c>
      <c r="BF121" s="225">
        <f>IF(N121="snížená",J121,0)</f>
        <v>0</v>
      </c>
      <c r="BG121" s="225">
        <f>IF(N121="zákl. přenesená",J121,0)</f>
        <v>0</v>
      </c>
      <c r="BH121" s="225">
        <f>IF(N121="sníž. přenesená",J121,0)</f>
        <v>0</v>
      </c>
      <c r="BI121" s="225">
        <f>IF(N121="nulová",J121,0)</f>
        <v>0</v>
      </c>
      <c r="BJ121" s="18" t="s">
        <v>136</v>
      </c>
      <c r="BK121" s="225">
        <f>ROUND(I121*H121,2)</f>
        <v>0</v>
      </c>
      <c r="BL121" s="18" t="s">
        <v>267</v>
      </c>
      <c r="BM121" s="224" t="s">
        <v>2693</v>
      </c>
    </row>
    <row r="122" spans="2:65" s="1" customFormat="1" ht="16.5" customHeight="1">
      <c r="B122" s="40"/>
      <c r="C122" s="213" t="s">
        <v>370</v>
      </c>
      <c r="D122" s="213" t="s">
        <v>196</v>
      </c>
      <c r="E122" s="214" t="s">
        <v>2694</v>
      </c>
      <c r="F122" s="215" t="s">
        <v>2695</v>
      </c>
      <c r="G122" s="216" t="s">
        <v>205</v>
      </c>
      <c r="H122" s="217">
        <v>1</v>
      </c>
      <c r="I122" s="218"/>
      <c r="J122" s="219">
        <f>ROUND(I122*H122,2)</f>
        <v>0</v>
      </c>
      <c r="K122" s="215" t="s">
        <v>1406</v>
      </c>
      <c r="L122" s="45"/>
      <c r="M122" s="220" t="s">
        <v>32</v>
      </c>
      <c r="N122" s="221" t="s">
        <v>51</v>
      </c>
      <c r="O122" s="85"/>
      <c r="P122" s="222">
        <f>O122*H122</f>
        <v>0</v>
      </c>
      <c r="Q122" s="222">
        <v>0</v>
      </c>
      <c r="R122" s="222">
        <f>Q122*H122</f>
        <v>0</v>
      </c>
      <c r="S122" s="222">
        <v>0</v>
      </c>
      <c r="T122" s="223">
        <f>S122*H122</f>
        <v>0</v>
      </c>
      <c r="AR122" s="224" t="s">
        <v>267</v>
      </c>
      <c r="AT122" s="224" t="s">
        <v>196</v>
      </c>
      <c r="AU122" s="224" t="s">
        <v>136</v>
      </c>
      <c r="AY122" s="18" t="s">
        <v>194</v>
      </c>
      <c r="BE122" s="225">
        <f>IF(N122="základní",J122,0)</f>
        <v>0</v>
      </c>
      <c r="BF122" s="225">
        <f>IF(N122="snížená",J122,0)</f>
        <v>0</v>
      </c>
      <c r="BG122" s="225">
        <f>IF(N122="zákl. přenesená",J122,0)</f>
        <v>0</v>
      </c>
      <c r="BH122" s="225">
        <f>IF(N122="sníž. přenesená",J122,0)</f>
        <v>0</v>
      </c>
      <c r="BI122" s="225">
        <f>IF(N122="nulová",J122,0)</f>
        <v>0</v>
      </c>
      <c r="BJ122" s="18" t="s">
        <v>136</v>
      </c>
      <c r="BK122" s="225">
        <f>ROUND(I122*H122,2)</f>
        <v>0</v>
      </c>
      <c r="BL122" s="18" t="s">
        <v>267</v>
      </c>
      <c r="BM122" s="224" t="s">
        <v>2696</v>
      </c>
    </row>
    <row r="123" spans="2:65" s="1" customFormat="1" ht="24" customHeight="1">
      <c r="B123" s="40"/>
      <c r="C123" s="213" t="s">
        <v>374</v>
      </c>
      <c r="D123" s="213" t="s">
        <v>196</v>
      </c>
      <c r="E123" s="214" t="s">
        <v>1680</v>
      </c>
      <c r="F123" s="215" t="s">
        <v>1681</v>
      </c>
      <c r="G123" s="216" t="s">
        <v>1682</v>
      </c>
      <c r="H123" s="287"/>
      <c r="I123" s="218"/>
      <c r="J123" s="219">
        <f>ROUND(I123*H123,2)</f>
        <v>0</v>
      </c>
      <c r="K123" s="215" t="s">
        <v>200</v>
      </c>
      <c r="L123" s="45"/>
      <c r="M123" s="220" t="s">
        <v>32</v>
      </c>
      <c r="N123" s="221" t="s">
        <v>51</v>
      </c>
      <c r="O123" s="85"/>
      <c r="P123" s="222">
        <f>O123*H123</f>
        <v>0</v>
      </c>
      <c r="Q123" s="222">
        <v>0</v>
      </c>
      <c r="R123" s="222">
        <f>Q123*H123</f>
        <v>0</v>
      </c>
      <c r="S123" s="222">
        <v>0</v>
      </c>
      <c r="T123" s="223">
        <f>S123*H123</f>
        <v>0</v>
      </c>
      <c r="AR123" s="224" t="s">
        <v>267</v>
      </c>
      <c r="AT123" s="224" t="s">
        <v>196</v>
      </c>
      <c r="AU123" s="224" t="s">
        <v>136</v>
      </c>
      <c r="AY123" s="18" t="s">
        <v>194</v>
      </c>
      <c r="BE123" s="225">
        <f>IF(N123="základní",J123,0)</f>
        <v>0</v>
      </c>
      <c r="BF123" s="225">
        <f>IF(N123="snížená",J123,0)</f>
        <v>0</v>
      </c>
      <c r="BG123" s="225">
        <f>IF(N123="zákl. přenesená",J123,0)</f>
        <v>0</v>
      </c>
      <c r="BH123" s="225">
        <f>IF(N123="sníž. přenesená",J123,0)</f>
        <v>0</v>
      </c>
      <c r="BI123" s="225">
        <f>IF(N123="nulová",J123,0)</f>
        <v>0</v>
      </c>
      <c r="BJ123" s="18" t="s">
        <v>136</v>
      </c>
      <c r="BK123" s="225">
        <f>ROUND(I123*H123,2)</f>
        <v>0</v>
      </c>
      <c r="BL123" s="18" t="s">
        <v>267</v>
      </c>
      <c r="BM123" s="224" t="s">
        <v>2697</v>
      </c>
    </row>
    <row r="124" spans="2:63" s="11" customFormat="1" ht="22.8" customHeight="1">
      <c r="B124" s="197"/>
      <c r="C124" s="198"/>
      <c r="D124" s="199" t="s">
        <v>78</v>
      </c>
      <c r="E124" s="211" t="s">
        <v>1274</v>
      </c>
      <c r="F124" s="211" t="s">
        <v>1275</v>
      </c>
      <c r="G124" s="198"/>
      <c r="H124" s="198"/>
      <c r="I124" s="201"/>
      <c r="J124" s="212">
        <f>BK124</f>
        <v>0</v>
      </c>
      <c r="K124" s="198"/>
      <c r="L124" s="203"/>
      <c r="M124" s="204"/>
      <c r="N124" s="205"/>
      <c r="O124" s="205"/>
      <c r="P124" s="206">
        <f>SUM(P125:P127)</f>
        <v>0</v>
      </c>
      <c r="Q124" s="205"/>
      <c r="R124" s="206">
        <f>SUM(R125:R127)</f>
        <v>0.00028</v>
      </c>
      <c r="S124" s="205"/>
      <c r="T124" s="207">
        <f>SUM(T125:T127)</f>
        <v>0</v>
      </c>
      <c r="AR124" s="208" t="s">
        <v>136</v>
      </c>
      <c r="AT124" s="209" t="s">
        <v>78</v>
      </c>
      <c r="AU124" s="209" t="s">
        <v>21</v>
      </c>
      <c r="AY124" s="208" t="s">
        <v>194</v>
      </c>
      <c r="BK124" s="210">
        <f>SUM(BK125:BK127)</f>
        <v>0</v>
      </c>
    </row>
    <row r="125" spans="2:65" s="1" customFormat="1" ht="16.5" customHeight="1">
      <c r="B125" s="40"/>
      <c r="C125" s="213" t="s">
        <v>378</v>
      </c>
      <c r="D125" s="213" t="s">
        <v>196</v>
      </c>
      <c r="E125" s="214" t="s">
        <v>1684</v>
      </c>
      <c r="F125" s="215" t="s">
        <v>1685</v>
      </c>
      <c r="G125" s="216" t="s">
        <v>217</v>
      </c>
      <c r="H125" s="217">
        <v>1</v>
      </c>
      <c r="I125" s="218"/>
      <c r="J125" s="219">
        <f>ROUND(I125*H125,2)</f>
        <v>0</v>
      </c>
      <c r="K125" s="215" t="s">
        <v>200</v>
      </c>
      <c r="L125" s="45"/>
      <c r="M125" s="220" t="s">
        <v>32</v>
      </c>
      <c r="N125" s="221" t="s">
        <v>51</v>
      </c>
      <c r="O125" s="85"/>
      <c r="P125" s="222">
        <f>O125*H125</f>
        <v>0</v>
      </c>
      <c r="Q125" s="222">
        <v>0.00014</v>
      </c>
      <c r="R125" s="222">
        <f>Q125*H125</f>
        <v>0.00014</v>
      </c>
      <c r="S125" s="222">
        <v>0</v>
      </c>
      <c r="T125" s="223">
        <f>S125*H125</f>
        <v>0</v>
      </c>
      <c r="AR125" s="224" t="s">
        <v>267</v>
      </c>
      <c r="AT125" s="224" t="s">
        <v>196</v>
      </c>
      <c r="AU125" s="224" t="s">
        <v>136</v>
      </c>
      <c r="AY125" s="18" t="s">
        <v>194</v>
      </c>
      <c r="BE125" s="225">
        <f>IF(N125="základní",J125,0)</f>
        <v>0</v>
      </c>
      <c r="BF125" s="225">
        <f>IF(N125="snížená",J125,0)</f>
        <v>0</v>
      </c>
      <c r="BG125" s="225">
        <f>IF(N125="zákl. přenesená",J125,0)</f>
        <v>0</v>
      </c>
      <c r="BH125" s="225">
        <f>IF(N125="sníž. přenesená",J125,0)</f>
        <v>0</v>
      </c>
      <c r="BI125" s="225">
        <f>IF(N125="nulová",J125,0)</f>
        <v>0</v>
      </c>
      <c r="BJ125" s="18" t="s">
        <v>136</v>
      </c>
      <c r="BK125" s="225">
        <f>ROUND(I125*H125,2)</f>
        <v>0</v>
      </c>
      <c r="BL125" s="18" t="s">
        <v>267</v>
      </c>
      <c r="BM125" s="224" t="s">
        <v>2698</v>
      </c>
    </row>
    <row r="126" spans="2:65" s="1" customFormat="1" ht="16.5" customHeight="1">
      <c r="B126" s="40"/>
      <c r="C126" s="213" t="s">
        <v>355</v>
      </c>
      <c r="D126" s="213" t="s">
        <v>196</v>
      </c>
      <c r="E126" s="214" t="s">
        <v>1687</v>
      </c>
      <c r="F126" s="215" t="s">
        <v>1688</v>
      </c>
      <c r="G126" s="216" t="s">
        <v>217</v>
      </c>
      <c r="H126" s="217">
        <v>1</v>
      </c>
      <c r="I126" s="218"/>
      <c r="J126" s="219">
        <f>ROUND(I126*H126,2)</f>
        <v>0</v>
      </c>
      <c r="K126" s="215" t="s">
        <v>200</v>
      </c>
      <c r="L126" s="45"/>
      <c r="M126" s="220" t="s">
        <v>32</v>
      </c>
      <c r="N126" s="221" t="s">
        <v>51</v>
      </c>
      <c r="O126" s="85"/>
      <c r="P126" s="222">
        <f>O126*H126</f>
        <v>0</v>
      </c>
      <c r="Q126" s="222">
        <v>0.00012</v>
      </c>
      <c r="R126" s="222">
        <f>Q126*H126</f>
        <v>0.00012</v>
      </c>
      <c r="S126" s="222">
        <v>0</v>
      </c>
      <c r="T126" s="223">
        <f>S126*H126</f>
        <v>0</v>
      </c>
      <c r="AR126" s="224" t="s">
        <v>267</v>
      </c>
      <c r="AT126" s="224" t="s">
        <v>196</v>
      </c>
      <c r="AU126" s="224" t="s">
        <v>136</v>
      </c>
      <c r="AY126" s="18" t="s">
        <v>194</v>
      </c>
      <c r="BE126" s="225">
        <f>IF(N126="základní",J126,0)</f>
        <v>0</v>
      </c>
      <c r="BF126" s="225">
        <f>IF(N126="snížená",J126,0)</f>
        <v>0</v>
      </c>
      <c r="BG126" s="225">
        <f>IF(N126="zákl. přenesená",J126,0)</f>
        <v>0</v>
      </c>
      <c r="BH126" s="225">
        <f>IF(N126="sníž. přenesená",J126,0)</f>
        <v>0</v>
      </c>
      <c r="BI126" s="225">
        <f>IF(N126="nulová",J126,0)</f>
        <v>0</v>
      </c>
      <c r="BJ126" s="18" t="s">
        <v>136</v>
      </c>
      <c r="BK126" s="225">
        <f>ROUND(I126*H126,2)</f>
        <v>0</v>
      </c>
      <c r="BL126" s="18" t="s">
        <v>267</v>
      </c>
      <c r="BM126" s="224" t="s">
        <v>2699</v>
      </c>
    </row>
    <row r="127" spans="2:65" s="1" customFormat="1" ht="16.5" customHeight="1">
      <c r="B127" s="40"/>
      <c r="C127" s="213" t="s">
        <v>385</v>
      </c>
      <c r="D127" s="213" t="s">
        <v>196</v>
      </c>
      <c r="E127" s="214" t="s">
        <v>1690</v>
      </c>
      <c r="F127" s="215" t="s">
        <v>1691</v>
      </c>
      <c r="G127" s="216" t="s">
        <v>262</v>
      </c>
      <c r="H127" s="217">
        <v>1</v>
      </c>
      <c r="I127" s="218"/>
      <c r="J127" s="219">
        <f>ROUND(I127*H127,2)</f>
        <v>0</v>
      </c>
      <c r="K127" s="215" t="s">
        <v>200</v>
      </c>
      <c r="L127" s="45"/>
      <c r="M127" s="220" t="s">
        <v>32</v>
      </c>
      <c r="N127" s="221" t="s">
        <v>51</v>
      </c>
      <c r="O127" s="85"/>
      <c r="P127" s="222">
        <f>O127*H127</f>
        <v>0</v>
      </c>
      <c r="Q127" s="222">
        <v>2E-05</v>
      </c>
      <c r="R127" s="222">
        <f>Q127*H127</f>
        <v>2E-05</v>
      </c>
      <c r="S127" s="222">
        <v>0</v>
      </c>
      <c r="T127" s="223">
        <f>S127*H127</f>
        <v>0</v>
      </c>
      <c r="AR127" s="224" t="s">
        <v>267</v>
      </c>
      <c r="AT127" s="224" t="s">
        <v>196</v>
      </c>
      <c r="AU127" s="224" t="s">
        <v>136</v>
      </c>
      <c r="AY127" s="18" t="s">
        <v>194</v>
      </c>
      <c r="BE127" s="225">
        <f>IF(N127="základní",J127,0)</f>
        <v>0</v>
      </c>
      <c r="BF127" s="225">
        <f>IF(N127="snížená",J127,0)</f>
        <v>0</v>
      </c>
      <c r="BG127" s="225">
        <f>IF(N127="zákl. přenesená",J127,0)</f>
        <v>0</v>
      </c>
      <c r="BH127" s="225">
        <f>IF(N127="sníž. přenesená",J127,0)</f>
        <v>0</v>
      </c>
      <c r="BI127" s="225">
        <f>IF(N127="nulová",J127,0)</f>
        <v>0</v>
      </c>
      <c r="BJ127" s="18" t="s">
        <v>136</v>
      </c>
      <c r="BK127" s="225">
        <f>ROUND(I127*H127,2)</f>
        <v>0</v>
      </c>
      <c r="BL127" s="18" t="s">
        <v>267</v>
      </c>
      <c r="BM127" s="224" t="s">
        <v>2700</v>
      </c>
    </row>
    <row r="128" spans="2:63" s="11" customFormat="1" ht="25.9" customHeight="1">
      <c r="B128" s="197"/>
      <c r="C128" s="198"/>
      <c r="D128" s="199" t="s">
        <v>78</v>
      </c>
      <c r="E128" s="200" t="s">
        <v>1627</v>
      </c>
      <c r="F128" s="200" t="s">
        <v>1628</v>
      </c>
      <c r="G128" s="198"/>
      <c r="H128" s="198"/>
      <c r="I128" s="201"/>
      <c r="J128" s="202">
        <f>BK128</f>
        <v>0</v>
      </c>
      <c r="K128" s="198"/>
      <c r="L128" s="203"/>
      <c r="M128" s="204"/>
      <c r="N128" s="205"/>
      <c r="O128" s="205"/>
      <c r="P128" s="206">
        <f>P129</f>
        <v>0</v>
      </c>
      <c r="Q128" s="205"/>
      <c r="R128" s="206">
        <f>R129</f>
        <v>0</v>
      </c>
      <c r="S128" s="205"/>
      <c r="T128" s="207">
        <f>T129</f>
        <v>0</v>
      </c>
      <c r="AR128" s="208" t="s">
        <v>214</v>
      </c>
      <c r="AT128" s="209" t="s">
        <v>78</v>
      </c>
      <c r="AU128" s="209" t="s">
        <v>79</v>
      </c>
      <c r="AY128" s="208" t="s">
        <v>194</v>
      </c>
      <c r="BK128" s="210">
        <f>BK129</f>
        <v>0</v>
      </c>
    </row>
    <row r="129" spans="2:63" s="11" customFormat="1" ht="22.8" customHeight="1">
      <c r="B129" s="197"/>
      <c r="C129" s="198"/>
      <c r="D129" s="199" t="s">
        <v>78</v>
      </c>
      <c r="E129" s="211" t="s">
        <v>1693</v>
      </c>
      <c r="F129" s="211" t="s">
        <v>1694</v>
      </c>
      <c r="G129" s="198"/>
      <c r="H129" s="198"/>
      <c r="I129" s="201"/>
      <c r="J129" s="212">
        <f>BK129</f>
        <v>0</v>
      </c>
      <c r="K129" s="198"/>
      <c r="L129" s="203"/>
      <c r="M129" s="204"/>
      <c r="N129" s="205"/>
      <c r="O129" s="205"/>
      <c r="P129" s="206">
        <f>P130</f>
        <v>0</v>
      </c>
      <c r="Q129" s="205"/>
      <c r="R129" s="206">
        <f>R130</f>
        <v>0</v>
      </c>
      <c r="S129" s="205"/>
      <c r="T129" s="207">
        <f>T130</f>
        <v>0</v>
      </c>
      <c r="AR129" s="208" t="s">
        <v>214</v>
      </c>
      <c r="AT129" s="209" t="s">
        <v>78</v>
      </c>
      <c r="AU129" s="209" t="s">
        <v>21</v>
      </c>
      <c r="AY129" s="208" t="s">
        <v>194</v>
      </c>
      <c r="BK129" s="210">
        <f>BK130</f>
        <v>0</v>
      </c>
    </row>
    <row r="130" spans="2:65" s="1" customFormat="1" ht="16.5" customHeight="1">
      <c r="B130" s="40"/>
      <c r="C130" s="213" t="s">
        <v>389</v>
      </c>
      <c r="D130" s="213" t="s">
        <v>196</v>
      </c>
      <c r="E130" s="214" t="s">
        <v>1695</v>
      </c>
      <c r="F130" s="215" t="s">
        <v>1696</v>
      </c>
      <c r="G130" s="216" t="s">
        <v>931</v>
      </c>
      <c r="H130" s="217">
        <v>1</v>
      </c>
      <c r="I130" s="218"/>
      <c r="J130" s="219">
        <f>ROUND(I130*H130,2)</f>
        <v>0</v>
      </c>
      <c r="K130" s="215" t="s">
        <v>1697</v>
      </c>
      <c r="L130" s="45"/>
      <c r="M130" s="282" t="s">
        <v>32</v>
      </c>
      <c r="N130" s="283" t="s">
        <v>51</v>
      </c>
      <c r="O130" s="284"/>
      <c r="P130" s="285">
        <f>O130*H130</f>
        <v>0</v>
      </c>
      <c r="Q130" s="285">
        <v>0</v>
      </c>
      <c r="R130" s="285">
        <f>Q130*H130</f>
        <v>0</v>
      </c>
      <c r="S130" s="285">
        <v>0</v>
      </c>
      <c r="T130" s="286">
        <f>S130*H130</f>
        <v>0</v>
      </c>
      <c r="AR130" s="224" t="s">
        <v>201</v>
      </c>
      <c r="AT130" s="224" t="s">
        <v>196</v>
      </c>
      <c r="AU130" s="224" t="s">
        <v>136</v>
      </c>
      <c r="AY130" s="18" t="s">
        <v>194</v>
      </c>
      <c r="BE130" s="225">
        <f>IF(N130="základní",J130,0)</f>
        <v>0</v>
      </c>
      <c r="BF130" s="225">
        <f>IF(N130="snížená",J130,0)</f>
        <v>0</v>
      </c>
      <c r="BG130" s="225">
        <f>IF(N130="zákl. přenesená",J130,0)</f>
        <v>0</v>
      </c>
      <c r="BH130" s="225">
        <f>IF(N130="sníž. přenesená",J130,0)</f>
        <v>0</v>
      </c>
      <c r="BI130" s="225">
        <f>IF(N130="nulová",J130,0)</f>
        <v>0</v>
      </c>
      <c r="BJ130" s="18" t="s">
        <v>136</v>
      </c>
      <c r="BK130" s="225">
        <f>ROUND(I130*H130,2)</f>
        <v>0</v>
      </c>
      <c r="BL130" s="18" t="s">
        <v>201</v>
      </c>
      <c r="BM130" s="224" t="s">
        <v>2701</v>
      </c>
    </row>
    <row r="131" spans="2:12" s="1" customFormat="1" ht="6.95" customHeight="1">
      <c r="B131" s="60"/>
      <c r="C131" s="61"/>
      <c r="D131" s="61"/>
      <c r="E131" s="61"/>
      <c r="F131" s="61"/>
      <c r="G131" s="61"/>
      <c r="H131" s="61"/>
      <c r="I131" s="163"/>
      <c r="J131" s="61"/>
      <c r="K131" s="61"/>
      <c r="L131" s="45"/>
    </row>
  </sheetData>
  <sheetProtection password="CC35" sheet="1" objects="1" scenarios="1" formatColumns="0" formatRows="0" autoFilter="0"/>
  <autoFilter ref="C86:K13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0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129</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2702</v>
      </c>
      <c r="F9" s="1"/>
      <c r="G9" s="1"/>
      <c r="H9" s="1"/>
      <c r="I9" s="137"/>
      <c r="L9" s="45"/>
    </row>
    <row r="10" spans="2:12" s="1" customFormat="1" ht="12">
      <c r="B10" s="45"/>
      <c r="I10" s="137"/>
      <c r="L10" s="45"/>
    </row>
    <row r="11" spans="2:12" s="1" customFormat="1" ht="12" customHeight="1">
      <c r="B11" s="45"/>
      <c r="D11" s="135" t="s">
        <v>18</v>
      </c>
      <c r="F11" s="139" t="s">
        <v>19</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ROUND(J84,2)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ROUND((SUM(BE84:BE103)),2)</f>
        <v>0</v>
      </c>
      <c r="I33" s="152">
        <v>0.21</v>
      </c>
      <c r="J33" s="151">
        <f>ROUND(((SUM(BE84:BE103))*I33),2)</f>
        <v>0</v>
      </c>
      <c r="L33" s="45"/>
    </row>
    <row r="34" spans="2:12" s="1" customFormat="1" ht="14.4" customHeight="1">
      <c r="B34" s="45"/>
      <c r="E34" s="135" t="s">
        <v>51</v>
      </c>
      <c r="F34" s="151">
        <f>ROUND((SUM(BF84:BF103)),2)</f>
        <v>0</v>
      </c>
      <c r="I34" s="152">
        <v>0.15</v>
      </c>
      <c r="J34" s="151">
        <f>ROUND(((SUM(BF84:BF103))*I34),2)</f>
        <v>0</v>
      </c>
      <c r="L34" s="45"/>
    </row>
    <row r="35" spans="2:12" s="1" customFormat="1" ht="14.4" customHeight="1" hidden="1">
      <c r="B35" s="45"/>
      <c r="E35" s="135" t="s">
        <v>52</v>
      </c>
      <c r="F35" s="151">
        <f>ROUND((SUM(BG84:BG103)),2)</f>
        <v>0</v>
      </c>
      <c r="I35" s="152">
        <v>0.21</v>
      </c>
      <c r="J35" s="151">
        <f>0</f>
        <v>0</v>
      </c>
      <c r="L35" s="45"/>
    </row>
    <row r="36" spans="2:12" s="1" customFormat="1" ht="14.4" customHeight="1" hidden="1">
      <c r="B36" s="45"/>
      <c r="E36" s="135" t="s">
        <v>53</v>
      </c>
      <c r="F36" s="151">
        <f>ROUND((SUM(BH84:BH103)),2)</f>
        <v>0</v>
      </c>
      <c r="I36" s="152">
        <v>0.15</v>
      </c>
      <c r="J36" s="151">
        <f>0</f>
        <v>0</v>
      </c>
      <c r="L36" s="45"/>
    </row>
    <row r="37" spans="2:12" s="1" customFormat="1" ht="14.4" customHeight="1" hidden="1">
      <c r="B37" s="45"/>
      <c r="E37" s="135" t="s">
        <v>54</v>
      </c>
      <c r="F37" s="151">
        <f>ROUND((SUM(BI84:BI103)),2)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09 - Oplocení</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J84</f>
        <v>0</v>
      </c>
      <c r="K59" s="41"/>
      <c r="L59" s="45"/>
      <c r="AU59" s="18" t="s">
        <v>151</v>
      </c>
    </row>
    <row r="60" spans="2:12" s="8" customFormat="1" ht="24.95" customHeight="1">
      <c r="B60" s="173"/>
      <c r="C60" s="174"/>
      <c r="D60" s="175" t="s">
        <v>152</v>
      </c>
      <c r="E60" s="176"/>
      <c r="F60" s="176"/>
      <c r="G60" s="176"/>
      <c r="H60" s="176"/>
      <c r="I60" s="177"/>
      <c r="J60" s="178">
        <f>J85</f>
        <v>0</v>
      </c>
      <c r="K60" s="174"/>
      <c r="L60" s="179"/>
    </row>
    <row r="61" spans="2:12" s="9" customFormat="1" ht="19.9" customHeight="1">
      <c r="B61" s="180"/>
      <c r="C61" s="181"/>
      <c r="D61" s="182" t="s">
        <v>155</v>
      </c>
      <c r="E61" s="183"/>
      <c r="F61" s="183"/>
      <c r="G61" s="183"/>
      <c r="H61" s="183"/>
      <c r="I61" s="184"/>
      <c r="J61" s="185">
        <f>J86</f>
        <v>0</v>
      </c>
      <c r="K61" s="181"/>
      <c r="L61" s="186"/>
    </row>
    <row r="62" spans="2:12" s="9" customFormat="1" ht="19.9" customHeight="1">
      <c r="B62" s="180"/>
      <c r="C62" s="181"/>
      <c r="D62" s="182" t="s">
        <v>159</v>
      </c>
      <c r="E62" s="183"/>
      <c r="F62" s="183"/>
      <c r="G62" s="183"/>
      <c r="H62" s="183"/>
      <c r="I62" s="184"/>
      <c r="J62" s="185">
        <f>J98</f>
        <v>0</v>
      </c>
      <c r="K62" s="181"/>
      <c r="L62" s="186"/>
    </row>
    <row r="63" spans="2:12" s="9" customFormat="1" ht="19.9" customHeight="1">
      <c r="B63" s="180"/>
      <c r="C63" s="181"/>
      <c r="D63" s="182" t="s">
        <v>160</v>
      </c>
      <c r="E63" s="183"/>
      <c r="F63" s="183"/>
      <c r="G63" s="183"/>
      <c r="H63" s="183"/>
      <c r="I63" s="184"/>
      <c r="J63" s="185">
        <f>J100</f>
        <v>0</v>
      </c>
      <c r="K63" s="181"/>
      <c r="L63" s="186"/>
    </row>
    <row r="64" spans="2:12" s="9" customFormat="1" ht="19.9" customHeight="1">
      <c r="B64" s="180"/>
      <c r="C64" s="181"/>
      <c r="D64" s="182" t="s">
        <v>161</v>
      </c>
      <c r="E64" s="183"/>
      <c r="F64" s="183"/>
      <c r="G64" s="183"/>
      <c r="H64" s="183"/>
      <c r="I64" s="184"/>
      <c r="J64" s="185">
        <f>J102</f>
        <v>0</v>
      </c>
      <c r="K64" s="181"/>
      <c r="L64" s="186"/>
    </row>
    <row r="65" spans="2:12" s="1" customFormat="1" ht="21.8" customHeight="1">
      <c r="B65" s="40"/>
      <c r="C65" s="41"/>
      <c r="D65" s="41"/>
      <c r="E65" s="41"/>
      <c r="F65" s="41"/>
      <c r="G65" s="41"/>
      <c r="H65" s="41"/>
      <c r="I65" s="137"/>
      <c r="J65" s="41"/>
      <c r="K65" s="41"/>
      <c r="L65" s="45"/>
    </row>
    <row r="66" spans="2:12" s="1" customFormat="1" ht="6.95" customHeight="1">
      <c r="B66" s="60"/>
      <c r="C66" s="61"/>
      <c r="D66" s="61"/>
      <c r="E66" s="61"/>
      <c r="F66" s="61"/>
      <c r="G66" s="61"/>
      <c r="H66" s="61"/>
      <c r="I66" s="163"/>
      <c r="J66" s="61"/>
      <c r="K66" s="61"/>
      <c r="L66" s="45"/>
    </row>
    <row r="70" spans="2:12" s="1" customFormat="1" ht="6.95" customHeight="1">
      <c r="B70" s="62"/>
      <c r="C70" s="63"/>
      <c r="D70" s="63"/>
      <c r="E70" s="63"/>
      <c r="F70" s="63"/>
      <c r="G70" s="63"/>
      <c r="H70" s="63"/>
      <c r="I70" s="166"/>
      <c r="J70" s="63"/>
      <c r="K70" s="63"/>
      <c r="L70" s="45"/>
    </row>
    <row r="71" spans="2:12" s="1" customFormat="1" ht="24.95" customHeight="1">
      <c r="B71" s="40"/>
      <c r="C71" s="24" t="s">
        <v>179</v>
      </c>
      <c r="D71" s="41"/>
      <c r="E71" s="41"/>
      <c r="F71" s="41"/>
      <c r="G71" s="41"/>
      <c r="H71" s="41"/>
      <c r="I71" s="137"/>
      <c r="J71" s="41"/>
      <c r="K71" s="41"/>
      <c r="L71" s="45"/>
    </row>
    <row r="72" spans="2:12" s="1" customFormat="1" ht="6.95" customHeight="1">
      <c r="B72" s="40"/>
      <c r="C72" s="41"/>
      <c r="D72" s="41"/>
      <c r="E72" s="41"/>
      <c r="F72" s="41"/>
      <c r="G72" s="41"/>
      <c r="H72" s="41"/>
      <c r="I72" s="137"/>
      <c r="J72" s="41"/>
      <c r="K72" s="41"/>
      <c r="L72" s="45"/>
    </row>
    <row r="73" spans="2:12" s="1" customFormat="1" ht="12" customHeight="1">
      <c r="B73" s="40"/>
      <c r="C73" s="33" t="s">
        <v>16</v>
      </c>
      <c r="D73" s="41"/>
      <c r="E73" s="41"/>
      <c r="F73" s="41"/>
      <c r="G73" s="41"/>
      <c r="H73" s="41"/>
      <c r="I73" s="137"/>
      <c r="J73" s="41"/>
      <c r="K73" s="41"/>
      <c r="L73" s="45"/>
    </row>
    <row r="74" spans="2:12" s="1" customFormat="1" ht="16.5" customHeight="1">
      <c r="B74" s="40"/>
      <c r="C74" s="41"/>
      <c r="D74" s="41"/>
      <c r="E74" s="167" t="str">
        <f>E7</f>
        <v>TRANSFORMACE DOMOV HÁJ II.</v>
      </c>
      <c r="F74" s="33"/>
      <c r="G74" s="33"/>
      <c r="H74" s="33"/>
      <c r="I74" s="137"/>
      <c r="J74" s="41"/>
      <c r="K74" s="41"/>
      <c r="L74" s="45"/>
    </row>
    <row r="75" spans="2:12" s="1" customFormat="1" ht="12" customHeight="1">
      <c r="B75" s="40"/>
      <c r="C75" s="33" t="s">
        <v>146</v>
      </c>
      <c r="D75" s="41"/>
      <c r="E75" s="41"/>
      <c r="F75" s="41"/>
      <c r="G75" s="41"/>
      <c r="H75" s="41"/>
      <c r="I75" s="137"/>
      <c r="J75" s="41"/>
      <c r="K75" s="41"/>
      <c r="L75" s="45"/>
    </row>
    <row r="76" spans="2:12" s="1" customFormat="1" ht="16.5" customHeight="1">
      <c r="B76" s="40"/>
      <c r="C76" s="41"/>
      <c r="D76" s="41"/>
      <c r="E76" s="70" t="str">
        <f>E9</f>
        <v>SO 09 - Oplocení</v>
      </c>
      <c r="F76" s="41"/>
      <c r="G76" s="41"/>
      <c r="H76" s="41"/>
      <c r="I76" s="137"/>
      <c r="J76" s="41"/>
      <c r="K76" s="41"/>
      <c r="L76" s="45"/>
    </row>
    <row r="77" spans="2:12" s="1" customFormat="1" ht="6.95" customHeight="1">
      <c r="B77" s="40"/>
      <c r="C77" s="41"/>
      <c r="D77" s="41"/>
      <c r="E77" s="41"/>
      <c r="F77" s="41"/>
      <c r="G77" s="41"/>
      <c r="H77" s="41"/>
      <c r="I77" s="137"/>
      <c r="J77" s="41"/>
      <c r="K77" s="41"/>
      <c r="L77" s="45"/>
    </row>
    <row r="78" spans="2:12" s="1" customFormat="1" ht="12" customHeight="1">
      <c r="B78" s="40"/>
      <c r="C78" s="33" t="s">
        <v>22</v>
      </c>
      <c r="D78" s="41"/>
      <c r="E78" s="41"/>
      <c r="F78" s="28" t="str">
        <f>F12</f>
        <v>Ledeč nad Sázavou</v>
      </c>
      <c r="G78" s="41"/>
      <c r="H78" s="41"/>
      <c r="I78" s="140" t="s">
        <v>24</v>
      </c>
      <c r="J78" s="73" t="str">
        <f>IF(J12="","",J12)</f>
        <v>1. 5. 2017</v>
      </c>
      <c r="K78" s="41"/>
      <c r="L78" s="45"/>
    </row>
    <row r="79" spans="2:12" s="1" customFormat="1" ht="6.95" customHeight="1">
      <c r="B79" s="40"/>
      <c r="C79" s="41"/>
      <c r="D79" s="41"/>
      <c r="E79" s="41"/>
      <c r="F79" s="41"/>
      <c r="G79" s="41"/>
      <c r="H79" s="41"/>
      <c r="I79" s="137"/>
      <c r="J79" s="41"/>
      <c r="K79" s="41"/>
      <c r="L79" s="45"/>
    </row>
    <row r="80" spans="2:12" s="1" customFormat="1" ht="15.15" customHeight="1">
      <c r="B80" s="40"/>
      <c r="C80" s="33" t="s">
        <v>30</v>
      </c>
      <c r="D80" s="41"/>
      <c r="E80" s="41"/>
      <c r="F80" s="28" t="str">
        <f>E15</f>
        <v>Kraj Vysočina, Žižkova 57</v>
      </c>
      <c r="G80" s="41"/>
      <c r="H80" s="41"/>
      <c r="I80" s="140" t="s">
        <v>37</v>
      </c>
      <c r="J80" s="38" t="str">
        <f>E21</f>
        <v>Miroslav Vorel, DiS</v>
      </c>
      <c r="K80" s="41"/>
      <c r="L80" s="45"/>
    </row>
    <row r="81" spans="2:12" s="1" customFormat="1" ht="27.9" customHeight="1">
      <c r="B81" s="40"/>
      <c r="C81" s="33" t="s">
        <v>35</v>
      </c>
      <c r="D81" s="41"/>
      <c r="E81" s="41"/>
      <c r="F81" s="28" t="str">
        <f>IF(E18="","",E18)</f>
        <v>Vyplň údaj</v>
      </c>
      <c r="G81" s="41"/>
      <c r="H81" s="41"/>
      <c r="I81" s="140" t="s">
        <v>40</v>
      </c>
      <c r="J81" s="38" t="str">
        <f>E24</f>
        <v>Ing. arch, Martin Jirovský</v>
      </c>
      <c r="K81" s="41"/>
      <c r="L81" s="45"/>
    </row>
    <row r="82" spans="2:12" s="1" customFormat="1" ht="10.3" customHeight="1">
      <c r="B82" s="40"/>
      <c r="C82" s="41"/>
      <c r="D82" s="41"/>
      <c r="E82" s="41"/>
      <c r="F82" s="41"/>
      <c r="G82" s="41"/>
      <c r="H82" s="41"/>
      <c r="I82" s="137"/>
      <c r="J82" s="41"/>
      <c r="K82" s="41"/>
      <c r="L82" s="45"/>
    </row>
    <row r="83" spans="2:20" s="10" customFormat="1" ht="29.25" customHeight="1">
      <c r="B83" s="187"/>
      <c r="C83" s="188" t="s">
        <v>180</v>
      </c>
      <c r="D83" s="189" t="s">
        <v>64</v>
      </c>
      <c r="E83" s="189" t="s">
        <v>60</v>
      </c>
      <c r="F83" s="189" t="s">
        <v>61</v>
      </c>
      <c r="G83" s="189" t="s">
        <v>181</v>
      </c>
      <c r="H83" s="189" t="s">
        <v>182</v>
      </c>
      <c r="I83" s="190" t="s">
        <v>183</v>
      </c>
      <c r="J83" s="189" t="s">
        <v>150</v>
      </c>
      <c r="K83" s="191" t="s">
        <v>184</v>
      </c>
      <c r="L83" s="192"/>
      <c r="M83" s="93" t="s">
        <v>32</v>
      </c>
      <c r="N83" s="94" t="s">
        <v>49</v>
      </c>
      <c r="O83" s="94" t="s">
        <v>185</v>
      </c>
      <c r="P83" s="94" t="s">
        <v>186</v>
      </c>
      <c r="Q83" s="94" t="s">
        <v>187</v>
      </c>
      <c r="R83" s="94" t="s">
        <v>188</v>
      </c>
      <c r="S83" s="94" t="s">
        <v>189</v>
      </c>
      <c r="T83" s="95" t="s">
        <v>190</v>
      </c>
    </row>
    <row r="84" spans="2:63" s="1" customFormat="1" ht="22.8" customHeight="1">
      <c r="B84" s="40"/>
      <c r="C84" s="100" t="s">
        <v>191</v>
      </c>
      <c r="D84" s="41"/>
      <c r="E84" s="41"/>
      <c r="F84" s="41"/>
      <c r="G84" s="41"/>
      <c r="H84" s="41"/>
      <c r="I84" s="137"/>
      <c r="J84" s="193">
        <f>BK84</f>
        <v>0</v>
      </c>
      <c r="K84" s="41"/>
      <c r="L84" s="45"/>
      <c r="M84" s="96"/>
      <c r="N84" s="97"/>
      <c r="O84" s="97"/>
      <c r="P84" s="194">
        <f>P85</f>
        <v>0</v>
      </c>
      <c r="Q84" s="97"/>
      <c r="R84" s="194">
        <f>R85</f>
        <v>13.66062</v>
      </c>
      <c r="S84" s="97"/>
      <c r="T84" s="195">
        <f>T85</f>
        <v>0.27776</v>
      </c>
      <c r="AT84" s="18" t="s">
        <v>78</v>
      </c>
      <c r="AU84" s="18" t="s">
        <v>151</v>
      </c>
      <c r="BK84" s="196">
        <f>BK85</f>
        <v>0</v>
      </c>
    </row>
    <row r="85" spans="2:63" s="11" customFormat="1" ht="25.9" customHeight="1">
      <c r="B85" s="197"/>
      <c r="C85" s="198"/>
      <c r="D85" s="199" t="s">
        <v>78</v>
      </c>
      <c r="E85" s="200" t="s">
        <v>192</v>
      </c>
      <c r="F85" s="200" t="s">
        <v>193</v>
      </c>
      <c r="G85" s="198"/>
      <c r="H85" s="198"/>
      <c r="I85" s="201"/>
      <c r="J85" s="202">
        <f>BK85</f>
        <v>0</v>
      </c>
      <c r="K85" s="198"/>
      <c r="L85" s="203"/>
      <c r="M85" s="204"/>
      <c r="N85" s="205"/>
      <c r="O85" s="205"/>
      <c r="P85" s="206">
        <f>P86+P98+P100+P102</f>
        <v>0</v>
      </c>
      <c r="Q85" s="205"/>
      <c r="R85" s="206">
        <f>R86+R98+R100+R102</f>
        <v>13.66062</v>
      </c>
      <c r="S85" s="205"/>
      <c r="T85" s="207">
        <f>T86+T98+T100+T102</f>
        <v>0.27776</v>
      </c>
      <c r="AR85" s="208" t="s">
        <v>21</v>
      </c>
      <c r="AT85" s="209" t="s">
        <v>78</v>
      </c>
      <c r="AU85" s="209" t="s">
        <v>79</v>
      </c>
      <c r="AY85" s="208" t="s">
        <v>194</v>
      </c>
      <c r="BK85" s="210">
        <f>BK86+BK98+BK100+BK102</f>
        <v>0</v>
      </c>
    </row>
    <row r="86" spans="2:63" s="11" customFormat="1" ht="22.8" customHeight="1">
      <c r="B86" s="197"/>
      <c r="C86" s="198"/>
      <c r="D86" s="199" t="s">
        <v>78</v>
      </c>
      <c r="E86" s="211" t="s">
        <v>207</v>
      </c>
      <c r="F86" s="211" t="s">
        <v>319</v>
      </c>
      <c r="G86" s="198"/>
      <c r="H86" s="198"/>
      <c r="I86" s="201"/>
      <c r="J86" s="212">
        <f>BK86</f>
        <v>0</v>
      </c>
      <c r="K86" s="198"/>
      <c r="L86" s="203"/>
      <c r="M86" s="204"/>
      <c r="N86" s="205"/>
      <c r="O86" s="205"/>
      <c r="P86" s="206">
        <f>SUM(P87:P97)</f>
        <v>0</v>
      </c>
      <c r="Q86" s="205"/>
      <c r="R86" s="206">
        <f>SUM(R87:R97)</f>
        <v>13.66062</v>
      </c>
      <c r="S86" s="205"/>
      <c r="T86" s="207">
        <f>SUM(T87:T97)</f>
        <v>0</v>
      </c>
      <c r="AR86" s="208" t="s">
        <v>21</v>
      </c>
      <c r="AT86" s="209" t="s">
        <v>78</v>
      </c>
      <c r="AU86" s="209" t="s">
        <v>21</v>
      </c>
      <c r="AY86" s="208" t="s">
        <v>194</v>
      </c>
      <c r="BK86" s="210">
        <f>SUM(BK87:BK97)</f>
        <v>0</v>
      </c>
    </row>
    <row r="87" spans="2:65" s="1" customFormat="1" ht="24" customHeight="1">
      <c r="B87" s="40"/>
      <c r="C87" s="213" t="s">
        <v>21</v>
      </c>
      <c r="D87" s="213" t="s">
        <v>196</v>
      </c>
      <c r="E87" s="214" t="s">
        <v>2703</v>
      </c>
      <c r="F87" s="215" t="s">
        <v>2704</v>
      </c>
      <c r="G87" s="216" t="s">
        <v>205</v>
      </c>
      <c r="H87" s="217">
        <v>35</v>
      </c>
      <c r="I87" s="218"/>
      <c r="J87" s="219">
        <f>ROUND(I87*H87,2)</f>
        <v>0</v>
      </c>
      <c r="K87" s="215" t="s">
        <v>200</v>
      </c>
      <c r="L87" s="45"/>
      <c r="M87" s="220" t="s">
        <v>32</v>
      </c>
      <c r="N87" s="221" t="s">
        <v>51</v>
      </c>
      <c r="O87" s="85"/>
      <c r="P87" s="222">
        <f>O87*H87</f>
        <v>0</v>
      </c>
      <c r="Q87" s="222">
        <v>0.00468</v>
      </c>
      <c r="R87" s="222">
        <f>Q87*H87</f>
        <v>0.1638</v>
      </c>
      <c r="S87" s="222">
        <v>0</v>
      </c>
      <c r="T87" s="223">
        <f>S87*H87</f>
        <v>0</v>
      </c>
      <c r="AR87" s="224" t="s">
        <v>201</v>
      </c>
      <c r="AT87" s="224" t="s">
        <v>196</v>
      </c>
      <c r="AU87" s="224" t="s">
        <v>136</v>
      </c>
      <c r="AY87" s="18" t="s">
        <v>194</v>
      </c>
      <c r="BE87" s="225">
        <f>IF(N87="základní",J87,0)</f>
        <v>0</v>
      </c>
      <c r="BF87" s="225">
        <f>IF(N87="snížená",J87,0)</f>
        <v>0</v>
      </c>
      <c r="BG87" s="225">
        <f>IF(N87="zákl. přenesená",J87,0)</f>
        <v>0</v>
      </c>
      <c r="BH87" s="225">
        <f>IF(N87="sníž. přenesená",J87,0)</f>
        <v>0</v>
      </c>
      <c r="BI87" s="225">
        <f>IF(N87="nulová",J87,0)</f>
        <v>0</v>
      </c>
      <c r="BJ87" s="18" t="s">
        <v>136</v>
      </c>
      <c r="BK87" s="225">
        <f>ROUND(I87*H87,2)</f>
        <v>0</v>
      </c>
      <c r="BL87" s="18" t="s">
        <v>201</v>
      </c>
      <c r="BM87" s="224" t="s">
        <v>2705</v>
      </c>
    </row>
    <row r="88" spans="2:65" s="1" customFormat="1" ht="16.5" customHeight="1">
      <c r="B88" s="40"/>
      <c r="C88" s="226" t="s">
        <v>136</v>
      </c>
      <c r="D88" s="226" t="s">
        <v>249</v>
      </c>
      <c r="E88" s="227" t="s">
        <v>2706</v>
      </c>
      <c r="F88" s="228" t="s">
        <v>2707</v>
      </c>
      <c r="G88" s="229" t="s">
        <v>205</v>
      </c>
      <c r="H88" s="230">
        <v>35</v>
      </c>
      <c r="I88" s="231"/>
      <c r="J88" s="232">
        <f>ROUND(I88*H88,2)</f>
        <v>0</v>
      </c>
      <c r="K88" s="228" t="s">
        <v>200</v>
      </c>
      <c r="L88" s="233"/>
      <c r="M88" s="234" t="s">
        <v>32</v>
      </c>
      <c r="N88" s="235" t="s">
        <v>51</v>
      </c>
      <c r="O88" s="85"/>
      <c r="P88" s="222">
        <f>O88*H88</f>
        <v>0</v>
      </c>
      <c r="Q88" s="222">
        <v>0.002</v>
      </c>
      <c r="R88" s="222">
        <f>Q88*H88</f>
        <v>0.07</v>
      </c>
      <c r="S88" s="222">
        <v>0</v>
      </c>
      <c r="T88" s="223">
        <f>S88*H88</f>
        <v>0</v>
      </c>
      <c r="AR88" s="224" t="s">
        <v>227</v>
      </c>
      <c r="AT88" s="224" t="s">
        <v>249</v>
      </c>
      <c r="AU88" s="224" t="s">
        <v>136</v>
      </c>
      <c r="AY88" s="18" t="s">
        <v>194</v>
      </c>
      <c r="BE88" s="225">
        <f>IF(N88="základní",J88,0)</f>
        <v>0</v>
      </c>
      <c r="BF88" s="225">
        <f>IF(N88="snížená",J88,0)</f>
        <v>0</v>
      </c>
      <c r="BG88" s="225">
        <f>IF(N88="zákl. přenesená",J88,0)</f>
        <v>0</v>
      </c>
      <c r="BH88" s="225">
        <f>IF(N88="sníž. přenesená",J88,0)</f>
        <v>0</v>
      </c>
      <c r="BI88" s="225">
        <f>IF(N88="nulová",J88,0)</f>
        <v>0</v>
      </c>
      <c r="BJ88" s="18" t="s">
        <v>136</v>
      </c>
      <c r="BK88" s="225">
        <f>ROUND(I88*H88,2)</f>
        <v>0</v>
      </c>
      <c r="BL88" s="18" t="s">
        <v>201</v>
      </c>
      <c r="BM88" s="224" t="s">
        <v>2708</v>
      </c>
    </row>
    <row r="89" spans="2:65" s="1" customFormat="1" ht="24" customHeight="1">
      <c r="B89" s="40"/>
      <c r="C89" s="213" t="s">
        <v>207</v>
      </c>
      <c r="D89" s="213" t="s">
        <v>196</v>
      </c>
      <c r="E89" s="214" t="s">
        <v>2709</v>
      </c>
      <c r="F89" s="215" t="s">
        <v>2710</v>
      </c>
      <c r="G89" s="216" t="s">
        <v>205</v>
      </c>
      <c r="H89" s="217">
        <v>74</v>
      </c>
      <c r="I89" s="218"/>
      <c r="J89" s="219">
        <f>ROUND(I89*H89,2)</f>
        <v>0</v>
      </c>
      <c r="K89" s="215" t="s">
        <v>200</v>
      </c>
      <c r="L89" s="45"/>
      <c r="M89" s="220" t="s">
        <v>32</v>
      </c>
      <c r="N89" s="221" t="s">
        <v>51</v>
      </c>
      <c r="O89" s="85"/>
      <c r="P89" s="222">
        <f>O89*H89</f>
        <v>0</v>
      </c>
      <c r="Q89" s="222">
        <v>0.17489</v>
      </c>
      <c r="R89" s="222">
        <f>Q89*H89</f>
        <v>12.941859999999998</v>
      </c>
      <c r="S89" s="222">
        <v>0</v>
      </c>
      <c r="T89" s="223">
        <f>S89*H89</f>
        <v>0</v>
      </c>
      <c r="AR89" s="224" t="s">
        <v>201</v>
      </c>
      <c r="AT89" s="224" t="s">
        <v>196</v>
      </c>
      <c r="AU89" s="224" t="s">
        <v>136</v>
      </c>
      <c r="AY89" s="18" t="s">
        <v>194</v>
      </c>
      <c r="BE89" s="225">
        <f>IF(N89="základní",J89,0)</f>
        <v>0</v>
      </c>
      <c r="BF89" s="225">
        <f>IF(N89="snížená",J89,0)</f>
        <v>0</v>
      </c>
      <c r="BG89" s="225">
        <f>IF(N89="zákl. přenesená",J89,0)</f>
        <v>0</v>
      </c>
      <c r="BH89" s="225">
        <f>IF(N89="sníž. přenesená",J89,0)</f>
        <v>0</v>
      </c>
      <c r="BI89" s="225">
        <f>IF(N89="nulová",J89,0)</f>
        <v>0</v>
      </c>
      <c r="BJ89" s="18" t="s">
        <v>136</v>
      </c>
      <c r="BK89" s="225">
        <f>ROUND(I89*H89,2)</f>
        <v>0</v>
      </c>
      <c r="BL89" s="18" t="s">
        <v>201</v>
      </c>
      <c r="BM89" s="224" t="s">
        <v>2711</v>
      </c>
    </row>
    <row r="90" spans="2:47" s="1" customFormat="1" ht="12">
      <c r="B90" s="40"/>
      <c r="C90" s="41"/>
      <c r="D90" s="238" t="s">
        <v>264</v>
      </c>
      <c r="E90" s="41"/>
      <c r="F90" s="248" t="s">
        <v>2712</v>
      </c>
      <c r="G90" s="41"/>
      <c r="H90" s="41"/>
      <c r="I90" s="137"/>
      <c r="J90" s="41"/>
      <c r="K90" s="41"/>
      <c r="L90" s="45"/>
      <c r="M90" s="249"/>
      <c r="N90" s="85"/>
      <c r="O90" s="85"/>
      <c r="P90" s="85"/>
      <c r="Q90" s="85"/>
      <c r="R90" s="85"/>
      <c r="S90" s="85"/>
      <c r="T90" s="86"/>
      <c r="AT90" s="18" t="s">
        <v>264</v>
      </c>
      <c r="AU90" s="18" t="s">
        <v>136</v>
      </c>
    </row>
    <row r="91" spans="2:65" s="1" customFormat="1" ht="16.5" customHeight="1">
      <c r="B91" s="40"/>
      <c r="C91" s="226" t="s">
        <v>201</v>
      </c>
      <c r="D91" s="226" t="s">
        <v>249</v>
      </c>
      <c r="E91" s="227" t="s">
        <v>2713</v>
      </c>
      <c r="F91" s="228" t="s">
        <v>2714</v>
      </c>
      <c r="G91" s="229" t="s">
        <v>205</v>
      </c>
      <c r="H91" s="230">
        <v>74</v>
      </c>
      <c r="I91" s="231"/>
      <c r="J91" s="232">
        <f>ROUND(I91*H91,2)</f>
        <v>0</v>
      </c>
      <c r="K91" s="228" t="s">
        <v>200</v>
      </c>
      <c r="L91" s="233"/>
      <c r="M91" s="234" t="s">
        <v>32</v>
      </c>
      <c r="N91" s="235" t="s">
        <v>51</v>
      </c>
      <c r="O91" s="85"/>
      <c r="P91" s="222">
        <f>O91*H91</f>
        <v>0</v>
      </c>
      <c r="Q91" s="222">
        <v>0.0028</v>
      </c>
      <c r="R91" s="222">
        <f>Q91*H91</f>
        <v>0.2072</v>
      </c>
      <c r="S91" s="222">
        <v>0</v>
      </c>
      <c r="T91" s="223">
        <f>S91*H91</f>
        <v>0</v>
      </c>
      <c r="AR91" s="224" t="s">
        <v>227</v>
      </c>
      <c r="AT91" s="224" t="s">
        <v>249</v>
      </c>
      <c r="AU91" s="224" t="s">
        <v>136</v>
      </c>
      <c r="AY91" s="18" t="s">
        <v>194</v>
      </c>
      <c r="BE91" s="225">
        <f>IF(N91="základní",J91,0)</f>
        <v>0</v>
      </c>
      <c r="BF91" s="225">
        <f>IF(N91="snížená",J91,0)</f>
        <v>0</v>
      </c>
      <c r="BG91" s="225">
        <f>IF(N91="zákl. přenesená",J91,0)</f>
        <v>0</v>
      </c>
      <c r="BH91" s="225">
        <f>IF(N91="sníž. přenesená",J91,0)</f>
        <v>0</v>
      </c>
      <c r="BI91" s="225">
        <f>IF(N91="nulová",J91,0)</f>
        <v>0</v>
      </c>
      <c r="BJ91" s="18" t="s">
        <v>136</v>
      </c>
      <c r="BK91" s="225">
        <f>ROUND(I91*H91,2)</f>
        <v>0</v>
      </c>
      <c r="BL91" s="18" t="s">
        <v>201</v>
      </c>
      <c r="BM91" s="224" t="s">
        <v>2715</v>
      </c>
    </row>
    <row r="92" spans="2:65" s="1" customFormat="1" ht="16.5" customHeight="1">
      <c r="B92" s="40"/>
      <c r="C92" s="213" t="s">
        <v>214</v>
      </c>
      <c r="D92" s="213" t="s">
        <v>196</v>
      </c>
      <c r="E92" s="214" t="s">
        <v>2716</v>
      </c>
      <c r="F92" s="215" t="s">
        <v>2717</v>
      </c>
      <c r="G92" s="216" t="s">
        <v>262</v>
      </c>
      <c r="H92" s="217">
        <v>112</v>
      </c>
      <c r="I92" s="218"/>
      <c r="J92" s="219">
        <f>ROUND(I92*H92,2)</f>
        <v>0</v>
      </c>
      <c r="K92" s="215" t="s">
        <v>200</v>
      </c>
      <c r="L92" s="45"/>
      <c r="M92" s="220" t="s">
        <v>32</v>
      </c>
      <c r="N92" s="221" t="s">
        <v>51</v>
      </c>
      <c r="O92" s="85"/>
      <c r="P92" s="222">
        <f>O92*H92</f>
        <v>0</v>
      </c>
      <c r="Q92" s="222">
        <v>0</v>
      </c>
      <c r="R92" s="222">
        <f>Q92*H92</f>
        <v>0</v>
      </c>
      <c r="S92" s="222">
        <v>0</v>
      </c>
      <c r="T92" s="223">
        <f>S92*H92</f>
        <v>0</v>
      </c>
      <c r="AR92" s="224" t="s">
        <v>201</v>
      </c>
      <c r="AT92" s="224" t="s">
        <v>196</v>
      </c>
      <c r="AU92" s="224" t="s">
        <v>136</v>
      </c>
      <c r="AY92" s="18" t="s">
        <v>194</v>
      </c>
      <c r="BE92" s="225">
        <f>IF(N92="základní",J92,0)</f>
        <v>0</v>
      </c>
      <c r="BF92" s="225">
        <f>IF(N92="snížená",J92,0)</f>
        <v>0</v>
      </c>
      <c r="BG92" s="225">
        <f>IF(N92="zákl. přenesená",J92,0)</f>
        <v>0</v>
      </c>
      <c r="BH92" s="225">
        <f>IF(N92="sníž. přenesená",J92,0)</f>
        <v>0</v>
      </c>
      <c r="BI92" s="225">
        <f>IF(N92="nulová",J92,0)</f>
        <v>0</v>
      </c>
      <c r="BJ92" s="18" t="s">
        <v>136</v>
      </c>
      <c r="BK92" s="225">
        <f>ROUND(I92*H92,2)</f>
        <v>0</v>
      </c>
      <c r="BL92" s="18" t="s">
        <v>201</v>
      </c>
      <c r="BM92" s="224" t="s">
        <v>2718</v>
      </c>
    </row>
    <row r="93" spans="2:65" s="1" customFormat="1" ht="16.5" customHeight="1">
      <c r="B93" s="40"/>
      <c r="C93" s="226" t="s">
        <v>219</v>
      </c>
      <c r="D93" s="226" t="s">
        <v>249</v>
      </c>
      <c r="E93" s="227" t="s">
        <v>2719</v>
      </c>
      <c r="F93" s="228" t="s">
        <v>2720</v>
      </c>
      <c r="G93" s="229" t="s">
        <v>262</v>
      </c>
      <c r="H93" s="230">
        <v>112</v>
      </c>
      <c r="I93" s="231"/>
      <c r="J93" s="232">
        <f>ROUND(I93*H93,2)</f>
        <v>0</v>
      </c>
      <c r="K93" s="228" t="s">
        <v>32</v>
      </c>
      <c r="L93" s="233"/>
      <c r="M93" s="234" t="s">
        <v>32</v>
      </c>
      <c r="N93" s="235" t="s">
        <v>51</v>
      </c>
      <c r="O93" s="85"/>
      <c r="P93" s="222">
        <f>O93*H93</f>
        <v>0</v>
      </c>
      <c r="Q93" s="222">
        <v>0.00248</v>
      </c>
      <c r="R93" s="222">
        <f>Q93*H93</f>
        <v>0.27776</v>
      </c>
      <c r="S93" s="222">
        <v>0</v>
      </c>
      <c r="T93" s="223">
        <f>S93*H93</f>
        <v>0</v>
      </c>
      <c r="AR93" s="224" t="s">
        <v>227</v>
      </c>
      <c r="AT93" s="224" t="s">
        <v>249</v>
      </c>
      <c r="AU93" s="224" t="s">
        <v>136</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201</v>
      </c>
      <c r="BM93" s="224" t="s">
        <v>2721</v>
      </c>
    </row>
    <row r="94" spans="2:65" s="1" customFormat="1" ht="16.5" customHeight="1">
      <c r="B94" s="40"/>
      <c r="C94" s="213" t="s">
        <v>223</v>
      </c>
      <c r="D94" s="213" t="s">
        <v>196</v>
      </c>
      <c r="E94" s="214" t="s">
        <v>1302</v>
      </c>
      <c r="F94" s="215" t="s">
        <v>2722</v>
      </c>
      <c r="G94" s="216" t="s">
        <v>205</v>
      </c>
      <c r="H94" s="217">
        <v>1</v>
      </c>
      <c r="I94" s="218"/>
      <c r="J94" s="219">
        <f>ROUND(I94*H94,2)</f>
        <v>0</v>
      </c>
      <c r="K94" s="215" t="s">
        <v>32</v>
      </c>
      <c r="L94" s="45"/>
      <c r="M94" s="220" t="s">
        <v>32</v>
      </c>
      <c r="N94" s="221" t="s">
        <v>51</v>
      </c>
      <c r="O94" s="85"/>
      <c r="P94" s="222">
        <f>O94*H94</f>
        <v>0</v>
      </c>
      <c r="Q94" s="222">
        <v>0</v>
      </c>
      <c r="R94" s="222">
        <f>Q94*H94</f>
        <v>0</v>
      </c>
      <c r="S94" s="222">
        <v>0</v>
      </c>
      <c r="T94" s="223">
        <f>S94*H94</f>
        <v>0</v>
      </c>
      <c r="AR94" s="224" t="s">
        <v>201</v>
      </c>
      <c r="AT94" s="224" t="s">
        <v>196</v>
      </c>
      <c r="AU94" s="224" t="s">
        <v>136</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201</v>
      </c>
      <c r="BM94" s="224" t="s">
        <v>2723</v>
      </c>
    </row>
    <row r="95" spans="2:65" s="1" customFormat="1" ht="16.5" customHeight="1">
      <c r="B95" s="40"/>
      <c r="C95" s="226" t="s">
        <v>227</v>
      </c>
      <c r="D95" s="226" t="s">
        <v>249</v>
      </c>
      <c r="E95" s="227" t="s">
        <v>2724</v>
      </c>
      <c r="F95" s="228" t="s">
        <v>2725</v>
      </c>
      <c r="G95" s="229" t="s">
        <v>205</v>
      </c>
      <c r="H95" s="230">
        <v>1</v>
      </c>
      <c r="I95" s="231"/>
      <c r="J95" s="232">
        <f>ROUND(I95*H95,2)</f>
        <v>0</v>
      </c>
      <c r="K95" s="228" t="s">
        <v>32</v>
      </c>
      <c r="L95" s="233"/>
      <c r="M95" s="234" t="s">
        <v>32</v>
      </c>
      <c r="N95" s="235" t="s">
        <v>51</v>
      </c>
      <c r="O95" s="85"/>
      <c r="P95" s="222">
        <f>O95*H95</f>
        <v>0</v>
      </c>
      <c r="Q95" s="222">
        <v>0</v>
      </c>
      <c r="R95" s="222">
        <f>Q95*H95</f>
        <v>0</v>
      </c>
      <c r="S95" s="222">
        <v>0</v>
      </c>
      <c r="T95" s="223">
        <f>S95*H95</f>
        <v>0</v>
      </c>
      <c r="AR95" s="224" t="s">
        <v>227</v>
      </c>
      <c r="AT95" s="224" t="s">
        <v>249</v>
      </c>
      <c r="AU95" s="224" t="s">
        <v>136</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201</v>
      </c>
      <c r="BM95" s="224" t="s">
        <v>2726</v>
      </c>
    </row>
    <row r="96" spans="2:65" s="1" customFormat="1" ht="16.5" customHeight="1">
      <c r="B96" s="40"/>
      <c r="C96" s="213" t="s">
        <v>231</v>
      </c>
      <c r="D96" s="213" t="s">
        <v>196</v>
      </c>
      <c r="E96" s="214" t="s">
        <v>973</v>
      </c>
      <c r="F96" s="215" t="s">
        <v>2727</v>
      </c>
      <c r="G96" s="216" t="s">
        <v>205</v>
      </c>
      <c r="H96" s="217">
        <v>1</v>
      </c>
      <c r="I96" s="218"/>
      <c r="J96" s="219">
        <f>ROUND(I96*H96,2)</f>
        <v>0</v>
      </c>
      <c r="K96" s="215" t="s">
        <v>32</v>
      </c>
      <c r="L96" s="45"/>
      <c r="M96" s="220" t="s">
        <v>32</v>
      </c>
      <c r="N96" s="221" t="s">
        <v>51</v>
      </c>
      <c r="O96" s="85"/>
      <c r="P96" s="222">
        <f>O96*H96</f>
        <v>0</v>
      </c>
      <c r="Q96" s="222">
        <v>0</v>
      </c>
      <c r="R96" s="222">
        <f>Q96*H96</f>
        <v>0</v>
      </c>
      <c r="S96" s="222">
        <v>0</v>
      </c>
      <c r="T96" s="223">
        <f>S96*H96</f>
        <v>0</v>
      </c>
      <c r="AR96" s="224" t="s">
        <v>201</v>
      </c>
      <c r="AT96" s="224" t="s">
        <v>196</v>
      </c>
      <c r="AU96" s="224" t="s">
        <v>136</v>
      </c>
      <c r="AY96" s="18" t="s">
        <v>194</v>
      </c>
      <c r="BE96" s="225">
        <f>IF(N96="základní",J96,0)</f>
        <v>0</v>
      </c>
      <c r="BF96" s="225">
        <f>IF(N96="snížená",J96,0)</f>
        <v>0</v>
      </c>
      <c r="BG96" s="225">
        <f>IF(N96="zákl. přenesená",J96,0)</f>
        <v>0</v>
      </c>
      <c r="BH96" s="225">
        <f>IF(N96="sníž. přenesená",J96,0)</f>
        <v>0</v>
      </c>
      <c r="BI96" s="225">
        <f>IF(N96="nulová",J96,0)</f>
        <v>0</v>
      </c>
      <c r="BJ96" s="18" t="s">
        <v>136</v>
      </c>
      <c r="BK96" s="225">
        <f>ROUND(I96*H96,2)</f>
        <v>0</v>
      </c>
      <c r="BL96" s="18" t="s">
        <v>201</v>
      </c>
      <c r="BM96" s="224" t="s">
        <v>2728</v>
      </c>
    </row>
    <row r="97" spans="2:65" s="1" customFormat="1" ht="16.5" customHeight="1">
      <c r="B97" s="40"/>
      <c r="C97" s="226" t="s">
        <v>235</v>
      </c>
      <c r="D97" s="226" t="s">
        <v>249</v>
      </c>
      <c r="E97" s="227" t="s">
        <v>2729</v>
      </c>
      <c r="F97" s="228" t="s">
        <v>2730</v>
      </c>
      <c r="G97" s="229" t="s">
        <v>205</v>
      </c>
      <c r="H97" s="230">
        <v>1</v>
      </c>
      <c r="I97" s="231"/>
      <c r="J97" s="232">
        <f>ROUND(I97*H97,2)</f>
        <v>0</v>
      </c>
      <c r="K97" s="228" t="s">
        <v>32</v>
      </c>
      <c r="L97" s="233"/>
      <c r="M97" s="234" t="s">
        <v>32</v>
      </c>
      <c r="N97" s="235" t="s">
        <v>51</v>
      </c>
      <c r="O97" s="85"/>
      <c r="P97" s="222">
        <f>O97*H97</f>
        <v>0</v>
      </c>
      <c r="Q97" s="222">
        <v>0</v>
      </c>
      <c r="R97" s="222">
        <f>Q97*H97</f>
        <v>0</v>
      </c>
      <c r="S97" s="222">
        <v>0</v>
      </c>
      <c r="T97" s="223">
        <f>S97*H97</f>
        <v>0</v>
      </c>
      <c r="AR97" s="224" t="s">
        <v>227</v>
      </c>
      <c r="AT97" s="224" t="s">
        <v>249</v>
      </c>
      <c r="AU97" s="224" t="s">
        <v>136</v>
      </c>
      <c r="AY97" s="18" t="s">
        <v>194</v>
      </c>
      <c r="BE97" s="225">
        <f>IF(N97="základní",J97,0)</f>
        <v>0</v>
      </c>
      <c r="BF97" s="225">
        <f>IF(N97="snížená",J97,0)</f>
        <v>0</v>
      </c>
      <c r="BG97" s="225">
        <f>IF(N97="zákl. přenesená",J97,0)</f>
        <v>0</v>
      </c>
      <c r="BH97" s="225">
        <f>IF(N97="sníž. přenesená",J97,0)</f>
        <v>0</v>
      </c>
      <c r="BI97" s="225">
        <f>IF(N97="nulová",J97,0)</f>
        <v>0</v>
      </c>
      <c r="BJ97" s="18" t="s">
        <v>136</v>
      </c>
      <c r="BK97" s="225">
        <f>ROUND(I97*H97,2)</f>
        <v>0</v>
      </c>
      <c r="BL97" s="18" t="s">
        <v>201</v>
      </c>
      <c r="BM97" s="224" t="s">
        <v>2731</v>
      </c>
    </row>
    <row r="98" spans="2:63" s="11" customFormat="1" ht="22.8" customHeight="1">
      <c r="B98" s="197"/>
      <c r="C98" s="198"/>
      <c r="D98" s="199" t="s">
        <v>78</v>
      </c>
      <c r="E98" s="211" t="s">
        <v>231</v>
      </c>
      <c r="F98" s="211" t="s">
        <v>626</v>
      </c>
      <c r="G98" s="198"/>
      <c r="H98" s="198"/>
      <c r="I98" s="201"/>
      <c r="J98" s="212">
        <f>BK98</f>
        <v>0</v>
      </c>
      <c r="K98" s="198"/>
      <c r="L98" s="203"/>
      <c r="M98" s="204"/>
      <c r="N98" s="205"/>
      <c r="O98" s="205"/>
      <c r="P98" s="206">
        <f>P99</f>
        <v>0</v>
      </c>
      <c r="Q98" s="205"/>
      <c r="R98" s="206">
        <f>R99</f>
        <v>0</v>
      </c>
      <c r="S98" s="205"/>
      <c r="T98" s="207">
        <f>T99</f>
        <v>0.27776</v>
      </c>
      <c r="AR98" s="208" t="s">
        <v>21</v>
      </c>
      <c r="AT98" s="209" t="s">
        <v>78</v>
      </c>
      <c r="AU98" s="209" t="s">
        <v>21</v>
      </c>
      <c r="AY98" s="208" t="s">
        <v>194</v>
      </c>
      <c r="BK98" s="210">
        <f>BK99</f>
        <v>0</v>
      </c>
    </row>
    <row r="99" spans="2:65" s="1" customFormat="1" ht="16.5" customHeight="1">
      <c r="B99" s="40"/>
      <c r="C99" s="213" t="s">
        <v>239</v>
      </c>
      <c r="D99" s="213" t="s">
        <v>196</v>
      </c>
      <c r="E99" s="214" t="s">
        <v>2732</v>
      </c>
      <c r="F99" s="215" t="s">
        <v>2733</v>
      </c>
      <c r="G99" s="216" t="s">
        <v>262</v>
      </c>
      <c r="H99" s="217">
        <v>112</v>
      </c>
      <c r="I99" s="218"/>
      <c r="J99" s="219">
        <f>ROUND(I99*H99,2)</f>
        <v>0</v>
      </c>
      <c r="K99" s="215" t="s">
        <v>200</v>
      </c>
      <c r="L99" s="45"/>
      <c r="M99" s="220" t="s">
        <v>32</v>
      </c>
      <c r="N99" s="221" t="s">
        <v>51</v>
      </c>
      <c r="O99" s="85"/>
      <c r="P99" s="222">
        <f>O99*H99</f>
        <v>0</v>
      </c>
      <c r="Q99" s="222">
        <v>0</v>
      </c>
      <c r="R99" s="222">
        <f>Q99*H99</f>
        <v>0</v>
      </c>
      <c r="S99" s="222">
        <v>0.00248</v>
      </c>
      <c r="T99" s="223">
        <f>S99*H99</f>
        <v>0.27776</v>
      </c>
      <c r="AR99" s="224" t="s">
        <v>201</v>
      </c>
      <c r="AT99" s="224" t="s">
        <v>196</v>
      </c>
      <c r="AU99" s="224" t="s">
        <v>136</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201</v>
      </c>
      <c r="BM99" s="224" t="s">
        <v>2734</v>
      </c>
    </row>
    <row r="100" spans="2:63" s="11" customFormat="1" ht="22.8" customHeight="1">
      <c r="B100" s="197"/>
      <c r="C100" s="198"/>
      <c r="D100" s="199" t="s">
        <v>78</v>
      </c>
      <c r="E100" s="211" t="s">
        <v>661</v>
      </c>
      <c r="F100" s="211" t="s">
        <v>662</v>
      </c>
      <c r="G100" s="198"/>
      <c r="H100" s="198"/>
      <c r="I100" s="201"/>
      <c r="J100" s="212">
        <f>BK100</f>
        <v>0</v>
      </c>
      <c r="K100" s="198"/>
      <c r="L100" s="203"/>
      <c r="M100" s="204"/>
      <c r="N100" s="205"/>
      <c r="O100" s="205"/>
      <c r="P100" s="206">
        <f>P101</f>
        <v>0</v>
      </c>
      <c r="Q100" s="205"/>
      <c r="R100" s="206">
        <f>R101</f>
        <v>0</v>
      </c>
      <c r="S100" s="205"/>
      <c r="T100" s="207">
        <f>T101</f>
        <v>0</v>
      </c>
      <c r="AR100" s="208" t="s">
        <v>21</v>
      </c>
      <c r="AT100" s="209" t="s">
        <v>78</v>
      </c>
      <c r="AU100" s="209" t="s">
        <v>21</v>
      </c>
      <c r="AY100" s="208" t="s">
        <v>194</v>
      </c>
      <c r="BK100" s="210">
        <f>BK101</f>
        <v>0</v>
      </c>
    </row>
    <row r="101" spans="2:65" s="1" customFormat="1" ht="24" customHeight="1">
      <c r="B101" s="40"/>
      <c r="C101" s="213" t="s">
        <v>244</v>
      </c>
      <c r="D101" s="213" t="s">
        <v>196</v>
      </c>
      <c r="E101" s="214" t="s">
        <v>664</v>
      </c>
      <c r="F101" s="215" t="s">
        <v>665</v>
      </c>
      <c r="G101" s="216" t="s">
        <v>242</v>
      </c>
      <c r="H101" s="217">
        <v>0.278</v>
      </c>
      <c r="I101" s="218"/>
      <c r="J101" s="219">
        <f>ROUND(I101*H101,2)</f>
        <v>0</v>
      </c>
      <c r="K101" s="215" t="s">
        <v>200</v>
      </c>
      <c r="L101" s="45"/>
      <c r="M101" s="220" t="s">
        <v>32</v>
      </c>
      <c r="N101" s="221" t="s">
        <v>51</v>
      </c>
      <c r="O101" s="85"/>
      <c r="P101" s="222">
        <f>O101*H101</f>
        <v>0</v>
      </c>
      <c r="Q101" s="222">
        <v>0</v>
      </c>
      <c r="R101" s="222">
        <f>Q101*H101</f>
        <v>0</v>
      </c>
      <c r="S101" s="222">
        <v>0</v>
      </c>
      <c r="T101" s="223">
        <f>S101*H101</f>
        <v>0</v>
      </c>
      <c r="AR101" s="224" t="s">
        <v>201</v>
      </c>
      <c r="AT101" s="224" t="s">
        <v>196</v>
      </c>
      <c r="AU101" s="224" t="s">
        <v>136</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201</v>
      </c>
      <c r="BM101" s="224" t="s">
        <v>2735</v>
      </c>
    </row>
    <row r="102" spans="2:63" s="11" customFormat="1" ht="22.8" customHeight="1">
      <c r="B102" s="197"/>
      <c r="C102" s="198"/>
      <c r="D102" s="199" t="s">
        <v>78</v>
      </c>
      <c r="E102" s="211" t="s">
        <v>675</v>
      </c>
      <c r="F102" s="211" t="s">
        <v>676</v>
      </c>
      <c r="G102" s="198"/>
      <c r="H102" s="198"/>
      <c r="I102" s="201"/>
      <c r="J102" s="212">
        <f>BK102</f>
        <v>0</v>
      </c>
      <c r="K102" s="198"/>
      <c r="L102" s="203"/>
      <c r="M102" s="204"/>
      <c r="N102" s="205"/>
      <c r="O102" s="205"/>
      <c r="P102" s="206">
        <f>P103</f>
        <v>0</v>
      </c>
      <c r="Q102" s="205"/>
      <c r="R102" s="206">
        <f>R103</f>
        <v>0</v>
      </c>
      <c r="S102" s="205"/>
      <c r="T102" s="207">
        <f>T103</f>
        <v>0</v>
      </c>
      <c r="AR102" s="208" t="s">
        <v>21</v>
      </c>
      <c r="AT102" s="209" t="s">
        <v>78</v>
      </c>
      <c r="AU102" s="209" t="s">
        <v>21</v>
      </c>
      <c r="AY102" s="208" t="s">
        <v>194</v>
      </c>
      <c r="BK102" s="210">
        <f>BK103</f>
        <v>0</v>
      </c>
    </row>
    <row r="103" spans="2:65" s="1" customFormat="1" ht="24" customHeight="1">
      <c r="B103" s="40"/>
      <c r="C103" s="213" t="s">
        <v>248</v>
      </c>
      <c r="D103" s="213" t="s">
        <v>196</v>
      </c>
      <c r="E103" s="214" t="s">
        <v>2736</v>
      </c>
      <c r="F103" s="215" t="s">
        <v>2737</v>
      </c>
      <c r="G103" s="216" t="s">
        <v>242</v>
      </c>
      <c r="H103" s="217">
        <v>13.661</v>
      </c>
      <c r="I103" s="218"/>
      <c r="J103" s="219">
        <f>ROUND(I103*H103,2)</f>
        <v>0</v>
      </c>
      <c r="K103" s="215" t="s">
        <v>200</v>
      </c>
      <c r="L103" s="45"/>
      <c r="M103" s="282" t="s">
        <v>32</v>
      </c>
      <c r="N103" s="283" t="s">
        <v>51</v>
      </c>
      <c r="O103" s="284"/>
      <c r="P103" s="285">
        <f>O103*H103</f>
        <v>0</v>
      </c>
      <c r="Q103" s="285">
        <v>0</v>
      </c>
      <c r="R103" s="285">
        <f>Q103*H103</f>
        <v>0</v>
      </c>
      <c r="S103" s="285">
        <v>0</v>
      </c>
      <c r="T103" s="286">
        <f>S103*H103</f>
        <v>0</v>
      </c>
      <c r="AR103" s="224" t="s">
        <v>201</v>
      </c>
      <c r="AT103" s="224" t="s">
        <v>196</v>
      </c>
      <c r="AU103" s="224" t="s">
        <v>136</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201</v>
      </c>
      <c r="BM103" s="224" t="s">
        <v>2738</v>
      </c>
    </row>
    <row r="104" spans="2:12" s="1" customFormat="1" ht="6.95" customHeight="1">
      <c r="B104" s="60"/>
      <c r="C104" s="61"/>
      <c r="D104" s="61"/>
      <c r="E104" s="61"/>
      <c r="F104" s="61"/>
      <c r="G104" s="61"/>
      <c r="H104" s="61"/>
      <c r="I104" s="163"/>
      <c r="J104" s="61"/>
      <c r="K104" s="61"/>
      <c r="L104" s="45"/>
    </row>
  </sheetData>
  <sheetProtection password="CC35" sheet="1" objects="1" scenarios="1" formatColumns="0" formatRows="0" autoFilter="0"/>
  <autoFilter ref="C83:K103"/>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132</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2739</v>
      </c>
      <c r="F9" s="1"/>
      <c r="G9" s="1"/>
      <c r="H9" s="1"/>
      <c r="I9" s="137"/>
      <c r="L9" s="45"/>
    </row>
    <row r="10" spans="2:12" s="1" customFormat="1" ht="12">
      <c r="B10" s="45"/>
      <c r="I10" s="137"/>
      <c r="L10" s="45"/>
    </row>
    <row r="11" spans="2:12" s="1" customFormat="1" ht="12" customHeight="1">
      <c r="B11" s="45"/>
      <c r="D11" s="135" t="s">
        <v>18</v>
      </c>
      <c r="F11" s="139" t="s">
        <v>19</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ROUND(J83,2)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ROUND((SUM(BE83:BE94)),2)</f>
        <v>0</v>
      </c>
      <c r="I33" s="152">
        <v>0.21</v>
      </c>
      <c r="J33" s="151">
        <f>ROUND(((SUM(BE83:BE94))*I33),2)</f>
        <v>0</v>
      </c>
      <c r="L33" s="45"/>
    </row>
    <row r="34" spans="2:12" s="1" customFormat="1" ht="14.4" customHeight="1">
      <c r="B34" s="45"/>
      <c r="E34" s="135" t="s">
        <v>51</v>
      </c>
      <c r="F34" s="151">
        <f>ROUND((SUM(BF83:BF94)),2)</f>
        <v>0</v>
      </c>
      <c r="I34" s="152">
        <v>0.15</v>
      </c>
      <c r="J34" s="151">
        <f>ROUND(((SUM(BF83:BF94))*I34),2)</f>
        <v>0</v>
      </c>
      <c r="L34" s="45"/>
    </row>
    <row r="35" spans="2:12" s="1" customFormat="1" ht="14.4" customHeight="1" hidden="1">
      <c r="B35" s="45"/>
      <c r="E35" s="135" t="s">
        <v>52</v>
      </c>
      <c r="F35" s="151">
        <f>ROUND((SUM(BG83:BG94)),2)</f>
        <v>0</v>
      </c>
      <c r="I35" s="152">
        <v>0.21</v>
      </c>
      <c r="J35" s="151">
        <f>0</f>
        <v>0</v>
      </c>
      <c r="L35" s="45"/>
    </row>
    <row r="36" spans="2:12" s="1" customFormat="1" ht="14.4" customHeight="1" hidden="1">
      <c r="B36" s="45"/>
      <c r="E36" s="135" t="s">
        <v>53</v>
      </c>
      <c r="F36" s="151">
        <f>ROUND((SUM(BH83:BH94)),2)</f>
        <v>0</v>
      </c>
      <c r="I36" s="152">
        <v>0.15</v>
      </c>
      <c r="J36" s="151">
        <f>0</f>
        <v>0</v>
      </c>
      <c r="L36" s="45"/>
    </row>
    <row r="37" spans="2:12" s="1" customFormat="1" ht="14.4" customHeight="1" hidden="1">
      <c r="B37" s="45"/>
      <c r="E37" s="135" t="s">
        <v>54</v>
      </c>
      <c r="F37" s="151">
        <f>ROUND((SUM(BI83:BI94)),2)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10 - Zpevněné plochy</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J83</f>
        <v>0</v>
      </c>
      <c r="K59" s="41"/>
      <c r="L59" s="45"/>
      <c r="AU59" s="18" t="s">
        <v>151</v>
      </c>
    </row>
    <row r="60" spans="2:12" s="8" customFormat="1" ht="24.95" customHeight="1">
      <c r="B60" s="173"/>
      <c r="C60" s="174"/>
      <c r="D60" s="175" t="s">
        <v>152</v>
      </c>
      <c r="E60" s="176"/>
      <c r="F60" s="176"/>
      <c r="G60" s="176"/>
      <c r="H60" s="176"/>
      <c r="I60" s="177"/>
      <c r="J60" s="178">
        <f>J84</f>
        <v>0</v>
      </c>
      <c r="K60" s="174"/>
      <c r="L60" s="179"/>
    </row>
    <row r="61" spans="2:12" s="9" customFormat="1" ht="19.9" customHeight="1">
      <c r="B61" s="180"/>
      <c r="C61" s="181"/>
      <c r="D61" s="182" t="s">
        <v>153</v>
      </c>
      <c r="E61" s="183"/>
      <c r="F61" s="183"/>
      <c r="G61" s="183"/>
      <c r="H61" s="183"/>
      <c r="I61" s="184"/>
      <c r="J61" s="185">
        <f>J85</f>
        <v>0</v>
      </c>
      <c r="K61" s="181"/>
      <c r="L61" s="186"/>
    </row>
    <row r="62" spans="2:12" s="9" customFormat="1" ht="19.9" customHeight="1">
      <c r="B62" s="180"/>
      <c r="C62" s="181"/>
      <c r="D62" s="182" t="s">
        <v>157</v>
      </c>
      <c r="E62" s="183"/>
      <c r="F62" s="183"/>
      <c r="G62" s="183"/>
      <c r="H62" s="183"/>
      <c r="I62" s="184"/>
      <c r="J62" s="185">
        <f>J87</f>
        <v>0</v>
      </c>
      <c r="K62" s="181"/>
      <c r="L62" s="186"/>
    </row>
    <row r="63" spans="2:12" s="9" customFormat="1" ht="19.9" customHeight="1">
      <c r="B63" s="180"/>
      <c r="C63" s="181"/>
      <c r="D63" s="182" t="s">
        <v>161</v>
      </c>
      <c r="E63" s="183"/>
      <c r="F63" s="183"/>
      <c r="G63" s="183"/>
      <c r="H63" s="183"/>
      <c r="I63" s="184"/>
      <c r="J63" s="185">
        <f>J93</f>
        <v>0</v>
      </c>
      <c r="K63" s="181"/>
      <c r="L63" s="186"/>
    </row>
    <row r="64" spans="2:12" s="1" customFormat="1" ht="21.8" customHeight="1">
      <c r="B64" s="40"/>
      <c r="C64" s="41"/>
      <c r="D64" s="41"/>
      <c r="E64" s="41"/>
      <c r="F64" s="41"/>
      <c r="G64" s="41"/>
      <c r="H64" s="41"/>
      <c r="I64" s="137"/>
      <c r="J64" s="41"/>
      <c r="K64" s="41"/>
      <c r="L64" s="45"/>
    </row>
    <row r="65" spans="2:12" s="1" customFormat="1" ht="6.95" customHeight="1">
      <c r="B65" s="60"/>
      <c r="C65" s="61"/>
      <c r="D65" s="61"/>
      <c r="E65" s="61"/>
      <c r="F65" s="61"/>
      <c r="G65" s="61"/>
      <c r="H65" s="61"/>
      <c r="I65" s="163"/>
      <c r="J65" s="61"/>
      <c r="K65" s="61"/>
      <c r="L65" s="45"/>
    </row>
    <row r="69" spans="2:12" s="1" customFormat="1" ht="6.95" customHeight="1">
      <c r="B69" s="62"/>
      <c r="C69" s="63"/>
      <c r="D69" s="63"/>
      <c r="E69" s="63"/>
      <c r="F69" s="63"/>
      <c r="G69" s="63"/>
      <c r="H69" s="63"/>
      <c r="I69" s="166"/>
      <c r="J69" s="63"/>
      <c r="K69" s="63"/>
      <c r="L69" s="45"/>
    </row>
    <row r="70" spans="2:12" s="1" customFormat="1" ht="24.95" customHeight="1">
      <c r="B70" s="40"/>
      <c r="C70" s="24" t="s">
        <v>179</v>
      </c>
      <c r="D70" s="41"/>
      <c r="E70" s="41"/>
      <c r="F70" s="41"/>
      <c r="G70" s="41"/>
      <c r="H70" s="41"/>
      <c r="I70" s="137"/>
      <c r="J70" s="41"/>
      <c r="K70" s="41"/>
      <c r="L70" s="45"/>
    </row>
    <row r="71" spans="2:12" s="1" customFormat="1" ht="6.95" customHeight="1">
      <c r="B71" s="40"/>
      <c r="C71" s="41"/>
      <c r="D71" s="41"/>
      <c r="E71" s="41"/>
      <c r="F71" s="41"/>
      <c r="G71" s="41"/>
      <c r="H71" s="41"/>
      <c r="I71" s="137"/>
      <c r="J71" s="41"/>
      <c r="K71" s="41"/>
      <c r="L71" s="45"/>
    </row>
    <row r="72" spans="2:12" s="1" customFormat="1" ht="12" customHeight="1">
      <c r="B72" s="40"/>
      <c r="C72" s="33" t="s">
        <v>16</v>
      </c>
      <c r="D72" s="41"/>
      <c r="E72" s="41"/>
      <c r="F72" s="41"/>
      <c r="G72" s="41"/>
      <c r="H72" s="41"/>
      <c r="I72" s="137"/>
      <c r="J72" s="41"/>
      <c r="K72" s="41"/>
      <c r="L72" s="45"/>
    </row>
    <row r="73" spans="2:12" s="1" customFormat="1" ht="16.5" customHeight="1">
      <c r="B73" s="40"/>
      <c r="C73" s="41"/>
      <c r="D73" s="41"/>
      <c r="E73" s="167" t="str">
        <f>E7</f>
        <v>TRANSFORMACE DOMOV HÁJ II.</v>
      </c>
      <c r="F73" s="33"/>
      <c r="G73" s="33"/>
      <c r="H73" s="33"/>
      <c r="I73" s="137"/>
      <c r="J73" s="41"/>
      <c r="K73" s="41"/>
      <c r="L73" s="45"/>
    </row>
    <row r="74" spans="2:12" s="1" customFormat="1" ht="12" customHeight="1">
      <c r="B74" s="40"/>
      <c r="C74" s="33" t="s">
        <v>146</v>
      </c>
      <c r="D74" s="41"/>
      <c r="E74" s="41"/>
      <c r="F74" s="41"/>
      <c r="G74" s="41"/>
      <c r="H74" s="41"/>
      <c r="I74" s="137"/>
      <c r="J74" s="41"/>
      <c r="K74" s="41"/>
      <c r="L74" s="45"/>
    </row>
    <row r="75" spans="2:12" s="1" customFormat="1" ht="16.5" customHeight="1">
      <c r="B75" s="40"/>
      <c r="C75" s="41"/>
      <c r="D75" s="41"/>
      <c r="E75" s="70" t="str">
        <f>E9</f>
        <v>SO 10 - Zpevněné plochy</v>
      </c>
      <c r="F75" s="41"/>
      <c r="G75" s="41"/>
      <c r="H75" s="41"/>
      <c r="I75" s="137"/>
      <c r="J75" s="41"/>
      <c r="K75" s="41"/>
      <c r="L75" s="45"/>
    </row>
    <row r="76" spans="2:12" s="1" customFormat="1" ht="6.95" customHeight="1">
      <c r="B76" s="40"/>
      <c r="C76" s="41"/>
      <c r="D76" s="41"/>
      <c r="E76" s="41"/>
      <c r="F76" s="41"/>
      <c r="G76" s="41"/>
      <c r="H76" s="41"/>
      <c r="I76" s="137"/>
      <c r="J76" s="41"/>
      <c r="K76" s="41"/>
      <c r="L76" s="45"/>
    </row>
    <row r="77" spans="2:12" s="1" customFormat="1" ht="12" customHeight="1">
      <c r="B77" s="40"/>
      <c r="C77" s="33" t="s">
        <v>22</v>
      </c>
      <c r="D77" s="41"/>
      <c r="E77" s="41"/>
      <c r="F77" s="28" t="str">
        <f>F12</f>
        <v>Ledeč nad Sázavou</v>
      </c>
      <c r="G77" s="41"/>
      <c r="H77" s="41"/>
      <c r="I77" s="140" t="s">
        <v>24</v>
      </c>
      <c r="J77" s="73" t="str">
        <f>IF(J12="","",J12)</f>
        <v>1. 5. 2017</v>
      </c>
      <c r="K77" s="41"/>
      <c r="L77" s="45"/>
    </row>
    <row r="78" spans="2:12" s="1" customFormat="1" ht="6.95" customHeight="1">
      <c r="B78" s="40"/>
      <c r="C78" s="41"/>
      <c r="D78" s="41"/>
      <c r="E78" s="41"/>
      <c r="F78" s="41"/>
      <c r="G78" s="41"/>
      <c r="H78" s="41"/>
      <c r="I78" s="137"/>
      <c r="J78" s="41"/>
      <c r="K78" s="41"/>
      <c r="L78" s="45"/>
    </row>
    <row r="79" spans="2:12" s="1" customFormat="1" ht="15.15" customHeight="1">
      <c r="B79" s="40"/>
      <c r="C79" s="33" t="s">
        <v>30</v>
      </c>
      <c r="D79" s="41"/>
      <c r="E79" s="41"/>
      <c r="F79" s="28" t="str">
        <f>E15</f>
        <v>Kraj Vysočina, Žižkova 57</v>
      </c>
      <c r="G79" s="41"/>
      <c r="H79" s="41"/>
      <c r="I79" s="140" t="s">
        <v>37</v>
      </c>
      <c r="J79" s="38" t="str">
        <f>E21</f>
        <v>Miroslav Vorel, DiS</v>
      </c>
      <c r="K79" s="41"/>
      <c r="L79" s="45"/>
    </row>
    <row r="80" spans="2:12" s="1" customFormat="1" ht="27.9" customHeight="1">
      <c r="B80" s="40"/>
      <c r="C80" s="33" t="s">
        <v>35</v>
      </c>
      <c r="D80" s="41"/>
      <c r="E80" s="41"/>
      <c r="F80" s="28" t="str">
        <f>IF(E18="","",E18)</f>
        <v>Vyplň údaj</v>
      </c>
      <c r="G80" s="41"/>
      <c r="H80" s="41"/>
      <c r="I80" s="140" t="s">
        <v>40</v>
      </c>
      <c r="J80" s="38" t="str">
        <f>E24</f>
        <v>Ing. arch, Martin Jirovský</v>
      </c>
      <c r="K80" s="41"/>
      <c r="L80" s="45"/>
    </row>
    <row r="81" spans="2:12" s="1" customFormat="1" ht="10.3" customHeight="1">
      <c r="B81" s="40"/>
      <c r="C81" s="41"/>
      <c r="D81" s="41"/>
      <c r="E81" s="41"/>
      <c r="F81" s="41"/>
      <c r="G81" s="41"/>
      <c r="H81" s="41"/>
      <c r="I81" s="137"/>
      <c r="J81" s="41"/>
      <c r="K81" s="41"/>
      <c r="L81" s="45"/>
    </row>
    <row r="82" spans="2:20" s="10" customFormat="1" ht="29.25" customHeight="1">
      <c r="B82" s="187"/>
      <c r="C82" s="188" t="s">
        <v>180</v>
      </c>
      <c r="D82" s="189" t="s">
        <v>64</v>
      </c>
      <c r="E82" s="189" t="s">
        <v>60</v>
      </c>
      <c r="F82" s="189" t="s">
        <v>61</v>
      </c>
      <c r="G82" s="189" t="s">
        <v>181</v>
      </c>
      <c r="H82" s="189" t="s">
        <v>182</v>
      </c>
      <c r="I82" s="190" t="s">
        <v>183</v>
      </c>
      <c r="J82" s="189" t="s">
        <v>150</v>
      </c>
      <c r="K82" s="191" t="s">
        <v>184</v>
      </c>
      <c r="L82" s="192"/>
      <c r="M82" s="93" t="s">
        <v>32</v>
      </c>
      <c r="N82" s="94" t="s">
        <v>49</v>
      </c>
      <c r="O82" s="94" t="s">
        <v>185</v>
      </c>
      <c r="P82" s="94" t="s">
        <v>186</v>
      </c>
      <c r="Q82" s="94" t="s">
        <v>187</v>
      </c>
      <c r="R82" s="94" t="s">
        <v>188</v>
      </c>
      <c r="S82" s="94" t="s">
        <v>189</v>
      </c>
      <c r="T82" s="95" t="s">
        <v>190</v>
      </c>
    </row>
    <row r="83" spans="2:63" s="1" customFormat="1" ht="22.8" customHeight="1">
      <c r="B83" s="40"/>
      <c r="C83" s="100" t="s">
        <v>191</v>
      </c>
      <c r="D83" s="41"/>
      <c r="E83" s="41"/>
      <c r="F83" s="41"/>
      <c r="G83" s="41"/>
      <c r="H83" s="41"/>
      <c r="I83" s="137"/>
      <c r="J83" s="193">
        <f>BK83</f>
        <v>0</v>
      </c>
      <c r="K83" s="41"/>
      <c r="L83" s="45"/>
      <c r="M83" s="96"/>
      <c r="N83" s="97"/>
      <c r="O83" s="97"/>
      <c r="P83" s="194">
        <f>P84</f>
        <v>0</v>
      </c>
      <c r="Q83" s="97"/>
      <c r="R83" s="194">
        <f>R84</f>
        <v>14.914914</v>
      </c>
      <c r="S83" s="97"/>
      <c r="T83" s="195">
        <f>T84</f>
        <v>0</v>
      </c>
      <c r="AT83" s="18" t="s">
        <v>78</v>
      </c>
      <c r="AU83" s="18" t="s">
        <v>151</v>
      </c>
      <c r="BK83" s="196">
        <f>BK84</f>
        <v>0</v>
      </c>
    </row>
    <row r="84" spans="2:63" s="11" customFormat="1" ht="25.9" customHeight="1">
      <c r="B84" s="197"/>
      <c r="C84" s="198"/>
      <c r="D84" s="199" t="s">
        <v>78</v>
      </c>
      <c r="E84" s="200" t="s">
        <v>192</v>
      </c>
      <c r="F84" s="200" t="s">
        <v>193</v>
      </c>
      <c r="G84" s="198"/>
      <c r="H84" s="198"/>
      <c r="I84" s="201"/>
      <c r="J84" s="202">
        <f>BK84</f>
        <v>0</v>
      </c>
      <c r="K84" s="198"/>
      <c r="L84" s="203"/>
      <c r="M84" s="204"/>
      <c r="N84" s="205"/>
      <c r="O84" s="205"/>
      <c r="P84" s="206">
        <f>P85+P87+P93</f>
        <v>0</v>
      </c>
      <c r="Q84" s="205"/>
      <c r="R84" s="206">
        <f>R85+R87+R93</f>
        <v>14.914914</v>
      </c>
      <c r="S84" s="205"/>
      <c r="T84" s="207">
        <f>T85+T87+T93</f>
        <v>0</v>
      </c>
      <c r="AR84" s="208" t="s">
        <v>21</v>
      </c>
      <c r="AT84" s="209" t="s">
        <v>78</v>
      </c>
      <c r="AU84" s="209" t="s">
        <v>79</v>
      </c>
      <c r="AY84" s="208" t="s">
        <v>194</v>
      </c>
      <c r="BK84" s="210">
        <f>BK85+BK87+BK93</f>
        <v>0</v>
      </c>
    </row>
    <row r="85" spans="2:63" s="11" customFormat="1" ht="22.8" customHeight="1">
      <c r="B85" s="197"/>
      <c r="C85" s="198"/>
      <c r="D85" s="199" t="s">
        <v>78</v>
      </c>
      <c r="E85" s="211" t="s">
        <v>21</v>
      </c>
      <c r="F85" s="211" t="s">
        <v>195</v>
      </c>
      <c r="G85" s="198"/>
      <c r="H85" s="198"/>
      <c r="I85" s="201"/>
      <c r="J85" s="212">
        <f>BK85</f>
        <v>0</v>
      </c>
      <c r="K85" s="198"/>
      <c r="L85" s="203"/>
      <c r="M85" s="204"/>
      <c r="N85" s="205"/>
      <c r="O85" s="205"/>
      <c r="P85" s="206">
        <f>P86</f>
        <v>0</v>
      </c>
      <c r="Q85" s="205"/>
      <c r="R85" s="206">
        <f>R86</f>
        <v>0</v>
      </c>
      <c r="S85" s="205"/>
      <c r="T85" s="207">
        <f>T86</f>
        <v>0</v>
      </c>
      <c r="AR85" s="208" t="s">
        <v>21</v>
      </c>
      <c r="AT85" s="209" t="s">
        <v>78</v>
      </c>
      <c r="AU85" s="209" t="s">
        <v>21</v>
      </c>
      <c r="AY85" s="208" t="s">
        <v>194</v>
      </c>
      <c r="BK85" s="210">
        <f>BK86</f>
        <v>0</v>
      </c>
    </row>
    <row r="86" spans="2:65" s="1" customFormat="1" ht="24" customHeight="1">
      <c r="B86" s="40"/>
      <c r="C86" s="213" t="s">
        <v>21</v>
      </c>
      <c r="D86" s="213" t="s">
        <v>196</v>
      </c>
      <c r="E86" s="214" t="s">
        <v>197</v>
      </c>
      <c r="F86" s="215" t="s">
        <v>198</v>
      </c>
      <c r="G86" s="216" t="s">
        <v>199</v>
      </c>
      <c r="H86" s="217">
        <v>55</v>
      </c>
      <c r="I86" s="218"/>
      <c r="J86" s="219">
        <f>ROUND(I86*H86,2)</f>
        <v>0</v>
      </c>
      <c r="K86" s="215" t="s">
        <v>200</v>
      </c>
      <c r="L86" s="45"/>
      <c r="M86" s="220" t="s">
        <v>32</v>
      </c>
      <c r="N86" s="221" t="s">
        <v>51</v>
      </c>
      <c r="O86" s="85"/>
      <c r="P86" s="222">
        <f>O86*H86</f>
        <v>0</v>
      </c>
      <c r="Q86" s="222">
        <v>0</v>
      </c>
      <c r="R86" s="222">
        <f>Q86*H86</f>
        <v>0</v>
      </c>
      <c r="S86" s="222">
        <v>0</v>
      </c>
      <c r="T86" s="223">
        <f>S86*H86</f>
        <v>0</v>
      </c>
      <c r="AR86" s="224" t="s">
        <v>201</v>
      </c>
      <c r="AT86" s="224" t="s">
        <v>196</v>
      </c>
      <c r="AU86" s="224" t="s">
        <v>136</v>
      </c>
      <c r="AY86" s="18" t="s">
        <v>194</v>
      </c>
      <c r="BE86" s="225">
        <f>IF(N86="základní",J86,0)</f>
        <v>0</v>
      </c>
      <c r="BF86" s="225">
        <f>IF(N86="snížená",J86,0)</f>
        <v>0</v>
      </c>
      <c r="BG86" s="225">
        <f>IF(N86="zákl. přenesená",J86,0)</f>
        <v>0</v>
      </c>
      <c r="BH86" s="225">
        <f>IF(N86="sníž. přenesená",J86,0)</f>
        <v>0</v>
      </c>
      <c r="BI86" s="225">
        <f>IF(N86="nulová",J86,0)</f>
        <v>0</v>
      </c>
      <c r="BJ86" s="18" t="s">
        <v>136</v>
      </c>
      <c r="BK86" s="225">
        <f>ROUND(I86*H86,2)</f>
        <v>0</v>
      </c>
      <c r="BL86" s="18" t="s">
        <v>201</v>
      </c>
      <c r="BM86" s="224" t="s">
        <v>2740</v>
      </c>
    </row>
    <row r="87" spans="2:63" s="11" customFormat="1" ht="22.8" customHeight="1">
      <c r="B87" s="197"/>
      <c r="C87" s="198"/>
      <c r="D87" s="199" t="s">
        <v>78</v>
      </c>
      <c r="E87" s="211" t="s">
        <v>214</v>
      </c>
      <c r="F87" s="211" t="s">
        <v>467</v>
      </c>
      <c r="G87" s="198"/>
      <c r="H87" s="198"/>
      <c r="I87" s="201"/>
      <c r="J87" s="212">
        <f>BK87</f>
        <v>0</v>
      </c>
      <c r="K87" s="198"/>
      <c r="L87" s="203"/>
      <c r="M87" s="204"/>
      <c r="N87" s="205"/>
      <c r="O87" s="205"/>
      <c r="P87" s="206">
        <f>SUM(P88:P92)</f>
        <v>0</v>
      </c>
      <c r="Q87" s="205"/>
      <c r="R87" s="206">
        <f>SUM(R88:R92)</f>
        <v>14.914914</v>
      </c>
      <c r="S87" s="205"/>
      <c r="T87" s="207">
        <f>SUM(T88:T92)</f>
        <v>0</v>
      </c>
      <c r="AR87" s="208" t="s">
        <v>21</v>
      </c>
      <c r="AT87" s="209" t="s">
        <v>78</v>
      </c>
      <c r="AU87" s="209" t="s">
        <v>21</v>
      </c>
      <c r="AY87" s="208" t="s">
        <v>194</v>
      </c>
      <c r="BK87" s="210">
        <f>SUM(BK88:BK92)</f>
        <v>0</v>
      </c>
    </row>
    <row r="88" spans="2:65" s="1" customFormat="1" ht="24" customHeight="1">
      <c r="B88" s="40"/>
      <c r="C88" s="213" t="s">
        <v>136</v>
      </c>
      <c r="D88" s="213" t="s">
        <v>196</v>
      </c>
      <c r="E88" s="214" t="s">
        <v>474</v>
      </c>
      <c r="F88" s="215" t="s">
        <v>475</v>
      </c>
      <c r="G88" s="216" t="s">
        <v>217</v>
      </c>
      <c r="H88" s="217">
        <v>62.76</v>
      </c>
      <c r="I88" s="218"/>
      <c r="J88" s="219">
        <f>ROUND(I88*H88,2)</f>
        <v>0</v>
      </c>
      <c r="K88" s="215" t="s">
        <v>32</v>
      </c>
      <c r="L88" s="45"/>
      <c r="M88" s="220" t="s">
        <v>32</v>
      </c>
      <c r="N88" s="221" t="s">
        <v>51</v>
      </c>
      <c r="O88" s="85"/>
      <c r="P88" s="222">
        <f>O88*H88</f>
        <v>0</v>
      </c>
      <c r="Q88" s="222">
        <v>0</v>
      </c>
      <c r="R88" s="222">
        <f>Q88*H88</f>
        <v>0</v>
      </c>
      <c r="S88" s="222">
        <v>0</v>
      </c>
      <c r="T88" s="223">
        <f>S88*H88</f>
        <v>0</v>
      </c>
      <c r="AR88" s="224" t="s">
        <v>201</v>
      </c>
      <c r="AT88" s="224" t="s">
        <v>196</v>
      </c>
      <c r="AU88" s="224" t="s">
        <v>136</v>
      </c>
      <c r="AY88" s="18" t="s">
        <v>194</v>
      </c>
      <c r="BE88" s="225">
        <f>IF(N88="základní",J88,0)</f>
        <v>0</v>
      </c>
      <c r="BF88" s="225">
        <f>IF(N88="snížená",J88,0)</f>
        <v>0</v>
      </c>
      <c r="BG88" s="225">
        <f>IF(N88="zákl. přenesená",J88,0)</f>
        <v>0</v>
      </c>
      <c r="BH88" s="225">
        <f>IF(N88="sníž. přenesená",J88,0)</f>
        <v>0</v>
      </c>
      <c r="BI88" s="225">
        <f>IF(N88="nulová",J88,0)</f>
        <v>0</v>
      </c>
      <c r="BJ88" s="18" t="s">
        <v>136</v>
      </c>
      <c r="BK88" s="225">
        <f>ROUND(I88*H88,2)</f>
        <v>0</v>
      </c>
      <c r="BL88" s="18" t="s">
        <v>201</v>
      </c>
      <c r="BM88" s="224" t="s">
        <v>2741</v>
      </c>
    </row>
    <row r="89" spans="2:65" s="1" customFormat="1" ht="16.5" customHeight="1">
      <c r="B89" s="40"/>
      <c r="C89" s="213" t="s">
        <v>207</v>
      </c>
      <c r="D89" s="213" t="s">
        <v>196</v>
      </c>
      <c r="E89" s="214" t="s">
        <v>479</v>
      </c>
      <c r="F89" s="215" t="s">
        <v>480</v>
      </c>
      <c r="G89" s="216" t="s">
        <v>217</v>
      </c>
      <c r="H89" s="217">
        <v>63</v>
      </c>
      <c r="I89" s="218"/>
      <c r="J89" s="219">
        <f>ROUND(I89*H89,2)</f>
        <v>0</v>
      </c>
      <c r="K89" s="215" t="s">
        <v>200</v>
      </c>
      <c r="L89" s="45"/>
      <c r="M89" s="220" t="s">
        <v>32</v>
      </c>
      <c r="N89" s="221" t="s">
        <v>51</v>
      </c>
      <c r="O89" s="85"/>
      <c r="P89" s="222">
        <f>O89*H89</f>
        <v>0</v>
      </c>
      <c r="Q89" s="222">
        <v>0</v>
      </c>
      <c r="R89" s="222">
        <f>Q89*H89</f>
        <v>0</v>
      </c>
      <c r="S89" s="222">
        <v>0</v>
      </c>
      <c r="T89" s="223">
        <f>S89*H89</f>
        <v>0</v>
      </c>
      <c r="AR89" s="224" t="s">
        <v>201</v>
      </c>
      <c r="AT89" s="224" t="s">
        <v>196</v>
      </c>
      <c r="AU89" s="224" t="s">
        <v>136</v>
      </c>
      <c r="AY89" s="18" t="s">
        <v>194</v>
      </c>
      <c r="BE89" s="225">
        <f>IF(N89="základní",J89,0)</f>
        <v>0</v>
      </c>
      <c r="BF89" s="225">
        <f>IF(N89="snížená",J89,0)</f>
        <v>0</v>
      </c>
      <c r="BG89" s="225">
        <f>IF(N89="zákl. přenesená",J89,0)</f>
        <v>0</v>
      </c>
      <c r="BH89" s="225">
        <f>IF(N89="sníž. přenesená",J89,0)</f>
        <v>0</v>
      </c>
      <c r="BI89" s="225">
        <f>IF(N89="nulová",J89,0)</f>
        <v>0</v>
      </c>
      <c r="BJ89" s="18" t="s">
        <v>136</v>
      </c>
      <c r="BK89" s="225">
        <f>ROUND(I89*H89,2)</f>
        <v>0</v>
      </c>
      <c r="BL89" s="18" t="s">
        <v>201</v>
      </c>
      <c r="BM89" s="224" t="s">
        <v>2742</v>
      </c>
    </row>
    <row r="90" spans="2:65" s="1" customFormat="1" ht="16.5" customHeight="1">
      <c r="B90" s="40"/>
      <c r="C90" s="213" t="s">
        <v>201</v>
      </c>
      <c r="D90" s="213" t="s">
        <v>196</v>
      </c>
      <c r="E90" s="214" t="s">
        <v>483</v>
      </c>
      <c r="F90" s="215" t="s">
        <v>484</v>
      </c>
      <c r="G90" s="216" t="s">
        <v>217</v>
      </c>
      <c r="H90" s="217">
        <v>62.76</v>
      </c>
      <c r="I90" s="218"/>
      <c r="J90" s="219">
        <f>ROUND(I90*H90,2)</f>
        <v>0</v>
      </c>
      <c r="K90" s="215" t="s">
        <v>200</v>
      </c>
      <c r="L90" s="45"/>
      <c r="M90" s="220" t="s">
        <v>32</v>
      </c>
      <c r="N90" s="221" t="s">
        <v>51</v>
      </c>
      <c r="O90" s="85"/>
      <c r="P90" s="222">
        <f>O90*H90</f>
        <v>0</v>
      </c>
      <c r="Q90" s="222">
        <v>0</v>
      </c>
      <c r="R90" s="222">
        <f>Q90*H90</f>
        <v>0</v>
      </c>
      <c r="S90" s="222">
        <v>0</v>
      </c>
      <c r="T90" s="223">
        <f>S90*H90</f>
        <v>0</v>
      </c>
      <c r="AR90" s="224" t="s">
        <v>201</v>
      </c>
      <c r="AT90" s="224" t="s">
        <v>196</v>
      </c>
      <c r="AU90" s="224" t="s">
        <v>136</v>
      </c>
      <c r="AY90" s="18" t="s">
        <v>194</v>
      </c>
      <c r="BE90" s="225">
        <f>IF(N90="základní",J90,0)</f>
        <v>0</v>
      </c>
      <c r="BF90" s="225">
        <f>IF(N90="snížená",J90,0)</f>
        <v>0</v>
      </c>
      <c r="BG90" s="225">
        <f>IF(N90="zákl. přenesená",J90,0)</f>
        <v>0</v>
      </c>
      <c r="BH90" s="225">
        <f>IF(N90="sníž. přenesená",J90,0)</f>
        <v>0</v>
      </c>
      <c r="BI90" s="225">
        <f>IF(N90="nulová",J90,0)</f>
        <v>0</v>
      </c>
      <c r="BJ90" s="18" t="s">
        <v>136</v>
      </c>
      <c r="BK90" s="225">
        <f>ROUND(I90*H90,2)</f>
        <v>0</v>
      </c>
      <c r="BL90" s="18" t="s">
        <v>201</v>
      </c>
      <c r="BM90" s="224" t="s">
        <v>2743</v>
      </c>
    </row>
    <row r="91" spans="2:65" s="1" customFormat="1" ht="36" customHeight="1">
      <c r="B91" s="40"/>
      <c r="C91" s="213" t="s">
        <v>214</v>
      </c>
      <c r="D91" s="213" t="s">
        <v>196</v>
      </c>
      <c r="E91" s="214" t="s">
        <v>487</v>
      </c>
      <c r="F91" s="215" t="s">
        <v>488</v>
      </c>
      <c r="G91" s="216" t="s">
        <v>217</v>
      </c>
      <c r="H91" s="217">
        <v>62.76</v>
      </c>
      <c r="I91" s="218"/>
      <c r="J91" s="219">
        <f>ROUND(I91*H91,2)</f>
        <v>0</v>
      </c>
      <c r="K91" s="215" t="s">
        <v>200</v>
      </c>
      <c r="L91" s="45"/>
      <c r="M91" s="220" t="s">
        <v>32</v>
      </c>
      <c r="N91" s="221" t="s">
        <v>51</v>
      </c>
      <c r="O91" s="85"/>
      <c r="P91" s="222">
        <f>O91*H91</f>
        <v>0</v>
      </c>
      <c r="Q91" s="222">
        <v>0.08565</v>
      </c>
      <c r="R91" s="222">
        <f>Q91*H91</f>
        <v>5.375394</v>
      </c>
      <c r="S91" s="222">
        <v>0</v>
      </c>
      <c r="T91" s="223">
        <f>S91*H91</f>
        <v>0</v>
      </c>
      <c r="AR91" s="224" t="s">
        <v>201</v>
      </c>
      <c r="AT91" s="224" t="s">
        <v>196</v>
      </c>
      <c r="AU91" s="224" t="s">
        <v>136</v>
      </c>
      <c r="AY91" s="18" t="s">
        <v>194</v>
      </c>
      <c r="BE91" s="225">
        <f>IF(N91="základní",J91,0)</f>
        <v>0</v>
      </c>
      <c r="BF91" s="225">
        <f>IF(N91="snížená",J91,0)</f>
        <v>0</v>
      </c>
      <c r="BG91" s="225">
        <f>IF(N91="zákl. přenesená",J91,0)</f>
        <v>0</v>
      </c>
      <c r="BH91" s="225">
        <f>IF(N91="sníž. přenesená",J91,0)</f>
        <v>0</v>
      </c>
      <c r="BI91" s="225">
        <f>IF(N91="nulová",J91,0)</f>
        <v>0</v>
      </c>
      <c r="BJ91" s="18" t="s">
        <v>136</v>
      </c>
      <c r="BK91" s="225">
        <f>ROUND(I91*H91,2)</f>
        <v>0</v>
      </c>
      <c r="BL91" s="18" t="s">
        <v>201</v>
      </c>
      <c r="BM91" s="224" t="s">
        <v>2744</v>
      </c>
    </row>
    <row r="92" spans="2:65" s="1" customFormat="1" ht="16.5" customHeight="1">
      <c r="B92" s="40"/>
      <c r="C92" s="226" t="s">
        <v>219</v>
      </c>
      <c r="D92" s="226" t="s">
        <v>249</v>
      </c>
      <c r="E92" s="227" t="s">
        <v>491</v>
      </c>
      <c r="F92" s="228" t="s">
        <v>492</v>
      </c>
      <c r="G92" s="229" t="s">
        <v>217</v>
      </c>
      <c r="H92" s="230">
        <v>62.76</v>
      </c>
      <c r="I92" s="231"/>
      <c r="J92" s="232">
        <f>ROUND(I92*H92,2)</f>
        <v>0</v>
      </c>
      <c r="K92" s="228" t="s">
        <v>200</v>
      </c>
      <c r="L92" s="233"/>
      <c r="M92" s="234" t="s">
        <v>32</v>
      </c>
      <c r="N92" s="235" t="s">
        <v>51</v>
      </c>
      <c r="O92" s="85"/>
      <c r="P92" s="222">
        <f>O92*H92</f>
        <v>0</v>
      </c>
      <c r="Q92" s="222">
        <v>0.152</v>
      </c>
      <c r="R92" s="222">
        <f>Q92*H92</f>
        <v>9.53952</v>
      </c>
      <c r="S92" s="222">
        <v>0</v>
      </c>
      <c r="T92" s="223">
        <f>S92*H92</f>
        <v>0</v>
      </c>
      <c r="AR92" s="224" t="s">
        <v>227</v>
      </c>
      <c r="AT92" s="224" t="s">
        <v>249</v>
      </c>
      <c r="AU92" s="224" t="s">
        <v>136</v>
      </c>
      <c r="AY92" s="18" t="s">
        <v>194</v>
      </c>
      <c r="BE92" s="225">
        <f>IF(N92="základní",J92,0)</f>
        <v>0</v>
      </c>
      <c r="BF92" s="225">
        <f>IF(N92="snížená",J92,0)</f>
        <v>0</v>
      </c>
      <c r="BG92" s="225">
        <f>IF(N92="zákl. přenesená",J92,0)</f>
        <v>0</v>
      </c>
      <c r="BH92" s="225">
        <f>IF(N92="sníž. přenesená",J92,0)</f>
        <v>0</v>
      </c>
      <c r="BI92" s="225">
        <f>IF(N92="nulová",J92,0)</f>
        <v>0</v>
      </c>
      <c r="BJ92" s="18" t="s">
        <v>136</v>
      </c>
      <c r="BK92" s="225">
        <f>ROUND(I92*H92,2)</f>
        <v>0</v>
      </c>
      <c r="BL92" s="18" t="s">
        <v>201</v>
      </c>
      <c r="BM92" s="224" t="s">
        <v>2745</v>
      </c>
    </row>
    <row r="93" spans="2:63" s="11" customFormat="1" ht="22.8" customHeight="1">
      <c r="B93" s="197"/>
      <c r="C93" s="198"/>
      <c r="D93" s="199" t="s">
        <v>78</v>
      </c>
      <c r="E93" s="211" t="s">
        <v>675</v>
      </c>
      <c r="F93" s="211" t="s">
        <v>676</v>
      </c>
      <c r="G93" s="198"/>
      <c r="H93" s="198"/>
      <c r="I93" s="201"/>
      <c r="J93" s="212">
        <f>BK93</f>
        <v>0</v>
      </c>
      <c r="K93" s="198"/>
      <c r="L93" s="203"/>
      <c r="M93" s="204"/>
      <c r="N93" s="205"/>
      <c r="O93" s="205"/>
      <c r="P93" s="206">
        <f>P94</f>
        <v>0</v>
      </c>
      <c r="Q93" s="205"/>
      <c r="R93" s="206">
        <f>R94</f>
        <v>0</v>
      </c>
      <c r="S93" s="205"/>
      <c r="T93" s="207">
        <f>T94</f>
        <v>0</v>
      </c>
      <c r="AR93" s="208" t="s">
        <v>21</v>
      </c>
      <c r="AT93" s="209" t="s">
        <v>78</v>
      </c>
      <c r="AU93" s="209" t="s">
        <v>21</v>
      </c>
      <c r="AY93" s="208" t="s">
        <v>194</v>
      </c>
      <c r="BK93" s="210">
        <f>BK94</f>
        <v>0</v>
      </c>
    </row>
    <row r="94" spans="2:65" s="1" customFormat="1" ht="24" customHeight="1">
      <c r="B94" s="40"/>
      <c r="C94" s="213" t="s">
        <v>223</v>
      </c>
      <c r="D94" s="213" t="s">
        <v>196</v>
      </c>
      <c r="E94" s="214" t="s">
        <v>2746</v>
      </c>
      <c r="F94" s="215" t="s">
        <v>2747</v>
      </c>
      <c r="G94" s="216" t="s">
        <v>242</v>
      </c>
      <c r="H94" s="217">
        <v>14.915</v>
      </c>
      <c r="I94" s="218"/>
      <c r="J94" s="219">
        <f>ROUND(I94*H94,2)</f>
        <v>0</v>
      </c>
      <c r="K94" s="215" t="s">
        <v>200</v>
      </c>
      <c r="L94" s="45"/>
      <c r="M94" s="282" t="s">
        <v>32</v>
      </c>
      <c r="N94" s="283" t="s">
        <v>51</v>
      </c>
      <c r="O94" s="284"/>
      <c r="P94" s="285">
        <f>O94*H94</f>
        <v>0</v>
      </c>
      <c r="Q94" s="285">
        <v>0</v>
      </c>
      <c r="R94" s="285">
        <f>Q94*H94</f>
        <v>0</v>
      </c>
      <c r="S94" s="285">
        <v>0</v>
      </c>
      <c r="T94" s="286">
        <f>S94*H94</f>
        <v>0</v>
      </c>
      <c r="AR94" s="224" t="s">
        <v>201</v>
      </c>
      <c r="AT94" s="224" t="s">
        <v>196</v>
      </c>
      <c r="AU94" s="224" t="s">
        <v>136</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201</v>
      </c>
      <c r="BM94" s="224" t="s">
        <v>2748</v>
      </c>
    </row>
    <row r="95" spans="2:12" s="1" customFormat="1" ht="6.95" customHeight="1">
      <c r="B95" s="60"/>
      <c r="C95" s="61"/>
      <c r="D95" s="61"/>
      <c r="E95" s="61"/>
      <c r="F95" s="61"/>
      <c r="G95" s="61"/>
      <c r="H95" s="61"/>
      <c r="I95" s="163"/>
      <c r="J95" s="61"/>
      <c r="K95" s="61"/>
      <c r="L95" s="45"/>
    </row>
  </sheetData>
  <sheetProtection password="CC35" sheet="1" objects="1" scenarios="1" formatColumns="0" formatRows="0" autoFilter="0"/>
  <autoFilter ref="C82:K94"/>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8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135</v>
      </c>
    </row>
    <row r="3" spans="2:46" ht="6.95" customHeight="1">
      <c r="B3" s="130"/>
      <c r="C3" s="131"/>
      <c r="D3" s="131"/>
      <c r="E3" s="131"/>
      <c r="F3" s="131"/>
      <c r="G3" s="131"/>
      <c r="H3" s="131"/>
      <c r="I3" s="132"/>
      <c r="J3" s="131"/>
      <c r="K3" s="131"/>
      <c r="L3" s="21"/>
      <c r="AT3" s="18" t="s">
        <v>136</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2749</v>
      </c>
      <c r="F9" s="1"/>
      <c r="G9" s="1"/>
      <c r="H9" s="1"/>
      <c r="I9" s="137"/>
      <c r="L9" s="45"/>
    </row>
    <row r="10" spans="2:12" s="1" customFormat="1" ht="12">
      <c r="B10" s="45"/>
      <c r="I10" s="137"/>
      <c r="L10" s="45"/>
    </row>
    <row r="11" spans="2:12" s="1" customFormat="1" ht="12" customHeight="1">
      <c r="B11" s="45"/>
      <c r="D11" s="135" t="s">
        <v>18</v>
      </c>
      <c r="F11" s="139" t="s">
        <v>19</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ROUND(J81,2)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ROUND((SUM(BE81:BE86)),2)</f>
        <v>0</v>
      </c>
      <c r="I33" s="152">
        <v>0.21</v>
      </c>
      <c r="J33" s="151">
        <f>ROUND(((SUM(BE81:BE86))*I33),2)</f>
        <v>0</v>
      </c>
      <c r="L33" s="45"/>
    </row>
    <row r="34" spans="2:12" s="1" customFormat="1" ht="14.4" customHeight="1">
      <c r="B34" s="45"/>
      <c r="E34" s="135" t="s">
        <v>51</v>
      </c>
      <c r="F34" s="151">
        <f>ROUND((SUM(BF81:BF86)),2)</f>
        <v>0</v>
      </c>
      <c r="I34" s="152">
        <v>0.15</v>
      </c>
      <c r="J34" s="151">
        <f>ROUND(((SUM(BF81:BF86))*I34),2)</f>
        <v>0</v>
      </c>
      <c r="L34" s="45"/>
    </row>
    <row r="35" spans="2:12" s="1" customFormat="1" ht="14.4" customHeight="1" hidden="1">
      <c r="B35" s="45"/>
      <c r="E35" s="135" t="s">
        <v>52</v>
      </c>
      <c r="F35" s="151">
        <f>ROUND((SUM(BG81:BG86)),2)</f>
        <v>0</v>
      </c>
      <c r="I35" s="152">
        <v>0.21</v>
      </c>
      <c r="J35" s="151">
        <f>0</f>
        <v>0</v>
      </c>
      <c r="L35" s="45"/>
    </row>
    <row r="36" spans="2:12" s="1" customFormat="1" ht="14.4" customHeight="1" hidden="1">
      <c r="B36" s="45"/>
      <c r="E36" s="135" t="s">
        <v>53</v>
      </c>
      <c r="F36" s="151">
        <f>ROUND((SUM(BH81:BH86)),2)</f>
        <v>0</v>
      </c>
      <c r="I36" s="152">
        <v>0.15</v>
      </c>
      <c r="J36" s="151">
        <f>0</f>
        <v>0</v>
      </c>
      <c r="L36" s="45"/>
    </row>
    <row r="37" spans="2:12" s="1" customFormat="1" ht="14.4" customHeight="1" hidden="1">
      <c r="B37" s="45"/>
      <c r="E37" s="135" t="s">
        <v>54</v>
      </c>
      <c r="F37" s="151">
        <f>ROUND((SUM(BI81:BI86)),2)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11 - Sadové úpravy a drobné stavby</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J81</f>
        <v>0</v>
      </c>
      <c r="K59" s="41"/>
      <c r="L59" s="45"/>
      <c r="AU59" s="18" t="s">
        <v>151</v>
      </c>
    </row>
    <row r="60" spans="2:12" s="8" customFormat="1" ht="24.95" customHeight="1">
      <c r="B60" s="173"/>
      <c r="C60" s="174"/>
      <c r="D60" s="175" t="s">
        <v>152</v>
      </c>
      <c r="E60" s="176"/>
      <c r="F60" s="176"/>
      <c r="G60" s="176"/>
      <c r="H60" s="176"/>
      <c r="I60" s="177"/>
      <c r="J60" s="178">
        <f>J82</f>
        <v>0</v>
      </c>
      <c r="K60" s="174"/>
      <c r="L60" s="179"/>
    </row>
    <row r="61" spans="2:12" s="9" customFormat="1" ht="19.9" customHeight="1">
      <c r="B61" s="180"/>
      <c r="C61" s="181"/>
      <c r="D61" s="182" t="s">
        <v>153</v>
      </c>
      <c r="E61" s="183"/>
      <c r="F61" s="183"/>
      <c r="G61" s="183"/>
      <c r="H61" s="183"/>
      <c r="I61" s="184"/>
      <c r="J61" s="185">
        <f>J83</f>
        <v>0</v>
      </c>
      <c r="K61" s="181"/>
      <c r="L61" s="186"/>
    </row>
    <row r="62" spans="2:12" s="1" customFormat="1" ht="21.8" customHeight="1">
      <c r="B62" s="40"/>
      <c r="C62" s="41"/>
      <c r="D62" s="41"/>
      <c r="E62" s="41"/>
      <c r="F62" s="41"/>
      <c r="G62" s="41"/>
      <c r="H62" s="41"/>
      <c r="I62" s="137"/>
      <c r="J62" s="41"/>
      <c r="K62" s="41"/>
      <c r="L62" s="45"/>
    </row>
    <row r="63" spans="2:12" s="1" customFormat="1" ht="6.95" customHeight="1">
      <c r="B63" s="60"/>
      <c r="C63" s="61"/>
      <c r="D63" s="61"/>
      <c r="E63" s="61"/>
      <c r="F63" s="61"/>
      <c r="G63" s="61"/>
      <c r="H63" s="61"/>
      <c r="I63" s="163"/>
      <c r="J63" s="61"/>
      <c r="K63" s="61"/>
      <c r="L63" s="45"/>
    </row>
    <row r="67" spans="2:12" s="1" customFormat="1" ht="6.95" customHeight="1">
      <c r="B67" s="62"/>
      <c r="C67" s="63"/>
      <c r="D67" s="63"/>
      <c r="E67" s="63"/>
      <c r="F67" s="63"/>
      <c r="G67" s="63"/>
      <c r="H67" s="63"/>
      <c r="I67" s="166"/>
      <c r="J67" s="63"/>
      <c r="K67" s="63"/>
      <c r="L67" s="45"/>
    </row>
    <row r="68" spans="2:12" s="1" customFormat="1" ht="24.95" customHeight="1">
      <c r="B68" s="40"/>
      <c r="C68" s="24" t="s">
        <v>179</v>
      </c>
      <c r="D68" s="41"/>
      <c r="E68" s="41"/>
      <c r="F68" s="41"/>
      <c r="G68" s="41"/>
      <c r="H68" s="41"/>
      <c r="I68" s="137"/>
      <c r="J68" s="41"/>
      <c r="K68" s="41"/>
      <c r="L68" s="45"/>
    </row>
    <row r="69" spans="2:12" s="1" customFormat="1" ht="6.95" customHeight="1">
      <c r="B69" s="40"/>
      <c r="C69" s="41"/>
      <c r="D69" s="41"/>
      <c r="E69" s="41"/>
      <c r="F69" s="41"/>
      <c r="G69" s="41"/>
      <c r="H69" s="41"/>
      <c r="I69" s="137"/>
      <c r="J69" s="41"/>
      <c r="K69" s="41"/>
      <c r="L69" s="45"/>
    </row>
    <row r="70" spans="2:12" s="1" customFormat="1" ht="12" customHeight="1">
      <c r="B70" s="40"/>
      <c r="C70" s="33" t="s">
        <v>16</v>
      </c>
      <c r="D70" s="41"/>
      <c r="E70" s="41"/>
      <c r="F70" s="41"/>
      <c r="G70" s="41"/>
      <c r="H70" s="41"/>
      <c r="I70" s="137"/>
      <c r="J70" s="41"/>
      <c r="K70" s="41"/>
      <c r="L70" s="45"/>
    </row>
    <row r="71" spans="2:12" s="1" customFormat="1" ht="16.5" customHeight="1">
      <c r="B71" s="40"/>
      <c r="C71" s="41"/>
      <c r="D71" s="41"/>
      <c r="E71" s="167" t="str">
        <f>E7</f>
        <v>TRANSFORMACE DOMOV HÁJ II.</v>
      </c>
      <c r="F71" s="33"/>
      <c r="G71" s="33"/>
      <c r="H71" s="33"/>
      <c r="I71" s="137"/>
      <c r="J71" s="41"/>
      <c r="K71" s="41"/>
      <c r="L71" s="45"/>
    </row>
    <row r="72" spans="2:12" s="1" customFormat="1" ht="12" customHeight="1">
      <c r="B72" s="40"/>
      <c r="C72" s="33" t="s">
        <v>146</v>
      </c>
      <c r="D72" s="41"/>
      <c r="E72" s="41"/>
      <c r="F72" s="41"/>
      <c r="G72" s="41"/>
      <c r="H72" s="41"/>
      <c r="I72" s="137"/>
      <c r="J72" s="41"/>
      <c r="K72" s="41"/>
      <c r="L72" s="45"/>
    </row>
    <row r="73" spans="2:12" s="1" customFormat="1" ht="16.5" customHeight="1">
      <c r="B73" s="40"/>
      <c r="C73" s="41"/>
      <c r="D73" s="41"/>
      <c r="E73" s="70" t="str">
        <f>E9</f>
        <v>SO 11 - Sadové úpravy a drobné stavby</v>
      </c>
      <c r="F73" s="41"/>
      <c r="G73" s="41"/>
      <c r="H73" s="41"/>
      <c r="I73" s="137"/>
      <c r="J73" s="41"/>
      <c r="K73" s="41"/>
      <c r="L73" s="45"/>
    </row>
    <row r="74" spans="2:12" s="1" customFormat="1" ht="6.95" customHeight="1">
      <c r="B74" s="40"/>
      <c r="C74" s="41"/>
      <c r="D74" s="41"/>
      <c r="E74" s="41"/>
      <c r="F74" s="41"/>
      <c r="G74" s="41"/>
      <c r="H74" s="41"/>
      <c r="I74" s="137"/>
      <c r="J74" s="41"/>
      <c r="K74" s="41"/>
      <c r="L74" s="45"/>
    </row>
    <row r="75" spans="2:12" s="1" customFormat="1" ht="12" customHeight="1">
      <c r="B75" s="40"/>
      <c r="C75" s="33" t="s">
        <v>22</v>
      </c>
      <c r="D75" s="41"/>
      <c r="E75" s="41"/>
      <c r="F75" s="28" t="str">
        <f>F12</f>
        <v>Ledeč nad Sázavou</v>
      </c>
      <c r="G75" s="41"/>
      <c r="H75" s="41"/>
      <c r="I75" s="140" t="s">
        <v>24</v>
      </c>
      <c r="J75" s="73" t="str">
        <f>IF(J12="","",J12)</f>
        <v>1. 5. 2017</v>
      </c>
      <c r="K75" s="41"/>
      <c r="L75" s="45"/>
    </row>
    <row r="76" spans="2:12" s="1" customFormat="1" ht="6.95" customHeight="1">
      <c r="B76" s="40"/>
      <c r="C76" s="41"/>
      <c r="D76" s="41"/>
      <c r="E76" s="41"/>
      <c r="F76" s="41"/>
      <c r="G76" s="41"/>
      <c r="H76" s="41"/>
      <c r="I76" s="137"/>
      <c r="J76" s="41"/>
      <c r="K76" s="41"/>
      <c r="L76" s="45"/>
    </row>
    <row r="77" spans="2:12" s="1" customFormat="1" ht="15.15" customHeight="1">
      <c r="B77" s="40"/>
      <c r="C77" s="33" t="s">
        <v>30</v>
      </c>
      <c r="D77" s="41"/>
      <c r="E77" s="41"/>
      <c r="F77" s="28" t="str">
        <f>E15</f>
        <v>Kraj Vysočina, Žižkova 57</v>
      </c>
      <c r="G77" s="41"/>
      <c r="H77" s="41"/>
      <c r="I77" s="140" t="s">
        <v>37</v>
      </c>
      <c r="J77" s="38" t="str">
        <f>E21</f>
        <v>Miroslav Vorel, DiS</v>
      </c>
      <c r="K77" s="41"/>
      <c r="L77" s="45"/>
    </row>
    <row r="78" spans="2:12" s="1" customFormat="1" ht="27.9" customHeight="1">
      <c r="B78" s="40"/>
      <c r="C78" s="33" t="s">
        <v>35</v>
      </c>
      <c r="D78" s="41"/>
      <c r="E78" s="41"/>
      <c r="F78" s="28" t="str">
        <f>IF(E18="","",E18)</f>
        <v>Vyplň údaj</v>
      </c>
      <c r="G78" s="41"/>
      <c r="H78" s="41"/>
      <c r="I78" s="140" t="s">
        <v>40</v>
      </c>
      <c r="J78" s="38" t="str">
        <f>E24</f>
        <v>Ing. arch, Martin Jirovský</v>
      </c>
      <c r="K78" s="41"/>
      <c r="L78" s="45"/>
    </row>
    <row r="79" spans="2:12" s="1" customFormat="1" ht="10.3" customHeight="1">
      <c r="B79" s="40"/>
      <c r="C79" s="41"/>
      <c r="D79" s="41"/>
      <c r="E79" s="41"/>
      <c r="F79" s="41"/>
      <c r="G79" s="41"/>
      <c r="H79" s="41"/>
      <c r="I79" s="137"/>
      <c r="J79" s="41"/>
      <c r="K79" s="41"/>
      <c r="L79" s="45"/>
    </row>
    <row r="80" spans="2:20" s="10" customFormat="1" ht="29.25" customHeight="1">
      <c r="B80" s="187"/>
      <c r="C80" s="188" t="s">
        <v>180</v>
      </c>
      <c r="D80" s="189" t="s">
        <v>64</v>
      </c>
      <c r="E80" s="189" t="s">
        <v>60</v>
      </c>
      <c r="F80" s="189" t="s">
        <v>61</v>
      </c>
      <c r="G80" s="189" t="s">
        <v>181</v>
      </c>
      <c r="H80" s="189" t="s">
        <v>182</v>
      </c>
      <c r="I80" s="190" t="s">
        <v>183</v>
      </c>
      <c r="J80" s="189" t="s">
        <v>150</v>
      </c>
      <c r="K80" s="191" t="s">
        <v>184</v>
      </c>
      <c r="L80" s="192"/>
      <c r="M80" s="93" t="s">
        <v>32</v>
      </c>
      <c r="N80" s="94" t="s">
        <v>49</v>
      </c>
      <c r="O80" s="94" t="s">
        <v>185</v>
      </c>
      <c r="P80" s="94" t="s">
        <v>186</v>
      </c>
      <c r="Q80" s="94" t="s">
        <v>187</v>
      </c>
      <c r="R80" s="94" t="s">
        <v>188</v>
      </c>
      <c r="S80" s="94" t="s">
        <v>189</v>
      </c>
      <c r="T80" s="95" t="s">
        <v>190</v>
      </c>
    </row>
    <row r="81" spans="2:63" s="1" customFormat="1" ht="22.8" customHeight="1">
      <c r="B81" s="40"/>
      <c r="C81" s="100" t="s">
        <v>191</v>
      </c>
      <c r="D81" s="41"/>
      <c r="E81" s="41"/>
      <c r="F81" s="41"/>
      <c r="G81" s="41"/>
      <c r="H81" s="41"/>
      <c r="I81" s="137"/>
      <c r="J81" s="193">
        <f>BK81</f>
        <v>0</v>
      </c>
      <c r="K81" s="41"/>
      <c r="L81" s="45"/>
      <c r="M81" s="96"/>
      <c r="N81" s="97"/>
      <c r="O81" s="97"/>
      <c r="P81" s="194">
        <f>P82</f>
        <v>0</v>
      </c>
      <c r="Q81" s="97"/>
      <c r="R81" s="194">
        <f>R82</f>
        <v>0.01473</v>
      </c>
      <c r="S81" s="97"/>
      <c r="T81" s="195">
        <f>T82</f>
        <v>0</v>
      </c>
      <c r="AT81" s="18" t="s">
        <v>78</v>
      </c>
      <c r="AU81" s="18" t="s">
        <v>151</v>
      </c>
      <c r="BK81" s="196">
        <f>BK82</f>
        <v>0</v>
      </c>
    </row>
    <row r="82" spans="2:63" s="11" customFormat="1" ht="25.9" customHeight="1">
      <c r="B82" s="197"/>
      <c r="C82" s="198"/>
      <c r="D82" s="199" t="s">
        <v>78</v>
      </c>
      <c r="E82" s="200" t="s">
        <v>192</v>
      </c>
      <c r="F82" s="200" t="s">
        <v>193</v>
      </c>
      <c r="G82" s="198"/>
      <c r="H82" s="198"/>
      <c r="I82" s="201"/>
      <c r="J82" s="202">
        <f>BK82</f>
        <v>0</v>
      </c>
      <c r="K82" s="198"/>
      <c r="L82" s="203"/>
      <c r="M82" s="204"/>
      <c r="N82" s="205"/>
      <c r="O82" s="205"/>
      <c r="P82" s="206">
        <f>P83</f>
        <v>0</v>
      </c>
      <c r="Q82" s="205"/>
      <c r="R82" s="206">
        <f>R83</f>
        <v>0.01473</v>
      </c>
      <c r="S82" s="205"/>
      <c r="T82" s="207">
        <f>T83</f>
        <v>0</v>
      </c>
      <c r="AR82" s="208" t="s">
        <v>21</v>
      </c>
      <c r="AT82" s="209" t="s">
        <v>78</v>
      </c>
      <c r="AU82" s="209" t="s">
        <v>79</v>
      </c>
      <c r="AY82" s="208" t="s">
        <v>194</v>
      </c>
      <c r="BK82" s="210">
        <f>BK83</f>
        <v>0</v>
      </c>
    </row>
    <row r="83" spans="2:63" s="11" customFormat="1" ht="22.8" customHeight="1">
      <c r="B83" s="197"/>
      <c r="C83" s="198"/>
      <c r="D83" s="199" t="s">
        <v>78</v>
      </c>
      <c r="E83" s="211" t="s">
        <v>21</v>
      </c>
      <c r="F83" s="211" t="s">
        <v>195</v>
      </c>
      <c r="G83" s="198"/>
      <c r="H83" s="198"/>
      <c r="I83" s="201"/>
      <c r="J83" s="212">
        <f>BK83</f>
        <v>0</v>
      </c>
      <c r="K83" s="198"/>
      <c r="L83" s="203"/>
      <c r="M83" s="204"/>
      <c r="N83" s="205"/>
      <c r="O83" s="205"/>
      <c r="P83" s="206">
        <f>SUM(P84:P86)</f>
        <v>0</v>
      </c>
      <c r="Q83" s="205"/>
      <c r="R83" s="206">
        <f>SUM(R84:R86)</f>
        <v>0.01473</v>
      </c>
      <c r="S83" s="205"/>
      <c r="T83" s="207">
        <f>SUM(T84:T86)</f>
        <v>0</v>
      </c>
      <c r="AR83" s="208" t="s">
        <v>21</v>
      </c>
      <c r="AT83" s="209" t="s">
        <v>78</v>
      </c>
      <c r="AU83" s="209" t="s">
        <v>21</v>
      </c>
      <c r="AY83" s="208" t="s">
        <v>194</v>
      </c>
      <c r="BK83" s="210">
        <f>SUM(BK84:BK86)</f>
        <v>0</v>
      </c>
    </row>
    <row r="84" spans="2:65" s="1" customFormat="1" ht="16.5" customHeight="1">
      <c r="B84" s="40"/>
      <c r="C84" s="213" t="s">
        <v>21</v>
      </c>
      <c r="D84" s="213" t="s">
        <v>196</v>
      </c>
      <c r="E84" s="214" t="s">
        <v>2750</v>
      </c>
      <c r="F84" s="215" t="s">
        <v>2751</v>
      </c>
      <c r="G84" s="216" t="s">
        <v>217</v>
      </c>
      <c r="H84" s="217">
        <v>491</v>
      </c>
      <c r="I84" s="218"/>
      <c r="J84" s="219">
        <f>ROUND(I84*H84,2)</f>
        <v>0</v>
      </c>
      <c r="K84" s="215" t="s">
        <v>200</v>
      </c>
      <c r="L84" s="45"/>
      <c r="M84" s="220" t="s">
        <v>32</v>
      </c>
      <c r="N84" s="221" t="s">
        <v>50</v>
      </c>
      <c r="O84" s="85"/>
      <c r="P84" s="222">
        <f>O84*H84</f>
        <v>0</v>
      </c>
      <c r="Q84" s="222">
        <v>0</v>
      </c>
      <c r="R84" s="222">
        <f>Q84*H84</f>
        <v>0</v>
      </c>
      <c r="S84" s="222">
        <v>0</v>
      </c>
      <c r="T84" s="223">
        <f>S84*H84</f>
        <v>0</v>
      </c>
      <c r="AR84" s="224" t="s">
        <v>201</v>
      </c>
      <c r="AT84" s="224" t="s">
        <v>196</v>
      </c>
      <c r="AU84" s="224" t="s">
        <v>136</v>
      </c>
      <c r="AY84" s="18" t="s">
        <v>194</v>
      </c>
      <c r="BE84" s="225">
        <f>IF(N84="základní",J84,0)</f>
        <v>0</v>
      </c>
      <c r="BF84" s="225">
        <f>IF(N84="snížená",J84,0)</f>
        <v>0</v>
      </c>
      <c r="BG84" s="225">
        <f>IF(N84="zákl. přenesená",J84,0)</f>
        <v>0</v>
      </c>
      <c r="BH84" s="225">
        <f>IF(N84="sníž. přenesená",J84,0)</f>
        <v>0</v>
      </c>
      <c r="BI84" s="225">
        <f>IF(N84="nulová",J84,0)</f>
        <v>0</v>
      </c>
      <c r="BJ84" s="18" t="s">
        <v>21</v>
      </c>
      <c r="BK84" s="225">
        <f>ROUND(I84*H84,2)</f>
        <v>0</v>
      </c>
      <c r="BL84" s="18" t="s">
        <v>201</v>
      </c>
      <c r="BM84" s="224" t="s">
        <v>2752</v>
      </c>
    </row>
    <row r="85" spans="2:65" s="1" customFormat="1" ht="16.5" customHeight="1">
      <c r="B85" s="40"/>
      <c r="C85" s="226" t="s">
        <v>136</v>
      </c>
      <c r="D85" s="226" t="s">
        <v>249</v>
      </c>
      <c r="E85" s="227" t="s">
        <v>2753</v>
      </c>
      <c r="F85" s="228" t="s">
        <v>2754</v>
      </c>
      <c r="G85" s="229" t="s">
        <v>2176</v>
      </c>
      <c r="H85" s="230">
        <v>14.73</v>
      </c>
      <c r="I85" s="231"/>
      <c r="J85" s="232">
        <f>ROUND(I85*H85,2)</f>
        <v>0</v>
      </c>
      <c r="K85" s="228" t="s">
        <v>200</v>
      </c>
      <c r="L85" s="233"/>
      <c r="M85" s="234" t="s">
        <v>32</v>
      </c>
      <c r="N85" s="235" t="s">
        <v>50</v>
      </c>
      <c r="O85" s="85"/>
      <c r="P85" s="222">
        <f>O85*H85</f>
        <v>0</v>
      </c>
      <c r="Q85" s="222">
        <v>0.001</v>
      </c>
      <c r="R85" s="222">
        <f>Q85*H85</f>
        <v>0.01473</v>
      </c>
      <c r="S85" s="222">
        <v>0</v>
      </c>
      <c r="T85" s="223">
        <f>S85*H85</f>
        <v>0</v>
      </c>
      <c r="AR85" s="224" t="s">
        <v>227</v>
      </c>
      <c r="AT85" s="224" t="s">
        <v>249</v>
      </c>
      <c r="AU85" s="224" t="s">
        <v>136</v>
      </c>
      <c r="AY85" s="18" t="s">
        <v>194</v>
      </c>
      <c r="BE85" s="225">
        <f>IF(N85="základní",J85,0)</f>
        <v>0</v>
      </c>
      <c r="BF85" s="225">
        <f>IF(N85="snížená",J85,0)</f>
        <v>0</v>
      </c>
      <c r="BG85" s="225">
        <f>IF(N85="zákl. přenesená",J85,0)</f>
        <v>0</v>
      </c>
      <c r="BH85" s="225">
        <f>IF(N85="sníž. přenesená",J85,0)</f>
        <v>0</v>
      </c>
      <c r="BI85" s="225">
        <f>IF(N85="nulová",J85,0)</f>
        <v>0</v>
      </c>
      <c r="BJ85" s="18" t="s">
        <v>21</v>
      </c>
      <c r="BK85" s="225">
        <f>ROUND(I85*H85,2)</f>
        <v>0</v>
      </c>
      <c r="BL85" s="18" t="s">
        <v>201</v>
      </c>
      <c r="BM85" s="224" t="s">
        <v>2755</v>
      </c>
    </row>
    <row r="86" spans="2:51" s="12" customFormat="1" ht="12">
      <c r="B86" s="236"/>
      <c r="C86" s="237"/>
      <c r="D86" s="238" t="s">
        <v>258</v>
      </c>
      <c r="E86" s="239" t="s">
        <v>32</v>
      </c>
      <c r="F86" s="240" t="s">
        <v>2756</v>
      </c>
      <c r="G86" s="237"/>
      <c r="H86" s="241">
        <v>14.73</v>
      </c>
      <c r="I86" s="242"/>
      <c r="J86" s="237"/>
      <c r="K86" s="237"/>
      <c r="L86" s="243"/>
      <c r="M86" s="292"/>
      <c r="N86" s="293"/>
      <c r="O86" s="293"/>
      <c r="P86" s="293"/>
      <c r="Q86" s="293"/>
      <c r="R86" s="293"/>
      <c r="S86" s="293"/>
      <c r="T86" s="294"/>
      <c r="AT86" s="247" t="s">
        <v>258</v>
      </c>
      <c r="AU86" s="247" t="s">
        <v>136</v>
      </c>
      <c r="AV86" s="12" t="s">
        <v>136</v>
      </c>
      <c r="AW86" s="12" t="s">
        <v>39</v>
      </c>
      <c r="AX86" s="12" t="s">
        <v>21</v>
      </c>
      <c r="AY86" s="247" t="s">
        <v>194</v>
      </c>
    </row>
    <row r="87" spans="2:12" s="1" customFormat="1" ht="6.95" customHeight="1">
      <c r="B87" s="60"/>
      <c r="C87" s="61"/>
      <c r="D87" s="61"/>
      <c r="E87" s="61"/>
      <c r="F87" s="61"/>
      <c r="G87" s="61"/>
      <c r="H87" s="61"/>
      <c r="I87" s="163"/>
      <c r="J87" s="61"/>
      <c r="K87" s="61"/>
      <c r="L87" s="45"/>
    </row>
  </sheetData>
  <sheetProtection password="CC35" sheet="1" objects="1" scenarios="1" formatColumns="0" formatRows="0" autoFilter="0"/>
  <autoFilter ref="C80:K86"/>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15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138</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2757</v>
      </c>
      <c r="F9" s="1"/>
      <c r="G9" s="1"/>
      <c r="H9" s="1"/>
      <c r="I9" s="137"/>
      <c r="L9" s="45"/>
    </row>
    <row r="10" spans="2:12" s="1" customFormat="1" ht="12">
      <c r="B10" s="45"/>
      <c r="I10" s="137"/>
      <c r="L10" s="45"/>
    </row>
    <row r="11" spans="2:12" s="1" customFormat="1" ht="12" customHeight="1">
      <c r="B11" s="45"/>
      <c r="D11" s="135" t="s">
        <v>18</v>
      </c>
      <c r="F11" s="139" t="s">
        <v>32</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ROUND(J82,2)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ROUND((SUM(BE82:BE158)),2)</f>
        <v>0</v>
      </c>
      <c r="I33" s="152">
        <v>0.21</v>
      </c>
      <c r="J33" s="151">
        <f>ROUND(((SUM(BE82:BE158))*I33),2)</f>
        <v>0</v>
      </c>
      <c r="L33" s="45"/>
    </row>
    <row r="34" spans="2:12" s="1" customFormat="1" ht="14.4" customHeight="1">
      <c r="B34" s="45"/>
      <c r="E34" s="135" t="s">
        <v>51</v>
      </c>
      <c r="F34" s="151">
        <f>ROUND((SUM(BF82:BF158)),2)</f>
        <v>0</v>
      </c>
      <c r="I34" s="152">
        <v>0.15</v>
      </c>
      <c r="J34" s="151">
        <f>ROUND(((SUM(BF82:BF158))*I34),2)</f>
        <v>0</v>
      </c>
      <c r="L34" s="45"/>
    </row>
    <row r="35" spans="2:12" s="1" customFormat="1" ht="14.4" customHeight="1" hidden="1">
      <c r="B35" s="45"/>
      <c r="E35" s="135" t="s">
        <v>52</v>
      </c>
      <c r="F35" s="151">
        <f>ROUND((SUM(BG82:BG158)),2)</f>
        <v>0</v>
      </c>
      <c r="I35" s="152">
        <v>0.21</v>
      </c>
      <c r="J35" s="151">
        <f>0</f>
        <v>0</v>
      </c>
      <c r="L35" s="45"/>
    </row>
    <row r="36" spans="2:12" s="1" customFormat="1" ht="14.4" customHeight="1" hidden="1">
      <c r="B36" s="45"/>
      <c r="E36" s="135" t="s">
        <v>53</v>
      </c>
      <c r="F36" s="151">
        <f>ROUND((SUM(BH82:BH158)),2)</f>
        <v>0</v>
      </c>
      <c r="I36" s="152">
        <v>0.15</v>
      </c>
      <c r="J36" s="151">
        <f>0</f>
        <v>0</v>
      </c>
      <c r="L36" s="45"/>
    </row>
    <row r="37" spans="2:12" s="1" customFormat="1" ht="14.4" customHeight="1" hidden="1">
      <c r="B37" s="45"/>
      <c r="E37" s="135" t="s">
        <v>54</v>
      </c>
      <c r="F37" s="151">
        <f>ROUND((SUM(BI82:BI158)),2)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VON - VON</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J82</f>
        <v>0</v>
      </c>
      <c r="K59" s="41"/>
      <c r="L59" s="45"/>
      <c r="AU59" s="18" t="s">
        <v>151</v>
      </c>
    </row>
    <row r="60" spans="2:12" s="8" customFormat="1" ht="24.95" customHeight="1">
      <c r="B60" s="173"/>
      <c r="C60" s="174"/>
      <c r="D60" s="175" t="s">
        <v>2758</v>
      </c>
      <c r="E60" s="176"/>
      <c r="F60" s="176"/>
      <c r="G60" s="176"/>
      <c r="H60" s="176"/>
      <c r="I60" s="177"/>
      <c r="J60" s="178">
        <f>J83</f>
        <v>0</v>
      </c>
      <c r="K60" s="174"/>
      <c r="L60" s="179"/>
    </row>
    <row r="61" spans="2:12" s="9" customFormat="1" ht="19.9" customHeight="1">
      <c r="B61" s="180"/>
      <c r="C61" s="181"/>
      <c r="D61" s="182" t="s">
        <v>2759</v>
      </c>
      <c r="E61" s="183"/>
      <c r="F61" s="183"/>
      <c r="G61" s="183"/>
      <c r="H61" s="183"/>
      <c r="I61" s="184"/>
      <c r="J61" s="185">
        <f>J84</f>
        <v>0</v>
      </c>
      <c r="K61" s="181"/>
      <c r="L61" s="186"/>
    </row>
    <row r="62" spans="2:12" s="9" customFormat="1" ht="19.9" customHeight="1">
      <c r="B62" s="180"/>
      <c r="C62" s="181"/>
      <c r="D62" s="182" t="s">
        <v>2760</v>
      </c>
      <c r="E62" s="183"/>
      <c r="F62" s="183"/>
      <c r="G62" s="183"/>
      <c r="H62" s="183"/>
      <c r="I62" s="184"/>
      <c r="J62" s="185">
        <f>J139</f>
        <v>0</v>
      </c>
      <c r="K62" s="181"/>
      <c r="L62" s="186"/>
    </row>
    <row r="63" spans="2:12" s="1" customFormat="1" ht="21.8" customHeight="1">
      <c r="B63" s="40"/>
      <c r="C63" s="41"/>
      <c r="D63" s="41"/>
      <c r="E63" s="41"/>
      <c r="F63" s="41"/>
      <c r="G63" s="41"/>
      <c r="H63" s="41"/>
      <c r="I63" s="137"/>
      <c r="J63" s="41"/>
      <c r="K63" s="41"/>
      <c r="L63" s="45"/>
    </row>
    <row r="64" spans="2:12" s="1" customFormat="1" ht="6.95" customHeight="1">
      <c r="B64" s="60"/>
      <c r="C64" s="61"/>
      <c r="D64" s="61"/>
      <c r="E64" s="61"/>
      <c r="F64" s="61"/>
      <c r="G64" s="61"/>
      <c r="H64" s="61"/>
      <c r="I64" s="163"/>
      <c r="J64" s="61"/>
      <c r="K64" s="61"/>
      <c r="L64" s="45"/>
    </row>
    <row r="68" spans="2:12" s="1" customFormat="1" ht="6.95" customHeight="1">
      <c r="B68" s="62"/>
      <c r="C68" s="63"/>
      <c r="D68" s="63"/>
      <c r="E68" s="63"/>
      <c r="F68" s="63"/>
      <c r="G68" s="63"/>
      <c r="H68" s="63"/>
      <c r="I68" s="166"/>
      <c r="J68" s="63"/>
      <c r="K68" s="63"/>
      <c r="L68" s="45"/>
    </row>
    <row r="69" spans="2:12" s="1" customFormat="1" ht="24.95" customHeight="1">
      <c r="B69" s="40"/>
      <c r="C69" s="24" t="s">
        <v>179</v>
      </c>
      <c r="D69" s="41"/>
      <c r="E69" s="41"/>
      <c r="F69" s="41"/>
      <c r="G69" s="41"/>
      <c r="H69" s="41"/>
      <c r="I69" s="137"/>
      <c r="J69" s="41"/>
      <c r="K69" s="41"/>
      <c r="L69" s="45"/>
    </row>
    <row r="70" spans="2:12" s="1" customFormat="1" ht="6.95" customHeight="1">
      <c r="B70" s="40"/>
      <c r="C70" s="41"/>
      <c r="D70" s="41"/>
      <c r="E70" s="41"/>
      <c r="F70" s="41"/>
      <c r="G70" s="41"/>
      <c r="H70" s="41"/>
      <c r="I70" s="137"/>
      <c r="J70" s="41"/>
      <c r="K70" s="41"/>
      <c r="L70" s="45"/>
    </row>
    <row r="71" spans="2:12" s="1" customFormat="1" ht="12" customHeight="1">
      <c r="B71" s="40"/>
      <c r="C71" s="33" t="s">
        <v>16</v>
      </c>
      <c r="D71" s="41"/>
      <c r="E71" s="41"/>
      <c r="F71" s="41"/>
      <c r="G71" s="41"/>
      <c r="H71" s="41"/>
      <c r="I71" s="137"/>
      <c r="J71" s="41"/>
      <c r="K71" s="41"/>
      <c r="L71" s="45"/>
    </row>
    <row r="72" spans="2:12" s="1" customFormat="1" ht="16.5" customHeight="1">
      <c r="B72" s="40"/>
      <c r="C72" s="41"/>
      <c r="D72" s="41"/>
      <c r="E72" s="167" t="str">
        <f>E7</f>
        <v>TRANSFORMACE DOMOV HÁJ II.</v>
      </c>
      <c r="F72" s="33"/>
      <c r="G72" s="33"/>
      <c r="H72" s="33"/>
      <c r="I72" s="137"/>
      <c r="J72" s="41"/>
      <c r="K72" s="41"/>
      <c r="L72" s="45"/>
    </row>
    <row r="73" spans="2:12" s="1" customFormat="1" ht="12" customHeight="1">
      <c r="B73" s="40"/>
      <c r="C73" s="33" t="s">
        <v>146</v>
      </c>
      <c r="D73" s="41"/>
      <c r="E73" s="41"/>
      <c r="F73" s="41"/>
      <c r="G73" s="41"/>
      <c r="H73" s="41"/>
      <c r="I73" s="137"/>
      <c r="J73" s="41"/>
      <c r="K73" s="41"/>
      <c r="L73" s="45"/>
    </row>
    <row r="74" spans="2:12" s="1" customFormat="1" ht="16.5" customHeight="1">
      <c r="B74" s="40"/>
      <c r="C74" s="41"/>
      <c r="D74" s="41"/>
      <c r="E74" s="70" t="str">
        <f>E9</f>
        <v>VON - VON</v>
      </c>
      <c r="F74" s="41"/>
      <c r="G74" s="41"/>
      <c r="H74" s="41"/>
      <c r="I74" s="137"/>
      <c r="J74" s="41"/>
      <c r="K74" s="41"/>
      <c r="L74" s="45"/>
    </row>
    <row r="75" spans="2:12" s="1" customFormat="1" ht="6.95" customHeight="1">
      <c r="B75" s="40"/>
      <c r="C75" s="41"/>
      <c r="D75" s="41"/>
      <c r="E75" s="41"/>
      <c r="F75" s="41"/>
      <c r="G75" s="41"/>
      <c r="H75" s="41"/>
      <c r="I75" s="137"/>
      <c r="J75" s="41"/>
      <c r="K75" s="41"/>
      <c r="L75" s="45"/>
    </row>
    <row r="76" spans="2:12" s="1" customFormat="1" ht="12" customHeight="1">
      <c r="B76" s="40"/>
      <c r="C76" s="33" t="s">
        <v>22</v>
      </c>
      <c r="D76" s="41"/>
      <c r="E76" s="41"/>
      <c r="F76" s="28" t="str">
        <f>F12</f>
        <v>Ledeč nad Sázavou</v>
      </c>
      <c r="G76" s="41"/>
      <c r="H76" s="41"/>
      <c r="I76" s="140" t="s">
        <v>24</v>
      </c>
      <c r="J76" s="73" t="str">
        <f>IF(J12="","",J12)</f>
        <v>1. 5. 2017</v>
      </c>
      <c r="K76" s="41"/>
      <c r="L76" s="45"/>
    </row>
    <row r="77" spans="2:12" s="1" customFormat="1" ht="6.95" customHeight="1">
      <c r="B77" s="40"/>
      <c r="C77" s="41"/>
      <c r="D77" s="41"/>
      <c r="E77" s="41"/>
      <c r="F77" s="41"/>
      <c r="G77" s="41"/>
      <c r="H77" s="41"/>
      <c r="I77" s="137"/>
      <c r="J77" s="41"/>
      <c r="K77" s="41"/>
      <c r="L77" s="45"/>
    </row>
    <row r="78" spans="2:12" s="1" customFormat="1" ht="15.15" customHeight="1">
      <c r="B78" s="40"/>
      <c r="C78" s="33" t="s">
        <v>30</v>
      </c>
      <c r="D78" s="41"/>
      <c r="E78" s="41"/>
      <c r="F78" s="28" t="str">
        <f>E15</f>
        <v>Kraj Vysočina, Žižkova 57</v>
      </c>
      <c r="G78" s="41"/>
      <c r="H78" s="41"/>
      <c r="I78" s="140" t="s">
        <v>37</v>
      </c>
      <c r="J78" s="38" t="str">
        <f>E21</f>
        <v>Miroslav Vorel, DiS</v>
      </c>
      <c r="K78" s="41"/>
      <c r="L78" s="45"/>
    </row>
    <row r="79" spans="2:12" s="1" customFormat="1" ht="27.9" customHeight="1">
      <c r="B79" s="40"/>
      <c r="C79" s="33" t="s">
        <v>35</v>
      </c>
      <c r="D79" s="41"/>
      <c r="E79" s="41"/>
      <c r="F79" s="28" t="str">
        <f>IF(E18="","",E18)</f>
        <v>Vyplň údaj</v>
      </c>
      <c r="G79" s="41"/>
      <c r="H79" s="41"/>
      <c r="I79" s="140" t="s">
        <v>40</v>
      </c>
      <c r="J79" s="38" t="str">
        <f>E24</f>
        <v>Ing. arch, Martin Jirovský</v>
      </c>
      <c r="K79" s="41"/>
      <c r="L79" s="45"/>
    </row>
    <row r="80" spans="2:12" s="1" customFormat="1" ht="10.3" customHeight="1">
      <c r="B80" s="40"/>
      <c r="C80" s="41"/>
      <c r="D80" s="41"/>
      <c r="E80" s="41"/>
      <c r="F80" s="41"/>
      <c r="G80" s="41"/>
      <c r="H80" s="41"/>
      <c r="I80" s="137"/>
      <c r="J80" s="41"/>
      <c r="K80" s="41"/>
      <c r="L80" s="45"/>
    </row>
    <row r="81" spans="2:20" s="10" customFormat="1" ht="29.25" customHeight="1">
      <c r="B81" s="187"/>
      <c r="C81" s="188" t="s">
        <v>180</v>
      </c>
      <c r="D81" s="189" t="s">
        <v>64</v>
      </c>
      <c r="E81" s="189" t="s">
        <v>60</v>
      </c>
      <c r="F81" s="189" t="s">
        <v>61</v>
      </c>
      <c r="G81" s="189" t="s">
        <v>181</v>
      </c>
      <c r="H81" s="189" t="s">
        <v>182</v>
      </c>
      <c r="I81" s="190" t="s">
        <v>183</v>
      </c>
      <c r="J81" s="189" t="s">
        <v>150</v>
      </c>
      <c r="K81" s="191" t="s">
        <v>184</v>
      </c>
      <c r="L81" s="192"/>
      <c r="M81" s="93" t="s">
        <v>32</v>
      </c>
      <c r="N81" s="94" t="s">
        <v>49</v>
      </c>
      <c r="O81" s="94" t="s">
        <v>185</v>
      </c>
      <c r="P81" s="94" t="s">
        <v>186</v>
      </c>
      <c r="Q81" s="94" t="s">
        <v>187</v>
      </c>
      <c r="R81" s="94" t="s">
        <v>188</v>
      </c>
      <c r="S81" s="94" t="s">
        <v>189</v>
      </c>
      <c r="T81" s="95" t="s">
        <v>190</v>
      </c>
    </row>
    <row r="82" spans="2:63" s="1" customFormat="1" ht="22.8" customHeight="1">
      <c r="B82" s="40"/>
      <c r="C82" s="100" t="s">
        <v>191</v>
      </c>
      <c r="D82" s="41"/>
      <c r="E82" s="41"/>
      <c r="F82" s="41"/>
      <c r="G82" s="41"/>
      <c r="H82" s="41"/>
      <c r="I82" s="137"/>
      <c r="J82" s="193">
        <f>BK82</f>
        <v>0</v>
      </c>
      <c r="K82" s="41"/>
      <c r="L82" s="45"/>
      <c r="M82" s="96"/>
      <c r="N82" s="97"/>
      <c r="O82" s="97"/>
      <c r="P82" s="194">
        <f>P83</f>
        <v>0</v>
      </c>
      <c r="Q82" s="97"/>
      <c r="R82" s="194">
        <f>R83</f>
        <v>0</v>
      </c>
      <c r="S82" s="97"/>
      <c r="T82" s="195">
        <f>T83</f>
        <v>0</v>
      </c>
      <c r="AT82" s="18" t="s">
        <v>78</v>
      </c>
      <c r="AU82" s="18" t="s">
        <v>151</v>
      </c>
      <c r="BK82" s="196">
        <f>BK83</f>
        <v>0</v>
      </c>
    </row>
    <row r="83" spans="2:63" s="11" customFormat="1" ht="25.9" customHeight="1">
      <c r="B83" s="197"/>
      <c r="C83" s="198"/>
      <c r="D83" s="199" t="s">
        <v>78</v>
      </c>
      <c r="E83" s="200" t="s">
        <v>2761</v>
      </c>
      <c r="F83" s="200" t="s">
        <v>2762</v>
      </c>
      <c r="G83" s="198"/>
      <c r="H83" s="198"/>
      <c r="I83" s="201"/>
      <c r="J83" s="202">
        <f>BK83</f>
        <v>0</v>
      </c>
      <c r="K83" s="198"/>
      <c r="L83" s="203"/>
      <c r="M83" s="204"/>
      <c r="N83" s="205"/>
      <c r="O83" s="205"/>
      <c r="P83" s="206">
        <f>P84+P139</f>
        <v>0</v>
      </c>
      <c r="Q83" s="205"/>
      <c r="R83" s="206">
        <f>R84+R139</f>
        <v>0</v>
      </c>
      <c r="S83" s="205"/>
      <c r="T83" s="207">
        <f>T84+T139</f>
        <v>0</v>
      </c>
      <c r="AR83" s="208" t="s">
        <v>201</v>
      </c>
      <c r="AT83" s="209" t="s">
        <v>78</v>
      </c>
      <c r="AU83" s="209" t="s">
        <v>79</v>
      </c>
      <c r="AY83" s="208" t="s">
        <v>194</v>
      </c>
      <c r="BK83" s="210">
        <f>BK84+BK139</f>
        <v>0</v>
      </c>
    </row>
    <row r="84" spans="2:63" s="11" customFormat="1" ht="22.8" customHeight="1">
      <c r="B84" s="197"/>
      <c r="C84" s="198"/>
      <c r="D84" s="199" t="s">
        <v>78</v>
      </c>
      <c r="E84" s="211" t="s">
        <v>2761</v>
      </c>
      <c r="F84" s="211" t="s">
        <v>2762</v>
      </c>
      <c r="G84" s="198"/>
      <c r="H84" s="198"/>
      <c r="I84" s="201"/>
      <c r="J84" s="212">
        <f>BK84</f>
        <v>0</v>
      </c>
      <c r="K84" s="198"/>
      <c r="L84" s="203"/>
      <c r="M84" s="204"/>
      <c r="N84" s="205"/>
      <c r="O84" s="205"/>
      <c r="P84" s="206">
        <f>SUM(P85:P138)</f>
        <v>0</v>
      </c>
      <c r="Q84" s="205"/>
      <c r="R84" s="206">
        <f>SUM(R85:R138)</f>
        <v>0</v>
      </c>
      <c r="S84" s="205"/>
      <c r="T84" s="207">
        <f>SUM(T85:T138)</f>
        <v>0</v>
      </c>
      <c r="AR84" s="208" t="s">
        <v>201</v>
      </c>
      <c r="AT84" s="209" t="s">
        <v>78</v>
      </c>
      <c r="AU84" s="209" t="s">
        <v>21</v>
      </c>
      <c r="AY84" s="208" t="s">
        <v>194</v>
      </c>
      <c r="BK84" s="210">
        <f>SUM(BK85:BK138)</f>
        <v>0</v>
      </c>
    </row>
    <row r="85" spans="2:65" s="1" customFormat="1" ht="16.5" customHeight="1">
      <c r="B85" s="40"/>
      <c r="C85" s="213" t="s">
        <v>21</v>
      </c>
      <c r="D85" s="213" t="s">
        <v>196</v>
      </c>
      <c r="E85" s="214" t="s">
        <v>2763</v>
      </c>
      <c r="F85" s="215" t="s">
        <v>2764</v>
      </c>
      <c r="G85" s="216" t="s">
        <v>931</v>
      </c>
      <c r="H85" s="217">
        <v>1</v>
      </c>
      <c r="I85" s="218"/>
      <c r="J85" s="219">
        <f>ROUND(I85*H85,2)</f>
        <v>0</v>
      </c>
      <c r="K85" s="215" t="s">
        <v>32</v>
      </c>
      <c r="L85" s="45"/>
      <c r="M85" s="220" t="s">
        <v>32</v>
      </c>
      <c r="N85" s="221" t="s">
        <v>51</v>
      </c>
      <c r="O85" s="85"/>
      <c r="P85" s="222">
        <f>O85*H85</f>
        <v>0</v>
      </c>
      <c r="Q85" s="222">
        <v>0</v>
      </c>
      <c r="R85" s="222">
        <f>Q85*H85</f>
        <v>0</v>
      </c>
      <c r="S85" s="222">
        <v>0</v>
      </c>
      <c r="T85" s="223">
        <f>S85*H85</f>
        <v>0</v>
      </c>
      <c r="AR85" s="224" t="s">
        <v>201</v>
      </c>
      <c r="AT85" s="224" t="s">
        <v>196</v>
      </c>
      <c r="AU85" s="224" t="s">
        <v>136</v>
      </c>
      <c r="AY85" s="18" t="s">
        <v>194</v>
      </c>
      <c r="BE85" s="225">
        <f>IF(N85="základní",J85,0)</f>
        <v>0</v>
      </c>
      <c r="BF85" s="225">
        <f>IF(N85="snížená",J85,0)</f>
        <v>0</v>
      </c>
      <c r="BG85" s="225">
        <f>IF(N85="zákl. přenesená",J85,0)</f>
        <v>0</v>
      </c>
      <c r="BH85" s="225">
        <f>IF(N85="sníž. přenesená",J85,0)</f>
        <v>0</v>
      </c>
      <c r="BI85" s="225">
        <f>IF(N85="nulová",J85,0)</f>
        <v>0</v>
      </c>
      <c r="BJ85" s="18" t="s">
        <v>136</v>
      </c>
      <c r="BK85" s="225">
        <f>ROUND(I85*H85,2)</f>
        <v>0</v>
      </c>
      <c r="BL85" s="18" t="s">
        <v>201</v>
      </c>
      <c r="BM85" s="224" t="s">
        <v>2765</v>
      </c>
    </row>
    <row r="86" spans="2:47" s="1" customFormat="1" ht="12">
      <c r="B86" s="40"/>
      <c r="C86" s="41"/>
      <c r="D86" s="238" t="s">
        <v>264</v>
      </c>
      <c r="E86" s="41"/>
      <c r="F86" s="248" t="s">
        <v>2766</v>
      </c>
      <c r="G86" s="41"/>
      <c r="H86" s="41"/>
      <c r="I86" s="137"/>
      <c r="J86" s="41"/>
      <c r="K86" s="41"/>
      <c r="L86" s="45"/>
      <c r="M86" s="249"/>
      <c r="N86" s="85"/>
      <c r="O86" s="85"/>
      <c r="P86" s="85"/>
      <c r="Q86" s="85"/>
      <c r="R86" s="85"/>
      <c r="S86" s="85"/>
      <c r="T86" s="86"/>
      <c r="AT86" s="18" t="s">
        <v>264</v>
      </c>
      <c r="AU86" s="18" t="s">
        <v>136</v>
      </c>
    </row>
    <row r="87" spans="2:65" s="1" customFormat="1" ht="16.5" customHeight="1">
      <c r="B87" s="40"/>
      <c r="C87" s="213" t="s">
        <v>136</v>
      </c>
      <c r="D87" s="213" t="s">
        <v>196</v>
      </c>
      <c r="E87" s="214" t="s">
        <v>2767</v>
      </c>
      <c r="F87" s="215" t="s">
        <v>2768</v>
      </c>
      <c r="G87" s="216" t="s">
        <v>931</v>
      </c>
      <c r="H87" s="217">
        <v>1</v>
      </c>
      <c r="I87" s="218"/>
      <c r="J87" s="219">
        <f>ROUND(I87*H87,2)</f>
        <v>0</v>
      </c>
      <c r="K87" s="215" t="s">
        <v>32</v>
      </c>
      <c r="L87" s="45"/>
      <c r="M87" s="220" t="s">
        <v>32</v>
      </c>
      <c r="N87" s="221" t="s">
        <v>51</v>
      </c>
      <c r="O87" s="85"/>
      <c r="P87" s="222">
        <f>O87*H87</f>
        <v>0</v>
      </c>
      <c r="Q87" s="222">
        <v>0</v>
      </c>
      <c r="R87" s="222">
        <f>Q87*H87</f>
        <v>0</v>
      </c>
      <c r="S87" s="222">
        <v>0</v>
      </c>
      <c r="T87" s="223">
        <f>S87*H87</f>
        <v>0</v>
      </c>
      <c r="AR87" s="224" t="s">
        <v>201</v>
      </c>
      <c r="AT87" s="224" t="s">
        <v>196</v>
      </c>
      <c r="AU87" s="224" t="s">
        <v>136</v>
      </c>
      <c r="AY87" s="18" t="s">
        <v>194</v>
      </c>
      <c r="BE87" s="225">
        <f>IF(N87="základní",J87,0)</f>
        <v>0</v>
      </c>
      <c r="BF87" s="225">
        <f>IF(N87="snížená",J87,0)</f>
        <v>0</v>
      </c>
      <c r="BG87" s="225">
        <f>IF(N87="zákl. přenesená",J87,0)</f>
        <v>0</v>
      </c>
      <c r="BH87" s="225">
        <f>IF(N87="sníž. přenesená",J87,0)</f>
        <v>0</v>
      </c>
      <c r="BI87" s="225">
        <f>IF(N87="nulová",J87,0)</f>
        <v>0</v>
      </c>
      <c r="BJ87" s="18" t="s">
        <v>136</v>
      </c>
      <c r="BK87" s="225">
        <f>ROUND(I87*H87,2)</f>
        <v>0</v>
      </c>
      <c r="BL87" s="18" t="s">
        <v>201</v>
      </c>
      <c r="BM87" s="224" t="s">
        <v>2769</v>
      </c>
    </row>
    <row r="88" spans="2:47" s="1" customFormat="1" ht="12">
      <c r="B88" s="40"/>
      <c r="C88" s="41"/>
      <c r="D88" s="238" t="s">
        <v>264</v>
      </c>
      <c r="E88" s="41"/>
      <c r="F88" s="248" t="s">
        <v>2770</v>
      </c>
      <c r="G88" s="41"/>
      <c r="H88" s="41"/>
      <c r="I88" s="137"/>
      <c r="J88" s="41"/>
      <c r="K88" s="41"/>
      <c r="L88" s="45"/>
      <c r="M88" s="249"/>
      <c r="N88" s="85"/>
      <c r="O88" s="85"/>
      <c r="P88" s="85"/>
      <c r="Q88" s="85"/>
      <c r="R88" s="85"/>
      <c r="S88" s="85"/>
      <c r="T88" s="86"/>
      <c r="AT88" s="18" t="s">
        <v>264</v>
      </c>
      <c r="AU88" s="18" t="s">
        <v>136</v>
      </c>
    </row>
    <row r="89" spans="2:51" s="14" customFormat="1" ht="12">
      <c r="B89" s="261"/>
      <c r="C89" s="262"/>
      <c r="D89" s="238" t="s">
        <v>258</v>
      </c>
      <c r="E89" s="263" t="s">
        <v>32</v>
      </c>
      <c r="F89" s="264" t="s">
        <v>2771</v>
      </c>
      <c r="G89" s="262"/>
      <c r="H89" s="263" t="s">
        <v>32</v>
      </c>
      <c r="I89" s="265"/>
      <c r="J89" s="262"/>
      <c r="K89" s="262"/>
      <c r="L89" s="266"/>
      <c r="M89" s="267"/>
      <c r="N89" s="268"/>
      <c r="O89" s="268"/>
      <c r="P89" s="268"/>
      <c r="Q89" s="268"/>
      <c r="R89" s="268"/>
      <c r="S89" s="268"/>
      <c r="T89" s="269"/>
      <c r="AT89" s="270" t="s">
        <v>258</v>
      </c>
      <c r="AU89" s="270" t="s">
        <v>136</v>
      </c>
      <c r="AV89" s="14" t="s">
        <v>21</v>
      </c>
      <c r="AW89" s="14" t="s">
        <v>39</v>
      </c>
      <c r="AX89" s="14" t="s">
        <v>79</v>
      </c>
      <c r="AY89" s="270" t="s">
        <v>194</v>
      </c>
    </row>
    <row r="90" spans="2:51" s="14" customFormat="1" ht="12">
      <c r="B90" s="261"/>
      <c r="C90" s="262"/>
      <c r="D90" s="238" t="s">
        <v>258</v>
      </c>
      <c r="E90" s="263" t="s">
        <v>32</v>
      </c>
      <c r="F90" s="264" t="s">
        <v>2772</v>
      </c>
      <c r="G90" s="262"/>
      <c r="H90" s="263" t="s">
        <v>32</v>
      </c>
      <c r="I90" s="265"/>
      <c r="J90" s="262"/>
      <c r="K90" s="262"/>
      <c r="L90" s="266"/>
      <c r="M90" s="267"/>
      <c r="N90" s="268"/>
      <c r="O90" s="268"/>
      <c r="P90" s="268"/>
      <c r="Q90" s="268"/>
      <c r="R90" s="268"/>
      <c r="S90" s="268"/>
      <c r="T90" s="269"/>
      <c r="AT90" s="270" t="s">
        <v>258</v>
      </c>
      <c r="AU90" s="270" t="s">
        <v>136</v>
      </c>
      <c r="AV90" s="14" t="s">
        <v>21</v>
      </c>
      <c r="AW90" s="14" t="s">
        <v>39</v>
      </c>
      <c r="AX90" s="14" t="s">
        <v>79</v>
      </c>
      <c r="AY90" s="270" t="s">
        <v>194</v>
      </c>
    </row>
    <row r="91" spans="2:51" s="12" customFormat="1" ht="12">
      <c r="B91" s="236"/>
      <c r="C91" s="237"/>
      <c r="D91" s="238" t="s">
        <v>258</v>
      </c>
      <c r="E91" s="239" t="s">
        <v>32</v>
      </c>
      <c r="F91" s="240" t="s">
        <v>21</v>
      </c>
      <c r="G91" s="237"/>
      <c r="H91" s="241">
        <v>1</v>
      </c>
      <c r="I91" s="242"/>
      <c r="J91" s="237"/>
      <c r="K91" s="237"/>
      <c r="L91" s="243"/>
      <c r="M91" s="244"/>
      <c r="N91" s="245"/>
      <c r="O91" s="245"/>
      <c r="P91" s="245"/>
      <c r="Q91" s="245"/>
      <c r="R91" s="245"/>
      <c r="S91" s="245"/>
      <c r="T91" s="246"/>
      <c r="AT91" s="247" t="s">
        <v>258</v>
      </c>
      <c r="AU91" s="247" t="s">
        <v>136</v>
      </c>
      <c r="AV91" s="12" t="s">
        <v>136</v>
      </c>
      <c r="AW91" s="12" t="s">
        <v>39</v>
      </c>
      <c r="AX91" s="12" t="s">
        <v>79</v>
      </c>
      <c r="AY91" s="247" t="s">
        <v>194</v>
      </c>
    </row>
    <row r="92" spans="2:51" s="13" customFormat="1" ht="12">
      <c r="B92" s="250"/>
      <c r="C92" s="251"/>
      <c r="D92" s="238" t="s">
        <v>258</v>
      </c>
      <c r="E92" s="252" t="s">
        <v>32</v>
      </c>
      <c r="F92" s="253" t="s">
        <v>278</v>
      </c>
      <c r="G92" s="251"/>
      <c r="H92" s="254">
        <v>1</v>
      </c>
      <c r="I92" s="255"/>
      <c r="J92" s="251"/>
      <c r="K92" s="251"/>
      <c r="L92" s="256"/>
      <c r="M92" s="257"/>
      <c r="N92" s="258"/>
      <c r="O92" s="258"/>
      <c r="P92" s="258"/>
      <c r="Q92" s="258"/>
      <c r="R92" s="258"/>
      <c r="S92" s="258"/>
      <c r="T92" s="259"/>
      <c r="AT92" s="260" t="s">
        <v>258</v>
      </c>
      <c r="AU92" s="260" t="s">
        <v>136</v>
      </c>
      <c r="AV92" s="13" t="s">
        <v>201</v>
      </c>
      <c r="AW92" s="13" t="s">
        <v>39</v>
      </c>
      <c r="AX92" s="13" t="s">
        <v>21</v>
      </c>
      <c r="AY92" s="260" t="s">
        <v>194</v>
      </c>
    </row>
    <row r="93" spans="2:65" s="1" customFormat="1" ht="16.5" customHeight="1">
      <c r="B93" s="40"/>
      <c r="C93" s="213" t="s">
        <v>207</v>
      </c>
      <c r="D93" s="213" t="s">
        <v>196</v>
      </c>
      <c r="E93" s="214" t="s">
        <v>2773</v>
      </c>
      <c r="F93" s="215" t="s">
        <v>2774</v>
      </c>
      <c r="G93" s="216" t="s">
        <v>931</v>
      </c>
      <c r="H93" s="217">
        <v>1</v>
      </c>
      <c r="I93" s="218"/>
      <c r="J93" s="219">
        <f>ROUND(I93*H93,2)</f>
        <v>0</v>
      </c>
      <c r="K93" s="215" t="s">
        <v>32</v>
      </c>
      <c r="L93" s="45"/>
      <c r="M93" s="220" t="s">
        <v>32</v>
      </c>
      <c r="N93" s="221" t="s">
        <v>51</v>
      </c>
      <c r="O93" s="85"/>
      <c r="P93" s="222">
        <f>O93*H93</f>
        <v>0</v>
      </c>
      <c r="Q93" s="222">
        <v>0</v>
      </c>
      <c r="R93" s="222">
        <f>Q93*H93</f>
        <v>0</v>
      </c>
      <c r="S93" s="222">
        <v>0</v>
      </c>
      <c r="T93" s="223">
        <f>S93*H93</f>
        <v>0</v>
      </c>
      <c r="AR93" s="224" t="s">
        <v>201</v>
      </c>
      <c r="AT93" s="224" t="s">
        <v>196</v>
      </c>
      <c r="AU93" s="224" t="s">
        <v>136</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201</v>
      </c>
      <c r="BM93" s="224" t="s">
        <v>2775</v>
      </c>
    </row>
    <row r="94" spans="2:47" s="1" customFormat="1" ht="12">
      <c r="B94" s="40"/>
      <c r="C94" s="41"/>
      <c r="D94" s="238" t="s">
        <v>264</v>
      </c>
      <c r="E94" s="41"/>
      <c r="F94" s="248" t="s">
        <v>2776</v>
      </c>
      <c r="G94" s="41"/>
      <c r="H94" s="41"/>
      <c r="I94" s="137"/>
      <c r="J94" s="41"/>
      <c r="K94" s="41"/>
      <c r="L94" s="45"/>
      <c r="M94" s="249"/>
      <c r="N94" s="85"/>
      <c r="O94" s="85"/>
      <c r="P94" s="85"/>
      <c r="Q94" s="85"/>
      <c r="R94" s="85"/>
      <c r="S94" s="85"/>
      <c r="T94" s="86"/>
      <c r="AT94" s="18" t="s">
        <v>264</v>
      </c>
      <c r="AU94" s="18" t="s">
        <v>136</v>
      </c>
    </row>
    <row r="95" spans="2:65" s="1" customFormat="1" ht="16.5" customHeight="1">
      <c r="B95" s="40"/>
      <c r="C95" s="213" t="s">
        <v>201</v>
      </c>
      <c r="D95" s="213" t="s">
        <v>196</v>
      </c>
      <c r="E95" s="214" t="s">
        <v>2777</v>
      </c>
      <c r="F95" s="215" t="s">
        <v>2778</v>
      </c>
      <c r="G95" s="216" t="s">
        <v>931</v>
      </c>
      <c r="H95" s="217">
        <v>1</v>
      </c>
      <c r="I95" s="218"/>
      <c r="J95" s="219">
        <f>ROUND(I95*H95,2)</f>
        <v>0</v>
      </c>
      <c r="K95" s="215" t="s">
        <v>32</v>
      </c>
      <c r="L95" s="45"/>
      <c r="M95" s="220" t="s">
        <v>32</v>
      </c>
      <c r="N95" s="221" t="s">
        <v>51</v>
      </c>
      <c r="O95" s="85"/>
      <c r="P95" s="222">
        <f>O95*H95</f>
        <v>0</v>
      </c>
      <c r="Q95" s="222">
        <v>0</v>
      </c>
      <c r="R95" s="222">
        <f>Q95*H95</f>
        <v>0</v>
      </c>
      <c r="S95" s="222">
        <v>0</v>
      </c>
      <c r="T95" s="223">
        <f>S95*H95</f>
        <v>0</v>
      </c>
      <c r="AR95" s="224" t="s">
        <v>201</v>
      </c>
      <c r="AT95" s="224" t="s">
        <v>196</v>
      </c>
      <c r="AU95" s="224" t="s">
        <v>136</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201</v>
      </c>
      <c r="BM95" s="224" t="s">
        <v>2779</v>
      </c>
    </row>
    <row r="96" spans="2:47" s="1" customFormat="1" ht="12">
      <c r="B96" s="40"/>
      <c r="C96" s="41"/>
      <c r="D96" s="238" t="s">
        <v>264</v>
      </c>
      <c r="E96" s="41"/>
      <c r="F96" s="248" t="s">
        <v>2780</v>
      </c>
      <c r="G96" s="41"/>
      <c r="H96" s="41"/>
      <c r="I96" s="137"/>
      <c r="J96" s="41"/>
      <c r="K96" s="41"/>
      <c r="L96" s="45"/>
      <c r="M96" s="249"/>
      <c r="N96" s="85"/>
      <c r="O96" s="85"/>
      <c r="P96" s="85"/>
      <c r="Q96" s="85"/>
      <c r="R96" s="85"/>
      <c r="S96" s="85"/>
      <c r="T96" s="86"/>
      <c r="AT96" s="18" t="s">
        <v>264</v>
      </c>
      <c r="AU96" s="18" t="s">
        <v>136</v>
      </c>
    </row>
    <row r="97" spans="2:51" s="14" customFormat="1" ht="12">
      <c r="B97" s="261"/>
      <c r="C97" s="262"/>
      <c r="D97" s="238" t="s">
        <v>258</v>
      </c>
      <c r="E97" s="263" t="s">
        <v>32</v>
      </c>
      <c r="F97" s="264" t="s">
        <v>2781</v>
      </c>
      <c r="G97" s="262"/>
      <c r="H97" s="263" t="s">
        <v>32</v>
      </c>
      <c r="I97" s="265"/>
      <c r="J97" s="262"/>
      <c r="K97" s="262"/>
      <c r="L97" s="266"/>
      <c r="M97" s="267"/>
      <c r="N97" s="268"/>
      <c r="O97" s="268"/>
      <c r="P97" s="268"/>
      <c r="Q97" s="268"/>
      <c r="R97" s="268"/>
      <c r="S97" s="268"/>
      <c r="T97" s="269"/>
      <c r="AT97" s="270" t="s">
        <v>258</v>
      </c>
      <c r="AU97" s="270" t="s">
        <v>136</v>
      </c>
      <c r="AV97" s="14" t="s">
        <v>21</v>
      </c>
      <c r="AW97" s="14" t="s">
        <v>39</v>
      </c>
      <c r="AX97" s="14" t="s">
        <v>79</v>
      </c>
      <c r="AY97" s="270" t="s">
        <v>194</v>
      </c>
    </row>
    <row r="98" spans="2:51" s="14" customFormat="1" ht="12">
      <c r="B98" s="261"/>
      <c r="C98" s="262"/>
      <c r="D98" s="238" t="s">
        <v>258</v>
      </c>
      <c r="E98" s="263" t="s">
        <v>32</v>
      </c>
      <c r="F98" s="264" t="s">
        <v>2782</v>
      </c>
      <c r="G98" s="262"/>
      <c r="H98" s="263" t="s">
        <v>32</v>
      </c>
      <c r="I98" s="265"/>
      <c r="J98" s="262"/>
      <c r="K98" s="262"/>
      <c r="L98" s="266"/>
      <c r="M98" s="267"/>
      <c r="N98" s="268"/>
      <c r="O98" s="268"/>
      <c r="P98" s="268"/>
      <c r="Q98" s="268"/>
      <c r="R98" s="268"/>
      <c r="S98" s="268"/>
      <c r="T98" s="269"/>
      <c r="AT98" s="270" t="s">
        <v>258</v>
      </c>
      <c r="AU98" s="270" t="s">
        <v>136</v>
      </c>
      <c r="AV98" s="14" t="s">
        <v>21</v>
      </c>
      <c r="AW98" s="14" t="s">
        <v>39</v>
      </c>
      <c r="AX98" s="14" t="s">
        <v>79</v>
      </c>
      <c r="AY98" s="270" t="s">
        <v>194</v>
      </c>
    </row>
    <row r="99" spans="2:51" s="12" customFormat="1" ht="12">
      <c r="B99" s="236"/>
      <c r="C99" s="237"/>
      <c r="D99" s="238" t="s">
        <v>258</v>
      </c>
      <c r="E99" s="239" t="s">
        <v>32</v>
      </c>
      <c r="F99" s="240" t="s">
        <v>21</v>
      </c>
      <c r="G99" s="237"/>
      <c r="H99" s="241">
        <v>1</v>
      </c>
      <c r="I99" s="242"/>
      <c r="J99" s="237"/>
      <c r="K99" s="237"/>
      <c r="L99" s="243"/>
      <c r="M99" s="244"/>
      <c r="N99" s="245"/>
      <c r="O99" s="245"/>
      <c r="P99" s="245"/>
      <c r="Q99" s="245"/>
      <c r="R99" s="245"/>
      <c r="S99" s="245"/>
      <c r="T99" s="246"/>
      <c r="AT99" s="247" t="s">
        <v>258</v>
      </c>
      <c r="AU99" s="247" t="s">
        <v>136</v>
      </c>
      <c r="AV99" s="12" t="s">
        <v>136</v>
      </c>
      <c r="AW99" s="12" t="s">
        <v>39</v>
      </c>
      <c r="AX99" s="12" t="s">
        <v>79</v>
      </c>
      <c r="AY99" s="247" t="s">
        <v>194</v>
      </c>
    </row>
    <row r="100" spans="2:51" s="13" customFormat="1" ht="12">
      <c r="B100" s="250"/>
      <c r="C100" s="251"/>
      <c r="D100" s="238" t="s">
        <v>258</v>
      </c>
      <c r="E100" s="252" t="s">
        <v>32</v>
      </c>
      <c r="F100" s="253" t="s">
        <v>278</v>
      </c>
      <c r="G100" s="251"/>
      <c r="H100" s="254">
        <v>1</v>
      </c>
      <c r="I100" s="255"/>
      <c r="J100" s="251"/>
      <c r="K100" s="251"/>
      <c r="L100" s="256"/>
      <c r="M100" s="257"/>
      <c r="N100" s="258"/>
      <c r="O100" s="258"/>
      <c r="P100" s="258"/>
      <c r="Q100" s="258"/>
      <c r="R100" s="258"/>
      <c r="S100" s="258"/>
      <c r="T100" s="259"/>
      <c r="AT100" s="260" t="s">
        <v>258</v>
      </c>
      <c r="AU100" s="260" t="s">
        <v>136</v>
      </c>
      <c r="AV100" s="13" t="s">
        <v>201</v>
      </c>
      <c r="AW100" s="13" t="s">
        <v>39</v>
      </c>
      <c r="AX100" s="13" t="s">
        <v>21</v>
      </c>
      <c r="AY100" s="260" t="s">
        <v>194</v>
      </c>
    </row>
    <row r="101" spans="2:65" s="1" customFormat="1" ht="16.5" customHeight="1">
      <c r="B101" s="40"/>
      <c r="C101" s="213" t="s">
        <v>214</v>
      </c>
      <c r="D101" s="213" t="s">
        <v>196</v>
      </c>
      <c r="E101" s="214" t="s">
        <v>2783</v>
      </c>
      <c r="F101" s="215" t="s">
        <v>2784</v>
      </c>
      <c r="G101" s="216" t="s">
        <v>931</v>
      </c>
      <c r="H101" s="217">
        <v>1</v>
      </c>
      <c r="I101" s="218"/>
      <c r="J101" s="219">
        <f>ROUND(I101*H101,2)</f>
        <v>0</v>
      </c>
      <c r="K101" s="215" t="s">
        <v>32</v>
      </c>
      <c r="L101" s="45"/>
      <c r="M101" s="220" t="s">
        <v>32</v>
      </c>
      <c r="N101" s="221" t="s">
        <v>51</v>
      </c>
      <c r="O101" s="85"/>
      <c r="P101" s="222">
        <f>O101*H101</f>
        <v>0</v>
      </c>
      <c r="Q101" s="222">
        <v>0</v>
      </c>
      <c r="R101" s="222">
        <f>Q101*H101</f>
        <v>0</v>
      </c>
      <c r="S101" s="222">
        <v>0</v>
      </c>
      <c r="T101" s="223">
        <f>S101*H101</f>
        <v>0</v>
      </c>
      <c r="AR101" s="224" t="s">
        <v>201</v>
      </c>
      <c r="AT101" s="224" t="s">
        <v>196</v>
      </c>
      <c r="AU101" s="224" t="s">
        <v>136</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201</v>
      </c>
      <c r="BM101" s="224" t="s">
        <v>2785</v>
      </c>
    </row>
    <row r="102" spans="2:47" s="1" customFormat="1" ht="12">
      <c r="B102" s="40"/>
      <c r="C102" s="41"/>
      <c r="D102" s="238" t="s">
        <v>264</v>
      </c>
      <c r="E102" s="41"/>
      <c r="F102" s="248" t="s">
        <v>2786</v>
      </c>
      <c r="G102" s="41"/>
      <c r="H102" s="41"/>
      <c r="I102" s="137"/>
      <c r="J102" s="41"/>
      <c r="K102" s="41"/>
      <c r="L102" s="45"/>
      <c r="M102" s="249"/>
      <c r="N102" s="85"/>
      <c r="O102" s="85"/>
      <c r="P102" s="85"/>
      <c r="Q102" s="85"/>
      <c r="R102" s="85"/>
      <c r="S102" s="85"/>
      <c r="T102" s="86"/>
      <c r="AT102" s="18" t="s">
        <v>264</v>
      </c>
      <c r="AU102" s="18" t="s">
        <v>136</v>
      </c>
    </row>
    <row r="103" spans="2:65" s="1" customFormat="1" ht="16.5" customHeight="1">
      <c r="B103" s="40"/>
      <c r="C103" s="213" t="s">
        <v>219</v>
      </c>
      <c r="D103" s="213" t="s">
        <v>196</v>
      </c>
      <c r="E103" s="214" t="s">
        <v>2787</v>
      </c>
      <c r="F103" s="215" t="s">
        <v>2788</v>
      </c>
      <c r="G103" s="216" t="s">
        <v>931</v>
      </c>
      <c r="H103" s="217">
        <v>1</v>
      </c>
      <c r="I103" s="218"/>
      <c r="J103" s="219">
        <f>ROUND(I103*H103,2)</f>
        <v>0</v>
      </c>
      <c r="K103" s="215" t="s">
        <v>32</v>
      </c>
      <c r="L103" s="45"/>
      <c r="M103" s="220" t="s">
        <v>32</v>
      </c>
      <c r="N103" s="221" t="s">
        <v>51</v>
      </c>
      <c r="O103" s="85"/>
      <c r="P103" s="222">
        <f>O103*H103</f>
        <v>0</v>
      </c>
      <c r="Q103" s="222">
        <v>0</v>
      </c>
      <c r="R103" s="222">
        <f>Q103*H103</f>
        <v>0</v>
      </c>
      <c r="S103" s="222">
        <v>0</v>
      </c>
      <c r="T103" s="223">
        <f>S103*H103</f>
        <v>0</v>
      </c>
      <c r="AR103" s="224" t="s">
        <v>201</v>
      </c>
      <c r="AT103" s="224" t="s">
        <v>196</v>
      </c>
      <c r="AU103" s="224" t="s">
        <v>136</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201</v>
      </c>
      <c r="BM103" s="224" t="s">
        <v>2789</v>
      </c>
    </row>
    <row r="104" spans="2:47" s="1" customFormat="1" ht="12">
      <c r="B104" s="40"/>
      <c r="C104" s="41"/>
      <c r="D104" s="238" t="s">
        <v>264</v>
      </c>
      <c r="E104" s="41"/>
      <c r="F104" s="248" t="s">
        <v>2790</v>
      </c>
      <c r="G104" s="41"/>
      <c r="H104" s="41"/>
      <c r="I104" s="137"/>
      <c r="J104" s="41"/>
      <c r="K104" s="41"/>
      <c r="L104" s="45"/>
      <c r="M104" s="249"/>
      <c r="N104" s="85"/>
      <c r="O104" s="85"/>
      <c r="P104" s="85"/>
      <c r="Q104" s="85"/>
      <c r="R104" s="85"/>
      <c r="S104" s="85"/>
      <c r="T104" s="86"/>
      <c r="AT104" s="18" t="s">
        <v>264</v>
      </c>
      <c r="AU104" s="18" t="s">
        <v>136</v>
      </c>
    </row>
    <row r="105" spans="2:51" s="14" customFormat="1" ht="12">
      <c r="B105" s="261"/>
      <c r="C105" s="262"/>
      <c r="D105" s="238" t="s">
        <v>258</v>
      </c>
      <c r="E105" s="263" t="s">
        <v>32</v>
      </c>
      <c r="F105" s="264" t="s">
        <v>2791</v>
      </c>
      <c r="G105" s="262"/>
      <c r="H105" s="263" t="s">
        <v>32</v>
      </c>
      <c r="I105" s="265"/>
      <c r="J105" s="262"/>
      <c r="K105" s="262"/>
      <c r="L105" s="266"/>
      <c r="M105" s="267"/>
      <c r="N105" s="268"/>
      <c r="O105" s="268"/>
      <c r="P105" s="268"/>
      <c r="Q105" s="268"/>
      <c r="R105" s="268"/>
      <c r="S105" s="268"/>
      <c r="T105" s="269"/>
      <c r="AT105" s="270" t="s">
        <v>258</v>
      </c>
      <c r="AU105" s="270" t="s">
        <v>136</v>
      </c>
      <c r="AV105" s="14" t="s">
        <v>21</v>
      </c>
      <c r="AW105" s="14" t="s">
        <v>39</v>
      </c>
      <c r="AX105" s="14" t="s">
        <v>79</v>
      </c>
      <c r="AY105" s="270" t="s">
        <v>194</v>
      </c>
    </row>
    <row r="106" spans="2:51" s="14" customFormat="1" ht="12">
      <c r="B106" s="261"/>
      <c r="C106" s="262"/>
      <c r="D106" s="238" t="s">
        <v>258</v>
      </c>
      <c r="E106" s="263" t="s">
        <v>32</v>
      </c>
      <c r="F106" s="264" t="s">
        <v>2792</v>
      </c>
      <c r="G106" s="262"/>
      <c r="H106" s="263" t="s">
        <v>32</v>
      </c>
      <c r="I106" s="265"/>
      <c r="J106" s="262"/>
      <c r="K106" s="262"/>
      <c r="L106" s="266"/>
      <c r="M106" s="267"/>
      <c r="N106" s="268"/>
      <c r="O106" s="268"/>
      <c r="P106" s="268"/>
      <c r="Q106" s="268"/>
      <c r="R106" s="268"/>
      <c r="S106" s="268"/>
      <c r="T106" s="269"/>
      <c r="AT106" s="270" t="s">
        <v>258</v>
      </c>
      <c r="AU106" s="270" t="s">
        <v>136</v>
      </c>
      <c r="AV106" s="14" t="s">
        <v>21</v>
      </c>
      <c r="AW106" s="14" t="s">
        <v>39</v>
      </c>
      <c r="AX106" s="14" t="s">
        <v>79</v>
      </c>
      <c r="AY106" s="270" t="s">
        <v>194</v>
      </c>
    </row>
    <row r="107" spans="2:51" s="14" customFormat="1" ht="12">
      <c r="B107" s="261"/>
      <c r="C107" s="262"/>
      <c r="D107" s="238" t="s">
        <v>258</v>
      </c>
      <c r="E107" s="263" t="s">
        <v>32</v>
      </c>
      <c r="F107" s="264" t="s">
        <v>2793</v>
      </c>
      <c r="G107" s="262"/>
      <c r="H107" s="263" t="s">
        <v>32</v>
      </c>
      <c r="I107" s="265"/>
      <c r="J107" s="262"/>
      <c r="K107" s="262"/>
      <c r="L107" s="266"/>
      <c r="M107" s="267"/>
      <c r="N107" s="268"/>
      <c r="O107" s="268"/>
      <c r="P107" s="268"/>
      <c r="Q107" s="268"/>
      <c r="R107" s="268"/>
      <c r="S107" s="268"/>
      <c r="T107" s="269"/>
      <c r="AT107" s="270" t="s">
        <v>258</v>
      </c>
      <c r="AU107" s="270" t="s">
        <v>136</v>
      </c>
      <c r="AV107" s="14" t="s">
        <v>21</v>
      </c>
      <c r="AW107" s="14" t="s">
        <v>39</v>
      </c>
      <c r="AX107" s="14" t="s">
        <v>79</v>
      </c>
      <c r="AY107" s="270" t="s">
        <v>194</v>
      </c>
    </row>
    <row r="108" spans="2:51" s="14" customFormat="1" ht="12">
      <c r="B108" s="261"/>
      <c r="C108" s="262"/>
      <c r="D108" s="238" t="s">
        <v>258</v>
      </c>
      <c r="E108" s="263" t="s">
        <v>32</v>
      </c>
      <c r="F108" s="264" t="s">
        <v>2794</v>
      </c>
      <c r="G108" s="262"/>
      <c r="H108" s="263" t="s">
        <v>32</v>
      </c>
      <c r="I108" s="265"/>
      <c r="J108" s="262"/>
      <c r="K108" s="262"/>
      <c r="L108" s="266"/>
      <c r="M108" s="267"/>
      <c r="N108" s="268"/>
      <c r="O108" s="268"/>
      <c r="P108" s="268"/>
      <c r="Q108" s="268"/>
      <c r="R108" s="268"/>
      <c r="S108" s="268"/>
      <c r="T108" s="269"/>
      <c r="AT108" s="270" t="s">
        <v>258</v>
      </c>
      <c r="AU108" s="270" t="s">
        <v>136</v>
      </c>
      <c r="AV108" s="14" t="s">
        <v>21</v>
      </c>
      <c r="AW108" s="14" t="s">
        <v>39</v>
      </c>
      <c r="AX108" s="14" t="s">
        <v>79</v>
      </c>
      <c r="AY108" s="270" t="s">
        <v>194</v>
      </c>
    </row>
    <row r="109" spans="2:51" s="14" customFormat="1" ht="12">
      <c r="B109" s="261"/>
      <c r="C109" s="262"/>
      <c r="D109" s="238" t="s">
        <v>258</v>
      </c>
      <c r="E109" s="263" t="s">
        <v>32</v>
      </c>
      <c r="F109" s="264" t="s">
        <v>2795</v>
      </c>
      <c r="G109" s="262"/>
      <c r="H109" s="263" t="s">
        <v>32</v>
      </c>
      <c r="I109" s="265"/>
      <c r="J109" s="262"/>
      <c r="K109" s="262"/>
      <c r="L109" s="266"/>
      <c r="M109" s="267"/>
      <c r="N109" s="268"/>
      <c r="O109" s="268"/>
      <c r="P109" s="268"/>
      <c r="Q109" s="268"/>
      <c r="R109" s="268"/>
      <c r="S109" s="268"/>
      <c r="T109" s="269"/>
      <c r="AT109" s="270" t="s">
        <v>258</v>
      </c>
      <c r="AU109" s="270" t="s">
        <v>136</v>
      </c>
      <c r="AV109" s="14" t="s">
        <v>21</v>
      </c>
      <c r="AW109" s="14" t="s">
        <v>39</v>
      </c>
      <c r="AX109" s="14" t="s">
        <v>79</v>
      </c>
      <c r="AY109" s="270" t="s">
        <v>194</v>
      </c>
    </row>
    <row r="110" spans="2:51" s="14" customFormat="1" ht="12">
      <c r="B110" s="261"/>
      <c r="C110" s="262"/>
      <c r="D110" s="238" t="s">
        <v>258</v>
      </c>
      <c r="E110" s="263" t="s">
        <v>32</v>
      </c>
      <c r="F110" s="264" t="s">
        <v>2796</v>
      </c>
      <c r="G110" s="262"/>
      <c r="H110" s="263" t="s">
        <v>32</v>
      </c>
      <c r="I110" s="265"/>
      <c r="J110" s="262"/>
      <c r="K110" s="262"/>
      <c r="L110" s="266"/>
      <c r="M110" s="267"/>
      <c r="N110" s="268"/>
      <c r="O110" s="268"/>
      <c r="P110" s="268"/>
      <c r="Q110" s="268"/>
      <c r="R110" s="268"/>
      <c r="S110" s="268"/>
      <c r="T110" s="269"/>
      <c r="AT110" s="270" t="s">
        <v>258</v>
      </c>
      <c r="AU110" s="270" t="s">
        <v>136</v>
      </c>
      <c r="AV110" s="14" t="s">
        <v>21</v>
      </c>
      <c r="AW110" s="14" t="s">
        <v>39</v>
      </c>
      <c r="AX110" s="14" t="s">
        <v>79</v>
      </c>
      <c r="AY110" s="270" t="s">
        <v>194</v>
      </c>
    </row>
    <row r="111" spans="2:51" s="12" customFormat="1" ht="12">
      <c r="B111" s="236"/>
      <c r="C111" s="237"/>
      <c r="D111" s="238" t="s">
        <v>258</v>
      </c>
      <c r="E111" s="239" t="s">
        <v>32</v>
      </c>
      <c r="F111" s="240" t="s">
        <v>21</v>
      </c>
      <c r="G111" s="237"/>
      <c r="H111" s="241">
        <v>1</v>
      </c>
      <c r="I111" s="242"/>
      <c r="J111" s="237"/>
      <c r="K111" s="237"/>
      <c r="L111" s="243"/>
      <c r="M111" s="244"/>
      <c r="N111" s="245"/>
      <c r="O111" s="245"/>
      <c r="P111" s="245"/>
      <c r="Q111" s="245"/>
      <c r="R111" s="245"/>
      <c r="S111" s="245"/>
      <c r="T111" s="246"/>
      <c r="AT111" s="247" t="s">
        <v>258</v>
      </c>
      <c r="AU111" s="247" t="s">
        <v>136</v>
      </c>
      <c r="AV111" s="12" t="s">
        <v>136</v>
      </c>
      <c r="AW111" s="12" t="s">
        <v>39</v>
      </c>
      <c r="AX111" s="12" t="s">
        <v>79</v>
      </c>
      <c r="AY111" s="247" t="s">
        <v>194</v>
      </c>
    </row>
    <row r="112" spans="2:51" s="13" customFormat="1" ht="12">
      <c r="B112" s="250"/>
      <c r="C112" s="251"/>
      <c r="D112" s="238" t="s">
        <v>258</v>
      </c>
      <c r="E112" s="252" t="s">
        <v>32</v>
      </c>
      <c r="F112" s="253" t="s">
        <v>278</v>
      </c>
      <c r="G112" s="251"/>
      <c r="H112" s="254">
        <v>1</v>
      </c>
      <c r="I112" s="255"/>
      <c r="J112" s="251"/>
      <c r="K112" s="251"/>
      <c r="L112" s="256"/>
      <c r="M112" s="257"/>
      <c r="N112" s="258"/>
      <c r="O112" s="258"/>
      <c r="P112" s="258"/>
      <c r="Q112" s="258"/>
      <c r="R112" s="258"/>
      <c r="S112" s="258"/>
      <c r="T112" s="259"/>
      <c r="AT112" s="260" t="s">
        <v>258</v>
      </c>
      <c r="AU112" s="260" t="s">
        <v>136</v>
      </c>
      <c r="AV112" s="13" t="s">
        <v>201</v>
      </c>
      <c r="AW112" s="13" t="s">
        <v>39</v>
      </c>
      <c r="AX112" s="13" t="s">
        <v>21</v>
      </c>
      <c r="AY112" s="260" t="s">
        <v>194</v>
      </c>
    </row>
    <row r="113" spans="2:65" s="1" customFormat="1" ht="16.5" customHeight="1">
      <c r="B113" s="40"/>
      <c r="C113" s="213" t="s">
        <v>223</v>
      </c>
      <c r="D113" s="213" t="s">
        <v>196</v>
      </c>
      <c r="E113" s="214" t="s">
        <v>2797</v>
      </c>
      <c r="F113" s="215" t="s">
        <v>2788</v>
      </c>
      <c r="G113" s="216" t="s">
        <v>931</v>
      </c>
      <c r="H113" s="217">
        <v>1</v>
      </c>
      <c r="I113" s="218"/>
      <c r="J113" s="219">
        <f>ROUND(I113*H113,2)</f>
        <v>0</v>
      </c>
      <c r="K113" s="215" t="s">
        <v>32</v>
      </c>
      <c r="L113" s="45"/>
      <c r="M113" s="220" t="s">
        <v>32</v>
      </c>
      <c r="N113" s="221" t="s">
        <v>51</v>
      </c>
      <c r="O113" s="85"/>
      <c r="P113" s="222">
        <f>O113*H113</f>
        <v>0</v>
      </c>
      <c r="Q113" s="222">
        <v>0</v>
      </c>
      <c r="R113" s="222">
        <f>Q113*H113</f>
        <v>0</v>
      </c>
      <c r="S113" s="222">
        <v>0</v>
      </c>
      <c r="T113" s="223">
        <f>S113*H113</f>
        <v>0</v>
      </c>
      <c r="AR113" s="224" t="s">
        <v>201</v>
      </c>
      <c r="AT113" s="224" t="s">
        <v>196</v>
      </c>
      <c r="AU113" s="224" t="s">
        <v>136</v>
      </c>
      <c r="AY113" s="18" t="s">
        <v>194</v>
      </c>
      <c r="BE113" s="225">
        <f>IF(N113="základní",J113,0)</f>
        <v>0</v>
      </c>
      <c r="BF113" s="225">
        <f>IF(N113="snížená",J113,0)</f>
        <v>0</v>
      </c>
      <c r="BG113" s="225">
        <f>IF(N113="zákl. přenesená",J113,0)</f>
        <v>0</v>
      </c>
      <c r="BH113" s="225">
        <f>IF(N113="sníž. přenesená",J113,0)</f>
        <v>0</v>
      </c>
      <c r="BI113" s="225">
        <f>IF(N113="nulová",J113,0)</f>
        <v>0</v>
      </c>
      <c r="BJ113" s="18" t="s">
        <v>136</v>
      </c>
      <c r="BK113" s="225">
        <f>ROUND(I113*H113,2)</f>
        <v>0</v>
      </c>
      <c r="BL113" s="18" t="s">
        <v>201</v>
      </c>
      <c r="BM113" s="224" t="s">
        <v>2798</v>
      </c>
    </row>
    <row r="114" spans="2:47" s="1" customFormat="1" ht="12">
      <c r="B114" s="40"/>
      <c r="C114" s="41"/>
      <c r="D114" s="238" t="s">
        <v>264</v>
      </c>
      <c r="E114" s="41"/>
      <c r="F114" s="248" t="s">
        <v>2799</v>
      </c>
      <c r="G114" s="41"/>
      <c r="H114" s="41"/>
      <c r="I114" s="137"/>
      <c r="J114" s="41"/>
      <c r="K114" s="41"/>
      <c r="L114" s="45"/>
      <c r="M114" s="249"/>
      <c r="N114" s="85"/>
      <c r="O114" s="85"/>
      <c r="P114" s="85"/>
      <c r="Q114" s="85"/>
      <c r="R114" s="85"/>
      <c r="S114" s="85"/>
      <c r="T114" s="86"/>
      <c r="AT114" s="18" t="s">
        <v>264</v>
      </c>
      <c r="AU114" s="18" t="s">
        <v>136</v>
      </c>
    </row>
    <row r="115" spans="2:65" s="1" customFormat="1" ht="16.5" customHeight="1">
      <c r="B115" s="40"/>
      <c r="C115" s="213" t="s">
        <v>227</v>
      </c>
      <c r="D115" s="213" t="s">
        <v>196</v>
      </c>
      <c r="E115" s="214" t="s">
        <v>2800</v>
      </c>
      <c r="F115" s="215" t="s">
        <v>2801</v>
      </c>
      <c r="G115" s="216" t="s">
        <v>931</v>
      </c>
      <c r="H115" s="217">
        <v>1</v>
      </c>
      <c r="I115" s="218"/>
      <c r="J115" s="219">
        <f>ROUND(I115*H115,2)</f>
        <v>0</v>
      </c>
      <c r="K115" s="215" t="s">
        <v>32</v>
      </c>
      <c r="L115" s="45"/>
      <c r="M115" s="220" t="s">
        <v>32</v>
      </c>
      <c r="N115" s="221" t="s">
        <v>51</v>
      </c>
      <c r="O115" s="85"/>
      <c r="P115" s="222">
        <f>O115*H115</f>
        <v>0</v>
      </c>
      <c r="Q115" s="222">
        <v>0</v>
      </c>
      <c r="R115" s="222">
        <f>Q115*H115</f>
        <v>0</v>
      </c>
      <c r="S115" s="222">
        <v>0</v>
      </c>
      <c r="T115" s="223">
        <f>S115*H115</f>
        <v>0</v>
      </c>
      <c r="AR115" s="224" t="s">
        <v>201</v>
      </c>
      <c r="AT115" s="224" t="s">
        <v>196</v>
      </c>
      <c r="AU115" s="224" t="s">
        <v>136</v>
      </c>
      <c r="AY115" s="18" t="s">
        <v>194</v>
      </c>
      <c r="BE115" s="225">
        <f>IF(N115="základní",J115,0)</f>
        <v>0</v>
      </c>
      <c r="BF115" s="225">
        <f>IF(N115="snížená",J115,0)</f>
        <v>0</v>
      </c>
      <c r="BG115" s="225">
        <f>IF(N115="zákl. přenesená",J115,0)</f>
        <v>0</v>
      </c>
      <c r="BH115" s="225">
        <f>IF(N115="sníž. přenesená",J115,0)</f>
        <v>0</v>
      </c>
      <c r="BI115" s="225">
        <f>IF(N115="nulová",J115,0)</f>
        <v>0</v>
      </c>
      <c r="BJ115" s="18" t="s">
        <v>136</v>
      </c>
      <c r="BK115" s="225">
        <f>ROUND(I115*H115,2)</f>
        <v>0</v>
      </c>
      <c r="BL115" s="18" t="s">
        <v>201</v>
      </c>
      <c r="BM115" s="224" t="s">
        <v>2802</v>
      </c>
    </row>
    <row r="116" spans="2:47" s="1" customFormat="1" ht="12">
      <c r="B116" s="40"/>
      <c r="C116" s="41"/>
      <c r="D116" s="238" t="s">
        <v>264</v>
      </c>
      <c r="E116" s="41"/>
      <c r="F116" s="248" t="s">
        <v>2803</v>
      </c>
      <c r="G116" s="41"/>
      <c r="H116" s="41"/>
      <c r="I116" s="137"/>
      <c r="J116" s="41"/>
      <c r="K116" s="41"/>
      <c r="L116" s="45"/>
      <c r="M116" s="249"/>
      <c r="N116" s="85"/>
      <c r="O116" s="85"/>
      <c r="P116" s="85"/>
      <c r="Q116" s="85"/>
      <c r="R116" s="85"/>
      <c r="S116" s="85"/>
      <c r="T116" s="86"/>
      <c r="AT116" s="18" t="s">
        <v>264</v>
      </c>
      <c r="AU116" s="18" t="s">
        <v>136</v>
      </c>
    </row>
    <row r="117" spans="2:51" s="14" customFormat="1" ht="12">
      <c r="B117" s="261"/>
      <c r="C117" s="262"/>
      <c r="D117" s="238" t="s">
        <v>258</v>
      </c>
      <c r="E117" s="263" t="s">
        <v>32</v>
      </c>
      <c r="F117" s="264" t="s">
        <v>2804</v>
      </c>
      <c r="G117" s="262"/>
      <c r="H117" s="263" t="s">
        <v>32</v>
      </c>
      <c r="I117" s="265"/>
      <c r="J117" s="262"/>
      <c r="K117" s="262"/>
      <c r="L117" s="266"/>
      <c r="M117" s="267"/>
      <c r="N117" s="268"/>
      <c r="O117" s="268"/>
      <c r="P117" s="268"/>
      <c r="Q117" s="268"/>
      <c r="R117" s="268"/>
      <c r="S117" s="268"/>
      <c r="T117" s="269"/>
      <c r="AT117" s="270" t="s">
        <v>258</v>
      </c>
      <c r="AU117" s="270" t="s">
        <v>136</v>
      </c>
      <c r="AV117" s="14" t="s">
        <v>21</v>
      </c>
      <c r="AW117" s="14" t="s">
        <v>39</v>
      </c>
      <c r="AX117" s="14" t="s">
        <v>79</v>
      </c>
      <c r="AY117" s="270" t="s">
        <v>194</v>
      </c>
    </row>
    <row r="118" spans="2:51" s="14" customFormat="1" ht="12">
      <c r="B118" s="261"/>
      <c r="C118" s="262"/>
      <c r="D118" s="238" t="s">
        <v>258</v>
      </c>
      <c r="E118" s="263" t="s">
        <v>32</v>
      </c>
      <c r="F118" s="264" t="s">
        <v>2805</v>
      </c>
      <c r="G118" s="262"/>
      <c r="H118" s="263" t="s">
        <v>32</v>
      </c>
      <c r="I118" s="265"/>
      <c r="J118" s="262"/>
      <c r="K118" s="262"/>
      <c r="L118" s="266"/>
      <c r="M118" s="267"/>
      <c r="N118" s="268"/>
      <c r="O118" s="268"/>
      <c r="P118" s="268"/>
      <c r="Q118" s="268"/>
      <c r="R118" s="268"/>
      <c r="S118" s="268"/>
      <c r="T118" s="269"/>
      <c r="AT118" s="270" t="s">
        <v>258</v>
      </c>
      <c r="AU118" s="270" t="s">
        <v>136</v>
      </c>
      <c r="AV118" s="14" t="s">
        <v>21</v>
      </c>
      <c r="AW118" s="14" t="s">
        <v>39</v>
      </c>
      <c r="AX118" s="14" t="s">
        <v>79</v>
      </c>
      <c r="AY118" s="270" t="s">
        <v>194</v>
      </c>
    </row>
    <row r="119" spans="2:51" s="14" customFormat="1" ht="12">
      <c r="B119" s="261"/>
      <c r="C119" s="262"/>
      <c r="D119" s="238" t="s">
        <v>258</v>
      </c>
      <c r="E119" s="263" t="s">
        <v>32</v>
      </c>
      <c r="F119" s="264" t="s">
        <v>2806</v>
      </c>
      <c r="G119" s="262"/>
      <c r="H119" s="263" t="s">
        <v>32</v>
      </c>
      <c r="I119" s="265"/>
      <c r="J119" s="262"/>
      <c r="K119" s="262"/>
      <c r="L119" s="266"/>
      <c r="M119" s="267"/>
      <c r="N119" s="268"/>
      <c r="O119" s="268"/>
      <c r="P119" s="268"/>
      <c r="Q119" s="268"/>
      <c r="R119" s="268"/>
      <c r="S119" s="268"/>
      <c r="T119" s="269"/>
      <c r="AT119" s="270" t="s">
        <v>258</v>
      </c>
      <c r="AU119" s="270" t="s">
        <v>136</v>
      </c>
      <c r="AV119" s="14" t="s">
        <v>21</v>
      </c>
      <c r="AW119" s="14" t="s">
        <v>39</v>
      </c>
      <c r="AX119" s="14" t="s">
        <v>79</v>
      </c>
      <c r="AY119" s="270" t="s">
        <v>194</v>
      </c>
    </row>
    <row r="120" spans="2:51" s="14" customFormat="1" ht="12">
      <c r="B120" s="261"/>
      <c r="C120" s="262"/>
      <c r="D120" s="238" t="s">
        <v>258</v>
      </c>
      <c r="E120" s="263" t="s">
        <v>32</v>
      </c>
      <c r="F120" s="264" t="s">
        <v>2807</v>
      </c>
      <c r="G120" s="262"/>
      <c r="H120" s="263" t="s">
        <v>32</v>
      </c>
      <c r="I120" s="265"/>
      <c r="J120" s="262"/>
      <c r="K120" s="262"/>
      <c r="L120" s="266"/>
      <c r="M120" s="267"/>
      <c r="N120" s="268"/>
      <c r="O120" s="268"/>
      <c r="P120" s="268"/>
      <c r="Q120" s="268"/>
      <c r="R120" s="268"/>
      <c r="S120" s="268"/>
      <c r="T120" s="269"/>
      <c r="AT120" s="270" t="s">
        <v>258</v>
      </c>
      <c r="AU120" s="270" t="s">
        <v>136</v>
      </c>
      <c r="AV120" s="14" t="s">
        <v>21</v>
      </c>
      <c r="AW120" s="14" t="s">
        <v>39</v>
      </c>
      <c r="AX120" s="14" t="s">
        <v>79</v>
      </c>
      <c r="AY120" s="270" t="s">
        <v>194</v>
      </c>
    </row>
    <row r="121" spans="2:51" s="12" customFormat="1" ht="12">
      <c r="B121" s="236"/>
      <c r="C121" s="237"/>
      <c r="D121" s="238" t="s">
        <v>258</v>
      </c>
      <c r="E121" s="239" t="s">
        <v>32</v>
      </c>
      <c r="F121" s="240" t="s">
        <v>21</v>
      </c>
      <c r="G121" s="237"/>
      <c r="H121" s="241">
        <v>1</v>
      </c>
      <c r="I121" s="242"/>
      <c r="J121" s="237"/>
      <c r="K121" s="237"/>
      <c r="L121" s="243"/>
      <c r="M121" s="244"/>
      <c r="N121" s="245"/>
      <c r="O121" s="245"/>
      <c r="P121" s="245"/>
      <c r="Q121" s="245"/>
      <c r="R121" s="245"/>
      <c r="S121" s="245"/>
      <c r="T121" s="246"/>
      <c r="AT121" s="247" t="s">
        <v>258</v>
      </c>
      <c r="AU121" s="247" t="s">
        <v>136</v>
      </c>
      <c r="AV121" s="12" t="s">
        <v>136</v>
      </c>
      <c r="AW121" s="12" t="s">
        <v>39</v>
      </c>
      <c r="AX121" s="12" t="s">
        <v>79</v>
      </c>
      <c r="AY121" s="247" t="s">
        <v>194</v>
      </c>
    </row>
    <row r="122" spans="2:51" s="13" customFormat="1" ht="12">
      <c r="B122" s="250"/>
      <c r="C122" s="251"/>
      <c r="D122" s="238" t="s">
        <v>258</v>
      </c>
      <c r="E122" s="252" t="s">
        <v>32</v>
      </c>
      <c r="F122" s="253" t="s">
        <v>278</v>
      </c>
      <c r="G122" s="251"/>
      <c r="H122" s="254">
        <v>1</v>
      </c>
      <c r="I122" s="255"/>
      <c r="J122" s="251"/>
      <c r="K122" s="251"/>
      <c r="L122" s="256"/>
      <c r="M122" s="257"/>
      <c r="N122" s="258"/>
      <c r="O122" s="258"/>
      <c r="P122" s="258"/>
      <c r="Q122" s="258"/>
      <c r="R122" s="258"/>
      <c r="S122" s="258"/>
      <c r="T122" s="259"/>
      <c r="AT122" s="260" t="s">
        <v>258</v>
      </c>
      <c r="AU122" s="260" t="s">
        <v>136</v>
      </c>
      <c r="AV122" s="13" t="s">
        <v>201</v>
      </c>
      <c r="AW122" s="13" t="s">
        <v>39</v>
      </c>
      <c r="AX122" s="13" t="s">
        <v>21</v>
      </c>
      <c r="AY122" s="260" t="s">
        <v>194</v>
      </c>
    </row>
    <row r="123" spans="2:65" s="1" customFormat="1" ht="16.5" customHeight="1">
      <c r="B123" s="40"/>
      <c r="C123" s="213" t="s">
        <v>231</v>
      </c>
      <c r="D123" s="213" t="s">
        <v>196</v>
      </c>
      <c r="E123" s="214" t="s">
        <v>2808</v>
      </c>
      <c r="F123" s="215" t="s">
        <v>2809</v>
      </c>
      <c r="G123" s="216" t="s">
        <v>931</v>
      </c>
      <c r="H123" s="217">
        <v>1</v>
      </c>
      <c r="I123" s="218"/>
      <c r="J123" s="219">
        <f>ROUND(I123*H123,2)</f>
        <v>0</v>
      </c>
      <c r="K123" s="215" t="s">
        <v>32</v>
      </c>
      <c r="L123" s="45"/>
      <c r="M123" s="220" t="s">
        <v>32</v>
      </c>
      <c r="N123" s="221" t="s">
        <v>51</v>
      </c>
      <c r="O123" s="85"/>
      <c r="P123" s="222">
        <f>O123*H123</f>
        <v>0</v>
      </c>
      <c r="Q123" s="222">
        <v>0</v>
      </c>
      <c r="R123" s="222">
        <f>Q123*H123</f>
        <v>0</v>
      </c>
      <c r="S123" s="222">
        <v>0</v>
      </c>
      <c r="T123" s="223">
        <f>S123*H123</f>
        <v>0</v>
      </c>
      <c r="AR123" s="224" t="s">
        <v>201</v>
      </c>
      <c r="AT123" s="224" t="s">
        <v>196</v>
      </c>
      <c r="AU123" s="224" t="s">
        <v>136</v>
      </c>
      <c r="AY123" s="18" t="s">
        <v>194</v>
      </c>
      <c r="BE123" s="225">
        <f>IF(N123="základní",J123,0)</f>
        <v>0</v>
      </c>
      <c r="BF123" s="225">
        <f>IF(N123="snížená",J123,0)</f>
        <v>0</v>
      </c>
      <c r="BG123" s="225">
        <f>IF(N123="zákl. přenesená",J123,0)</f>
        <v>0</v>
      </c>
      <c r="BH123" s="225">
        <f>IF(N123="sníž. přenesená",J123,0)</f>
        <v>0</v>
      </c>
      <c r="BI123" s="225">
        <f>IF(N123="nulová",J123,0)</f>
        <v>0</v>
      </c>
      <c r="BJ123" s="18" t="s">
        <v>136</v>
      </c>
      <c r="BK123" s="225">
        <f>ROUND(I123*H123,2)</f>
        <v>0</v>
      </c>
      <c r="BL123" s="18" t="s">
        <v>201</v>
      </c>
      <c r="BM123" s="224" t="s">
        <v>2810</v>
      </c>
    </row>
    <row r="124" spans="2:47" s="1" customFormat="1" ht="12">
      <c r="B124" s="40"/>
      <c r="C124" s="41"/>
      <c r="D124" s="238" t="s">
        <v>264</v>
      </c>
      <c r="E124" s="41"/>
      <c r="F124" s="248" t="s">
        <v>2811</v>
      </c>
      <c r="G124" s="41"/>
      <c r="H124" s="41"/>
      <c r="I124" s="137"/>
      <c r="J124" s="41"/>
      <c r="K124" s="41"/>
      <c r="L124" s="45"/>
      <c r="M124" s="249"/>
      <c r="N124" s="85"/>
      <c r="O124" s="85"/>
      <c r="P124" s="85"/>
      <c r="Q124" s="85"/>
      <c r="R124" s="85"/>
      <c r="S124" s="85"/>
      <c r="T124" s="86"/>
      <c r="AT124" s="18" t="s">
        <v>264</v>
      </c>
      <c r="AU124" s="18" t="s">
        <v>136</v>
      </c>
    </row>
    <row r="125" spans="2:65" s="1" customFormat="1" ht="16.5" customHeight="1">
      <c r="B125" s="40"/>
      <c r="C125" s="213" t="s">
        <v>235</v>
      </c>
      <c r="D125" s="213" t="s">
        <v>196</v>
      </c>
      <c r="E125" s="214" t="s">
        <v>2812</v>
      </c>
      <c r="F125" s="215" t="s">
        <v>2813</v>
      </c>
      <c r="G125" s="216" t="s">
        <v>931</v>
      </c>
      <c r="H125" s="217">
        <v>1</v>
      </c>
      <c r="I125" s="218"/>
      <c r="J125" s="219">
        <f>ROUND(I125*H125,2)</f>
        <v>0</v>
      </c>
      <c r="K125" s="215" t="s">
        <v>32</v>
      </c>
      <c r="L125" s="45"/>
      <c r="M125" s="220" t="s">
        <v>32</v>
      </c>
      <c r="N125" s="221" t="s">
        <v>51</v>
      </c>
      <c r="O125" s="85"/>
      <c r="P125" s="222">
        <f>O125*H125</f>
        <v>0</v>
      </c>
      <c r="Q125" s="222">
        <v>0</v>
      </c>
      <c r="R125" s="222">
        <f>Q125*H125</f>
        <v>0</v>
      </c>
      <c r="S125" s="222">
        <v>0</v>
      </c>
      <c r="T125" s="223">
        <f>S125*H125</f>
        <v>0</v>
      </c>
      <c r="AR125" s="224" t="s">
        <v>201</v>
      </c>
      <c r="AT125" s="224" t="s">
        <v>196</v>
      </c>
      <c r="AU125" s="224" t="s">
        <v>136</v>
      </c>
      <c r="AY125" s="18" t="s">
        <v>194</v>
      </c>
      <c r="BE125" s="225">
        <f>IF(N125="základní",J125,0)</f>
        <v>0</v>
      </c>
      <c r="BF125" s="225">
        <f>IF(N125="snížená",J125,0)</f>
        <v>0</v>
      </c>
      <c r="BG125" s="225">
        <f>IF(N125="zákl. přenesená",J125,0)</f>
        <v>0</v>
      </c>
      <c r="BH125" s="225">
        <f>IF(N125="sníž. přenesená",J125,0)</f>
        <v>0</v>
      </c>
      <c r="BI125" s="225">
        <f>IF(N125="nulová",J125,0)</f>
        <v>0</v>
      </c>
      <c r="BJ125" s="18" t="s">
        <v>136</v>
      </c>
      <c r="BK125" s="225">
        <f>ROUND(I125*H125,2)</f>
        <v>0</v>
      </c>
      <c r="BL125" s="18" t="s">
        <v>201</v>
      </c>
      <c r="BM125" s="224" t="s">
        <v>2814</v>
      </c>
    </row>
    <row r="126" spans="2:47" s="1" customFormat="1" ht="12">
      <c r="B126" s="40"/>
      <c r="C126" s="41"/>
      <c r="D126" s="238" t="s">
        <v>264</v>
      </c>
      <c r="E126" s="41"/>
      <c r="F126" s="248" t="s">
        <v>2815</v>
      </c>
      <c r="G126" s="41"/>
      <c r="H126" s="41"/>
      <c r="I126" s="137"/>
      <c r="J126" s="41"/>
      <c r="K126" s="41"/>
      <c r="L126" s="45"/>
      <c r="M126" s="249"/>
      <c r="N126" s="85"/>
      <c r="O126" s="85"/>
      <c r="P126" s="85"/>
      <c r="Q126" s="85"/>
      <c r="R126" s="85"/>
      <c r="S126" s="85"/>
      <c r="T126" s="86"/>
      <c r="AT126" s="18" t="s">
        <v>264</v>
      </c>
      <c r="AU126" s="18" t="s">
        <v>136</v>
      </c>
    </row>
    <row r="127" spans="2:51" s="14" customFormat="1" ht="12">
      <c r="B127" s="261"/>
      <c r="C127" s="262"/>
      <c r="D127" s="238" t="s">
        <v>258</v>
      </c>
      <c r="E127" s="263" t="s">
        <v>32</v>
      </c>
      <c r="F127" s="264" t="s">
        <v>2816</v>
      </c>
      <c r="G127" s="262"/>
      <c r="H127" s="263" t="s">
        <v>32</v>
      </c>
      <c r="I127" s="265"/>
      <c r="J127" s="262"/>
      <c r="K127" s="262"/>
      <c r="L127" s="266"/>
      <c r="M127" s="267"/>
      <c r="N127" s="268"/>
      <c r="O127" s="268"/>
      <c r="P127" s="268"/>
      <c r="Q127" s="268"/>
      <c r="R127" s="268"/>
      <c r="S127" s="268"/>
      <c r="T127" s="269"/>
      <c r="AT127" s="270" t="s">
        <v>258</v>
      </c>
      <c r="AU127" s="270" t="s">
        <v>136</v>
      </c>
      <c r="AV127" s="14" t="s">
        <v>21</v>
      </c>
      <c r="AW127" s="14" t="s">
        <v>39</v>
      </c>
      <c r="AX127" s="14" t="s">
        <v>79</v>
      </c>
      <c r="AY127" s="270" t="s">
        <v>194</v>
      </c>
    </row>
    <row r="128" spans="2:51" s="12" customFormat="1" ht="12">
      <c r="B128" s="236"/>
      <c r="C128" s="237"/>
      <c r="D128" s="238" t="s">
        <v>258</v>
      </c>
      <c r="E128" s="239" t="s">
        <v>32</v>
      </c>
      <c r="F128" s="240" t="s">
        <v>21</v>
      </c>
      <c r="G128" s="237"/>
      <c r="H128" s="241">
        <v>1</v>
      </c>
      <c r="I128" s="242"/>
      <c r="J128" s="237"/>
      <c r="K128" s="237"/>
      <c r="L128" s="243"/>
      <c r="M128" s="244"/>
      <c r="N128" s="245"/>
      <c r="O128" s="245"/>
      <c r="P128" s="245"/>
      <c r="Q128" s="245"/>
      <c r="R128" s="245"/>
      <c r="S128" s="245"/>
      <c r="T128" s="246"/>
      <c r="AT128" s="247" t="s">
        <v>258</v>
      </c>
      <c r="AU128" s="247" t="s">
        <v>136</v>
      </c>
      <c r="AV128" s="12" t="s">
        <v>136</v>
      </c>
      <c r="AW128" s="12" t="s">
        <v>39</v>
      </c>
      <c r="AX128" s="12" t="s">
        <v>79</v>
      </c>
      <c r="AY128" s="247" t="s">
        <v>194</v>
      </c>
    </row>
    <row r="129" spans="2:51" s="13" customFormat="1" ht="12">
      <c r="B129" s="250"/>
      <c r="C129" s="251"/>
      <c r="D129" s="238" t="s">
        <v>258</v>
      </c>
      <c r="E129" s="252" t="s">
        <v>32</v>
      </c>
      <c r="F129" s="253" t="s">
        <v>278</v>
      </c>
      <c r="G129" s="251"/>
      <c r="H129" s="254">
        <v>1</v>
      </c>
      <c r="I129" s="255"/>
      <c r="J129" s="251"/>
      <c r="K129" s="251"/>
      <c r="L129" s="256"/>
      <c r="M129" s="257"/>
      <c r="N129" s="258"/>
      <c r="O129" s="258"/>
      <c r="P129" s="258"/>
      <c r="Q129" s="258"/>
      <c r="R129" s="258"/>
      <c r="S129" s="258"/>
      <c r="T129" s="259"/>
      <c r="AT129" s="260" t="s">
        <v>258</v>
      </c>
      <c r="AU129" s="260" t="s">
        <v>136</v>
      </c>
      <c r="AV129" s="13" t="s">
        <v>201</v>
      </c>
      <c r="AW129" s="13" t="s">
        <v>39</v>
      </c>
      <c r="AX129" s="13" t="s">
        <v>21</v>
      </c>
      <c r="AY129" s="260" t="s">
        <v>194</v>
      </c>
    </row>
    <row r="130" spans="2:65" s="1" customFormat="1" ht="16.5" customHeight="1">
      <c r="B130" s="40"/>
      <c r="C130" s="213" t="s">
        <v>239</v>
      </c>
      <c r="D130" s="213" t="s">
        <v>196</v>
      </c>
      <c r="E130" s="214" t="s">
        <v>2817</v>
      </c>
      <c r="F130" s="215" t="s">
        <v>2818</v>
      </c>
      <c r="G130" s="216" t="s">
        <v>931</v>
      </c>
      <c r="H130" s="217">
        <v>1</v>
      </c>
      <c r="I130" s="218"/>
      <c r="J130" s="219">
        <f>ROUND(I130*H130,2)</f>
        <v>0</v>
      </c>
      <c r="K130" s="215" t="s">
        <v>32</v>
      </c>
      <c r="L130" s="45"/>
      <c r="M130" s="220" t="s">
        <v>32</v>
      </c>
      <c r="N130" s="221" t="s">
        <v>51</v>
      </c>
      <c r="O130" s="85"/>
      <c r="P130" s="222">
        <f>O130*H130</f>
        <v>0</v>
      </c>
      <c r="Q130" s="222">
        <v>0</v>
      </c>
      <c r="R130" s="222">
        <f>Q130*H130</f>
        <v>0</v>
      </c>
      <c r="S130" s="222">
        <v>0</v>
      </c>
      <c r="T130" s="223">
        <f>S130*H130</f>
        <v>0</v>
      </c>
      <c r="AR130" s="224" t="s">
        <v>201</v>
      </c>
      <c r="AT130" s="224" t="s">
        <v>196</v>
      </c>
      <c r="AU130" s="224" t="s">
        <v>136</v>
      </c>
      <c r="AY130" s="18" t="s">
        <v>194</v>
      </c>
      <c r="BE130" s="225">
        <f>IF(N130="základní",J130,0)</f>
        <v>0</v>
      </c>
      <c r="BF130" s="225">
        <f>IF(N130="snížená",J130,0)</f>
        <v>0</v>
      </c>
      <c r="BG130" s="225">
        <f>IF(N130="zákl. přenesená",J130,0)</f>
        <v>0</v>
      </c>
      <c r="BH130" s="225">
        <f>IF(N130="sníž. přenesená",J130,0)</f>
        <v>0</v>
      </c>
      <c r="BI130" s="225">
        <f>IF(N130="nulová",J130,0)</f>
        <v>0</v>
      </c>
      <c r="BJ130" s="18" t="s">
        <v>136</v>
      </c>
      <c r="BK130" s="225">
        <f>ROUND(I130*H130,2)</f>
        <v>0</v>
      </c>
      <c r="BL130" s="18" t="s">
        <v>201</v>
      </c>
      <c r="BM130" s="224" t="s">
        <v>2819</v>
      </c>
    </row>
    <row r="131" spans="2:47" s="1" customFormat="1" ht="12">
      <c r="B131" s="40"/>
      <c r="C131" s="41"/>
      <c r="D131" s="238" t="s">
        <v>264</v>
      </c>
      <c r="E131" s="41"/>
      <c r="F131" s="248" t="s">
        <v>2820</v>
      </c>
      <c r="G131" s="41"/>
      <c r="H131" s="41"/>
      <c r="I131" s="137"/>
      <c r="J131" s="41"/>
      <c r="K131" s="41"/>
      <c r="L131" s="45"/>
      <c r="M131" s="249"/>
      <c r="N131" s="85"/>
      <c r="O131" s="85"/>
      <c r="P131" s="85"/>
      <c r="Q131" s="85"/>
      <c r="R131" s="85"/>
      <c r="S131" s="85"/>
      <c r="T131" s="86"/>
      <c r="AT131" s="18" t="s">
        <v>264</v>
      </c>
      <c r="AU131" s="18" t="s">
        <v>136</v>
      </c>
    </row>
    <row r="132" spans="2:65" s="1" customFormat="1" ht="16.5" customHeight="1">
      <c r="B132" s="40"/>
      <c r="C132" s="213" t="s">
        <v>244</v>
      </c>
      <c r="D132" s="213" t="s">
        <v>196</v>
      </c>
      <c r="E132" s="214" t="s">
        <v>2821</v>
      </c>
      <c r="F132" s="215" t="s">
        <v>2822</v>
      </c>
      <c r="G132" s="216" t="s">
        <v>931</v>
      </c>
      <c r="H132" s="217">
        <v>1</v>
      </c>
      <c r="I132" s="218"/>
      <c r="J132" s="219">
        <f>ROUND(I132*H132,2)</f>
        <v>0</v>
      </c>
      <c r="K132" s="215" t="s">
        <v>32</v>
      </c>
      <c r="L132" s="45"/>
      <c r="M132" s="220" t="s">
        <v>32</v>
      </c>
      <c r="N132" s="221" t="s">
        <v>51</v>
      </c>
      <c r="O132" s="85"/>
      <c r="P132" s="222">
        <f>O132*H132</f>
        <v>0</v>
      </c>
      <c r="Q132" s="222">
        <v>0</v>
      </c>
      <c r="R132" s="222">
        <f>Q132*H132</f>
        <v>0</v>
      </c>
      <c r="S132" s="222">
        <v>0</v>
      </c>
      <c r="T132" s="223">
        <f>S132*H132</f>
        <v>0</v>
      </c>
      <c r="AR132" s="224" t="s">
        <v>201</v>
      </c>
      <c r="AT132" s="224" t="s">
        <v>196</v>
      </c>
      <c r="AU132" s="224" t="s">
        <v>136</v>
      </c>
      <c r="AY132" s="18" t="s">
        <v>194</v>
      </c>
      <c r="BE132" s="225">
        <f>IF(N132="základní",J132,0)</f>
        <v>0</v>
      </c>
      <c r="BF132" s="225">
        <f>IF(N132="snížená",J132,0)</f>
        <v>0</v>
      </c>
      <c r="BG132" s="225">
        <f>IF(N132="zákl. přenesená",J132,0)</f>
        <v>0</v>
      </c>
      <c r="BH132" s="225">
        <f>IF(N132="sníž. přenesená",J132,0)</f>
        <v>0</v>
      </c>
      <c r="BI132" s="225">
        <f>IF(N132="nulová",J132,0)</f>
        <v>0</v>
      </c>
      <c r="BJ132" s="18" t="s">
        <v>136</v>
      </c>
      <c r="BK132" s="225">
        <f>ROUND(I132*H132,2)</f>
        <v>0</v>
      </c>
      <c r="BL132" s="18" t="s">
        <v>201</v>
      </c>
      <c r="BM132" s="224" t="s">
        <v>2823</v>
      </c>
    </row>
    <row r="133" spans="2:47" s="1" customFormat="1" ht="12">
      <c r="B133" s="40"/>
      <c r="C133" s="41"/>
      <c r="D133" s="238" t="s">
        <v>264</v>
      </c>
      <c r="E133" s="41"/>
      <c r="F133" s="248" t="s">
        <v>2824</v>
      </c>
      <c r="G133" s="41"/>
      <c r="H133" s="41"/>
      <c r="I133" s="137"/>
      <c r="J133" s="41"/>
      <c r="K133" s="41"/>
      <c r="L133" s="45"/>
      <c r="M133" s="249"/>
      <c r="N133" s="85"/>
      <c r="O133" s="85"/>
      <c r="P133" s="85"/>
      <c r="Q133" s="85"/>
      <c r="R133" s="85"/>
      <c r="S133" s="85"/>
      <c r="T133" s="86"/>
      <c r="AT133" s="18" t="s">
        <v>264</v>
      </c>
      <c r="AU133" s="18" t="s">
        <v>136</v>
      </c>
    </row>
    <row r="134" spans="2:51" s="14" customFormat="1" ht="12">
      <c r="B134" s="261"/>
      <c r="C134" s="262"/>
      <c r="D134" s="238" t="s">
        <v>258</v>
      </c>
      <c r="E134" s="263" t="s">
        <v>32</v>
      </c>
      <c r="F134" s="264" t="s">
        <v>2825</v>
      </c>
      <c r="G134" s="262"/>
      <c r="H134" s="263" t="s">
        <v>32</v>
      </c>
      <c r="I134" s="265"/>
      <c r="J134" s="262"/>
      <c r="K134" s="262"/>
      <c r="L134" s="266"/>
      <c r="M134" s="267"/>
      <c r="N134" s="268"/>
      <c r="O134" s="268"/>
      <c r="P134" s="268"/>
      <c r="Q134" s="268"/>
      <c r="R134" s="268"/>
      <c r="S134" s="268"/>
      <c r="T134" s="269"/>
      <c r="AT134" s="270" t="s">
        <v>258</v>
      </c>
      <c r="AU134" s="270" t="s">
        <v>136</v>
      </c>
      <c r="AV134" s="14" t="s">
        <v>21</v>
      </c>
      <c r="AW134" s="14" t="s">
        <v>39</v>
      </c>
      <c r="AX134" s="14" t="s">
        <v>79</v>
      </c>
      <c r="AY134" s="270" t="s">
        <v>194</v>
      </c>
    </row>
    <row r="135" spans="2:51" s="12" customFormat="1" ht="12">
      <c r="B135" s="236"/>
      <c r="C135" s="237"/>
      <c r="D135" s="238" t="s">
        <v>258</v>
      </c>
      <c r="E135" s="239" t="s">
        <v>32</v>
      </c>
      <c r="F135" s="240" t="s">
        <v>21</v>
      </c>
      <c r="G135" s="237"/>
      <c r="H135" s="241">
        <v>1</v>
      </c>
      <c r="I135" s="242"/>
      <c r="J135" s="237"/>
      <c r="K135" s="237"/>
      <c r="L135" s="243"/>
      <c r="M135" s="244"/>
      <c r="N135" s="245"/>
      <c r="O135" s="245"/>
      <c r="P135" s="245"/>
      <c r="Q135" s="245"/>
      <c r="R135" s="245"/>
      <c r="S135" s="245"/>
      <c r="T135" s="246"/>
      <c r="AT135" s="247" t="s">
        <v>258</v>
      </c>
      <c r="AU135" s="247" t="s">
        <v>136</v>
      </c>
      <c r="AV135" s="12" t="s">
        <v>136</v>
      </c>
      <c r="AW135" s="12" t="s">
        <v>39</v>
      </c>
      <c r="AX135" s="12" t="s">
        <v>79</v>
      </c>
      <c r="AY135" s="247" t="s">
        <v>194</v>
      </c>
    </row>
    <row r="136" spans="2:51" s="13" customFormat="1" ht="12">
      <c r="B136" s="250"/>
      <c r="C136" s="251"/>
      <c r="D136" s="238" t="s">
        <v>258</v>
      </c>
      <c r="E136" s="252" t="s">
        <v>32</v>
      </c>
      <c r="F136" s="253" t="s">
        <v>278</v>
      </c>
      <c r="G136" s="251"/>
      <c r="H136" s="254">
        <v>1</v>
      </c>
      <c r="I136" s="255"/>
      <c r="J136" s="251"/>
      <c r="K136" s="251"/>
      <c r="L136" s="256"/>
      <c r="M136" s="257"/>
      <c r="N136" s="258"/>
      <c r="O136" s="258"/>
      <c r="P136" s="258"/>
      <c r="Q136" s="258"/>
      <c r="R136" s="258"/>
      <c r="S136" s="258"/>
      <c r="T136" s="259"/>
      <c r="AT136" s="260" t="s">
        <v>258</v>
      </c>
      <c r="AU136" s="260" t="s">
        <v>136</v>
      </c>
      <c r="AV136" s="13" t="s">
        <v>201</v>
      </c>
      <c r="AW136" s="13" t="s">
        <v>39</v>
      </c>
      <c r="AX136" s="13" t="s">
        <v>21</v>
      </c>
      <c r="AY136" s="260" t="s">
        <v>194</v>
      </c>
    </row>
    <row r="137" spans="2:65" s="1" customFormat="1" ht="16.5" customHeight="1">
      <c r="B137" s="40"/>
      <c r="C137" s="213" t="s">
        <v>248</v>
      </c>
      <c r="D137" s="213" t="s">
        <v>196</v>
      </c>
      <c r="E137" s="214" t="s">
        <v>2826</v>
      </c>
      <c r="F137" s="215" t="s">
        <v>2827</v>
      </c>
      <c r="G137" s="216" t="s">
        <v>931</v>
      </c>
      <c r="H137" s="217">
        <v>1</v>
      </c>
      <c r="I137" s="218"/>
      <c r="J137" s="219">
        <f>ROUND(I137*H137,2)</f>
        <v>0</v>
      </c>
      <c r="K137" s="215" t="s">
        <v>32</v>
      </c>
      <c r="L137" s="45"/>
      <c r="M137" s="220" t="s">
        <v>32</v>
      </c>
      <c r="N137" s="221" t="s">
        <v>51</v>
      </c>
      <c r="O137" s="85"/>
      <c r="P137" s="222">
        <f>O137*H137</f>
        <v>0</v>
      </c>
      <c r="Q137" s="222">
        <v>0</v>
      </c>
      <c r="R137" s="222">
        <f>Q137*H137</f>
        <v>0</v>
      </c>
      <c r="S137" s="222">
        <v>0</v>
      </c>
      <c r="T137" s="223">
        <f>S137*H137</f>
        <v>0</v>
      </c>
      <c r="AR137" s="224" t="s">
        <v>201</v>
      </c>
      <c r="AT137" s="224" t="s">
        <v>196</v>
      </c>
      <c r="AU137" s="224" t="s">
        <v>136</v>
      </c>
      <c r="AY137" s="18" t="s">
        <v>194</v>
      </c>
      <c r="BE137" s="225">
        <f>IF(N137="základní",J137,0)</f>
        <v>0</v>
      </c>
      <c r="BF137" s="225">
        <f>IF(N137="snížená",J137,0)</f>
        <v>0</v>
      </c>
      <c r="BG137" s="225">
        <f>IF(N137="zákl. přenesená",J137,0)</f>
        <v>0</v>
      </c>
      <c r="BH137" s="225">
        <f>IF(N137="sníž. přenesená",J137,0)</f>
        <v>0</v>
      </c>
      <c r="BI137" s="225">
        <f>IF(N137="nulová",J137,0)</f>
        <v>0</v>
      </c>
      <c r="BJ137" s="18" t="s">
        <v>136</v>
      </c>
      <c r="BK137" s="225">
        <f>ROUND(I137*H137,2)</f>
        <v>0</v>
      </c>
      <c r="BL137" s="18" t="s">
        <v>201</v>
      </c>
      <c r="BM137" s="224" t="s">
        <v>2828</v>
      </c>
    </row>
    <row r="138" spans="2:47" s="1" customFormat="1" ht="12">
      <c r="B138" s="40"/>
      <c r="C138" s="41"/>
      <c r="D138" s="238" t="s">
        <v>264</v>
      </c>
      <c r="E138" s="41"/>
      <c r="F138" s="248" t="s">
        <v>2829</v>
      </c>
      <c r="G138" s="41"/>
      <c r="H138" s="41"/>
      <c r="I138" s="137"/>
      <c r="J138" s="41"/>
      <c r="K138" s="41"/>
      <c r="L138" s="45"/>
      <c r="M138" s="249"/>
      <c r="N138" s="85"/>
      <c r="O138" s="85"/>
      <c r="P138" s="85"/>
      <c r="Q138" s="85"/>
      <c r="R138" s="85"/>
      <c r="S138" s="85"/>
      <c r="T138" s="86"/>
      <c r="AT138" s="18" t="s">
        <v>264</v>
      </c>
      <c r="AU138" s="18" t="s">
        <v>136</v>
      </c>
    </row>
    <row r="139" spans="2:63" s="11" customFormat="1" ht="22.8" customHeight="1">
      <c r="B139" s="197"/>
      <c r="C139" s="198"/>
      <c r="D139" s="199" t="s">
        <v>78</v>
      </c>
      <c r="E139" s="211" t="s">
        <v>2830</v>
      </c>
      <c r="F139" s="211" t="s">
        <v>2831</v>
      </c>
      <c r="G139" s="198"/>
      <c r="H139" s="198"/>
      <c r="I139" s="201"/>
      <c r="J139" s="212">
        <f>BK139</f>
        <v>0</v>
      </c>
      <c r="K139" s="198"/>
      <c r="L139" s="203"/>
      <c r="M139" s="204"/>
      <c r="N139" s="205"/>
      <c r="O139" s="205"/>
      <c r="P139" s="206">
        <f>SUM(P140:P158)</f>
        <v>0</v>
      </c>
      <c r="Q139" s="205"/>
      <c r="R139" s="206">
        <f>SUM(R140:R158)</f>
        <v>0</v>
      </c>
      <c r="S139" s="205"/>
      <c r="T139" s="207">
        <f>SUM(T140:T158)</f>
        <v>0</v>
      </c>
      <c r="AR139" s="208" t="s">
        <v>21</v>
      </c>
      <c r="AT139" s="209" t="s">
        <v>78</v>
      </c>
      <c r="AU139" s="209" t="s">
        <v>21</v>
      </c>
      <c r="AY139" s="208" t="s">
        <v>194</v>
      </c>
      <c r="BK139" s="210">
        <f>SUM(BK140:BK158)</f>
        <v>0</v>
      </c>
    </row>
    <row r="140" spans="2:65" s="1" customFormat="1" ht="16.5" customHeight="1">
      <c r="B140" s="40"/>
      <c r="C140" s="213" t="s">
        <v>254</v>
      </c>
      <c r="D140" s="213" t="s">
        <v>196</v>
      </c>
      <c r="E140" s="214" t="s">
        <v>2832</v>
      </c>
      <c r="F140" s="215" t="s">
        <v>2833</v>
      </c>
      <c r="G140" s="216" t="s">
        <v>931</v>
      </c>
      <c r="H140" s="217">
        <v>1</v>
      </c>
      <c r="I140" s="218"/>
      <c r="J140" s="219">
        <f>ROUND(I140*H140,2)</f>
        <v>0</v>
      </c>
      <c r="K140" s="215" t="s">
        <v>32</v>
      </c>
      <c r="L140" s="45"/>
      <c r="M140" s="220" t="s">
        <v>32</v>
      </c>
      <c r="N140" s="221" t="s">
        <v>51</v>
      </c>
      <c r="O140" s="85"/>
      <c r="P140" s="222">
        <f>O140*H140</f>
        <v>0</v>
      </c>
      <c r="Q140" s="222">
        <v>0</v>
      </c>
      <c r="R140" s="222">
        <f>Q140*H140</f>
        <v>0</v>
      </c>
      <c r="S140" s="222">
        <v>0</v>
      </c>
      <c r="T140" s="223">
        <f>S140*H140</f>
        <v>0</v>
      </c>
      <c r="AR140" s="224" t="s">
        <v>201</v>
      </c>
      <c r="AT140" s="224" t="s">
        <v>196</v>
      </c>
      <c r="AU140" s="224" t="s">
        <v>136</v>
      </c>
      <c r="AY140" s="18" t="s">
        <v>194</v>
      </c>
      <c r="BE140" s="225">
        <f>IF(N140="základní",J140,0)</f>
        <v>0</v>
      </c>
      <c r="BF140" s="225">
        <f>IF(N140="snížená",J140,0)</f>
        <v>0</v>
      </c>
      <c r="BG140" s="225">
        <f>IF(N140="zákl. přenesená",J140,0)</f>
        <v>0</v>
      </c>
      <c r="BH140" s="225">
        <f>IF(N140="sníž. přenesená",J140,0)</f>
        <v>0</v>
      </c>
      <c r="BI140" s="225">
        <f>IF(N140="nulová",J140,0)</f>
        <v>0</v>
      </c>
      <c r="BJ140" s="18" t="s">
        <v>136</v>
      </c>
      <c r="BK140" s="225">
        <f>ROUND(I140*H140,2)</f>
        <v>0</v>
      </c>
      <c r="BL140" s="18" t="s">
        <v>201</v>
      </c>
      <c r="BM140" s="224" t="s">
        <v>2834</v>
      </c>
    </row>
    <row r="141" spans="2:47" s="1" customFormat="1" ht="12">
      <c r="B141" s="40"/>
      <c r="C141" s="41"/>
      <c r="D141" s="238" t="s">
        <v>264</v>
      </c>
      <c r="E141" s="41"/>
      <c r="F141" s="248" t="s">
        <v>2835</v>
      </c>
      <c r="G141" s="41"/>
      <c r="H141" s="41"/>
      <c r="I141" s="137"/>
      <c r="J141" s="41"/>
      <c r="K141" s="41"/>
      <c r="L141" s="45"/>
      <c r="M141" s="249"/>
      <c r="N141" s="85"/>
      <c r="O141" s="85"/>
      <c r="P141" s="85"/>
      <c r="Q141" s="85"/>
      <c r="R141" s="85"/>
      <c r="S141" s="85"/>
      <c r="T141" s="86"/>
      <c r="AT141" s="18" t="s">
        <v>264</v>
      </c>
      <c r="AU141" s="18" t="s">
        <v>136</v>
      </c>
    </row>
    <row r="142" spans="2:51" s="14" customFormat="1" ht="12">
      <c r="B142" s="261"/>
      <c r="C142" s="262"/>
      <c r="D142" s="238" t="s">
        <v>258</v>
      </c>
      <c r="E142" s="263" t="s">
        <v>32</v>
      </c>
      <c r="F142" s="264" t="s">
        <v>2836</v>
      </c>
      <c r="G142" s="262"/>
      <c r="H142" s="263" t="s">
        <v>32</v>
      </c>
      <c r="I142" s="265"/>
      <c r="J142" s="262"/>
      <c r="K142" s="262"/>
      <c r="L142" s="266"/>
      <c r="M142" s="267"/>
      <c r="N142" s="268"/>
      <c r="O142" s="268"/>
      <c r="P142" s="268"/>
      <c r="Q142" s="268"/>
      <c r="R142" s="268"/>
      <c r="S142" s="268"/>
      <c r="T142" s="269"/>
      <c r="AT142" s="270" t="s">
        <v>258</v>
      </c>
      <c r="AU142" s="270" t="s">
        <v>136</v>
      </c>
      <c r="AV142" s="14" t="s">
        <v>21</v>
      </c>
      <c r="AW142" s="14" t="s">
        <v>39</v>
      </c>
      <c r="AX142" s="14" t="s">
        <v>79</v>
      </c>
      <c r="AY142" s="270" t="s">
        <v>194</v>
      </c>
    </row>
    <row r="143" spans="2:51" s="14" customFormat="1" ht="12">
      <c r="B143" s="261"/>
      <c r="C143" s="262"/>
      <c r="D143" s="238" t="s">
        <v>258</v>
      </c>
      <c r="E143" s="263" t="s">
        <v>32</v>
      </c>
      <c r="F143" s="264" t="s">
        <v>2837</v>
      </c>
      <c r="G143" s="262"/>
      <c r="H143" s="263" t="s">
        <v>32</v>
      </c>
      <c r="I143" s="265"/>
      <c r="J143" s="262"/>
      <c r="K143" s="262"/>
      <c r="L143" s="266"/>
      <c r="M143" s="267"/>
      <c r="N143" s="268"/>
      <c r="O143" s="268"/>
      <c r="P143" s="268"/>
      <c r="Q143" s="268"/>
      <c r="R143" s="268"/>
      <c r="S143" s="268"/>
      <c r="T143" s="269"/>
      <c r="AT143" s="270" t="s">
        <v>258</v>
      </c>
      <c r="AU143" s="270" t="s">
        <v>136</v>
      </c>
      <c r="AV143" s="14" t="s">
        <v>21</v>
      </c>
      <c r="AW143" s="14" t="s">
        <v>39</v>
      </c>
      <c r="AX143" s="14" t="s">
        <v>79</v>
      </c>
      <c r="AY143" s="270" t="s">
        <v>194</v>
      </c>
    </row>
    <row r="144" spans="2:51" s="14" customFormat="1" ht="12">
      <c r="B144" s="261"/>
      <c r="C144" s="262"/>
      <c r="D144" s="238" t="s">
        <v>258</v>
      </c>
      <c r="E144" s="263" t="s">
        <v>32</v>
      </c>
      <c r="F144" s="264" t="s">
        <v>2838</v>
      </c>
      <c r="G144" s="262"/>
      <c r="H144" s="263" t="s">
        <v>32</v>
      </c>
      <c r="I144" s="265"/>
      <c r="J144" s="262"/>
      <c r="K144" s="262"/>
      <c r="L144" s="266"/>
      <c r="M144" s="267"/>
      <c r="N144" s="268"/>
      <c r="O144" s="268"/>
      <c r="P144" s="268"/>
      <c r="Q144" s="268"/>
      <c r="R144" s="268"/>
      <c r="S144" s="268"/>
      <c r="T144" s="269"/>
      <c r="AT144" s="270" t="s">
        <v>258</v>
      </c>
      <c r="AU144" s="270" t="s">
        <v>136</v>
      </c>
      <c r="AV144" s="14" t="s">
        <v>21</v>
      </c>
      <c r="AW144" s="14" t="s">
        <v>39</v>
      </c>
      <c r="AX144" s="14" t="s">
        <v>79</v>
      </c>
      <c r="AY144" s="270" t="s">
        <v>194</v>
      </c>
    </row>
    <row r="145" spans="2:51" s="14" customFormat="1" ht="12">
      <c r="B145" s="261"/>
      <c r="C145" s="262"/>
      <c r="D145" s="238" t="s">
        <v>258</v>
      </c>
      <c r="E145" s="263" t="s">
        <v>32</v>
      </c>
      <c r="F145" s="264" t="s">
        <v>2839</v>
      </c>
      <c r="G145" s="262"/>
      <c r="H145" s="263" t="s">
        <v>32</v>
      </c>
      <c r="I145" s="265"/>
      <c r="J145" s="262"/>
      <c r="K145" s="262"/>
      <c r="L145" s="266"/>
      <c r="M145" s="267"/>
      <c r="N145" s="268"/>
      <c r="O145" s="268"/>
      <c r="P145" s="268"/>
      <c r="Q145" s="268"/>
      <c r="R145" s="268"/>
      <c r="S145" s="268"/>
      <c r="T145" s="269"/>
      <c r="AT145" s="270" t="s">
        <v>258</v>
      </c>
      <c r="AU145" s="270" t="s">
        <v>136</v>
      </c>
      <c r="AV145" s="14" t="s">
        <v>21</v>
      </c>
      <c r="AW145" s="14" t="s">
        <v>39</v>
      </c>
      <c r="AX145" s="14" t="s">
        <v>79</v>
      </c>
      <c r="AY145" s="270" t="s">
        <v>194</v>
      </c>
    </row>
    <row r="146" spans="2:51" s="14" customFormat="1" ht="12">
      <c r="B146" s="261"/>
      <c r="C146" s="262"/>
      <c r="D146" s="238" t="s">
        <v>258</v>
      </c>
      <c r="E146" s="263" t="s">
        <v>32</v>
      </c>
      <c r="F146" s="264" t="s">
        <v>2840</v>
      </c>
      <c r="G146" s="262"/>
      <c r="H146" s="263" t="s">
        <v>32</v>
      </c>
      <c r="I146" s="265"/>
      <c r="J146" s="262"/>
      <c r="K146" s="262"/>
      <c r="L146" s="266"/>
      <c r="M146" s="267"/>
      <c r="N146" s="268"/>
      <c r="O146" s="268"/>
      <c r="P146" s="268"/>
      <c r="Q146" s="268"/>
      <c r="R146" s="268"/>
      <c r="S146" s="268"/>
      <c r="T146" s="269"/>
      <c r="AT146" s="270" t="s">
        <v>258</v>
      </c>
      <c r="AU146" s="270" t="s">
        <v>136</v>
      </c>
      <c r="AV146" s="14" t="s">
        <v>21</v>
      </c>
      <c r="AW146" s="14" t="s">
        <v>39</v>
      </c>
      <c r="AX146" s="14" t="s">
        <v>79</v>
      </c>
      <c r="AY146" s="270" t="s">
        <v>194</v>
      </c>
    </row>
    <row r="147" spans="2:51" s="14" customFormat="1" ht="12">
      <c r="B147" s="261"/>
      <c r="C147" s="262"/>
      <c r="D147" s="238" t="s">
        <v>258</v>
      </c>
      <c r="E147" s="263" t="s">
        <v>32</v>
      </c>
      <c r="F147" s="264" t="s">
        <v>2841</v>
      </c>
      <c r="G147" s="262"/>
      <c r="H147" s="263" t="s">
        <v>32</v>
      </c>
      <c r="I147" s="265"/>
      <c r="J147" s="262"/>
      <c r="K147" s="262"/>
      <c r="L147" s="266"/>
      <c r="M147" s="267"/>
      <c r="N147" s="268"/>
      <c r="O147" s="268"/>
      <c r="P147" s="268"/>
      <c r="Q147" s="268"/>
      <c r="R147" s="268"/>
      <c r="S147" s="268"/>
      <c r="T147" s="269"/>
      <c r="AT147" s="270" t="s">
        <v>258</v>
      </c>
      <c r="AU147" s="270" t="s">
        <v>136</v>
      </c>
      <c r="AV147" s="14" t="s">
        <v>21</v>
      </c>
      <c r="AW147" s="14" t="s">
        <v>39</v>
      </c>
      <c r="AX147" s="14" t="s">
        <v>79</v>
      </c>
      <c r="AY147" s="270" t="s">
        <v>194</v>
      </c>
    </row>
    <row r="148" spans="2:51" s="12" customFormat="1" ht="12">
      <c r="B148" s="236"/>
      <c r="C148" s="237"/>
      <c r="D148" s="238" t="s">
        <v>258</v>
      </c>
      <c r="E148" s="239" t="s">
        <v>32</v>
      </c>
      <c r="F148" s="240" t="s">
        <v>21</v>
      </c>
      <c r="G148" s="237"/>
      <c r="H148" s="241">
        <v>1</v>
      </c>
      <c r="I148" s="242"/>
      <c r="J148" s="237"/>
      <c r="K148" s="237"/>
      <c r="L148" s="243"/>
      <c r="M148" s="244"/>
      <c r="N148" s="245"/>
      <c r="O148" s="245"/>
      <c r="P148" s="245"/>
      <c r="Q148" s="245"/>
      <c r="R148" s="245"/>
      <c r="S148" s="245"/>
      <c r="T148" s="246"/>
      <c r="AT148" s="247" t="s">
        <v>258</v>
      </c>
      <c r="AU148" s="247" t="s">
        <v>136</v>
      </c>
      <c r="AV148" s="12" t="s">
        <v>136</v>
      </c>
      <c r="AW148" s="12" t="s">
        <v>39</v>
      </c>
      <c r="AX148" s="12" t="s">
        <v>79</v>
      </c>
      <c r="AY148" s="247" t="s">
        <v>194</v>
      </c>
    </row>
    <row r="149" spans="2:51" s="13" customFormat="1" ht="12">
      <c r="B149" s="250"/>
      <c r="C149" s="251"/>
      <c r="D149" s="238" t="s">
        <v>258</v>
      </c>
      <c r="E149" s="252" t="s">
        <v>32</v>
      </c>
      <c r="F149" s="253" t="s">
        <v>278</v>
      </c>
      <c r="G149" s="251"/>
      <c r="H149" s="254">
        <v>1</v>
      </c>
      <c r="I149" s="255"/>
      <c r="J149" s="251"/>
      <c r="K149" s="251"/>
      <c r="L149" s="256"/>
      <c r="M149" s="257"/>
      <c r="N149" s="258"/>
      <c r="O149" s="258"/>
      <c r="P149" s="258"/>
      <c r="Q149" s="258"/>
      <c r="R149" s="258"/>
      <c r="S149" s="258"/>
      <c r="T149" s="259"/>
      <c r="AT149" s="260" t="s">
        <v>258</v>
      </c>
      <c r="AU149" s="260" t="s">
        <v>136</v>
      </c>
      <c r="AV149" s="13" t="s">
        <v>201</v>
      </c>
      <c r="AW149" s="13" t="s">
        <v>39</v>
      </c>
      <c r="AX149" s="13" t="s">
        <v>21</v>
      </c>
      <c r="AY149" s="260" t="s">
        <v>194</v>
      </c>
    </row>
    <row r="150" spans="2:65" s="1" customFormat="1" ht="16.5" customHeight="1">
      <c r="B150" s="40"/>
      <c r="C150" s="213" t="s">
        <v>8</v>
      </c>
      <c r="D150" s="213" t="s">
        <v>196</v>
      </c>
      <c r="E150" s="214" t="s">
        <v>2842</v>
      </c>
      <c r="F150" s="215" t="s">
        <v>2843</v>
      </c>
      <c r="G150" s="216" t="s">
        <v>931</v>
      </c>
      <c r="H150" s="217">
        <v>1</v>
      </c>
      <c r="I150" s="218"/>
      <c r="J150" s="219">
        <f>ROUND(I150*H150,2)</f>
        <v>0</v>
      </c>
      <c r="K150" s="215" t="s">
        <v>32</v>
      </c>
      <c r="L150" s="45"/>
      <c r="M150" s="220" t="s">
        <v>32</v>
      </c>
      <c r="N150" s="221" t="s">
        <v>51</v>
      </c>
      <c r="O150" s="85"/>
      <c r="P150" s="222">
        <f>O150*H150</f>
        <v>0</v>
      </c>
      <c r="Q150" s="222">
        <v>0</v>
      </c>
      <c r="R150" s="222">
        <f>Q150*H150</f>
        <v>0</v>
      </c>
      <c r="S150" s="222">
        <v>0</v>
      </c>
      <c r="T150" s="223">
        <f>S150*H150</f>
        <v>0</v>
      </c>
      <c r="AR150" s="224" t="s">
        <v>201</v>
      </c>
      <c r="AT150" s="224" t="s">
        <v>196</v>
      </c>
      <c r="AU150" s="224" t="s">
        <v>136</v>
      </c>
      <c r="AY150" s="18" t="s">
        <v>194</v>
      </c>
      <c r="BE150" s="225">
        <f>IF(N150="základní",J150,0)</f>
        <v>0</v>
      </c>
      <c r="BF150" s="225">
        <f>IF(N150="snížená",J150,0)</f>
        <v>0</v>
      </c>
      <c r="BG150" s="225">
        <f>IF(N150="zákl. přenesená",J150,0)</f>
        <v>0</v>
      </c>
      <c r="BH150" s="225">
        <f>IF(N150="sníž. přenesená",J150,0)</f>
        <v>0</v>
      </c>
      <c r="BI150" s="225">
        <f>IF(N150="nulová",J150,0)</f>
        <v>0</v>
      </c>
      <c r="BJ150" s="18" t="s">
        <v>136</v>
      </c>
      <c r="BK150" s="225">
        <f>ROUND(I150*H150,2)</f>
        <v>0</v>
      </c>
      <c r="BL150" s="18" t="s">
        <v>201</v>
      </c>
      <c r="BM150" s="224" t="s">
        <v>2844</v>
      </c>
    </row>
    <row r="151" spans="2:47" s="1" customFormat="1" ht="12">
      <c r="B151" s="40"/>
      <c r="C151" s="41"/>
      <c r="D151" s="238" t="s">
        <v>264</v>
      </c>
      <c r="E151" s="41"/>
      <c r="F151" s="248" t="s">
        <v>2845</v>
      </c>
      <c r="G151" s="41"/>
      <c r="H151" s="41"/>
      <c r="I151" s="137"/>
      <c r="J151" s="41"/>
      <c r="K151" s="41"/>
      <c r="L151" s="45"/>
      <c r="M151" s="249"/>
      <c r="N151" s="85"/>
      <c r="O151" s="85"/>
      <c r="P151" s="85"/>
      <c r="Q151" s="85"/>
      <c r="R151" s="85"/>
      <c r="S151" s="85"/>
      <c r="T151" s="86"/>
      <c r="AT151" s="18" t="s">
        <v>264</v>
      </c>
      <c r="AU151" s="18" t="s">
        <v>136</v>
      </c>
    </row>
    <row r="152" spans="2:65" s="1" customFormat="1" ht="16.5" customHeight="1">
      <c r="B152" s="40"/>
      <c r="C152" s="213" t="s">
        <v>267</v>
      </c>
      <c r="D152" s="213" t="s">
        <v>196</v>
      </c>
      <c r="E152" s="214" t="s">
        <v>2846</v>
      </c>
      <c r="F152" s="215" t="s">
        <v>2847</v>
      </c>
      <c r="G152" s="216" t="s">
        <v>931</v>
      </c>
      <c r="H152" s="217">
        <v>1</v>
      </c>
      <c r="I152" s="218"/>
      <c r="J152" s="219">
        <f>ROUND(I152*H152,2)</f>
        <v>0</v>
      </c>
      <c r="K152" s="215" t="s">
        <v>32</v>
      </c>
      <c r="L152" s="45"/>
      <c r="M152" s="220" t="s">
        <v>32</v>
      </c>
      <c r="N152" s="221" t="s">
        <v>51</v>
      </c>
      <c r="O152" s="85"/>
      <c r="P152" s="222">
        <f>O152*H152</f>
        <v>0</v>
      </c>
      <c r="Q152" s="222">
        <v>0</v>
      </c>
      <c r="R152" s="222">
        <f>Q152*H152</f>
        <v>0</v>
      </c>
      <c r="S152" s="222">
        <v>0</v>
      </c>
      <c r="T152" s="223">
        <f>S152*H152</f>
        <v>0</v>
      </c>
      <c r="AR152" s="224" t="s">
        <v>201</v>
      </c>
      <c r="AT152" s="224" t="s">
        <v>196</v>
      </c>
      <c r="AU152" s="224" t="s">
        <v>136</v>
      </c>
      <c r="AY152" s="18" t="s">
        <v>194</v>
      </c>
      <c r="BE152" s="225">
        <f>IF(N152="základní",J152,0)</f>
        <v>0</v>
      </c>
      <c r="BF152" s="225">
        <f>IF(N152="snížená",J152,0)</f>
        <v>0</v>
      </c>
      <c r="BG152" s="225">
        <f>IF(N152="zákl. přenesená",J152,0)</f>
        <v>0</v>
      </c>
      <c r="BH152" s="225">
        <f>IF(N152="sníž. přenesená",J152,0)</f>
        <v>0</v>
      </c>
      <c r="BI152" s="225">
        <f>IF(N152="nulová",J152,0)</f>
        <v>0</v>
      </c>
      <c r="BJ152" s="18" t="s">
        <v>136</v>
      </c>
      <c r="BK152" s="225">
        <f>ROUND(I152*H152,2)</f>
        <v>0</v>
      </c>
      <c r="BL152" s="18" t="s">
        <v>201</v>
      </c>
      <c r="BM152" s="224" t="s">
        <v>2848</v>
      </c>
    </row>
    <row r="153" spans="2:51" s="14" customFormat="1" ht="12">
      <c r="B153" s="261"/>
      <c r="C153" s="262"/>
      <c r="D153" s="238" t="s">
        <v>258</v>
      </c>
      <c r="E153" s="263" t="s">
        <v>32</v>
      </c>
      <c r="F153" s="264" t="s">
        <v>2849</v>
      </c>
      <c r="G153" s="262"/>
      <c r="H153" s="263" t="s">
        <v>32</v>
      </c>
      <c r="I153" s="265"/>
      <c r="J153" s="262"/>
      <c r="K153" s="262"/>
      <c r="L153" s="266"/>
      <c r="M153" s="267"/>
      <c r="N153" s="268"/>
      <c r="O153" s="268"/>
      <c r="P153" s="268"/>
      <c r="Q153" s="268"/>
      <c r="R153" s="268"/>
      <c r="S153" s="268"/>
      <c r="T153" s="269"/>
      <c r="AT153" s="270" t="s">
        <v>258</v>
      </c>
      <c r="AU153" s="270" t="s">
        <v>136</v>
      </c>
      <c r="AV153" s="14" t="s">
        <v>21</v>
      </c>
      <c r="AW153" s="14" t="s">
        <v>39</v>
      </c>
      <c r="AX153" s="14" t="s">
        <v>79</v>
      </c>
      <c r="AY153" s="270" t="s">
        <v>194</v>
      </c>
    </row>
    <row r="154" spans="2:51" s="14" customFormat="1" ht="12">
      <c r="B154" s="261"/>
      <c r="C154" s="262"/>
      <c r="D154" s="238" t="s">
        <v>258</v>
      </c>
      <c r="E154" s="263" t="s">
        <v>32</v>
      </c>
      <c r="F154" s="264" t="s">
        <v>2850</v>
      </c>
      <c r="G154" s="262"/>
      <c r="H154" s="263" t="s">
        <v>32</v>
      </c>
      <c r="I154" s="265"/>
      <c r="J154" s="262"/>
      <c r="K154" s="262"/>
      <c r="L154" s="266"/>
      <c r="M154" s="267"/>
      <c r="N154" s="268"/>
      <c r="O154" s="268"/>
      <c r="P154" s="268"/>
      <c r="Q154" s="268"/>
      <c r="R154" s="268"/>
      <c r="S154" s="268"/>
      <c r="T154" s="269"/>
      <c r="AT154" s="270" t="s">
        <v>258</v>
      </c>
      <c r="AU154" s="270" t="s">
        <v>136</v>
      </c>
      <c r="AV154" s="14" t="s">
        <v>21</v>
      </c>
      <c r="AW154" s="14" t="s">
        <v>39</v>
      </c>
      <c r="AX154" s="14" t="s">
        <v>79</v>
      </c>
      <c r="AY154" s="270" t="s">
        <v>194</v>
      </c>
    </row>
    <row r="155" spans="2:51" s="14" customFormat="1" ht="12">
      <c r="B155" s="261"/>
      <c r="C155" s="262"/>
      <c r="D155" s="238" t="s">
        <v>258</v>
      </c>
      <c r="E155" s="263" t="s">
        <v>32</v>
      </c>
      <c r="F155" s="264" t="s">
        <v>2851</v>
      </c>
      <c r="G155" s="262"/>
      <c r="H155" s="263" t="s">
        <v>32</v>
      </c>
      <c r="I155" s="265"/>
      <c r="J155" s="262"/>
      <c r="K155" s="262"/>
      <c r="L155" s="266"/>
      <c r="M155" s="267"/>
      <c r="N155" s="268"/>
      <c r="O155" s="268"/>
      <c r="P155" s="268"/>
      <c r="Q155" s="268"/>
      <c r="R155" s="268"/>
      <c r="S155" s="268"/>
      <c r="T155" s="269"/>
      <c r="AT155" s="270" t="s">
        <v>258</v>
      </c>
      <c r="AU155" s="270" t="s">
        <v>136</v>
      </c>
      <c r="AV155" s="14" t="s">
        <v>21</v>
      </c>
      <c r="AW155" s="14" t="s">
        <v>39</v>
      </c>
      <c r="AX155" s="14" t="s">
        <v>79</v>
      </c>
      <c r="AY155" s="270" t="s">
        <v>194</v>
      </c>
    </row>
    <row r="156" spans="2:51" s="14" customFormat="1" ht="12">
      <c r="B156" s="261"/>
      <c r="C156" s="262"/>
      <c r="D156" s="238" t="s">
        <v>258</v>
      </c>
      <c r="E156" s="263" t="s">
        <v>32</v>
      </c>
      <c r="F156" s="264" t="s">
        <v>2852</v>
      </c>
      <c r="G156" s="262"/>
      <c r="H156" s="263" t="s">
        <v>32</v>
      </c>
      <c r="I156" s="265"/>
      <c r="J156" s="262"/>
      <c r="K156" s="262"/>
      <c r="L156" s="266"/>
      <c r="M156" s="267"/>
      <c r="N156" s="268"/>
      <c r="O156" s="268"/>
      <c r="P156" s="268"/>
      <c r="Q156" s="268"/>
      <c r="R156" s="268"/>
      <c r="S156" s="268"/>
      <c r="T156" s="269"/>
      <c r="AT156" s="270" t="s">
        <v>258</v>
      </c>
      <c r="AU156" s="270" t="s">
        <v>136</v>
      </c>
      <c r="AV156" s="14" t="s">
        <v>21</v>
      </c>
      <c r="AW156" s="14" t="s">
        <v>39</v>
      </c>
      <c r="AX156" s="14" t="s">
        <v>79</v>
      </c>
      <c r="AY156" s="270" t="s">
        <v>194</v>
      </c>
    </row>
    <row r="157" spans="2:51" s="12" customFormat="1" ht="12">
      <c r="B157" s="236"/>
      <c r="C157" s="237"/>
      <c r="D157" s="238" t="s">
        <v>258</v>
      </c>
      <c r="E157" s="239" t="s">
        <v>32</v>
      </c>
      <c r="F157" s="240" t="s">
        <v>21</v>
      </c>
      <c r="G157" s="237"/>
      <c r="H157" s="241">
        <v>1</v>
      </c>
      <c r="I157" s="242"/>
      <c r="J157" s="237"/>
      <c r="K157" s="237"/>
      <c r="L157" s="243"/>
      <c r="M157" s="244"/>
      <c r="N157" s="245"/>
      <c r="O157" s="245"/>
      <c r="P157" s="245"/>
      <c r="Q157" s="245"/>
      <c r="R157" s="245"/>
      <c r="S157" s="245"/>
      <c r="T157" s="246"/>
      <c r="AT157" s="247" t="s">
        <v>258</v>
      </c>
      <c r="AU157" s="247" t="s">
        <v>136</v>
      </c>
      <c r="AV157" s="12" t="s">
        <v>136</v>
      </c>
      <c r="AW157" s="12" t="s">
        <v>39</v>
      </c>
      <c r="AX157" s="12" t="s">
        <v>79</v>
      </c>
      <c r="AY157" s="247" t="s">
        <v>194</v>
      </c>
    </row>
    <row r="158" spans="2:51" s="13" customFormat="1" ht="12">
      <c r="B158" s="250"/>
      <c r="C158" s="251"/>
      <c r="D158" s="238" t="s">
        <v>258</v>
      </c>
      <c r="E158" s="252" t="s">
        <v>32</v>
      </c>
      <c r="F158" s="253" t="s">
        <v>278</v>
      </c>
      <c r="G158" s="251"/>
      <c r="H158" s="254">
        <v>1</v>
      </c>
      <c r="I158" s="255"/>
      <c r="J158" s="251"/>
      <c r="K158" s="251"/>
      <c r="L158" s="256"/>
      <c r="M158" s="295"/>
      <c r="N158" s="296"/>
      <c r="O158" s="296"/>
      <c r="P158" s="296"/>
      <c r="Q158" s="296"/>
      <c r="R158" s="296"/>
      <c r="S158" s="296"/>
      <c r="T158" s="297"/>
      <c r="AT158" s="260" t="s">
        <v>258</v>
      </c>
      <c r="AU158" s="260" t="s">
        <v>136</v>
      </c>
      <c r="AV158" s="13" t="s">
        <v>201</v>
      </c>
      <c r="AW158" s="13" t="s">
        <v>39</v>
      </c>
      <c r="AX158" s="13" t="s">
        <v>21</v>
      </c>
      <c r="AY158" s="260" t="s">
        <v>194</v>
      </c>
    </row>
    <row r="159" spans="2:12" s="1" customFormat="1" ht="6.95" customHeight="1">
      <c r="B159" s="60"/>
      <c r="C159" s="61"/>
      <c r="D159" s="61"/>
      <c r="E159" s="61"/>
      <c r="F159" s="61"/>
      <c r="G159" s="61"/>
      <c r="H159" s="61"/>
      <c r="I159" s="163"/>
      <c r="J159" s="61"/>
      <c r="K159" s="61"/>
      <c r="L159" s="45"/>
    </row>
  </sheetData>
  <sheetProtection password="CC35" sheet="1" objects="1" scenarios="1" formatColumns="0" formatRows="0" autoFilter="0"/>
  <autoFilter ref="C81:K158"/>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141</v>
      </c>
    </row>
    <row r="3" spans="2:46" ht="6.95" customHeight="1">
      <c r="B3" s="130"/>
      <c r="C3" s="131"/>
      <c r="D3" s="131"/>
      <c r="E3" s="131"/>
      <c r="F3" s="131"/>
      <c r="G3" s="131"/>
      <c r="H3" s="131"/>
      <c r="I3" s="132"/>
      <c r="J3" s="131"/>
      <c r="K3" s="131"/>
      <c r="L3" s="21"/>
      <c r="AT3" s="18" t="s">
        <v>136</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2853</v>
      </c>
      <c r="F9" s="1"/>
      <c r="G9" s="1"/>
      <c r="H9" s="1"/>
      <c r="I9" s="137"/>
      <c r="L9" s="45"/>
    </row>
    <row r="10" spans="2:12" s="1" customFormat="1" ht="12">
      <c r="B10" s="45"/>
      <c r="I10" s="137"/>
      <c r="L10" s="45"/>
    </row>
    <row r="11" spans="2:12" s="1" customFormat="1" ht="12" customHeight="1">
      <c r="B11" s="45"/>
      <c r="D11" s="135" t="s">
        <v>18</v>
      </c>
      <c r="F11" s="139" t="s">
        <v>32</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ROUND(J79,2)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ROUND((SUM(BE79:BE102)),2)</f>
        <v>0</v>
      </c>
      <c r="I33" s="152">
        <v>0.21</v>
      </c>
      <c r="J33" s="151">
        <f>ROUND(((SUM(BE79:BE102))*I33),2)</f>
        <v>0</v>
      </c>
      <c r="L33" s="45"/>
    </row>
    <row r="34" spans="2:12" s="1" customFormat="1" ht="14.4" customHeight="1">
      <c r="B34" s="45"/>
      <c r="E34" s="135" t="s">
        <v>51</v>
      </c>
      <c r="F34" s="151">
        <f>ROUND((SUM(BF79:BF102)),2)</f>
        <v>0</v>
      </c>
      <c r="I34" s="152">
        <v>0.15</v>
      </c>
      <c r="J34" s="151">
        <f>ROUND(((SUM(BF79:BF102))*I34),2)</f>
        <v>0</v>
      </c>
      <c r="L34" s="45"/>
    </row>
    <row r="35" spans="2:12" s="1" customFormat="1" ht="14.4" customHeight="1" hidden="1">
      <c r="B35" s="45"/>
      <c r="E35" s="135" t="s">
        <v>52</v>
      </c>
      <c r="F35" s="151">
        <f>ROUND((SUM(BG79:BG102)),2)</f>
        <v>0</v>
      </c>
      <c r="I35" s="152">
        <v>0.21</v>
      </c>
      <c r="J35" s="151">
        <f>0</f>
        <v>0</v>
      </c>
      <c r="L35" s="45"/>
    </row>
    <row r="36" spans="2:12" s="1" customFormat="1" ht="14.4" customHeight="1" hidden="1">
      <c r="B36" s="45"/>
      <c r="E36" s="135" t="s">
        <v>53</v>
      </c>
      <c r="F36" s="151">
        <f>ROUND((SUM(BH79:BH102)),2)</f>
        <v>0</v>
      </c>
      <c r="I36" s="152">
        <v>0.15</v>
      </c>
      <c r="J36" s="151">
        <f>0</f>
        <v>0</v>
      </c>
      <c r="L36" s="45"/>
    </row>
    <row r="37" spans="2:12" s="1" customFormat="1" ht="14.4" customHeight="1" hidden="1">
      <c r="B37" s="45"/>
      <c r="E37" s="135" t="s">
        <v>54</v>
      </c>
      <c r="F37" s="151">
        <f>ROUND((SUM(BI79:BI102)),2)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Demolice - Demolice stávajícího objektu</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J79</f>
        <v>0</v>
      </c>
      <c r="K59" s="41"/>
      <c r="L59" s="45"/>
      <c r="AU59" s="18" t="s">
        <v>151</v>
      </c>
    </row>
    <row r="60" spans="2:12" s="1" customFormat="1" ht="21.8" customHeight="1">
      <c r="B60" s="40"/>
      <c r="C60" s="41"/>
      <c r="D60" s="41"/>
      <c r="E60" s="41"/>
      <c r="F60" s="41"/>
      <c r="G60" s="41"/>
      <c r="H60" s="41"/>
      <c r="I60" s="137"/>
      <c r="J60" s="41"/>
      <c r="K60" s="41"/>
      <c r="L60" s="45"/>
    </row>
    <row r="61" spans="2:12" s="1" customFormat="1" ht="6.95" customHeight="1">
      <c r="B61" s="60"/>
      <c r="C61" s="61"/>
      <c r="D61" s="61"/>
      <c r="E61" s="61"/>
      <c r="F61" s="61"/>
      <c r="G61" s="61"/>
      <c r="H61" s="61"/>
      <c r="I61" s="163"/>
      <c r="J61" s="61"/>
      <c r="K61" s="61"/>
      <c r="L61" s="45"/>
    </row>
    <row r="65" spans="2:12" s="1" customFormat="1" ht="6.95" customHeight="1">
      <c r="B65" s="62"/>
      <c r="C65" s="63"/>
      <c r="D65" s="63"/>
      <c r="E65" s="63"/>
      <c r="F65" s="63"/>
      <c r="G65" s="63"/>
      <c r="H65" s="63"/>
      <c r="I65" s="166"/>
      <c r="J65" s="63"/>
      <c r="K65" s="63"/>
      <c r="L65" s="45"/>
    </row>
    <row r="66" spans="2:12" s="1" customFormat="1" ht="24.95" customHeight="1">
      <c r="B66" s="40"/>
      <c r="C66" s="24" t="s">
        <v>179</v>
      </c>
      <c r="D66" s="41"/>
      <c r="E66" s="41"/>
      <c r="F66" s="41"/>
      <c r="G66" s="41"/>
      <c r="H66" s="41"/>
      <c r="I66" s="137"/>
      <c r="J66" s="41"/>
      <c r="K66" s="41"/>
      <c r="L66" s="45"/>
    </row>
    <row r="67" spans="2:12" s="1" customFormat="1" ht="6.95" customHeight="1">
      <c r="B67" s="40"/>
      <c r="C67" s="41"/>
      <c r="D67" s="41"/>
      <c r="E67" s="41"/>
      <c r="F67" s="41"/>
      <c r="G67" s="41"/>
      <c r="H67" s="41"/>
      <c r="I67" s="137"/>
      <c r="J67" s="41"/>
      <c r="K67" s="41"/>
      <c r="L67" s="45"/>
    </row>
    <row r="68" spans="2:12" s="1" customFormat="1" ht="12" customHeight="1">
      <c r="B68" s="40"/>
      <c r="C68" s="33" t="s">
        <v>16</v>
      </c>
      <c r="D68" s="41"/>
      <c r="E68" s="41"/>
      <c r="F68" s="41"/>
      <c r="G68" s="41"/>
      <c r="H68" s="41"/>
      <c r="I68" s="137"/>
      <c r="J68" s="41"/>
      <c r="K68" s="41"/>
      <c r="L68" s="45"/>
    </row>
    <row r="69" spans="2:12" s="1" customFormat="1" ht="16.5" customHeight="1">
      <c r="B69" s="40"/>
      <c r="C69" s="41"/>
      <c r="D69" s="41"/>
      <c r="E69" s="167" t="str">
        <f>E7</f>
        <v>TRANSFORMACE DOMOV HÁJ II.</v>
      </c>
      <c r="F69" s="33"/>
      <c r="G69" s="33"/>
      <c r="H69" s="33"/>
      <c r="I69" s="137"/>
      <c r="J69" s="41"/>
      <c r="K69" s="41"/>
      <c r="L69" s="45"/>
    </row>
    <row r="70" spans="2:12" s="1" customFormat="1" ht="12" customHeight="1">
      <c r="B70" s="40"/>
      <c r="C70" s="33" t="s">
        <v>146</v>
      </c>
      <c r="D70" s="41"/>
      <c r="E70" s="41"/>
      <c r="F70" s="41"/>
      <c r="G70" s="41"/>
      <c r="H70" s="41"/>
      <c r="I70" s="137"/>
      <c r="J70" s="41"/>
      <c r="K70" s="41"/>
      <c r="L70" s="45"/>
    </row>
    <row r="71" spans="2:12" s="1" customFormat="1" ht="16.5" customHeight="1">
      <c r="B71" s="40"/>
      <c r="C71" s="41"/>
      <c r="D71" s="41"/>
      <c r="E71" s="70" t="str">
        <f>E9</f>
        <v>Demolice - Demolice stávajícího objektu</v>
      </c>
      <c r="F71" s="41"/>
      <c r="G71" s="41"/>
      <c r="H71" s="41"/>
      <c r="I71" s="137"/>
      <c r="J71" s="41"/>
      <c r="K71" s="41"/>
      <c r="L71" s="45"/>
    </row>
    <row r="72" spans="2:12" s="1" customFormat="1" ht="6.95" customHeight="1">
      <c r="B72" s="40"/>
      <c r="C72" s="41"/>
      <c r="D72" s="41"/>
      <c r="E72" s="41"/>
      <c r="F72" s="41"/>
      <c r="G72" s="41"/>
      <c r="H72" s="41"/>
      <c r="I72" s="137"/>
      <c r="J72" s="41"/>
      <c r="K72" s="41"/>
      <c r="L72" s="45"/>
    </row>
    <row r="73" spans="2:12" s="1" customFormat="1" ht="12" customHeight="1">
      <c r="B73" s="40"/>
      <c r="C73" s="33" t="s">
        <v>22</v>
      </c>
      <c r="D73" s="41"/>
      <c r="E73" s="41"/>
      <c r="F73" s="28" t="str">
        <f>F12</f>
        <v>Ledeč nad Sázavou</v>
      </c>
      <c r="G73" s="41"/>
      <c r="H73" s="41"/>
      <c r="I73" s="140" t="s">
        <v>24</v>
      </c>
      <c r="J73" s="73" t="str">
        <f>IF(J12="","",J12)</f>
        <v>1. 5. 2017</v>
      </c>
      <c r="K73" s="41"/>
      <c r="L73" s="45"/>
    </row>
    <row r="74" spans="2:12" s="1" customFormat="1" ht="6.95" customHeight="1">
      <c r="B74" s="40"/>
      <c r="C74" s="41"/>
      <c r="D74" s="41"/>
      <c r="E74" s="41"/>
      <c r="F74" s="41"/>
      <c r="G74" s="41"/>
      <c r="H74" s="41"/>
      <c r="I74" s="137"/>
      <c r="J74" s="41"/>
      <c r="K74" s="41"/>
      <c r="L74" s="45"/>
    </row>
    <row r="75" spans="2:12" s="1" customFormat="1" ht="15.15" customHeight="1">
      <c r="B75" s="40"/>
      <c r="C75" s="33" t="s">
        <v>30</v>
      </c>
      <c r="D75" s="41"/>
      <c r="E75" s="41"/>
      <c r="F75" s="28" t="str">
        <f>E15</f>
        <v>Kraj Vysočina, Žižkova 57</v>
      </c>
      <c r="G75" s="41"/>
      <c r="H75" s="41"/>
      <c r="I75" s="140" t="s">
        <v>37</v>
      </c>
      <c r="J75" s="38" t="str">
        <f>E21</f>
        <v>Miroslav Vorel, DiS</v>
      </c>
      <c r="K75" s="41"/>
      <c r="L75" s="45"/>
    </row>
    <row r="76" spans="2:12" s="1" customFormat="1" ht="27.9" customHeight="1">
      <c r="B76" s="40"/>
      <c r="C76" s="33" t="s">
        <v>35</v>
      </c>
      <c r="D76" s="41"/>
      <c r="E76" s="41"/>
      <c r="F76" s="28" t="str">
        <f>IF(E18="","",E18)</f>
        <v>Vyplň údaj</v>
      </c>
      <c r="G76" s="41"/>
      <c r="H76" s="41"/>
      <c r="I76" s="140" t="s">
        <v>40</v>
      </c>
      <c r="J76" s="38" t="str">
        <f>E24</f>
        <v>Ing. arch, Martin Jirovský</v>
      </c>
      <c r="K76" s="41"/>
      <c r="L76" s="45"/>
    </row>
    <row r="77" spans="2:12" s="1" customFormat="1" ht="10.3" customHeight="1">
      <c r="B77" s="40"/>
      <c r="C77" s="41"/>
      <c r="D77" s="41"/>
      <c r="E77" s="41"/>
      <c r="F77" s="41"/>
      <c r="G77" s="41"/>
      <c r="H77" s="41"/>
      <c r="I77" s="137"/>
      <c r="J77" s="41"/>
      <c r="K77" s="41"/>
      <c r="L77" s="45"/>
    </row>
    <row r="78" spans="2:20" s="10" customFormat="1" ht="29.25" customHeight="1">
      <c r="B78" s="187"/>
      <c r="C78" s="188" t="s">
        <v>180</v>
      </c>
      <c r="D78" s="189" t="s">
        <v>64</v>
      </c>
      <c r="E78" s="189" t="s">
        <v>60</v>
      </c>
      <c r="F78" s="189" t="s">
        <v>61</v>
      </c>
      <c r="G78" s="189" t="s">
        <v>181</v>
      </c>
      <c r="H78" s="189" t="s">
        <v>182</v>
      </c>
      <c r="I78" s="190" t="s">
        <v>183</v>
      </c>
      <c r="J78" s="189" t="s">
        <v>150</v>
      </c>
      <c r="K78" s="191" t="s">
        <v>184</v>
      </c>
      <c r="L78" s="192"/>
      <c r="M78" s="93" t="s">
        <v>32</v>
      </c>
      <c r="N78" s="94" t="s">
        <v>49</v>
      </c>
      <c r="O78" s="94" t="s">
        <v>185</v>
      </c>
      <c r="P78" s="94" t="s">
        <v>186</v>
      </c>
      <c r="Q78" s="94" t="s">
        <v>187</v>
      </c>
      <c r="R78" s="94" t="s">
        <v>188</v>
      </c>
      <c r="S78" s="94" t="s">
        <v>189</v>
      </c>
      <c r="T78" s="95" t="s">
        <v>190</v>
      </c>
    </row>
    <row r="79" spans="2:63" s="1" customFormat="1" ht="22.8" customHeight="1">
      <c r="B79" s="40"/>
      <c r="C79" s="100" t="s">
        <v>191</v>
      </c>
      <c r="D79" s="41"/>
      <c r="E79" s="41"/>
      <c r="F79" s="41"/>
      <c r="G79" s="41"/>
      <c r="H79" s="41"/>
      <c r="I79" s="137"/>
      <c r="J79" s="193">
        <f>BK79</f>
        <v>0</v>
      </c>
      <c r="K79" s="41"/>
      <c r="L79" s="45"/>
      <c r="M79" s="96"/>
      <c r="N79" s="97"/>
      <c r="O79" s="97"/>
      <c r="P79" s="194">
        <f>SUM(P80:P102)</f>
        <v>0</v>
      </c>
      <c r="Q79" s="97"/>
      <c r="R79" s="194">
        <f>SUM(R80:R102)</f>
        <v>0</v>
      </c>
      <c r="S79" s="97"/>
      <c r="T79" s="195">
        <f>SUM(T80:T102)</f>
        <v>0</v>
      </c>
      <c r="AT79" s="18" t="s">
        <v>78</v>
      </c>
      <c r="AU79" s="18" t="s">
        <v>151</v>
      </c>
      <c r="BK79" s="196">
        <f>SUM(BK80:BK102)</f>
        <v>0</v>
      </c>
    </row>
    <row r="80" spans="2:65" s="1" customFormat="1" ht="16.5" customHeight="1">
      <c r="B80" s="40"/>
      <c r="C80" s="213" t="s">
        <v>21</v>
      </c>
      <c r="D80" s="213" t="s">
        <v>196</v>
      </c>
      <c r="E80" s="214" t="s">
        <v>2854</v>
      </c>
      <c r="F80" s="215" t="s">
        <v>2855</v>
      </c>
      <c r="G80" s="216" t="s">
        <v>205</v>
      </c>
      <c r="H80" s="217">
        <v>3</v>
      </c>
      <c r="I80" s="218"/>
      <c r="J80" s="219">
        <f>ROUND(I80*H80,2)</f>
        <v>0</v>
      </c>
      <c r="K80" s="215" t="s">
        <v>32</v>
      </c>
      <c r="L80" s="45"/>
      <c r="M80" s="220" t="s">
        <v>32</v>
      </c>
      <c r="N80" s="221" t="s">
        <v>50</v>
      </c>
      <c r="O80" s="85"/>
      <c r="P80" s="222">
        <f>O80*H80</f>
        <v>0</v>
      </c>
      <c r="Q80" s="222">
        <v>0</v>
      </c>
      <c r="R80" s="222">
        <f>Q80*H80</f>
        <v>0</v>
      </c>
      <c r="S80" s="222">
        <v>0</v>
      </c>
      <c r="T80" s="223">
        <f>S80*H80</f>
        <v>0</v>
      </c>
      <c r="AR80" s="224" t="s">
        <v>201</v>
      </c>
      <c r="AT80" s="224" t="s">
        <v>196</v>
      </c>
      <c r="AU80" s="224" t="s">
        <v>79</v>
      </c>
      <c r="AY80" s="18" t="s">
        <v>194</v>
      </c>
      <c r="BE80" s="225">
        <f>IF(N80="základní",J80,0)</f>
        <v>0</v>
      </c>
      <c r="BF80" s="225">
        <f>IF(N80="snížená",J80,0)</f>
        <v>0</v>
      </c>
      <c r="BG80" s="225">
        <f>IF(N80="zákl. přenesená",J80,0)</f>
        <v>0</v>
      </c>
      <c r="BH80" s="225">
        <f>IF(N80="sníž. přenesená",J80,0)</f>
        <v>0</v>
      </c>
      <c r="BI80" s="225">
        <f>IF(N80="nulová",J80,0)</f>
        <v>0</v>
      </c>
      <c r="BJ80" s="18" t="s">
        <v>21</v>
      </c>
      <c r="BK80" s="225">
        <f>ROUND(I80*H80,2)</f>
        <v>0</v>
      </c>
      <c r="BL80" s="18" t="s">
        <v>201</v>
      </c>
      <c r="BM80" s="224" t="s">
        <v>2856</v>
      </c>
    </row>
    <row r="81" spans="2:47" s="1" customFormat="1" ht="12">
      <c r="B81" s="40"/>
      <c r="C81" s="41"/>
      <c r="D81" s="238" t="s">
        <v>264</v>
      </c>
      <c r="E81" s="41"/>
      <c r="F81" s="248" t="s">
        <v>2857</v>
      </c>
      <c r="G81" s="41"/>
      <c r="H81" s="41"/>
      <c r="I81" s="137"/>
      <c r="J81" s="41"/>
      <c r="K81" s="41"/>
      <c r="L81" s="45"/>
      <c r="M81" s="249"/>
      <c r="N81" s="85"/>
      <c r="O81" s="85"/>
      <c r="P81" s="85"/>
      <c r="Q81" s="85"/>
      <c r="R81" s="85"/>
      <c r="S81" s="85"/>
      <c r="T81" s="86"/>
      <c r="AT81" s="18" t="s">
        <v>264</v>
      </c>
      <c r="AU81" s="18" t="s">
        <v>79</v>
      </c>
    </row>
    <row r="82" spans="2:65" s="1" customFormat="1" ht="16.5" customHeight="1">
      <c r="B82" s="40"/>
      <c r="C82" s="213" t="s">
        <v>136</v>
      </c>
      <c r="D82" s="213" t="s">
        <v>196</v>
      </c>
      <c r="E82" s="214" t="s">
        <v>2858</v>
      </c>
      <c r="F82" s="215" t="s">
        <v>2859</v>
      </c>
      <c r="G82" s="216" t="s">
        <v>199</v>
      </c>
      <c r="H82" s="217">
        <v>181.06</v>
      </c>
      <c r="I82" s="218"/>
      <c r="J82" s="219">
        <f>ROUND(I82*H82,2)</f>
        <v>0</v>
      </c>
      <c r="K82" s="215" t="s">
        <v>32</v>
      </c>
      <c r="L82" s="45"/>
      <c r="M82" s="220" t="s">
        <v>32</v>
      </c>
      <c r="N82" s="221" t="s">
        <v>50</v>
      </c>
      <c r="O82" s="85"/>
      <c r="P82" s="222">
        <f>O82*H82</f>
        <v>0</v>
      </c>
      <c r="Q82" s="222">
        <v>0</v>
      </c>
      <c r="R82" s="222">
        <f>Q82*H82</f>
        <v>0</v>
      </c>
      <c r="S82" s="222">
        <v>0</v>
      </c>
      <c r="T82" s="223">
        <f>S82*H82</f>
        <v>0</v>
      </c>
      <c r="AR82" s="224" t="s">
        <v>201</v>
      </c>
      <c r="AT82" s="224" t="s">
        <v>196</v>
      </c>
      <c r="AU82" s="224" t="s">
        <v>79</v>
      </c>
      <c r="AY82" s="18" t="s">
        <v>194</v>
      </c>
      <c r="BE82" s="225">
        <f>IF(N82="základní",J82,0)</f>
        <v>0</v>
      </c>
      <c r="BF82" s="225">
        <f>IF(N82="snížená",J82,0)</f>
        <v>0</v>
      </c>
      <c r="BG82" s="225">
        <f>IF(N82="zákl. přenesená",J82,0)</f>
        <v>0</v>
      </c>
      <c r="BH82" s="225">
        <f>IF(N82="sníž. přenesená",J82,0)</f>
        <v>0</v>
      </c>
      <c r="BI82" s="225">
        <f>IF(N82="nulová",J82,0)</f>
        <v>0</v>
      </c>
      <c r="BJ82" s="18" t="s">
        <v>21</v>
      </c>
      <c r="BK82" s="225">
        <f>ROUND(I82*H82,2)</f>
        <v>0</v>
      </c>
      <c r="BL82" s="18" t="s">
        <v>201</v>
      </c>
      <c r="BM82" s="224" t="s">
        <v>2860</v>
      </c>
    </row>
    <row r="83" spans="2:47" s="1" customFormat="1" ht="12">
      <c r="B83" s="40"/>
      <c r="C83" s="41"/>
      <c r="D83" s="238" t="s">
        <v>264</v>
      </c>
      <c r="E83" s="41"/>
      <c r="F83" s="248" t="s">
        <v>2861</v>
      </c>
      <c r="G83" s="41"/>
      <c r="H83" s="41"/>
      <c r="I83" s="137"/>
      <c r="J83" s="41"/>
      <c r="K83" s="41"/>
      <c r="L83" s="45"/>
      <c r="M83" s="249"/>
      <c r="N83" s="85"/>
      <c r="O83" s="85"/>
      <c r="P83" s="85"/>
      <c r="Q83" s="85"/>
      <c r="R83" s="85"/>
      <c r="S83" s="85"/>
      <c r="T83" s="86"/>
      <c r="AT83" s="18" t="s">
        <v>264</v>
      </c>
      <c r="AU83" s="18" t="s">
        <v>79</v>
      </c>
    </row>
    <row r="84" spans="2:65" s="1" customFormat="1" ht="16.5" customHeight="1">
      <c r="B84" s="40"/>
      <c r="C84" s="213" t="s">
        <v>207</v>
      </c>
      <c r="D84" s="213" t="s">
        <v>196</v>
      </c>
      <c r="E84" s="214" t="s">
        <v>2862</v>
      </c>
      <c r="F84" s="215" t="s">
        <v>2863</v>
      </c>
      <c r="G84" s="216" t="s">
        <v>242</v>
      </c>
      <c r="H84" s="217">
        <v>344.01</v>
      </c>
      <c r="I84" s="218"/>
      <c r="J84" s="219">
        <f>ROUND(I84*H84,2)</f>
        <v>0</v>
      </c>
      <c r="K84" s="215" t="s">
        <v>32</v>
      </c>
      <c r="L84" s="45"/>
      <c r="M84" s="220" t="s">
        <v>32</v>
      </c>
      <c r="N84" s="221" t="s">
        <v>50</v>
      </c>
      <c r="O84" s="85"/>
      <c r="P84" s="222">
        <f>O84*H84</f>
        <v>0</v>
      </c>
      <c r="Q84" s="222">
        <v>0</v>
      </c>
      <c r="R84" s="222">
        <f>Q84*H84</f>
        <v>0</v>
      </c>
      <c r="S84" s="222">
        <v>0</v>
      </c>
      <c r="T84" s="223">
        <f>S84*H84</f>
        <v>0</v>
      </c>
      <c r="AR84" s="224" t="s">
        <v>201</v>
      </c>
      <c r="AT84" s="224" t="s">
        <v>196</v>
      </c>
      <c r="AU84" s="224" t="s">
        <v>79</v>
      </c>
      <c r="AY84" s="18" t="s">
        <v>194</v>
      </c>
      <c r="BE84" s="225">
        <f>IF(N84="základní",J84,0)</f>
        <v>0</v>
      </c>
      <c r="BF84" s="225">
        <f>IF(N84="snížená",J84,0)</f>
        <v>0</v>
      </c>
      <c r="BG84" s="225">
        <f>IF(N84="zákl. přenesená",J84,0)</f>
        <v>0</v>
      </c>
      <c r="BH84" s="225">
        <f>IF(N84="sníž. přenesená",J84,0)</f>
        <v>0</v>
      </c>
      <c r="BI84" s="225">
        <f>IF(N84="nulová",J84,0)</f>
        <v>0</v>
      </c>
      <c r="BJ84" s="18" t="s">
        <v>21</v>
      </c>
      <c r="BK84" s="225">
        <f>ROUND(I84*H84,2)</f>
        <v>0</v>
      </c>
      <c r="BL84" s="18" t="s">
        <v>201</v>
      </c>
      <c r="BM84" s="224" t="s">
        <v>2864</v>
      </c>
    </row>
    <row r="85" spans="2:47" s="1" customFormat="1" ht="12">
      <c r="B85" s="40"/>
      <c r="C85" s="41"/>
      <c r="D85" s="238" t="s">
        <v>264</v>
      </c>
      <c r="E85" s="41"/>
      <c r="F85" s="248" t="s">
        <v>2865</v>
      </c>
      <c r="G85" s="41"/>
      <c r="H85" s="41"/>
      <c r="I85" s="137"/>
      <c r="J85" s="41"/>
      <c r="K85" s="41"/>
      <c r="L85" s="45"/>
      <c r="M85" s="249"/>
      <c r="N85" s="85"/>
      <c r="O85" s="85"/>
      <c r="P85" s="85"/>
      <c r="Q85" s="85"/>
      <c r="R85" s="85"/>
      <c r="S85" s="85"/>
      <c r="T85" s="86"/>
      <c r="AT85" s="18" t="s">
        <v>264</v>
      </c>
      <c r="AU85" s="18" t="s">
        <v>79</v>
      </c>
    </row>
    <row r="86" spans="2:65" s="1" customFormat="1" ht="16.5" customHeight="1">
      <c r="B86" s="40"/>
      <c r="C86" s="213" t="s">
        <v>201</v>
      </c>
      <c r="D86" s="213" t="s">
        <v>196</v>
      </c>
      <c r="E86" s="214" t="s">
        <v>2866</v>
      </c>
      <c r="F86" s="215" t="s">
        <v>2867</v>
      </c>
      <c r="G86" s="216" t="s">
        <v>199</v>
      </c>
      <c r="H86" s="217">
        <v>181.06</v>
      </c>
      <c r="I86" s="218"/>
      <c r="J86" s="219">
        <f>ROUND(I86*H86,2)</f>
        <v>0</v>
      </c>
      <c r="K86" s="215" t="s">
        <v>32</v>
      </c>
      <c r="L86" s="45"/>
      <c r="M86" s="220" t="s">
        <v>32</v>
      </c>
      <c r="N86" s="221" t="s">
        <v>50</v>
      </c>
      <c r="O86" s="85"/>
      <c r="P86" s="222">
        <f>O86*H86</f>
        <v>0</v>
      </c>
      <c r="Q86" s="222">
        <v>0</v>
      </c>
      <c r="R86" s="222">
        <f>Q86*H86</f>
        <v>0</v>
      </c>
      <c r="S86" s="222">
        <v>0</v>
      </c>
      <c r="T86" s="223">
        <f>S86*H86</f>
        <v>0</v>
      </c>
      <c r="AR86" s="224" t="s">
        <v>201</v>
      </c>
      <c r="AT86" s="224" t="s">
        <v>196</v>
      </c>
      <c r="AU86" s="224" t="s">
        <v>79</v>
      </c>
      <c r="AY86" s="18" t="s">
        <v>194</v>
      </c>
      <c r="BE86" s="225">
        <f>IF(N86="základní",J86,0)</f>
        <v>0</v>
      </c>
      <c r="BF86" s="225">
        <f>IF(N86="snížená",J86,0)</f>
        <v>0</v>
      </c>
      <c r="BG86" s="225">
        <f>IF(N86="zákl. přenesená",J86,0)</f>
        <v>0</v>
      </c>
      <c r="BH86" s="225">
        <f>IF(N86="sníž. přenesená",J86,0)</f>
        <v>0</v>
      </c>
      <c r="BI86" s="225">
        <f>IF(N86="nulová",J86,0)</f>
        <v>0</v>
      </c>
      <c r="BJ86" s="18" t="s">
        <v>21</v>
      </c>
      <c r="BK86" s="225">
        <f>ROUND(I86*H86,2)</f>
        <v>0</v>
      </c>
      <c r="BL86" s="18" t="s">
        <v>201</v>
      </c>
      <c r="BM86" s="224" t="s">
        <v>2868</v>
      </c>
    </row>
    <row r="87" spans="2:47" s="1" customFormat="1" ht="12">
      <c r="B87" s="40"/>
      <c r="C87" s="41"/>
      <c r="D87" s="238" t="s">
        <v>264</v>
      </c>
      <c r="E87" s="41"/>
      <c r="F87" s="248" t="s">
        <v>2869</v>
      </c>
      <c r="G87" s="41"/>
      <c r="H87" s="41"/>
      <c r="I87" s="137"/>
      <c r="J87" s="41"/>
      <c r="K87" s="41"/>
      <c r="L87" s="45"/>
      <c r="M87" s="249"/>
      <c r="N87" s="85"/>
      <c r="O87" s="85"/>
      <c r="P87" s="85"/>
      <c r="Q87" s="85"/>
      <c r="R87" s="85"/>
      <c r="S87" s="85"/>
      <c r="T87" s="86"/>
      <c r="AT87" s="18" t="s">
        <v>264</v>
      </c>
      <c r="AU87" s="18" t="s">
        <v>79</v>
      </c>
    </row>
    <row r="88" spans="2:65" s="1" customFormat="1" ht="16.5" customHeight="1">
      <c r="B88" s="40"/>
      <c r="C88" s="213" t="s">
        <v>214</v>
      </c>
      <c r="D88" s="213" t="s">
        <v>196</v>
      </c>
      <c r="E88" s="214" t="s">
        <v>2870</v>
      </c>
      <c r="F88" s="215" t="s">
        <v>2871</v>
      </c>
      <c r="G88" s="216" t="s">
        <v>217</v>
      </c>
      <c r="H88" s="217">
        <v>126.23</v>
      </c>
      <c r="I88" s="218"/>
      <c r="J88" s="219">
        <f>ROUND(I88*H88,2)</f>
        <v>0</v>
      </c>
      <c r="K88" s="215" t="s">
        <v>32</v>
      </c>
      <c r="L88" s="45"/>
      <c r="M88" s="220" t="s">
        <v>32</v>
      </c>
      <c r="N88" s="221" t="s">
        <v>50</v>
      </c>
      <c r="O88" s="85"/>
      <c r="P88" s="222">
        <f>O88*H88</f>
        <v>0</v>
      </c>
      <c r="Q88" s="222">
        <v>0</v>
      </c>
      <c r="R88" s="222">
        <f>Q88*H88</f>
        <v>0</v>
      </c>
      <c r="S88" s="222">
        <v>0</v>
      </c>
      <c r="T88" s="223">
        <f>S88*H88</f>
        <v>0</v>
      </c>
      <c r="AR88" s="224" t="s">
        <v>201</v>
      </c>
      <c r="AT88" s="224" t="s">
        <v>196</v>
      </c>
      <c r="AU88" s="224" t="s">
        <v>79</v>
      </c>
      <c r="AY88" s="18" t="s">
        <v>194</v>
      </c>
      <c r="BE88" s="225">
        <f>IF(N88="základní",J88,0)</f>
        <v>0</v>
      </c>
      <c r="BF88" s="225">
        <f>IF(N88="snížená",J88,0)</f>
        <v>0</v>
      </c>
      <c r="BG88" s="225">
        <f>IF(N88="zákl. přenesená",J88,0)</f>
        <v>0</v>
      </c>
      <c r="BH88" s="225">
        <f>IF(N88="sníž. přenesená",J88,0)</f>
        <v>0</v>
      </c>
      <c r="BI88" s="225">
        <f>IF(N88="nulová",J88,0)</f>
        <v>0</v>
      </c>
      <c r="BJ88" s="18" t="s">
        <v>21</v>
      </c>
      <c r="BK88" s="225">
        <f>ROUND(I88*H88,2)</f>
        <v>0</v>
      </c>
      <c r="BL88" s="18" t="s">
        <v>201</v>
      </c>
      <c r="BM88" s="224" t="s">
        <v>2872</v>
      </c>
    </row>
    <row r="89" spans="2:47" s="1" customFormat="1" ht="12">
      <c r="B89" s="40"/>
      <c r="C89" s="41"/>
      <c r="D89" s="238" t="s">
        <v>264</v>
      </c>
      <c r="E89" s="41"/>
      <c r="F89" s="248" t="s">
        <v>2873</v>
      </c>
      <c r="G89" s="41"/>
      <c r="H89" s="41"/>
      <c r="I89" s="137"/>
      <c r="J89" s="41"/>
      <c r="K89" s="41"/>
      <c r="L89" s="45"/>
      <c r="M89" s="249"/>
      <c r="N89" s="85"/>
      <c r="O89" s="85"/>
      <c r="P89" s="85"/>
      <c r="Q89" s="85"/>
      <c r="R89" s="85"/>
      <c r="S89" s="85"/>
      <c r="T89" s="86"/>
      <c r="AT89" s="18" t="s">
        <v>264</v>
      </c>
      <c r="AU89" s="18" t="s">
        <v>79</v>
      </c>
    </row>
    <row r="90" spans="2:65" s="1" customFormat="1" ht="16.5" customHeight="1">
      <c r="B90" s="40"/>
      <c r="C90" s="213" t="s">
        <v>219</v>
      </c>
      <c r="D90" s="213" t="s">
        <v>196</v>
      </c>
      <c r="E90" s="214" t="s">
        <v>2874</v>
      </c>
      <c r="F90" s="215" t="s">
        <v>2875</v>
      </c>
      <c r="G90" s="216" t="s">
        <v>199</v>
      </c>
      <c r="H90" s="217">
        <v>360.79</v>
      </c>
      <c r="I90" s="218"/>
      <c r="J90" s="219">
        <f>ROUND(I90*H90,2)</f>
        <v>0</v>
      </c>
      <c r="K90" s="215" t="s">
        <v>32</v>
      </c>
      <c r="L90" s="45"/>
      <c r="M90" s="220" t="s">
        <v>32</v>
      </c>
      <c r="N90" s="221" t="s">
        <v>50</v>
      </c>
      <c r="O90" s="85"/>
      <c r="P90" s="222">
        <f>O90*H90</f>
        <v>0</v>
      </c>
      <c r="Q90" s="222">
        <v>0</v>
      </c>
      <c r="R90" s="222">
        <f>Q90*H90</f>
        <v>0</v>
      </c>
      <c r="S90" s="222">
        <v>0</v>
      </c>
      <c r="T90" s="223">
        <f>S90*H90</f>
        <v>0</v>
      </c>
      <c r="AR90" s="224" t="s">
        <v>201</v>
      </c>
      <c r="AT90" s="224" t="s">
        <v>196</v>
      </c>
      <c r="AU90" s="224" t="s">
        <v>79</v>
      </c>
      <c r="AY90" s="18" t="s">
        <v>194</v>
      </c>
      <c r="BE90" s="225">
        <f>IF(N90="základní",J90,0)</f>
        <v>0</v>
      </c>
      <c r="BF90" s="225">
        <f>IF(N90="snížená",J90,0)</f>
        <v>0</v>
      </c>
      <c r="BG90" s="225">
        <f>IF(N90="zákl. přenesená",J90,0)</f>
        <v>0</v>
      </c>
      <c r="BH90" s="225">
        <f>IF(N90="sníž. přenesená",J90,0)</f>
        <v>0</v>
      </c>
      <c r="BI90" s="225">
        <f>IF(N90="nulová",J90,0)</f>
        <v>0</v>
      </c>
      <c r="BJ90" s="18" t="s">
        <v>21</v>
      </c>
      <c r="BK90" s="225">
        <f>ROUND(I90*H90,2)</f>
        <v>0</v>
      </c>
      <c r="BL90" s="18" t="s">
        <v>201</v>
      </c>
      <c r="BM90" s="224" t="s">
        <v>2876</v>
      </c>
    </row>
    <row r="91" spans="2:47" s="1" customFormat="1" ht="12">
      <c r="B91" s="40"/>
      <c r="C91" s="41"/>
      <c r="D91" s="238" t="s">
        <v>264</v>
      </c>
      <c r="E91" s="41"/>
      <c r="F91" s="248" t="s">
        <v>2877</v>
      </c>
      <c r="G91" s="41"/>
      <c r="H91" s="41"/>
      <c r="I91" s="137"/>
      <c r="J91" s="41"/>
      <c r="K91" s="41"/>
      <c r="L91" s="45"/>
      <c r="M91" s="249"/>
      <c r="N91" s="85"/>
      <c r="O91" s="85"/>
      <c r="P91" s="85"/>
      <c r="Q91" s="85"/>
      <c r="R91" s="85"/>
      <c r="S91" s="85"/>
      <c r="T91" s="86"/>
      <c r="AT91" s="18" t="s">
        <v>264</v>
      </c>
      <c r="AU91" s="18" t="s">
        <v>79</v>
      </c>
    </row>
    <row r="92" spans="2:65" s="1" customFormat="1" ht="16.5" customHeight="1">
      <c r="B92" s="40"/>
      <c r="C92" s="213" t="s">
        <v>223</v>
      </c>
      <c r="D92" s="213" t="s">
        <v>196</v>
      </c>
      <c r="E92" s="214" t="s">
        <v>1302</v>
      </c>
      <c r="F92" s="215" t="s">
        <v>2878</v>
      </c>
      <c r="G92" s="216" t="s">
        <v>242</v>
      </c>
      <c r="H92" s="217">
        <v>5</v>
      </c>
      <c r="I92" s="218"/>
      <c r="J92" s="219">
        <f>ROUND(I92*H92,2)</f>
        <v>0</v>
      </c>
      <c r="K92" s="215" t="s">
        <v>32</v>
      </c>
      <c r="L92" s="45"/>
      <c r="M92" s="220" t="s">
        <v>32</v>
      </c>
      <c r="N92" s="221" t="s">
        <v>50</v>
      </c>
      <c r="O92" s="85"/>
      <c r="P92" s="222">
        <f>O92*H92</f>
        <v>0</v>
      </c>
      <c r="Q92" s="222">
        <v>0</v>
      </c>
      <c r="R92" s="222">
        <f>Q92*H92</f>
        <v>0</v>
      </c>
      <c r="S92" s="222">
        <v>0</v>
      </c>
      <c r="T92" s="223">
        <f>S92*H92</f>
        <v>0</v>
      </c>
      <c r="AR92" s="224" t="s">
        <v>201</v>
      </c>
      <c r="AT92" s="224" t="s">
        <v>196</v>
      </c>
      <c r="AU92" s="224" t="s">
        <v>79</v>
      </c>
      <c r="AY92" s="18" t="s">
        <v>194</v>
      </c>
      <c r="BE92" s="225">
        <f>IF(N92="základní",J92,0)</f>
        <v>0</v>
      </c>
      <c r="BF92" s="225">
        <f>IF(N92="snížená",J92,0)</f>
        <v>0</v>
      </c>
      <c r="BG92" s="225">
        <f>IF(N92="zákl. přenesená",J92,0)</f>
        <v>0</v>
      </c>
      <c r="BH92" s="225">
        <f>IF(N92="sníž. přenesená",J92,0)</f>
        <v>0</v>
      </c>
      <c r="BI92" s="225">
        <f>IF(N92="nulová",J92,0)</f>
        <v>0</v>
      </c>
      <c r="BJ92" s="18" t="s">
        <v>21</v>
      </c>
      <c r="BK92" s="225">
        <f>ROUND(I92*H92,2)</f>
        <v>0</v>
      </c>
      <c r="BL92" s="18" t="s">
        <v>201</v>
      </c>
      <c r="BM92" s="224" t="s">
        <v>2879</v>
      </c>
    </row>
    <row r="93" spans="2:65" s="1" customFormat="1" ht="16.5" customHeight="1">
      <c r="B93" s="40"/>
      <c r="C93" s="213" t="s">
        <v>227</v>
      </c>
      <c r="D93" s="213" t="s">
        <v>196</v>
      </c>
      <c r="E93" s="214" t="s">
        <v>2880</v>
      </c>
      <c r="F93" s="215" t="s">
        <v>2881</v>
      </c>
      <c r="G93" s="216" t="s">
        <v>199</v>
      </c>
      <c r="H93" s="217">
        <v>89.7</v>
      </c>
      <c r="I93" s="218"/>
      <c r="J93" s="219">
        <f>ROUND(I93*H93,2)</f>
        <v>0</v>
      </c>
      <c r="K93" s="215" t="s">
        <v>32</v>
      </c>
      <c r="L93" s="45"/>
      <c r="M93" s="220" t="s">
        <v>32</v>
      </c>
      <c r="N93" s="221" t="s">
        <v>50</v>
      </c>
      <c r="O93" s="85"/>
      <c r="P93" s="222">
        <f>O93*H93</f>
        <v>0</v>
      </c>
      <c r="Q93" s="222">
        <v>0</v>
      </c>
      <c r="R93" s="222">
        <f>Q93*H93</f>
        <v>0</v>
      </c>
      <c r="S93" s="222">
        <v>0</v>
      </c>
      <c r="T93" s="223">
        <f>S93*H93</f>
        <v>0</v>
      </c>
      <c r="AR93" s="224" t="s">
        <v>201</v>
      </c>
      <c r="AT93" s="224" t="s">
        <v>196</v>
      </c>
      <c r="AU93" s="224" t="s">
        <v>79</v>
      </c>
      <c r="AY93" s="18" t="s">
        <v>194</v>
      </c>
      <c r="BE93" s="225">
        <f>IF(N93="základní",J93,0)</f>
        <v>0</v>
      </c>
      <c r="BF93" s="225">
        <f>IF(N93="snížená",J93,0)</f>
        <v>0</v>
      </c>
      <c r="BG93" s="225">
        <f>IF(N93="zákl. přenesená",J93,0)</f>
        <v>0</v>
      </c>
      <c r="BH93" s="225">
        <f>IF(N93="sníž. přenesená",J93,0)</f>
        <v>0</v>
      </c>
      <c r="BI93" s="225">
        <f>IF(N93="nulová",J93,0)</f>
        <v>0</v>
      </c>
      <c r="BJ93" s="18" t="s">
        <v>21</v>
      </c>
      <c r="BK93" s="225">
        <f>ROUND(I93*H93,2)</f>
        <v>0</v>
      </c>
      <c r="BL93" s="18" t="s">
        <v>201</v>
      </c>
      <c r="BM93" s="224" t="s">
        <v>2882</v>
      </c>
    </row>
    <row r="94" spans="2:47" s="1" customFormat="1" ht="12">
      <c r="B94" s="40"/>
      <c r="C94" s="41"/>
      <c r="D94" s="238" t="s">
        <v>264</v>
      </c>
      <c r="E94" s="41"/>
      <c r="F94" s="248" t="s">
        <v>2883</v>
      </c>
      <c r="G94" s="41"/>
      <c r="H94" s="41"/>
      <c r="I94" s="137"/>
      <c r="J94" s="41"/>
      <c r="K94" s="41"/>
      <c r="L94" s="45"/>
      <c r="M94" s="249"/>
      <c r="N94" s="85"/>
      <c r="O94" s="85"/>
      <c r="P94" s="85"/>
      <c r="Q94" s="85"/>
      <c r="R94" s="85"/>
      <c r="S94" s="85"/>
      <c r="T94" s="86"/>
      <c r="AT94" s="18" t="s">
        <v>264</v>
      </c>
      <c r="AU94" s="18" t="s">
        <v>79</v>
      </c>
    </row>
    <row r="95" spans="2:65" s="1" customFormat="1" ht="16.5" customHeight="1">
      <c r="B95" s="40"/>
      <c r="C95" s="213" t="s">
        <v>231</v>
      </c>
      <c r="D95" s="213" t="s">
        <v>196</v>
      </c>
      <c r="E95" s="214" t="s">
        <v>2884</v>
      </c>
      <c r="F95" s="215" t="s">
        <v>2885</v>
      </c>
      <c r="G95" s="216" t="s">
        <v>242</v>
      </c>
      <c r="H95" s="217">
        <v>249.28</v>
      </c>
      <c r="I95" s="218"/>
      <c r="J95" s="219">
        <f>ROUND(I95*H95,2)</f>
        <v>0</v>
      </c>
      <c r="K95" s="215" t="s">
        <v>32</v>
      </c>
      <c r="L95" s="45"/>
      <c r="M95" s="220" t="s">
        <v>32</v>
      </c>
      <c r="N95" s="221" t="s">
        <v>50</v>
      </c>
      <c r="O95" s="85"/>
      <c r="P95" s="222">
        <f>O95*H95</f>
        <v>0</v>
      </c>
      <c r="Q95" s="222">
        <v>0</v>
      </c>
      <c r="R95" s="222">
        <f>Q95*H95</f>
        <v>0</v>
      </c>
      <c r="S95" s="222">
        <v>0</v>
      </c>
      <c r="T95" s="223">
        <f>S95*H95</f>
        <v>0</v>
      </c>
      <c r="AR95" s="224" t="s">
        <v>201</v>
      </c>
      <c r="AT95" s="224" t="s">
        <v>196</v>
      </c>
      <c r="AU95" s="224" t="s">
        <v>79</v>
      </c>
      <c r="AY95" s="18" t="s">
        <v>194</v>
      </c>
      <c r="BE95" s="225">
        <f>IF(N95="základní",J95,0)</f>
        <v>0</v>
      </c>
      <c r="BF95" s="225">
        <f>IF(N95="snížená",J95,0)</f>
        <v>0</v>
      </c>
      <c r="BG95" s="225">
        <f>IF(N95="zákl. přenesená",J95,0)</f>
        <v>0</v>
      </c>
      <c r="BH95" s="225">
        <f>IF(N95="sníž. přenesená",J95,0)</f>
        <v>0</v>
      </c>
      <c r="BI95" s="225">
        <f>IF(N95="nulová",J95,0)</f>
        <v>0</v>
      </c>
      <c r="BJ95" s="18" t="s">
        <v>21</v>
      </c>
      <c r="BK95" s="225">
        <f>ROUND(I95*H95,2)</f>
        <v>0</v>
      </c>
      <c r="BL95" s="18" t="s">
        <v>201</v>
      </c>
      <c r="BM95" s="224" t="s">
        <v>2886</v>
      </c>
    </row>
    <row r="96" spans="2:47" s="1" customFormat="1" ht="12">
      <c r="B96" s="40"/>
      <c r="C96" s="41"/>
      <c r="D96" s="238" t="s">
        <v>264</v>
      </c>
      <c r="E96" s="41"/>
      <c r="F96" s="248" t="s">
        <v>2887</v>
      </c>
      <c r="G96" s="41"/>
      <c r="H96" s="41"/>
      <c r="I96" s="137"/>
      <c r="J96" s="41"/>
      <c r="K96" s="41"/>
      <c r="L96" s="45"/>
      <c r="M96" s="249"/>
      <c r="N96" s="85"/>
      <c r="O96" s="85"/>
      <c r="P96" s="85"/>
      <c r="Q96" s="85"/>
      <c r="R96" s="85"/>
      <c r="S96" s="85"/>
      <c r="T96" s="86"/>
      <c r="AT96" s="18" t="s">
        <v>264</v>
      </c>
      <c r="AU96" s="18" t="s">
        <v>79</v>
      </c>
    </row>
    <row r="97" spans="2:65" s="1" customFormat="1" ht="16.5" customHeight="1">
      <c r="B97" s="40"/>
      <c r="C97" s="213" t="s">
        <v>235</v>
      </c>
      <c r="D97" s="213" t="s">
        <v>196</v>
      </c>
      <c r="E97" s="214" t="s">
        <v>2888</v>
      </c>
      <c r="F97" s="215" t="s">
        <v>2889</v>
      </c>
      <c r="G97" s="216" t="s">
        <v>242</v>
      </c>
      <c r="H97" s="217">
        <v>249.28</v>
      </c>
      <c r="I97" s="218"/>
      <c r="J97" s="219">
        <f>ROUND(I97*H97,2)</f>
        <v>0</v>
      </c>
      <c r="K97" s="215" t="s">
        <v>32</v>
      </c>
      <c r="L97" s="45"/>
      <c r="M97" s="220" t="s">
        <v>32</v>
      </c>
      <c r="N97" s="221" t="s">
        <v>50</v>
      </c>
      <c r="O97" s="85"/>
      <c r="P97" s="222">
        <f>O97*H97</f>
        <v>0</v>
      </c>
      <c r="Q97" s="222">
        <v>0</v>
      </c>
      <c r="R97" s="222">
        <f>Q97*H97</f>
        <v>0</v>
      </c>
      <c r="S97" s="222">
        <v>0</v>
      </c>
      <c r="T97" s="223">
        <f>S97*H97</f>
        <v>0</v>
      </c>
      <c r="AR97" s="224" t="s">
        <v>201</v>
      </c>
      <c r="AT97" s="224" t="s">
        <v>196</v>
      </c>
      <c r="AU97" s="224" t="s">
        <v>79</v>
      </c>
      <c r="AY97" s="18" t="s">
        <v>194</v>
      </c>
      <c r="BE97" s="225">
        <f>IF(N97="základní",J97,0)</f>
        <v>0</v>
      </c>
      <c r="BF97" s="225">
        <f>IF(N97="snížená",J97,0)</f>
        <v>0</v>
      </c>
      <c r="BG97" s="225">
        <f>IF(N97="zákl. přenesená",J97,0)</f>
        <v>0</v>
      </c>
      <c r="BH97" s="225">
        <f>IF(N97="sníž. přenesená",J97,0)</f>
        <v>0</v>
      </c>
      <c r="BI97" s="225">
        <f>IF(N97="nulová",J97,0)</f>
        <v>0</v>
      </c>
      <c r="BJ97" s="18" t="s">
        <v>21</v>
      </c>
      <c r="BK97" s="225">
        <f>ROUND(I97*H97,2)</f>
        <v>0</v>
      </c>
      <c r="BL97" s="18" t="s">
        <v>201</v>
      </c>
      <c r="BM97" s="224" t="s">
        <v>2890</v>
      </c>
    </row>
    <row r="98" spans="2:47" s="1" customFormat="1" ht="12">
      <c r="B98" s="40"/>
      <c r="C98" s="41"/>
      <c r="D98" s="238" t="s">
        <v>264</v>
      </c>
      <c r="E98" s="41"/>
      <c r="F98" s="248" t="s">
        <v>2891</v>
      </c>
      <c r="G98" s="41"/>
      <c r="H98" s="41"/>
      <c r="I98" s="137"/>
      <c r="J98" s="41"/>
      <c r="K98" s="41"/>
      <c r="L98" s="45"/>
      <c r="M98" s="249"/>
      <c r="N98" s="85"/>
      <c r="O98" s="85"/>
      <c r="P98" s="85"/>
      <c r="Q98" s="85"/>
      <c r="R98" s="85"/>
      <c r="S98" s="85"/>
      <c r="T98" s="86"/>
      <c r="AT98" s="18" t="s">
        <v>264</v>
      </c>
      <c r="AU98" s="18" t="s">
        <v>79</v>
      </c>
    </row>
    <row r="99" spans="2:65" s="1" customFormat="1" ht="16.5" customHeight="1">
      <c r="B99" s="40"/>
      <c r="C99" s="213" t="s">
        <v>239</v>
      </c>
      <c r="D99" s="213" t="s">
        <v>196</v>
      </c>
      <c r="E99" s="214" t="s">
        <v>2892</v>
      </c>
      <c r="F99" s="215" t="s">
        <v>2893</v>
      </c>
      <c r="G99" s="216" t="s">
        <v>242</v>
      </c>
      <c r="H99" s="217">
        <v>249.28</v>
      </c>
      <c r="I99" s="218"/>
      <c r="J99" s="219">
        <f>ROUND(I99*H99,2)</f>
        <v>0</v>
      </c>
      <c r="K99" s="215" t="s">
        <v>32</v>
      </c>
      <c r="L99" s="45"/>
      <c r="M99" s="220" t="s">
        <v>32</v>
      </c>
      <c r="N99" s="221" t="s">
        <v>50</v>
      </c>
      <c r="O99" s="85"/>
      <c r="P99" s="222">
        <f>O99*H99</f>
        <v>0</v>
      </c>
      <c r="Q99" s="222">
        <v>0</v>
      </c>
      <c r="R99" s="222">
        <f>Q99*H99</f>
        <v>0</v>
      </c>
      <c r="S99" s="222">
        <v>0</v>
      </c>
      <c r="T99" s="223">
        <f>S99*H99</f>
        <v>0</v>
      </c>
      <c r="AR99" s="224" t="s">
        <v>201</v>
      </c>
      <c r="AT99" s="224" t="s">
        <v>196</v>
      </c>
      <c r="AU99" s="224" t="s">
        <v>79</v>
      </c>
      <c r="AY99" s="18" t="s">
        <v>194</v>
      </c>
      <c r="BE99" s="225">
        <f>IF(N99="základní",J99,0)</f>
        <v>0</v>
      </c>
      <c r="BF99" s="225">
        <f>IF(N99="snížená",J99,0)</f>
        <v>0</v>
      </c>
      <c r="BG99" s="225">
        <f>IF(N99="zákl. přenesená",J99,0)</f>
        <v>0</v>
      </c>
      <c r="BH99" s="225">
        <f>IF(N99="sníž. přenesená",J99,0)</f>
        <v>0</v>
      </c>
      <c r="BI99" s="225">
        <f>IF(N99="nulová",J99,0)</f>
        <v>0</v>
      </c>
      <c r="BJ99" s="18" t="s">
        <v>21</v>
      </c>
      <c r="BK99" s="225">
        <f>ROUND(I99*H99,2)</f>
        <v>0</v>
      </c>
      <c r="BL99" s="18" t="s">
        <v>201</v>
      </c>
      <c r="BM99" s="224" t="s">
        <v>2894</v>
      </c>
    </row>
    <row r="100" spans="2:47" s="1" customFormat="1" ht="12">
      <c r="B100" s="40"/>
      <c r="C100" s="41"/>
      <c r="D100" s="238" t="s">
        <v>264</v>
      </c>
      <c r="E100" s="41"/>
      <c r="F100" s="248" t="s">
        <v>2891</v>
      </c>
      <c r="G100" s="41"/>
      <c r="H100" s="41"/>
      <c r="I100" s="137"/>
      <c r="J100" s="41"/>
      <c r="K100" s="41"/>
      <c r="L100" s="45"/>
      <c r="M100" s="249"/>
      <c r="N100" s="85"/>
      <c r="O100" s="85"/>
      <c r="P100" s="85"/>
      <c r="Q100" s="85"/>
      <c r="R100" s="85"/>
      <c r="S100" s="85"/>
      <c r="T100" s="86"/>
      <c r="AT100" s="18" t="s">
        <v>264</v>
      </c>
      <c r="AU100" s="18" t="s">
        <v>79</v>
      </c>
    </row>
    <row r="101" spans="2:65" s="1" customFormat="1" ht="16.5" customHeight="1">
      <c r="B101" s="40"/>
      <c r="C101" s="213" t="s">
        <v>244</v>
      </c>
      <c r="D101" s="213" t="s">
        <v>196</v>
      </c>
      <c r="E101" s="214" t="s">
        <v>2895</v>
      </c>
      <c r="F101" s="215" t="s">
        <v>2896</v>
      </c>
      <c r="G101" s="216" t="s">
        <v>242</v>
      </c>
      <c r="H101" s="217">
        <v>245.72</v>
      </c>
      <c r="I101" s="218"/>
      <c r="J101" s="219">
        <f>ROUND(I101*H101,2)</f>
        <v>0</v>
      </c>
      <c r="K101" s="215" t="s">
        <v>32</v>
      </c>
      <c r="L101" s="45"/>
      <c r="M101" s="220" t="s">
        <v>32</v>
      </c>
      <c r="N101" s="221" t="s">
        <v>50</v>
      </c>
      <c r="O101" s="85"/>
      <c r="P101" s="222">
        <f>O101*H101</f>
        <v>0</v>
      </c>
      <c r="Q101" s="222">
        <v>0</v>
      </c>
      <c r="R101" s="222">
        <f>Q101*H101</f>
        <v>0</v>
      </c>
      <c r="S101" s="222">
        <v>0</v>
      </c>
      <c r="T101" s="223">
        <f>S101*H101</f>
        <v>0</v>
      </c>
      <c r="AR101" s="224" t="s">
        <v>201</v>
      </c>
      <c r="AT101" s="224" t="s">
        <v>196</v>
      </c>
      <c r="AU101" s="224" t="s">
        <v>79</v>
      </c>
      <c r="AY101" s="18" t="s">
        <v>194</v>
      </c>
      <c r="BE101" s="225">
        <f>IF(N101="základní",J101,0)</f>
        <v>0</v>
      </c>
      <c r="BF101" s="225">
        <f>IF(N101="snížená",J101,0)</f>
        <v>0</v>
      </c>
      <c r="BG101" s="225">
        <f>IF(N101="zákl. přenesená",J101,0)</f>
        <v>0</v>
      </c>
      <c r="BH101" s="225">
        <f>IF(N101="sníž. přenesená",J101,0)</f>
        <v>0</v>
      </c>
      <c r="BI101" s="225">
        <f>IF(N101="nulová",J101,0)</f>
        <v>0</v>
      </c>
      <c r="BJ101" s="18" t="s">
        <v>21</v>
      </c>
      <c r="BK101" s="225">
        <f>ROUND(I101*H101,2)</f>
        <v>0</v>
      </c>
      <c r="BL101" s="18" t="s">
        <v>201</v>
      </c>
      <c r="BM101" s="224" t="s">
        <v>2897</v>
      </c>
    </row>
    <row r="102" spans="2:47" s="1" customFormat="1" ht="12">
      <c r="B102" s="40"/>
      <c r="C102" s="41"/>
      <c r="D102" s="238" t="s">
        <v>264</v>
      </c>
      <c r="E102" s="41"/>
      <c r="F102" s="248" t="s">
        <v>2898</v>
      </c>
      <c r="G102" s="41"/>
      <c r="H102" s="41"/>
      <c r="I102" s="137"/>
      <c r="J102" s="41"/>
      <c r="K102" s="41"/>
      <c r="L102" s="45"/>
      <c r="M102" s="290"/>
      <c r="N102" s="284"/>
      <c r="O102" s="284"/>
      <c r="P102" s="284"/>
      <c r="Q102" s="284"/>
      <c r="R102" s="284"/>
      <c r="S102" s="284"/>
      <c r="T102" s="291"/>
      <c r="AT102" s="18" t="s">
        <v>264</v>
      </c>
      <c r="AU102" s="18" t="s">
        <v>79</v>
      </c>
    </row>
    <row r="103" spans="2:12" s="1" customFormat="1" ht="6.95" customHeight="1">
      <c r="B103" s="60"/>
      <c r="C103" s="61"/>
      <c r="D103" s="61"/>
      <c r="E103" s="61"/>
      <c r="F103" s="61"/>
      <c r="G103" s="61"/>
      <c r="H103" s="61"/>
      <c r="I103" s="163"/>
      <c r="J103" s="61"/>
      <c r="K103" s="61"/>
      <c r="L103" s="45"/>
    </row>
  </sheetData>
  <sheetProtection password="CC35" sheet="1" objects="1" scenarios="1" formatColumns="0" formatRows="0" autoFilter="0"/>
  <autoFilter ref="C78:K102"/>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61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87</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147</v>
      </c>
      <c r="F9" s="1"/>
      <c r="G9" s="1"/>
      <c r="H9" s="1"/>
      <c r="I9" s="137"/>
      <c r="L9" s="45"/>
    </row>
    <row r="10" spans="2:12" s="1" customFormat="1" ht="12">
      <c r="B10" s="45"/>
      <c r="I10" s="137"/>
      <c r="L10" s="45"/>
    </row>
    <row r="11" spans="2:12" s="1" customFormat="1" ht="12" customHeight="1">
      <c r="B11" s="45"/>
      <c r="D11" s="135" t="s">
        <v>18</v>
      </c>
      <c r="F11" s="139" t="s">
        <v>19</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ROUND(J106,2)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ROUND((SUM(BE106:BE612)),2)</f>
        <v>0</v>
      </c>
      <c r="I33" s="152">
        <v>0.21</v>
      </c>
      <c r="J33" s="151">
        <f>ROUND(((SUM(BE106:BE612))*I33),2)</f>
        <v>0</v>
      </c>
      <c r="L33" s="45"/>
    </row>
    <row r="34" spans="2:12" s="1" customFormat="1" ht="14.4" customHeight="1">
      <c r="B34" s="45"/>
      <c r="E34" s="135" t="s">
        <v>51</v>
      </c>
      <c r="F34" s="151">
        <f>ROUND((SUM(BF106:BF612)),2)</f>
        <v>0</v>
      </c>
      <c r="I34" s="152">
        <v>0.15</v>
      </c>
      <c r="J34" s="151">
        <f>ROUND(((SUM(BF106:BF612))*I34),2)</f>
        <v>0</v>
      </c>
      <c r="L34" s="45"/>
    </row>
    <row r="35" spans="2:12" s="1" customFormat="1" ht="14.4" customHeight="1" hidden="1">
      <c r="B35" s="45"/>
      <c r="E35" s="135" t="s">
        <v>52</v>
      </c>
      <c r="F35" s="151">
        <f>ROUND((SUM(BG106:BG612)),2)</f>
        <v>0</v>
      </c>
      <c r="I35" s="152">
        <v>0.21</v>
      </c>
      <c r="J35" s="151">
        <f>0</f>
        <v>0</v>
      </c>
      <c r="L35" s="45"/>
    </row>
    <row r="36" spans="2:12" s="1" customFormat="1" ht="14.4" customHeight="1" hidden="1">
      <c r="B36" s="45"/>
      <c r="E36" s="135" t="s">
        <v>53</v>
      </c>
      <c r="F36" s="151">
        <f>ROUND((SUM(BH106:BH612)),2)</f>
        <v>0</v>
      </c>
      <c r="I36" s="152">
        <v>0.15</v>
      </c>
      <c r="J36" s="151">
        <f>0</f>
        <v>0</v>
      </c>
      <c r="L36" s="45"/>
    </row>
    <row r="37" spans="2:12" s="1" customFormat="1" ht="14.4" customHeight="1" hidden="1">
      <c r="B37" s="45"/>
      <c r="E37" s="135" t="s">
        <v>54</v>
      </c>
      <c r="F37" s="151">
        <f>ROUND((SUM(BI106:BI612)),2)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01 - D.1.1, D1.2 Architektonické a stavebně technické řešení</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J106</f>
        <v>0</v>
      </c>
      <c r="K59" s="41"/>
      <c r="L59" s="45"/>
      <c r="AU59" s="18" t="s">
        <v>151</v>
      </c>
    </row>
    <row r="60" spans="2:12" s="8" customFormat="1" ht="24.95" customHeight="1">
      <c r="B60" s="173"/>
      <c r="C60" s="174"/>
      <c r="D60" s="175" t="s">
        <v>152</v>
      </c>
      <c r="E60" s="176"/>
      <c r="F60" s="176"/>
      <c r="G60" s="176"/>
      <c r="H60" s="176"/>
      <c r="I60" s="177"/>
      <c r="J60" s="178">
        <f>J107</f>
        <v>0</v>
      </c>
      <c r="K60" s="174"/>
      <c r="L60" s="179"/>
    </row>
    <row r="61" spans="2:12" s="9" customFormat="1" ht="19.9" customHeight="1">
      <c r="B61" s="180"/>
      <c r="C61" s="181"/>
      <c r="D61" s="182" t="s">
        <v>153</v>
      </c>
      <c r="E61" s="183"/>
      <c r="F61" s="183"/>
      <c r="G61" s="183"/>
      <c r="H61" s="183"/>
      <c r="I61" s="184"/>
      <c r="J61" s="185">
        <f>J108</f>
        <v>0</v>
      </c>
      <c r="K61" s="181"/>
      <c r="L61" s="186"/>
    </row>
    <row r="62" spans="2:12" s="9" customFormat="1" ht="19.9" customHeight="1">
      <c r="B62" s="180"/>
      <c r="C62" s="181"/>
      <c r="D62" s="182" t="s">
        <v>154</v>
      </c>
      <c r="E62" s="183"/>
      <c r="F62" s="183"/>
      <c r="G62" s="183"/>
      <c r="H62" s="183"/>
      <c r="I62" s="184"/>
      <c r="J62" s="185">
        <f>J122</f>
        <v>0</v>
      </c>
      <c r="K62" s="181"/>
      <c r="L62" s="186"/>
    </row>
    <row r="63" spans="2:12" s="9" customFormat="1" ht="19.9" customHeight="1">
      <c r="B63" s="180"/>
      <c r="C63" s="181"/>
      <c r="D63" s="182" t="s">
        <v>155</v>
      </c>
      <c r="E63" s="183"/>
      <c r="F63" s="183"/>
      <c r="G63" s="183"/>
      <c r="H63" s="183"/>
      <c r="I63" s="184"/>
      <c r="J63" s="185">
        <f>J160</f>
        <v>0</v>
      </c>
      <c r="K63" s="181"/>
      <c r="L63" s="186"/>
    </row>
    <row r="64" spans="2:12" s="9" customFormat="1" ht="19.9" customHeight="1">
      <c r="B64" s="180"/>
      <c r="C64" s="181"/>
      <c r="D64" s="182" t="s">
        <v>156</v>
      </c>
      <c r="E64" s="183"/>
      <c r="F64" s="183"/>
      <c r="G64" s="183"/>
      <c r="H64" s="183"/>
      <c r="I64" s="184"/>
      <c r="J64" s="185">
        <f>J229</f>
        <v>0</v>
      </c>
      <c r="K64" s="181"/>
      <c r="L64" s="186"/>
    </row>
    <row r="65" spans="2:12" s="9" customFormat="1" ht="19.9" customHeight="1">
      <c r="B65" s="180"/>
      <c r="C65" s="181"/>
      <c r="D65" s="182" t="s">
        <v>157</v>
      </c>
      <c r="E65" s="183"/>
      <c r="F65" s="183"/>
      <c r="G65" s="183"/>
      <c r="H65" s="183"/>
      <c r="I65" s="184"/>
      <c r="J65" s="185">
        <f>J251</f>
        <v>0</v>
      </c>
      <c r="K65" s="181"/>
      <c r="L65" s="186"/>
    </row>
    <row r="66" spans="2:12" s="9" customFormat="1" ht="19.9" customHeight="1">
      <c r="B66" s="180"/>
      <c r="C66" s="181"/>
      <c r="D66" s="182" t="s">
        <v>158</v>
      </c>
      <c r="E66" s="183"/>
      <c r="F66" s="183"/>
      <c r="G66" s="183"/>
      <c r="H66" s="183"/>
      <c r="I66" s="184"/>
      <c r="J66" s="185">
        <f>J264</f>
        <v>0</v>
      </c>
      <c r="K66" s="181"/>
      <c r="L66" s="186"/>
    </row>
    <row r="67" spans="2:12" s="9" customFormat="1" ht="19.9" customHeight="1">
      <c r="B67" s="180"/>
      <c r="C67" s="181"/>
      <c r="D67" s="182" t="s">
        <v>159</v>
      </c>
      <c r="E67" s="183"/>
      <c r="F67" s="183"/>
      <c r="G67" s="183"/>
      <c r="H67" s="183"/>
      <c r="I67" s="184"/>
      <c r="J67" s="185">
        <f>J345</f>
        <v>0</v>
      </c>
      <c r="K67" s="181"/>
      <c r="L67" s="186"/>
    </row>
    <row r="68" spans="2:12" s="9" customFormat="1" ht="19.9" customHeight="1">
      <c r="B68" s="180"/>
      <c r="C68" s="181"/>
      <c r="D68" s="182" t="s">
        <v>160</v>
      </c>
      <c r="E68" s="183"/>
      <c r="F68" s="183"/>
      <c r="G68" s="183"/>
      <c r="H68" s="183"/>
      <c r="I68" s="184"/>
      <c r="J68" s="185">
        <f>J356</f>
        <v>0</v>
      </c>
      <c r="K68" s="181"/>
      <c r="L68" s="186"/>
    </row>
    <row r="69" spans="2:12" s="9" customFormat="1" ht="19.9" customHeight="1">
      <c r="B69" s="180"/>
      <c r="C69" s="181"/>
      <c r="D69" s="182" t="s">
        <v>161</v>
      </c>
      <c r="E69" s="183"/>
      <c r="F69" s="183"/>
      <c r="G69" s="183"/>
      <c r="H69" s="183"/>
      <c r="I69" s="184"/>
      <c r="J69" s="185">
        <f>J360</f>
        <v>0</v>
      </c>
      <c r="K69" s="181"/>
      <c r="L69" s="186"/>
    </row>
    <row r="70" spans="2:12" s="8" customFormat="1" ht="24.95" customHeight="1">
      <c r="B70" s="173"/>
      <c r="C70" s="174"/>
      <c r="D70" s="175" t="s">
        <v>162</v>
      </c>
      <c r="E70" s="176"/>
      <c r="F70" s="176"/>
      <c r="G70" s="176"/>
      <c r="H70" s="176"/>
      <c r="I70" s="177"/>
      <c r="J70" s="178">
        <f>J362</f>
        <v>0</v>
      </c>
      <c r="K70" s="174"/>
      <c r="L70" s="179"/>
    </row>
    <row r="71" spans="2:12" s="9" customFormat="1" ht="19.9" customHeight="1">
      <c r="B71" s="180"/>
      <c r="C71" s="181"/>
      <c r="D71" s="182" t="s">
        <v>163</v>
      </c>
      <c r="E71" s="183"/>
      <c r="F71" s="183"/>
      <c r="G71" s="183"/>
      <c r="H71" s="183"/>
      <c r="I71" s="184"/>
      <c r="J71" s="185">
        <f>J363</f>
        <v>0</v>
      </c>
      <c r="K71" s="181"/>
      <c r="L71" s="186"/>
    </row>
    <row r="72" spans="2:12" s="9" customFormat="1" ht="19.9" customHeight="1">
      <c r="B72" s="180"/>
      <c r="C72" s="181"/>
      <c r="D72" s="182" t="s">
        <v>164</v>
      </c>
      <c r="E72" s="183"/>
      <c r="F72" s="183"/>
      <c r="G72" s="183"/>
      <c r="H72" s="183"/>
      <c r="I72" s="184"/>
      <c r="J72" s="185">
        <f>J384</f>
        <v>0</v>
      </c>
      <c r="K72" s="181"/>
      <c r="L72" s="186"/>
    </row>
    <row r="73" spans="2:12" s="9" customFormat="1" ht="19.9" customHeight="1">
      <c r="B73" s="180"/>
      <c r="C73" s="181"/>
      <c r="D73" s="182" t="s">
        <v>165</v>
      </c>
      <c r="E73" s="183"/>
      <c r="F73" s="183"/>
      <c r="G73" s="183"/>
      <c r="H73" s="183"/>
      <c r="I73" s="184"/>
      <c r="J73" s="185">
        <f>J400</f>
        <v>0</v>
      </c>
      <c r="K73" s="181"/>
      <c r="L73" s="186"/>
    </row>
    <row r="74" spans="2:12" s="9" customFormat="1" ht="19.9" customHeight="1">
      <c r="B74" s="180"/>
      <c r="C74" s="181"/>
      <c r="D74" s="182" t="s">
        <v>166</v>
      </c>
      <c r="E74" s="183"/>
      <c r="F74" s="183"/>
      <c r="G74" s="183"/>
      <c r="H74" s="183"/>
      <c r="I74" s="184"/>
      <c r="J74" s="185">
        <f>J450</f>
        <v>0</v>
      </c>
      <c r="K74" s="181"/>
      <c r="L74" s="186"/>
    </row>
    <row r="75" spans="2:12" s="9" customFormat="1" ht="19.9" customHeight="1">
      <c r="B75" s="180"/>
      <c r="C75" s="181"/>
      <c r="D75" s="182" t="s">
        <v>167</v>
      </c>
      <c r="E75" s="183"/>
      <c r="F75" s="183"/>
      <c r="G75" s="183"/>
      <c r="H75" s="183"/>
      <c r="I75" s="184"/>
      <c r="J75" s="185">
        <f>J454</f>
        <v>0</v>
      </c>
      <c r="K75" s="181"/>
      <c r="L75" s="186"/>
    </row>
    <row r="76" spans="2:12" s="9" customFormat="1" ht="19.9" customHeight="1">
      <c r="B76" s="180"/>
      <c r="C76" s="181"/>
      <c r="D76" s="182" t="s">
        <v>168</v>
      </c>
      <c r="E76" s="183"/>
      <c r="F76" s="183"/>
      <c r="G76" s="183"/>
      <c r="H76" s="183"/>
      <c r="I76" s="184"/>
      <c r="J76" s="185">
        <f>J475</f>
        <v>0</v>
      </c>
      <c r="K76" s="181"/>
      <c r="L76" s="186"/>
    </row>
    <row r="77" spans="2:12" s="9" customFormat="1" ht="19.9" customHeight="1">
      <c r="B77" s="180"/>
      <c r="C77" s="181"/>
      <c r="D77" s="182" t="s">
        <v>169</v>
      </c>
      <c r="E77" s="183"/>
      <c r="F77" s="183"/>
      <c r="G77" s="183"/>
      <c r="H77" s="183"/>
      <c r="I77" s="184"/>
      <c r="J77" s="185">
        <f>J480</f>
        <v>0</v>
      </c>
      <c r="K77" s="181"/>
      <c r="L77" s="186"/>
    </row>
    <row r="78" spans="2:12" s="9" customFormat="1" ht="19.9" customHeight="1">
      <c r="B78" s="180"/>
      <c r="C78" s="181"/>
      <c r="D78" s="182" t="s">
        <v>170</v>
      </c>
      <c r="E78" s="183"/>
      <c r="F78" s="183"/>
      <c r="G78" s="183"/>
      <c r="H78" s="183"/>
      <c r="I78" s="184"/>
      <c r="J78" s="185">
        <f>J492</f>
        <v>0</v>
      </c>
      <c r="K78" s="181"/>
      <c r="L78" s="186"/>
    </row>
    <row r="79" spans="2:12" s="9" customFormat="1" ht="19.9" customHeight="1">
      <c r="B79" s="180"/>
      <c r="C79" s="181"/>
      <c r="D79" s="182" t="s">
        <v>171</v>
      </c>
      <c r="E79" s="183"/>
      <c r="F79" s="183"/>
      <c r="G79" s="183"/>
      <c r="H79" s="183"/>
      <c r="I79" s="184"/>
      <c r="J79" s="185">
        <f>J504</f>
        <v>0</v>
      </c>
      <c r="K79" s="181"/>
      <c r="L79" s="186"/>
    </row>
    <row r="80" spans="2:12" s="9" customFormat="1" ht="19.9" customHeight="1">
      <c r="B80" s="180"/>
      <c r="C80" s="181"/>
      <c r="D80" s="182" t="s">
        <v>172</v>
      </c>
      <c r="E80" s="183"/>
      <c r="F80" s="183"/>
      <c r="G80" s="183"/>
      <c r="H80" s="183"/>
      <c r="I80" s="184"/>
      <c r="J80" s="185">
        <f>J537</f>
        <v>0</v>
      </c>
      <c r="K80" s="181"/>
      <c r="L80" s="186"/>
    </row>
    <row r="81" spans="2:12" s="9" customFormat="1" ht="19.9" customHeight="1">
      <c r="B81" s="180"/>
      <c r="C81" s="181"/>
      <c r="D81" s="182" t="s">
        <v>173</v>
      </c>
      <c r="E81" s="183"/>
      <c r="F81" s="183"/>
      <c r="G81" s="183"/>
      <c r="H81" s="183"/>
      <c r="I81" s="184"/>
      <c r="J81" s="185">
        <f>J555</f>
        <v>0</v>
      </c>
      <c r="K81" s="181"/>
      <c r="L81" s="186"/>
    </row>
    <row r="82" spans="2:12" s="9" customFormat="1" ht="19.9" customHeight="1">
      <c r="B82" s="180"/>
      <c r="C82" s="181"/>
      <c r="D82" s="182" t="s">
        <v>174</v>
      </c>
      <c r="E82" s="183"/>
      <c r="F82" s="183"/>
      <c r="G82" s="183"/>
      <c r="H82" s="183"/>
      <c r="I82" s="184"/>
      <c r="J82" s="185">
        <f>J578</f>
        <v>0</v>
      </c>
      <c r="K82" s="181"/>
      <c r="L82" s="186"/>
    </row>
    <row r="83" spans="2:12" s="9" customFormat="1" ht="19.9" customHeight="1">
      <c r="B83" s="180"/>
      <c r="C83" s="181"/>
      <c r="D83" s="182" t="s">
        <v>175</v>
      </c>
      <c r="E83" s="183"/>
      <c r="F83" s="183"/>
      <c r="G83" s="183"/>
      <c r="H83" s="183"/>
      <c r="I83" s="184"/>
      <c r="J83" s="185">
        <f>J594</f>
        <v>0</v>
      </c>
      <c r="K83" s="181"/>
      <c r="L83" s="186"/>
    </row>
    <row r="84" spans="2:12" s="9" customFormat="1" ht="19.9" customHeight="1">
      <c r="B84" s="180"/>
      <c r="C84" s="181"/>
      <c r="D84" s="182" t="s">
        <v>176</v>
      </c>
      <c r="E84" s="183"/>
      <c r="F84" s="183"/>
      <c r="G84" s="183"/>
      <c r="H84" s="183"/>
      <c r="I84" s="184"/>
      <c r="J84" s="185">
        <f>J602</f>
        <v>0</v>
      </c>
      <c r="K84" s="181"/>
      <c r="L84" s="186"/>
    </row>
    <row r="85" spans="2:12" s="9" customFormat="1" ht="19.9" customHeight="1">
      <c r="B85" s="180"/>
      <c r="C85" s="181"/>
      <c r="D85" s="182" t="s">
        <v>177</v>
      </c>
      <c r="E85" s="183"/>
      <c r="F85" s="183"/>
      <c r="G85" s="183"/>
      <c r="H85" s="183"/>
      <c r="I85" s="184"/>
      <c r="J85" s="185">
        <f>J604</f>
        <v>0</v>
      </c>
      <c r="K85" s="181"/>
      <c r="L85" s="186"/>
    </row>
    <row r="86" spans="2:12" s="9" customFormat="1" ht="19.9" customHeight="1">
      <c r="B86" s="180"/>
      <c r="C86" s="181"/>
      <c r="D86" s="182" t="s">
        <v>178</v>
      </c>
      <c r="E86" s="183"/>
      <c r="F86" s="183"/>
      <c r="G86" s="183"/>
      <c r="H86" s="183"/>
      <c r="I86" s="184"/>
      <c r="J86" s="185">
        <f>J609</f>
        <v>0</v>
      </c>
      <c r="K86" s="181"/>
      <c r="L86" s="186"/>
    </row>
    <row r="87" spans="2:12" s="1" customFormat="1" ht="21.8" customHeight="1">
      <c r="B87" s="40"/>
      <c r="C87" s="41"/>
      <c r="D87" s="41"/>
      <c r="E87" s="41"/>
      <c r="F87" s="41"/>
      <c r="G87" s="41"/>
      <c r="H87" s="41"/>
      <c r="I87" s="137"/>
      <c r="J87" s="41"/>
      <c r="K87" s="41"/>
      <c r="L87" s="45"/>
    </row>
    <row r="88" spans="2:12" s="1" customFormat="1" ht="6.95" customHeight="1">
      <c r="B88" s="60"/>
      <c r="C88" s="61"/>
      <c r="D88" s="61"/>
      <c r="E88" s="61"/>
      <c r="F88" s="61"/>
      <c r="G88" s="61"/>
      <c r="H88" s="61"/>
      <c r="I88" s="163"/>
      <c r="J88" s="61"/>
      <c r="K88" s="61"/>
      <c r="L88" s="45"/>
    </row>
    <row r="92" spans="2:12" s="1" customFormat="1" ht="6.95" customHeight="1">
      <c r="B92" s="62"/>
      <c r="C92" s="63"/>
      <c r="D92" s="63"/>
      <c r="E92" s="63"/>
      <c r="F92" s="63"/>
      <c r="G92" s="63"/>
      <c r="H92" s="63"/>
      <c r="I92" s="166"/>
      <c r="J92" s="63"/>
      <c r="K92" s="63"/>
      <c r="L92" s="45"/>
    </row>
    <row r="93" spans="2:12" s="1" customFormat="1" ht="24.95" customHeight="1">
      <c r="B93" s="40"/>
      <c r="C93" s="24" t="s">
        <v>179</v>
      </c>
      <c r="D93" s="41"/>
      <c r="E93" s="41"/>
      <c r="F93" s="41"/>
      <c r="G93" s="41"/>
      <c r="H93" s="41"/>
      <c r="I93" s="137"/>
      <c r="J93" s="41"/>
      <c r="K93" s="41"/>
      <c r="L93" s="45"/>
    </row>
    <row r="94" spans="2:12" s="1" customFormat="1" ht="6.95" customHeight="1">
      <c r="B94" s="40"/>
      <c r="C94" s="41"/>
      <c r="D94" s="41"/>
      <c r="E94" s="41"/>
      <c r="F94" s="41"/>
      <c r="G94" s="41"/>
      <c r="H94" s="41"/>
      <c r="I94" s="137"/>
      <c r="J94" s="41"/>
      <c r="K94" s="41"/>
      <c r="L94" s="45"/>
    </row>
    <row r="95" spans="2:12" s="1" customFormat="1" ht="12" customHeight="1">
      <c r="B95" s="40"/>
      <c r="C95" s="33" t="s">
        <v>16</v>
      </c>
      <c r="D95" s="41"/>
      <c r="E95" s="41"/>
      <c r="F95" s="41"/>
      <c r="G95" s="41"/>
      <c r="H95" s="41"/>
      <c r="I95" s="137"/>
      <c r="J95" s="41"/>
      <c r="K95" s="41"/>
      <c r="L95" s="45"/>
    </row>
    <row r="96" spans="2:12" s="1" customFormat="1" ht="16.5" customHeight="1">
      <c r="B96" s="40"/>
      <c r="C96" s="41"/>
      <c r="D96" s="41"/>
      <c r="E96" s="167" t="str">
        <f>E7</f>
        <v>TRANSFORMACE DOMOV HÁJ II.</v>
      </c>
      <c r="F96" s="33"/>
      <c r="G96" s="33"/>
      <c r="H96" s="33"/>
      <c r="I96" s="137"/>
      <c r="J96" s="41"/>
      <c r="K96" s="41"/>
      <c r="L96" s="45"/>
    </row>
    <row r="97" spans="2:12" s="1" customFormat="1" ht="12" customHeight="1">
      <c r="B97" s="40"/>
      <c r="C97" s="33" t="s">
        <v>146</v>
      </c>
      <c r="D97" s="41"/>
      <c r="E97" s="41"/>
      <c r="F97" s="41"/>
      <c r="G97" s="41"/>
      <c r="H97" s="41"/>
      <c r="I97" s="137"/>
      <c r="J97" s="41"/>
      <c r="K97" s="41"/>
      <c r="L97" s="45"/>
    </row>
    <row r="98" spans="2:12" s="1" customFormat="1" ht="16.5" customHeight="1">
      <c r="B98" s="40"/>
      <c r="C98" s="41"/>
      <c r="D98" s="41"/>
      <c r="E98" s="70" t="str">
        <f>E9</f>
        <v>SO 01 - D.1.1, D1.2 Architektonické a stavebně technické řešení</v>
      </c>
      <c r="F98" s="41"/>
      <c r="G98" s="41"/>
      <c r="H98" s="41"/>
      <c r="I98" s="137"/>
      <c r="J98" s="41"/>
      <c r="K98" s="41"/>
      <c r="L98" s="45"/>
    </row>
    <row r="99" spans="2:12" s="1" customFormat="1" ht="6.95" customHeight="1">
      <c r="B99" s="40"/>
      <c r="C99" s="41"/>
      <c r="D99" s="41"/>
      <c r="E99" s="41"/>
      <c r="F99" s="41"/>
      <c r="G99" s="41"/>
      <c r="H99" s="41"/>
      <c r="I99" s="137"/>
      <c r="J99" s="41"/>
      <c r="K99" s="41"/>
      <c r="L99" s="45"/>
    </row>
    <row r="100" spans="2:12" s="1" customFormat="1" ht="12" customHeight="1">
      <c r="B100" s="40"/>
      <c r="C100" s="33" t="s">
        <v>22</v>
      </c>
      <c r="D100" s="41"/>
      <c r="E100" s="41"/>
      <c r="F100" s="28" t="str">
        <f>F12</f>
        <v>Ledeč nad Sázavou</v>
      </c>
      <c r="G100" s="41"/>
      <c r="H100" s="41"/>
      <c r="I100" s="140" t="s">
        <v>24</v>
      </c>
      <c r="J100" s="73" t="str">
        <f>IF(J12="","",J12)</f>
        <v>1. 5. 2017</v>
      </c>
      <c r="K100" s="41"/>
      <c r="L100" s="45"/>
    </row>
    <row r="101" spans="2:12" s="1" customFormat="1" ht="6.95" customHeight="1">
      <c r="B101" s="40"/>
      <c r="C101" s="41"/>
      <c r="D101" s="41"/>
      <c r="E101" s="41"/>
      <c r="F101" s="41"/>
      <c r="G101" s="41"/>
      <c r="H101" s="41"/>
      <c r="I101" s="137"/>
      <c r="J101" s="41"/>
      <c r="K101" s="41"/>
      <c r="L101" s="45"/>
    </row>
    <row r="102" spans="2:12" s="1" customFormat="1" ht="15.15" customHeight="1">
      <c r="B102" s="40"/>
      <c r="C102" s="33" t="s">
        <v>30</v>
      </c>
      <c r="D102" s="41"/>
      <c r="E102" s="41"/>
      <c r="F102" s="28" t="str">
        <f>E15</f>
        <v>Kraj Vysočina, Žižkova 57</v>
      </c>
      <c r="G102" s="41"/>
      <c r="H102" s="41"/>
      <c r="I102" s="140" t="s">
        <v>37</v>
      </c>
      <c r="J102" s="38" t="str">
        <f>E21</f>
        <v>Miroslav Vorel, DiS</v>
      </c>
      <c r="K102" s="41"/>
      <c r="L102" s="45"/>
    </row>
    <row r="103" spans="2:12" s="1" customFormat="1" ht="27.9" customHeight="1">
      <c r="B103" s="40"/>
      <c r="C103" s="33" t="s">
        <v>35</v>
      </c>
      <c r="D103" s="41"/>
      <c r="E103" s="41"/>
      <c r="F103" s="28" t="str">
        <f>IF(E18="","",E18)</f>
        <v>Vyplň údaj</v>
      </c>
      <c r="G103" s="41"/>
      <c r="H103" s="41"/>
      <c r="I103" s="140" t="s">
        <v>40</v>
      </c>
      <c r="J103" s="38" t="str">
        <f>E24</f>
        <v>Ing. arch, Martin Jirovský</v>
      </c>
      <c r="K103" s="41"/>
      <c r="L103" s="45"/>
    </row>
    <row r="104" spans="2:12" s="1" customFormat="1" ht="10.3" customHeight="1">
      <c r="B104" s="40"/>
      <c r="C104" s="41"/>
      <c r="D104" s="41"/>
      <c r="E104" s="41"/>
      <c r="F104" s="41"/>
      <c r="G104" s="41"/>
      <c r="H104" s="41"/>
      <c r="I104" s="137"/>
      <c r="J104" s="41"/>
      <c r="K104" s="41"/>
      <c r="L104" s="45"/>
    </row>
    <row r="105" spans="2:20" s="10" customFormat="1" ht="29.25" customHeight="1">
      <c r="B105" s="187"/>
      <c r="C105" s="188" t="s">
        <v>180</v>
      </c>
      <c r="D105" s="189" t="s">
        <v>64</v>
      </c>
      <c r="E105" s="189" t="s">
        <v>60</v>
      </c>
      <c r="F105" s="189" t="s">
        <v>61</v>
      </c>
      <c r="G105" s="189" t="s">
        <v>181</v>
      </c>
      <c r="H105" s="189" t="s">
        <v>182</v>
      </c>
      <c r="I105" s="190" t="s">
        <v>183</v>
      </c>
      <c r="J105" s="189" t="s">
        <v>150</v>
      </c>
      <c r="K105" s="191" t="s">
        <v>184</v>
      </c>
      <c r="L105" s="192"/>
      <c r="M105" s="93" t="s">
        <v>32</v>
      </c>
      <c r="N105" s="94" t="s">
        <v>49</v>
      </c>
      <c r="O105" s="94" t="s">
        <v>185</v>
      </c>
      <c r="P105" s="94" t="s">
        <v>186</v>
      </c>
      <c r="Q105" s="94" t="s">
        <v>187</v>
      </c>
      <c r="R105" s="94" t="s">
        <v>188</v>
      </c>
      <c r="S105" s="94" t="s">
        <v>189</v>
      </c>
      <c r="T105" s="95" t="s">
        <v>190</v>
      </c>
    </row>
    <row r="106" spans="2:63" s="1" customFormat="1" ht="22.8" customHeight="1">
      <c r="B106" s="40"/>
      <c r="C106" s="100" t="s">
        <v>191</v>
      </c>
      <c r="D106" s="41"/>
      <c r="E106" s="41"/>
      <c r="F106" s="41"/>
      <c r="G106" s="41"/>
      <c r="H106" s="41"/>
      <c r="I106" s="137"/>
      <c r="J106" s="193">
        <f>BK106</f>
        <v>0</v>
      </c>
      <c r="K106" s="41"/>
      <c r="L106" s="45"/>
      <c r="M106" s="96"/>
      <c r="N106" s="97"/>
      <c r="O106" s="97"/>
      <c r="P106" s="194">
        <f>P107+P362</f>
        <v>0</v>
      </c>
      <c r="Q106" s="97"/>
      <c r="R106" s="194">
        <f>R107+R362</f>
        <v>1045.15878393</v>
      </c>
      <c r="S106" s="97"/>
      <c r="T106" s="195">
        <f>T107+T362</f>
        <v>0</v>
      </c>
      <c r="AT106" s="18" t="s">
        <v>78</v>
      </c>
      <c r="AU106" s="18" t="s">
        <v>151</v>
      </c>
      <c r="BK106" s="196">
        <f>BK107+BK362</f>
        <v>0</v>
      </c>
    </row>
    <row r="107" spans="2:63" s="11" customFormat="1" ht="25.9" customHeight="1">
      <c r="B107" s="197"/>
      <c r="C107" s="198"/>
      <c r="D107" s="199" t="s">
        <v>78</v>
      </c>
      <c r="E107" s="200" t="s">
        <v>192</v>
      </c>
      <c r="F107" s="200" t="s">
        <v>193</v>
      </c>
      <c r="G107" s="198"/>
      <c r="H107" s="198"/>
      <c r="I107" s="201"/>
      <c r="J107" s="202">
        <f>BK107</f>
        <v>0</v>
      </c>
      <c r="K107" s="198"/>
      <c r="L107" s="203"/>
      <c r="M107" s="204"/>
      <c r="N107" s="205"/>
      <c r="O107" s="205"/>
      <c r="P107" s="206">
        <f>P108+P122+P160+P229+P251+P264+P345+P356+P360</f>
        <v>0</v>
      </c>
      <c r="Q107" s="205"/>
      <c r="R107" s="206">
        <f>R108+R122+R160+R229+R251+R264+R345+R356+R360</f>
        <v>827.47499699</v>
      </c>
      <c r="S107" s="205"/>
      <c r="T107" s="207">
        <f>T108+T122+T160+T229+T251+T264+T345+T356+T360</f>
        <v>0</v>
      </c>
      <c r="AR107" s="208" t="s">
        <v>21</v>
      </c>
      <c r="AT107" s="209" t="s">
        <v>78</v>
      </c>
      <c r="AU107" s="209" t="s">
        <v>79</v>
      </c>
      <c r="AY107" s="208" t="s">
        <v>194</v>
      </c>
      <c r="BK107" s="210">
        <f>BK108+BK122+BK160+BK229+BK251+BK264+BK345+BK356+BK360</f>
        <v>0</v>
      </c>
    </row>
    <row r="108" spans="2:63" s="11" customFormat="1" ht="22.8" customHeight="1">
      <c r="B108" s="197"/>
      <c r="C108" s="198"/>
      <c r="D108" s="199" t="s">
        <v>78</v>
      </c>
      <c r="E108" s="211" t="s">
        <v>21</v>
      </c>
      <c r="F108" s="211" t="s">
        <v>195</v>
      </c>
      <c r="G108" s="198"/>
      <c r="H108" s="198"/>
      <c r="I108" s="201"/>
      <c r="J108" s="212">
        <f>BK108</f>
        <v>0</v>
      </c>
      <c r="K108" s="198"/>
      <c r="L108" s="203"/>
      <c r="M108" s="204"/>
      <c r="N108" s="205"/>
      <c r="O108" s="205"/>
      <c r="P108" s="206">
        <f>SUM(P109:P121)</f>
        <v>0</v>
      </c>
      <c r="Q108" s="205"/>
      <c r="R108" s="206">
        <f>SUM(R109:R121)</f>
        <v>0.658</v>
      </c>
      <c r="S108" s="205"/>
      <c r="T108" s="207">
        <f>SUM(T109:T121)</f>
        <v>0</v>
      </c>
      <c r="AR108" s="208" t="s">
        <v>21</v>
      </c>
      <c r="AT108" s="209" t="s">
        <v>78</v>
      </c>
      <c r="AU108" s="209" t="s">
        <v>21</v>
      </c>
      <c r="AY108" s="208" t="s">
        <v>194</v>
      </c>
      <c r="BK108" s="210">
        <f>SUM(BK109:BK121)</f>
        <v>0</v>
      </c>
    </row>
    <row r="109" spans="2:65" s="1" customFormat="1" ht="24" customHeight="1">
      <c r="B109" s="40"/>
      <c r="C109" s="213" t="s">
        <v>21</v>
      </c>
      <c r="D109" s="213" t="s">
        <v>196</v>
      </c>
      <c r="E109" s="214" t="s">
        <v>197</v>
      </c>
      <c r="F109" s="215" t="s">
        <v>198</v>
      </c>
      <c r="G109" s="216" t="s">
        <v>199</v>
      </c>
      <c r="H109" s="217">
        <v>297</v>
      </c>
      <c r="I109" s="218"/>
      <c r="J109" s="219">
        <f>ROUND(I109*H109,2)</f>
        <v>0</v>
      </c>
      <c r="K109" s="215" t="s">
        <v>200</v>
      </c>
      <c r="L109" s="45"/>
      <c r="M109" s="220" t="s">
        <v>32</v>
      </c>
      <c r="N109" s="221" t="s">
        <v>51</v>
      </c>
      <c r="O109" s="85"/>
      <c r="P109" s="222">
        <f>O109*H109</f>
        <v>0</v>
      </c>
      <c r="Q109" s="222">
        <v>0</v>
      </c>
      <c r="R109" s="222">
        <f>Q109*H109</f>
        <v>0</v>
      </c>
      <c r="S109" s="222">
        <v>0</v>
      </c>
      <c r="T109" s="223">
        <f>S109*H109</f>
        <v>0</v>
      </c>
      <c r="AR109" s="224" t="s">
        <v>201</v>
      </c>
      <c r="AT109" s="224" t="s">
        <v>196</v>
      </c>
      <c r="AU109" s="224" t="s">
        <v>136</v>
      </c>
      <c r="AY109" s="18" t="s">
        <v>194</v>
      </c>
      <c r="BE109" s="225">
        <f>IF(N109="základní",J109,0)</f>
        <v>0</v>
      </c>
      <c r="BF109" s="225">
        <f>IF(N109="snížená",J109,0)</f>
        <v>0</v>
      </c>
      <c r="BG109" s="225">
        <f>IF(N109="zákl. přenesená",J109,0)</f>
        <v>0</v>
      </c>
      <c r="BH109" s="225">
        <f>IF(N109="sníž. přenesená",J109,0)</f>
        <v>0</v>
      </c>
      <c r="BI109" s="225">
        <f>IF(N109="nulová",J109,0)</f>
        <v>0</v>
      </c>
      <c r="BJ109" s="18" t="s">
        <v>136</v>
      </c>
      <c r="BK109" s="225">
        <f>ROUND(I109*H109,2)</f>
        <v>0</v>
      </c>
      <c r="BL109" s="18" t="s">
        <v>201</v>
      </c>
      <c r="BM109" s="224" t="s">
        <v>202</v>
      </c>
    </row>
    <row r="110" spans="2:65" s="1" customFormat="1" ht="16.5" customHeight="1">
      <c r="B110" s="40"/>
      <c r="C110" s="213" t="s">
        <v>136</v>
      </c>
      <c r="D110" s="213" t="s">
        <v>196</v>
      </c>
      <c r="E110" s="214" t="s">
        <v>203</v>
      </c>
      <c r="F110" s="215" t="s">
        <v>204</v>
      </c>
      <c r="G110" s="216" t="s">
        <v>205</v>
      </c>
      <c r="H110" s="217">
        <v>1</v>
      </c>
      <c r="I110" s="218"/>
      <c r="J110" s="219">
        <f>ROUND(I110*H110,2)</f>
        <v>0</v>
      </c>
      <c r="K110" s="215" t="s">
        <v>200</v>
      </c>
      <c r="L110" s="45"/>
      <c r="M110" s="220" t="s">
        <v>32</v>
      </c>
      <c r="N110" s="221" t="s">
        <v>51</v>
      </c>
      <c r="O110" s="85"/>
      <c r="P110" s="222">
        <f>O110*H110</f>
        <v>0</v>
      </c>
      <c r="Q110" s="222">
        <v>0</v>
      </c>
      <c r="R110" s="222">
        <f>Q110*H110</f>
        <v>0</v>
      </c>
      <c r="S110" s="222">
        <v>0</v>
      </c>
      <c r="T110" s="223">
        <f>S110*H110</f>
        <v>0</v>
      </c>
      <c r="AR110" s="224" t="s">
        <v>201</v>
      </c>
      <c r="AT110" s="224" t="s">
        <v>196</v>
      </c>
      <c r="AU110" s="224" t="s">
        <v>136</v>
      </c>
      <c r="AY110" s="18" t="s">
        <v>194</v>
      </c>
      <c r="BE110" s="225">
        <f>IF(N110="základní",J110,0)</f>
        <v>0</v>
      </c>
      <c r="BF110" s="225">
        <f>IF(N110="snížená",J110,0)</f>
        <v>0</v>
      </c>
      <c r="BG110" s="225">
        <f>IF(N110="zákl. přenesená",J110,0)</f>
        <v>0</v>
      </c>
      <c r="BH110" s="225">
        <f>IF(N110="sníž. přenesená",J110,0)</f>
        <v>0</v>
      </c>
      <c r="BI110" s="225">
        <f>IF(N110="nulová",J110,0)</f>
        <v>0</v>
      </c>
      <c r="BJ110" s="18" t="s">
        <v>136</v>
      </c>
      <c r="BK110" s="225">
        <f>ROUND(I110*H110,2)</f>
        <v>0</v>
      </c>
      <c r="BL110" s="18" t="s">
        <v>201</v>
      </c>
      <c r="BM110" s="224" t="s">
        <v>206</v>
      </c>
    </row>
    <row r="111" spans="2:65" s="1" customFormat="1" ht="24" customHeight="1">
      <c r="B111" s="40"/>
      <c r="C111" s="213" t="s">
        <v>207</v>
      </c>
      <c r="D111" s="213" t="s">
        <v>196</v>
      </c>
      <c r="E111" s="214" t="s">
        <v>208</v>
      </c>
      <c r="F111" s="215" t="s">
        <v>209</v>
      </c>
      <c r="G111" s="216" t="s">
        <v>199</v>
      </c>
      <c r="H111" s="217">
        <v>100</v>
      </c>
      <c r="I111" s="218"/>
      <c r="J111" s="219">
        <f>ROUND(I111*H111,2)</f>
        <v>0</v>
      </c>
      <c r="K111" s="215" t="s">
        <v>200</v>
      </c>
      <c r="L111" s="45"/>
      <c r="M111" s="220" t="s">
        <v>32</v>
      </c>
      <c r="N111" s="221" t="s">
        <v>51</v>
      </c>
      <c r="O111" s="85"/>
      <c r="P111" s="222">
        <f>O111*H111</f>
        <v>0</v>
      </c>
      <c r="Q111" s="222">
        <v>0</v>
      </c>
      <c r="R111" s="222">
        <f>Q111*H111</f>
        <v>0</v>
      </c>
      <c r="S111" s="222">
        <v>0</v>
      </c>
      <c r="T111" s="223">
        <f>S111*H111</f>
        <v>0</v>
      </c>
      <c r="AR111" s="224" t="s">
        <v>201</v>
      </c>
      <c r="AT111" s="224" t="s">
        <v>196</v>
      </c>
      <c r="AU111" s="224" t="s">
        <v>136</v>
      </c>
      <c r="AY111" s="18" t="s">
        <v>194</v>
      </c>
      <c r="BE111" s="225">
        <f>IF(N111="základní",J111,0)</f>
        <v>0</v>
      </c>
      <c r="BF111" s="225">
        <f>IF(N111="snížená",J111,0)</f>
        <v>0</v>
      </c>
      <c r="BG111" s="225">
        <f>IF(N111="zákl. přenesená",J111,0)</f>
        <v>0</v>
      </c>
      <c r="BH111" s="225">
        <f>IF(N111="sníž. přenesená",J111,0)</f>
        <v>0</v>
      </c>
      <c r="BI111" s="225">
        <f>IF(N111="nulová",J111,0)</f>
        <v>0</v>
      </c>
      <c r="BJ111" s="18" t="s">
        <v>136</v>
      </c>
      <c r="BK111" s="225">
        <f>ROUND(I111*H111,2)</f>
        <v>0</v>
      </c>
      <c r="BL111" s="18" t="s">
        <v>201</v>
      </c>
      <c r="BM111" s="224" t="s">
        <v>210</v>
      </c>
    </row>
    <row r="112" spans="2:65" s="1" customFormat="1" ht="24" customHeight="1">
      <c r="B112" s="40"/>
      <c r="C112" s="213" t="s">
        <v>201</v>
      </c>
      <c r="D112" s="213" t="s">
        <v>196</v>
      </c>
      <c r="E112" s="214" t="s">
        <v>211</v>
      </c>
      <c r="F112" s="215" t="s">
        <v>212</v>
      </c>
      <c r="G112" s="216" t="s">
        <v>199</v>
      </c>
      <c r="H112" s="217">
        <v>105</v>
      </c>
      <c r="I112" s="218"/>
      <c r="J112" s="219">
        <f>ROUND(I112*H112,2)</f>
        <v>0</v>
      </c>
      <c r="K112" s="215" t="s">
        <v>200</v>
      </c>
      <c r="L112" s="45"/>
      <c r="M112" s="220" t="s">
        <v>32</v>
      </c>
      <c r="N112" s="221" t="s">
        <v>51</v>
      </c>
      <c r="O112" s="85"/>
      <c r="P112" s="222">
        <f>O112*H112</f>
        <v>0</v>
      </c>
      <c r="Q112" s="222">
        <v>0</v>
      </c>
      <c r="R112" s="222">
        <f>Q112*H112</f>
        <v>0</v>
      </c>
      <c r="S112" s="222">
        <v>0</v>
      </c>
      <c r="T112" s="223">
        <f>S112*H112</f>
        <v>0</v>
      </c>
      <c r="AR112" s="224" t="s">
        <v>201</v>
      </c>
      <c r="AT112" s="224" t="s">
        <v>196</v>
      </c>
      <c r="AU112" s="224" t="s">
        <v>136</v>
      </c>
      <c r="AY112" s="18" t="s">
        <v>194</v>
      </c>
      <c r="BE112" s="225">
        <f>IF(N112="základní",J112,0)</f>
        <v>0</v>
      </c>
      <c r="BF112" s="225">
        <f>IF(N112="snížená",J112,0)</f>
        <v>0</v>
      </c>
      <c r="BG112" s="225">
        <f>IF(N112="zákl. přenesená",J112,0)</f>
        <v>0</v>
      </c>
      <c r="BH112" s="225">
        <f>IF(N112="sníž. přenesená",J112,0)</f>
        <v>0</v>
      </c>
      <c r="BI112" s="225">
        <f>IF(N112="nulová",J112,0)</f>
        <v>0</v>
      </c>
      <c r="BJ112" s="18" t="s">
        <v>136</v>
      </c>
      <c r="BK112" s="225">
        <f>ROUND(I112*H112,2)</f>
        <v>0</v>
      </c>
      <c r="BL112" s="18" t="s">
        <v>201</v>
      </c>
      <c r="BM112" s="224" t="s">
        <v>213</v>
      </c>
    </row>
    <row r="113" spans="2:65" s="1" customFormat="1" ht="16.5" customHeight="1">
      <c r="B113" s="40"/>
      <c r="C113" s="213" t="s">
        <v>214</v>
      </c>
      <c r="D113" s="213" t="s">
        <v>196</v>
      </c>
      <c r="E113" s="214" t="s">
        <v>215</v>
      </c>
      <c r="F113" s="215" t="s">
        <v>216</v>
      </c>
      <c r="G113" s="216" t="s">
        <v>217</v>
      </c>
      <c r="H113" s="217">
        <v>40</v>
      </c>
      <c r="I113" s="218"/>
      <c r="J113" s="219">
        <f>ROUND(I113*H113,2)</f>
        <v>0</v>
      </c>
      <c r="K113" s="215" t="s">
        <v>200</v>
      </c>
      <c r="L113" s="45"/>
      <c r="M113" s="220" t="s">
        <v>32</v>
      </c>
      <c r="N113" s="221" t="s">
        <v>51</v>
      </c>
      <c r="O113" s="85"/>
      <c r="P113" s="222">
        <f>O113*H113</f>
        <v>0</v>
      </c>
      <c r="Q113" s="222">
        <v>0.0007</v>
      </c>
      <c r="R113" s="222">
        <f>Q113*H113</f>
        <v>0.028</v>
      </c>
      <c r="S113" s="222">
        <v>0</v>
      </c>
      <c r="T113" s="223">
        <f>S113*H113</f>
        <v>0</v>
      </c>
      <c r="AR113" s="224" t="s">
        <v>201</v>
      </c>
      <c r="AT113" s="224" t="s">
        <v>196</v>
      </c>
      <c r="AU113" s="224" t="s">
        <v>136</v>
      </c>
      <c r="AY113" s="18" t="s">
        <v>194</v>
      </c>
      <c r="BE113" s="225">
        <f>IF(N113="základní",J113,0)</f>
        <v>0</v>
      </c>
      <c r="BF113" s="225">
        <f>IF(N113="snížená",J113,0)</f>
        <v>0</v>
      </c>
      <c r="BG113" s="225">
        <f>IF(N113="zákl. přenesená",J113,0)</f>
        <v>0</v>
      </c>
      <c r="BH113" s="225">
        <f>IF(N113="sníž. přenesená",J113,0)</f>
        <v>0</v>
      </c>
      <c r="BI113" s="225">
        <f>IF(N113="nulová",J113,0)</f>
        <v>0</v>
      </c>
      <c r="BJ113" s="18" t="s">
        <v>136</v>
      </c>
      <c r="BK113" s="225">
        <f>ROUND(I113*H113,2)</f>
        <v>0</v>
      </c>
      <c r="BL113" s="18" t="s">
        <v>201</v>
      </c>
      <c r="BM113" s="224" t="s">
        <v>218</v>
      </c>
    </row>
    <row r="114" spans="2:65" s="1" customFormat="1" ht="24" customHeight="1">
      <c r="B114" s="40"/>
      <c r="C114" s="213" t="s">
        <v>219</v>
      </c>
      <c r="D114" s="213" t="s">
        <v>196</v>
      </c>
      <c r="E114" s="214" t="s">
        <v>220</v>
      </c>
      <c r="F114" s="215" t="s">
        <v>221</v>
      </c>
      <c r="G114" s="216" t="s">
        <v>217</v>
      </c>
      <c r="H114" s="217">
        <v>40</v>
      </c>
      <c r="I114" s="218"/>
      <c r="J114" s="219">
        <f>ROUND(I114*H114,2)</f>
        <v>0</v>
      </c>
      <c r="K114" s="215" t="s">
        <v>200</v>
      </c>
      <c r="L114" s="45"/>
      <c r="M114" s="220" t="s">
        <v>32</v>
      </c>
      <c r="N114" s="221" t="s">
        <v>51</v>
      </c>
      <c r="O114" s="85"/>
      <c r="P114" s="222">
        <f>O114*H114</f>
        <v>0</v>
      </c>
      <c r="Q114" s="222">
        <v>0</v>
      </c>
      <c r="R114" s="222">
        <f>Q114*H114</f>
        <v>0</v>
      </c>
      <c r="S114" s="222">
        <v>0</v>
      </c>
      <c r="T114" s="223">
        <f>S114*H114</f>
        <v>0</v>
      </c>
      <c r="AR114" s="224" t="s">
        <v>201</v>
      </c>
      <c r="AT114" s="224" t="s">
        <v>196</v>
      </c>
      <c r="AU114" s="224" t="s">
        <v>136</v>
      </c>
      <c r="AY114" s="18" t="s">
        <v>194</v>
      </c>
      <c r="BE114" s="225">
        <f>IF(N114="základní",J114,0)</f>
        <v>0</v>
      </c>
      <c r="BF114" s="225">
        <f>IF(N114="snížená",J114,0)</f>
        <v>0</v>
      </c>
      <c r="BG114" s="225">
        <f>IF(N114="zákl. přenesená",J114,0)</f>
        <v>0</v>
      </c>
      <c r="BH114" s="225">
        <f>IF(N114="sníž. přenesená",J114,0)</f>
        <v>0</v>
      </c>
      <c r="BI114" s="225">
        <f>IF(N114="nulová",J114,0)</f>
        <v>0</v>
      </c>
      <c r="BJ114" s="18" t="s">
        <v>136</v>
      </c>
      <c r="BK114" s="225">
        <f>ROUND(I114*H114,2)</f>
        <v>0</v>
      </c>
      <c r="BL114" s="18" t="s">
        <v>201</v>
      </c>
      <c r="BM114" s="224" t="s">
        <v>222</v>
      </c>
    </row>
    <row r="115" spans="2:65" s="1" customFormat="1" ht="24" customHeight="1">
      <c r="B115" s="40"/>
      <c r="C115" s="213" t="s">
        <v>223</v>
      </c>
      <c r="D115" s="213" t="s">
        <v>196</v>
      </c>
      <c r="E115" s="214" t="s">
        <v>224</v>
      </c>
      <c r="F115" s="215" t="s">
        <v>225</v>
      </c>
      <c r="G115" s="216" t="s">
        <v>199</v>
      </c>
      <c r="H115" s="217">
        <v>105</v>
      </c>
      <c r="I115" s="218"/>
      <c r="J115" s="219">
        <f>ROUND(I115*H115,2)</f>
        <v>0</v>
      </c>
      <c r="K115" s="215" t="s">
        <v>200</v>
      </c>
      <c r="L115" s="45"/>
      <c r="M115" s="220" t="s">
        <v>32</v>
      </c>
      <c r="N115" s="221" t="s">
        <v>51</v>
      </c>
      <c r="O115" s="85"/>
      <c r="P115" s="222">
        <f>O115*H115</f>
        <v>0</v>
      </c>
      <c r="Q115" s="222">
        <v>0</v>
      </c>
      <c r="R115" s="222">
        <f>Q115*H115</f>
        <v>0</v>
      </c>
      <c r="S115" s="222">
        <v>0</v>
      </c>
      <c r="T115" s="223">
        <f>S115*H115</f>
        <v>0</v>
      </c>
      <c r="AR115" s="224" t="s">
        <v>201</v>
      </c>
      <c r="AT115" s="224" t="s">
        <v>196</v>
      </c>
      <c r="AU115" s="224" t="s">
        <v>136</v>
      </c>
      <c r="AY115" s="18" t="s">
        <v>194</v>
      </c>
      <c r="BE115" s="225">
        <f>IF(N115="základní",J115,0)</f>
        <v>0</v>
      </c>
      <c r="BF115" s="225">
        <f>IF(N115="snížená",J115,0)</f>
        <v>0</v>
      </c>
      <c r="BG115" s="225">
        <f>IF(N115="zákl. přenesená",J115,0)</f>
        <v>0</v>
      </c>
      <c r="BH115" s="225">
        <f>IF(N115="sníž. přenesená",J115,0)</f>
        <v>0</v>
      </c>
      <c r="BI115" s="225">
        <f>IF(N115="nulová",J115,0)</f>
        <v>0</v>
      </c>
      <c r="BJ115" s="18" t="s">
        <v>136</v>
      </c>
      <c r="BK115" s="225">
        <f>ROUND(I115*H115,2)</f>
        <v>0</v>
      </c>
      <c r="BL115" s="18" t="s">
        <v>201</v>
      </c>
      <c r="BM115" s="224" t="s">
        <v>226</v>
      </c>
    </row>
    <row r="116" spans="2:65" s="1" customFormat="1" ht="36" customHeight="1">
      <c r="B116" s="40"/>
      <c r="C116" s="213" t="s">
        <v>227</v>
      </c>
      <c r="D116" s="213" t="s">
        <v>196</v>
      </c>
      <c r="E116" s="214" t="s">
        <v>228</v>
      </c>
      <c r="F116" s="215" t="s">
        <v>229</v>
      </c>
      <c r="G116" s="216" t="s">
        <v>199</v>
      </c>
      <c r="H116" s="217">
        <v>105</v>
      </c>
      <c r="I116" s="218"/>
      <c r="J116" s="219">
        <f>ROUND(I116*H116,2)</f>
        <v>0</v>
      </c>
      <c r="K116" s="215" t="s">
        <v>200</v>
      </c>
      <c r="L116" s="45"/>
      <c r="M116" s="220" t="s">
        <v>32</v>
      </c>
      <c r="N116" s="221" t="s">
        <v>51</v>
      </c>
      <c r="O116" s="85"/>
      <c r="P116" s="222">
        <f>O116*H116</f>
        <v>0</v>
      </c>
      <c r="Q116" s="222">
        <v>0</v>
      </c>
      <c r="R116" s="222">
        <f>Q116*H116</f>
        <v>0</v>
      </c>
      <c r="S116" s="222">
        <v>0</v>
      </c>
      <c r="T116" s="223">
        <f>S116*H116</f>
        <v>0</v>
      </c>
      <c r="AR116" s="224" t="s">
        <v>201</v>
      </c>
      <c r="AT116" s="224" t="s">
        <v>196</v>
      </c>
      <c r="AU116" s="224" t="s">
        <v>136</v>
      </c>
      <c r="AY116" s="18" t="s">
        <v>194</v>
      </c>
      <c r="BE116" s="225">
        <f>IF(N116="základní",J116,0)</f>
        <v>0</v>
      </c>
      <c r="BF116" s="225">
        <f>IF(N116="snížená",J116,0)</f>
        <v>0</v>
      </c>
      <c r="BG116" s="225">
        <f>IF(N116="zákl. přenesená",J116,0)</f>
        <v>0</v>
      </c>
      <c r="BH116" s="225">
        <f>IF(N116="sníž. přenesená",J116,0)</f>
        <v>0</v>
      </c>
      <c r="BI116" s="225">
        <f>IF(N116="nulová",J116,0)</f>
        <v>0</v>
      </c>
      <c r="BJ116" s="18" t="s">
        <v>136</v>
      </c>
      <c r="BK116" s="225">
        <f>ROUND(I116*H116,2)</f>
        <v>0</v>
      </c>
      <c r="BL116" s="18" t="s">
        <v>201</v>
      </c>
      <c r="BM116" s="224" t="s">
        <v>230</v>
      </c>
    </row>
    <row r="117" spans="2:65" s="1" customFormat="1" ht="24" customHeight="1">
      <c r="B117" s="40"/>
      <c r="C117" s="213" t="s">
        <v>231</v>
      </c>
      <c r="D117" s="213" t="s">
        <v>196</v>
      </c>
      <c r="E117" s="214" t="s">
        <v>232</v>
      </c>
      <c r="F117" s="215" t="s">
        <v>233</v>
      </c>
      <c r="G117" s="216" t="s">
        <v>199</v>
      </c>
      <c r="H117" s="217">
        <v>105</v>
      </c>
      <c r="I117" s="218"/>
      <c r="J117" s="219">
        <f>ROUND(I117*H117,2)</f>
        <v>0</v>
      </c>
      <c r="K117" s="215" t="s">
        <v>200</v>
      </c>
      <c r="L117" s="45"/>
      <c r="M117" s="220" t="s">
        <v>32</v>
      </c>
      <c r="N117" s="221" t="s">
        <v>51</v>
      </c>
      <c r="O117" s="85"/>
      <c r="P117" s="222">
        <f>O117*H117</f>
        <v>0</v>
      </c>
      <c r="Q117" s="222">
        <v>0</v>
      </c>
      <c r="R117" s="222">
        <f>Q117*H117</f>
        <v>0</v>
      </c>
      <c r="S117" s="222">
        <v>0</v>
      </c>
      <c r="T117" s="223">
        <f>S117*H117</f>
        <v>0</v>
      </c>
      <c r="AR117" s="224" t="s">
        <v>201</v>
      </c>
      <c r="AT117" s="224" t="s">
        <v>196</v>
      </c>
      <c r="AU117" s="224" t="s">
        <v>136</v>
      </c>
      <c r="AY117" s="18" t="s">
        <v>194</v>
      </c>
      <c r="BE117" s="225">
        <f>IF(N117="základní",J117,0)</f>
        <v>0</v>
      </c>
      <c r="BF117" s="225">
        <f>IF(N117="snížená",J117,0)</f>
        <v>0</v>
      </c>
      <c r="BG117" s="225">
        <f>IF(N117="zákl. přenesená",J117,0)</f>
        <v>0</v>
      </c>
      <c r="BH117" s="225">
        <f>IF(N117="sníž. přenesená",J117,0)</f>
        <v>0</v>
      </c>
      <c r="BI117" s="225">
        <f>IF(N117="nulová",J117,0)</f>
        <v>0</v>
      </c>
      <c r="BJ117" s="18" t="s">
        <v>136</v>
      </c>
      <c r="BK117" s="225">
        <f>ROUND(I117*H117,2)</f>
        <v>0</v>
      </c>
      <c r="BL117" s="18" t="s">
        <v>201</v>
      </c>
      <c r="BM117" s="224" t="s">
        <v>234</v>
      </c>
    </row>
    <row r="118" spans="2:65" s="1" customFormat="1" ht="16.5" customHeight="1">
      <c r="B118" s="40"/>
      <c r="C118" s="213" t="s">
        <v>235</v>
      </c>
      <c r="D118" s="213" t="s">
        <v>196</v>
      </c>
      <c r="E118" s="214" t="s">
        <v>236</v>
      </c>
      <c r="F118" s="215" t="s">
        <v>237</v>
      </c>
      <c r="G118" s="216" t="s">
        <v>199</v>
      </c>
      <c r="H118" s="217">
        <v>105</v>
      </c>
      <c r="I118" s="218"/>
      <c r="J118" s="219">
        <f>ROUND(I118*H118,2)</f>
        <v>0</v>
      </c>
      <c r="K118" s="215" t="s">
        <v>200</v>
      </c>
      <c r="L118" s="45"/>
      <c r="M118" s="220" t="s">
        <v>32</v>
      </c>
      <c r="N118" s="221" t="s">
        <v>51</v>
      </c>
      <c r="O118" s="85"/>
      <c r="P118" s="222">
        <f>O118*H118</f>
        <v>0</v>
      </c>
      <c r="Q118" s="222">
        <v>0</v>
      </c>
      <c r="R118" s="222">
        <f>Q118*H118</f>
        <v>0</v>
      </c>
      <c r="S118" s="222">
        <v>0</v>
      </c>
      <c r="T118" s="223">
        <f>S118*H118</f>
        <v>0</v>
      </c>
      <c r="AR118" s="224" t="s">
        <v>201</v>
      </c>
      <c r="AT118" s="224" t="s">
        <v>196</v>
      </c>
      <c r="AU118" s="224" t="s">
        <v>136</v>
      </c>
      <c r="AY118" s="18" t="s">
        <v>194</v>
      </c>
      <c r="BE118" s="225">
        <f>IF(N118="základní",J118,0)</f>
        <v>0</v>
      </c>
      <c r="BF118" s="225">
        <f>IF(N118="snížená",J118,0)</f>
        <v>0</v>
      </c>
      <c r="BG118" s="225">
        <f>IF(N118="zákl. přenesená",J118,0)</f>
        <v>0</v>
      </c>
      <c r="BH118" s="225">
        <f>IF(N118="sníž. přenesená",J118,0)</f>
        <v>0</v>
      </c>
      <c r="BI118" s="225">
        <f>IF(N118="nulová",J118,0)</f>
        <v>0</v>
      </c>
      <c r="BJ118" s="18" t="s">
        <v>136</v>
      </c>
      <c r="BK118" s="225">
        <f>ROUND(I118*H118,2)</f>
        <v>0</v>
      </c>
      <c r="BL118" s="18" t="s">
        <v>201</v>
      </c>
      <c r="BM118" s="224" t="s">
        <v>238</v>
      </c>
    </row>
    <row r="119" spans="2:65" s="1" customFormat="1" ht="24" customHeight="1">
      <c r="B119" s="40"/>
      <c r="C119" s="213" t="s">
        <v>239</v>
      </c>
      <c r="D119" s="213" t="s">
        <v>196</v>
      </c>
      <c r="E119" s="214" t="s">
        <v>240</v>
      </c>
      <c r="F119" s="215" t="s">
        <v>241</v>
      </c>
      <c r="G119" s="216" t="s">
        <v>242</v>
      </c>
      <c r="H119" s="217">
        <v>105</v>
      </c>
      <c r="I119" s="218"/>
      <c r="J119" s="219">
        <f>ROUND(I119*H119,2)</f>
        <v>0</v>
      </c>
      <c r="K119" s="215" t="s">
        <v>200</v>
      </c>
      <c r="L119" s="45"/>
      <c r="M119" s="220" t="s">
        <v>32</v>
      </c>
      <c r="N119" s="221" t="s">
        <v>51</v>
      </c>
      <c r="O119" s="85"/>
      <c r="P119" s="222">
        <f>O119*H119</f>
        <v>0</v>
      </c>
      <c r="Q119" s="222">
        <v>0</v>
      </c>
      <c r="R119" s="222">
        <f>Q119*H119</f>
        <v>0</v>
      </c>
      <c r="S119" s="222">
        <v>0</v>
      </c>
      <c r="T119" s="223">
        <f>S119*H119</f>
        <v>0</v>
      </c>
      <c r="AR119" s="224" t="s">
        <v>201</v>
      </c>
      <c r="AT119" s="224" t="s">
        <v>196</v>
      </c>
      <c r="AU119" s="224" t="s">
        <v>136</v>
      </c>
      <c r="AY119" s="18" t="s">
        <v>194</v>
      </c>
      <c r="BE119" s="225">
        <f>IF(N119="základní",J119,0)</f>
        <v>0</v>
      </c>
      <c r="BF119" s="225">
        <f>IF(N119="snížená",J119,0)</f>
        <v>0</v>
      </c>
      <c r="BG119" s="225">
        <f>IF(N119="zákl. přenesená",J119,0)</f>
        <v>0</v>
      </c>
      <c r="BH119" s="225">
        <f>IF(N119="sníž. přenesená",J119,0)</f>
        <v>0</v>
      </c>
      <c r="BI119" s="225">
        <f>IF(N119="nulová",J119,0)</f>
        <v>0</v>
      </c>
      <c r="BJ119" s="18" t="s">
        <v>136</v>
      </c>
      <c r="BK119" s="225">
        <f>ROUND(I119*H119,2)</f>
        <v>0</v>
      </c>
      <c r="BL119" s="18" t="s">
        <v>201</v>
      </c>
      <c r="BM119" s="224" t="s">
        <v>243</v>
      </c>
    </row>
    <row r="120" spans="2:65" s="1" customFormat="1" ht="24" customHeight="1">
      <c r="B120" s="40"/>
      <c r="C120" s="213" t="s">
        <v>244</v>
      </c>
      <c r="D120" s="213" t="s">
        <v>196</v>
      </c>
      <c r="E120" s="214" t="s">
        <v>245</v>
      </c>
      <c r="F120" s="215" t="s">
        <v>246</v>
      </c>
      <c r="G120" s="216" t="s">
        <v>205</v>
      </c>
      <c r="H120" s="217">
        <v>10</v>
      </c>
      <c r="I120" s="218"/>
      <c r="J120" s="219">
        <f>ROUND(I120*H120,2)</f>
        <v>0</v>
      </c>
      <c r="K120" s="215" t="s">
        <v>200</v>
      </c>
      <c r="L120" s="45"/>
      <c r="M120" s="220" t="s">
        <v>32</v>
      </c>
      <c r="N120" s="221" t="s">
        <v>51</v>
      </c>
      <c r="O120" s="85"/>
      <c r="P120" s="222">
        <f>O120*H120</f>
        <v>0</v>
      </c>
      <c r="Q120" s="222">
        <v>0</v>
      </c>
      <c r="R120" s="222">
        <f>Q120*H120</f>
        <v>0</v>
      </c>
      <c r="S120" s="222">
        <v>0</v>
      </c>
      <c r="T120" s="223">
        <f>S120*H120</f>
        <v>0</v>
      </c>
      <c r="AR120" s="224" t="s">
        <v>201</v>
      </c>
      <c r="AT120" s="224" t="s">
        <v>196</v>
      </c>
      <c r="AU120" s="224" t="s">
        <v>136</v>
      </c>
      <c r="AY120" s="18" t="s">
        <v>194</v>
      </c>
      <c r="BE120" s="225">
        <f>IF(N120="základní",J120,0)</f>
        <v>0</v>
      </c>
      <c r="BF120" s="225">
        <f>IF(N120="snížená",J120,0)</f>
        <v>0</v>
      </c>
      <c r="BG120" s="225">
        <f>IF(N120="zákl. přenesená",J120,0)</f>
        <v>0</v>
      </c>
      <c r="BH120" s="225">
        <f>IF(N120="sníž. přenesená",J120,0)</f>
        <v>0</v>
      </c>
      <c r="BI120" s="225">
        <f>IF(N120="nulová",J120,0)</f>
        <v>0</v>
      </c>
      <c r="BJ120" s="18" t="s">
        <v>136</v>
      </c>
      <c r="BK120" s="225">
        <f>ROUND(I120*H120,2)</f>
        <v>0</v>
      </c>
      <c r="BL120" s="18" t="s">
        <v>201</v>
      </c>
      <c r="BM120" s="224" t="s">
        <v>247</v>
      </c>
    </row>
    <row r="121" spans="2:65" s="1" customFormat="1" ht="16.5" customHeight="1">
      <c r="B121" s="40"/>
      <c r="C121" s="226" t="s">
        <v>248</v>
      </c>
      <c r="D121" s="226" t="s">
        <v>249</v>
      </c>
      <c r="E121" s="227" t="s">
        <v>250</v>
      </c>
      <c r="F121" s="228" t="s">
        <v>251</v>
      </c>
      <c r="G121" s="229" t="s">
        <v>205</v>
      </c>
      <c r="H121" s="230">
        <v>10</v>
      </c>
      <c r="I121" s="231"/>
      <c r="J121" s="232">
        <f>ROUND(I121*H121,2)</f>
        <v>0</v>
      </c>
      <c r="K121" s="228" t="s">
        <v>200</v>
      </c>
      <c r="L121" s="233"/>
      <c r="M121" s="234" t="s">
        <v>32</v>
      </c>
      <c r="N121" s="235" t="s">
        <v>51</v>
      </c>
      <c r="O121" s="85"/>
      <c r="P121" s="222">
        <f>O121*H121</f>
        <v>0</v>
      </c>
      <c r="Q121" s="222">
        <v>0.063</v>
      </c>
      <c r="R121" s="222">
        <f>Q121*H121</f>
        <v>0.63</v>
      </c>
      <c r="S121" s="222">
        <v>0</v>
      </c>
      <c r="T121" s="223">
        <f>S121*H121</f>
        <v>0</v>
      </c>
      <c r="AR121" s="224" t="s">
        <v>227</v>
      </c>
      <c r="AT121" s="224" t="s">
        <v>249</v>
      </c>
      <c r="AU121" s="224" t="s">
        <v>136</v>
      </c>
      <c r="AY121" s="18" t="s">
        <v>194</v>
      </c>
      <c r="BE121" s="225">
        <f>IF(N121="základní",J121,0)</f>
        <v>0</v>
      </c>
      <c r="BF121" s="225">
        <f>IF(N121="snížená",J121,0)</f>
        <v>0</v>
      </c>
      <c r="BG121" s="225">
        <f>IF(N121="zákl. přenesená",J121,0)</f>
        <v>0</v>
      </c>
      <c r="BH121" s="225">
        <f>IF(N121="sníž. přenesená",J121,0)</f>
        <v>0</v>
      </c>
      <c r="BI121" s="225">
        <f>IF(N121="nulová",J121,0)</f>
        <v>0</v>
      </c>
      <c r="BJ121" s="18" t="s">
        <v>136</v>
      </c>
      <c r="BK121" s="225">
        <f>ROUND(I121*H121,2)</f>
        <v>0</v>
      </c>
      <c r="BL121" s="18" t="s">
        <v>201</v>
      </c>
      <c r="BM121" s="224" t="s">
        <v>252</v>
      </c>
    </row>
    <row r="122" spans="2:63" s="11" customFormat="1" ht="22.8" customHeight="1">
      <c r="B122" s="197"/>
      <c r="C122" s="198"/>
      <c r="D122" s="199" t="s">
        <v>78</v>
      </c>
      <c r="E122" s="211" t="s">
        <v>136</v>
      </c>
      <c r="F122" s="211" t="s">
        <v>253</v>
      </c>
      <c r="G122" s="198"/>
      <c r="H122" s="198"/>
      <c r="I122" s="201"/>
      <c r="J122" s="212">
        <f>BK122</f>
        <v>0</v>
      </c>
      <c r="K122" s="198"/>
      <c r="L122" s="203"/>
      <c r="M122" s="204"/>
      <c r="N122" s="205"/>
      <c r="O122" s="205"/>
      <c r="P122" s="206">
        <f>SUM(P123:P159)</f>
        <v>0</v>
      </c>
      <c r="Q122" s="205"/>
      <c r="R122" s="206">
        <f>SUM(R123:R159)</f>
        <v>398.26769884999993</v>
      </c>
      <c r="S122" s="205"/>
      <c r="T122" s="207">
        <f>SUM(T123:T159)</f>
        <v>0</v>
      </c>
      <c r="AR122" s="208" t="s">
        <v>21</v>
      </c>
      <c r="AT122" s="209" t="s">
        <v>78</v>
      </c>
      <c r="AU122" s="209" t="s">
        <v>21</v>
      </c>
      <c r="AY122" s="208" t="s">
        <v>194</v>
      </c>
      <c r="BK122" s="210">
        <f>SUM(BK123:BK159)</f>
        <v>0</v>
      </c>
    </row>
    <row r="123" spans="2:65" s="1" customFormat="1" ht="16.5" customHeight="1">
      <c r="B123" s="40"/>
      <c r="C123" s="213" t="s">
        <v>254</v>
      </c>
      <c r="D123" s="213" t="s">
        <v>196</v>
      </c>
      <c r="E123" s="214" t="s">
        <v>255</v>
      </c>
      <c r="F123" s="215" t="s">
        <v>256</v>
      </c>
      <c r="G123" s="216" t="s">
        <v>199</v>
      </c>
      <c r="H123" s="217">
        <v>22</v>
      </c>
      <c r="I123" s="218"/>
      <c r="J123" s="219">
        <f>ROUND(I123*H123,2)</f>
        <v>0</v>
      </c>
      <c r="K123" s="215" t="s">
        <v>200</v>
      </c>
      <c r="L123" s="45"/>
      <c r="M123" s="220" t="s">
        <v>32</v>
      </c>
      <c r="N123" s="221" t="s">
        <v>51</v>
      </c>
      <c r="O123" s="85"/>
      <c r="P123" s="222">
        <f>O123*H123</f>
        <v>0</v>
      </c>
      <c r="Q123" s="222">
        <v>0</v>
      </c>
      <c r="R123" s="222">
        <f>Q123*H123</f>
        <v>0</v>
      </c>
      <c r="S123" s="222">
        <v>0</v>
      </c>
      <c r="T123" s="223">
        <f>S123*H123</f>
        <v>0</v>
      </c>
      <c r="AR123" s="224" t="s">
        <v>201</v>
      </c>
      <c r="AT123" s="224" t="s">
        <v>196</v>
      </c>
      <c r="AU123" s="224" t="s">
        <v>136</v>
      </c>
      <c r="AY123" s="18" t="s">
        <v>194</v>
      </c>
      <c r="BE123" s="225">
        <f>IF(N123="základní",J123,0)</f>
        <v>0</v>
      </c>
      <c r="BF123" s="225">
        <f>IF(N123="snížená",J123,0)</f>
        <v>0</v>
      </c>
      <c r="BG123" s="225">
        <f>IF(N123="zákl. přenesená",J123,0)</f>
        <v>0</v>
      </c>
      <c r="BH123" s="225">
        <f>IF(N123="sníž. přenesená",J123,0)</f>
        <v>0</v>
      </c>
      <c r="BI123" s="225">
        <f>IF(N123="nulová",J123,0)</f>
        <v>0</v>
      </c>
      <c r="BJ123" s="18" t="s">
        <v>136</v>
      </c>
      <c r="BK123" s="225">
        <f>ROUND(I123*H123,2)</f>
        <v>0</v>
      </c>
      <c r="BL123" s="18" t="s">
        <v>201</v>
      </c>
      <c r="BM123" s="224" t="s">
        <v>257</v>
      </c>
    </row>
    <row r="124" spans="2:51" s="12" customFormat="1" ht="12">
      <c r="B124" s="236"/>
      <c r="C124" s="237"/>
      <c r="D124" s="238" t="s">
        <v>258</v>
      </c>
      <c r="E124" s="239" t="s">
        <v>32</v>
      </c>
      <c r="F124" s="240" t="s">
        <v>259</v>
      </c>
      <c r="G124" s="237"/>
      <c r="H124" s="241">
        <v>22</v>
      </c>
      <c r="I124" s="242"/>
      <c r="J124" s="237"/>
      <c r="K124" s="237"/>
      <c r="L124" s="243"/>
      <c r="M124" s="244"/>
      <c r="N124" s="245"/>
      <c r="O124" s="245"/>
      <c r="P124" s="245"/>
      <c r="Q124" s="245"/>
      <c r="R124" s="245"/>
      <c r="S124" s="245"/>
      <c r="T124" s="246"/>
      <c r="AT124" s="247" t="s">
        <v>258</v>
      </c>
      <c r="AU124" s="247" t="s">
        <v>136</v>
      </c>
      <c r="AV124" s="12" t="s">
        <v>136</v>
      </c>
      <c r="AW124" s="12" t="s">
        <v>39</v>
      </c>
      <c r="AX124" s="12" t="s">
        <v>21</v>
      </c>
      <c r="AY124" s="247" t="s">
        <v>194</v>
      </c>
    </row>
    <row r="125" spans="2:65" s="1" customFormat="1" ht="16.5" customHeight="1">
      <c r="B125" s="40"/>
      <c r="C125" s="213" t="s">
        <v>8</v>
      </c>
      <c r="D125" s="213" t="s">
        <v>196</v>
      </c>
      <c r="E125" s="214" t="s">
        <v>260</v>
      </c>
      <c r="F125" s="215" t="s">
        <v>261</v>
      </c>
      <c r="G125" s="216" t="s">
        <v>262</v>
      </c>
      <c r="H125" s="217">
        <v>88</v>
      </c>
      <c r="I125" s="218"/>
      <c r="J125" s="219">
        <f>ROUND(I125*H125,2)</f>
        <v>0</v>
      </c>
      <c r="K125" s="215" t="s">
        <v>200</v>
      </c>
      <c r="L125" s="45"/>
      <c r="M125" s="220" t="s">
        <v>32</v>
      </c>
      <c r="N125" s="221" t="s">
        <v>51</v>
      </c>
      <c r="O125" s="85"/>
      <c r="P125" s="222">
        <f>O125*H125</f>
        <v>0</v>
      </c>
      <c r="Q125" s="222">
        <v>0.00049</v>
      </c>
      <c r="R125" s="222">
        <f>Q125*H125</f>
        <v>0.04312</v>
      </c>
      <c r="S125" s="222">
        <v>0</v>
      </c>
      <c r="T125" s="223">
        <f>S125*H125</f>
        <v>0</v>
      </c>
      <c r="AR125" s="224" t="s">
        <v>201</v>
      </c>
      <c r="AT125" s="224" t="s">
        <v>196</v>
      </c>
      <c r="AU125" s="224" t="s">
        <v>136</v>
      </c>
      <c r="AY125" s="18" t="s">
        <v>194</v>
      </c>
      <c r="BE125" s="225">
        <f>IF(N125="základní",J125,0)</f>
        <v>0</v>
      </c>
      <c r="BF125" s="225">
        <f>IF(N125="snížená",J125,0)</f>
        <v>0</v>
      </c>
      <c r="BG125" s="225">
        <f>IF(N125="zákl. přenesená",J125,0)</f>
        <v>0</v>
      </c>
      <c r="BH125" s="225">
        <f>IF(N125="sníž. přenesená",J125,0)</f>
        <v>0</v>
      </c>
      <c r="BI125" s="225">
        <f>IF(N125="nulová",J125,0)</f>
        <v>0</v>
      </c>
      <c r="BJ125" s="18" t="s">
        <v>136</v>
      </c>
      <c r="BK125" s="225">
        <f>ROUND(I125*H125,2)</f>
        <v>0</v>
      </c>
      <c r="BL125" s="18" t="s">
        <v>201</v>
      </c>
      <c r="BM125" s="224" t="s">
        <v>263</v>
      </c>
    </row>
    <row r="126" spans="2:47" s="1" customFormat="1" ht="12">
      <c r="B126" s="40"/>
      <c r="C126" s="41"/>
      <c r="D126" s="238" t="s">
        <v>264</v>
      </c>
      <c r="E126" s="41"/>
      <c r="F126" s="248" t="s">
        <v>265</v>
      </c>
      <c r="G126" s="41"/>
      <c r="H126" s="41"/>
      <c r="I126" s="137"/>
      <c r="J126" s="41"/>
      <c r="K126" s="41"/>
      <c r="L126" s="45"/>
      <c r="M126" s="249"/>
      <c r="N126" s="85"/>
      <c r="O126" s="85"/>
      <c r="P126" s="85"/>
      <c r="Q126" s="85"/>
      <c r="R126" s="85"/>
      <c r="S126" s="85"/>
      <c r="T126" s="86"/>
      <c r="AT126" s="18" t="s">
        <v>264</v>
      </c>
      <c r="AU126" s="18" t="s">
        <v>136</v>
      </c>
    </row>
    <row r="127" spans="2:51" s="12" customFormat="1" ht="12">
      <c r="B127" s="236"/>
      <c r="C127" s="237"/>
      <c r="D127" s="238" t="s">
        <v>258</v>
      </c>
      <c r="E127" s="239" t="s">
        <v>32</v>
      </c>
      <c r="F127" s="240" t="s">
        <v>266</v>
      </c>
      <c r="G127" s="237"/>
      <c r="H127" s="241">
        <v>88</v>
      </c>
      <c r="I127" s="242"/>
      <c r="J127" s="237"/>
      <c r="K127" s="237"/>
      <c r="L127" s="243"/>
      <c r="M127" s="244"/>
      <c r="N127" s="245"/>
      <c r="O127" s="245"/>
      <c r="P127" s="245"/>
      <c r="Q127" s="245"/>
      <c r="R127" s="245"/>
      <c r="S127" s="245"/>
      <c r="T127" s="246"/>
      <c r="AT127" s="247" t="s">
        <v>258</v>
      </c>
      <c r="AU127" s="247" t="s">
        <v>136</v>
      </c>
      <c r="AV127" s="12" t="s">
        <v>136</v>
      </c>
      <c r="AW127" s="12" t="s">
        <v>39</v>
      </c>
      <c r="AX127" s="12" t="s">
        <v>21</v>
      </c>
      <c r="AY127" s="247" t="s">
        <v>194</v>
      </c>
    </row>
    <row r="128" spans="2:65" s="1" customFormat="1" ht="24" customHeight="1">
      <c r="B128" s="40"/>
      <c r="C128" s="213" t="s">
        <v>267</v>
      </c>
      <c r="D128" s="213" t="s">
        <v>196</v>
      </c>
      <c r="E128" s="214" t="s">
        <v>268</v>
      </c>
      <c r="F128" s="215" t="s">
        <v>269</v>
      </c>
      <c r="G128" s="216" t="s">
        <v>217</v>
      </c>
      <c r="H128" s="217">
        <v>304</v>
      </c>
      <c r="I128" s="218"/>
      <c r="J128" s="219">
        <f>ROUND(I128*H128,2)</f>
        <v>0</v>
      </c>
      <c r="K128" s="215" t="s">
        <v>200</v>
      </c>
      <c r="L128" s="45"/>
      <c r="M128" s="220" t="s">
        <v>32</v>
      </c>
      <c r="N128" s="221" t="s">
        <v>51</v>
      </c>
      <c r="O128" s="85"/>
      <c r="P128" s="222">
        <f>O128*H128</f>
        <v>0</v>
      </c>
      <c r="Q128" s="222">
        <v>0</v>
      </c>
      <c r="R128" s="222">
        <f>Q128*H128</f>
        <v>0</v>
      </c>
      <c r="S128" s="222">
        <v>0</v>
      </c>
      <c r="T128" s="223">
        <f>S128*H128</f>
        <v>0</v>
      </c>
      <c r="AR128" s="224" t="s">
        <v>201</v>
      </c>
      <c r="AT128" s="224" t="s">
        <v>196</v>
      </c>
      <c r="AU128" s="224" t="s">
        <v>136</v>
      </c>
      <c r="AY128" s="18" t="s">
        <v>194</v>
      </c>
      <c r="BE128" s="225">
        <f>IF(N128="základní",J128,0)</f>
        <v>0</v>
      </c>
      <c r="BF128" s="225">
        <f>IF(N128="snížená",J128,0)</f>
        <v>0</v>
      </c>
      <c r="BG128" s="225">
        <f>IF(N128="zákl. přenesená",J128,0)</f>
        <v>0</v>
      </c>
      <c r="BH128" s="225">
        <f>IF(N128="sníž. přenesená",J128,0)</f>
        <v>0</v>
      </c>
      <c r="BI128" s="225">
        <f>IF(N128="nulová",J128,0)</f>
        <v>0</v>
      </c>
      <c r="BJ128" s="18" t="s">
        <v>136</v>
      </c>
      <c r="BK128" s="225">
        <f>ROUND(I128*H128,2)</f>
        <v>0</v>
      </c>
      <c r="BL128" s="18" t="s">
        <v>201</v>
      </c>
      <c r="BM128" s="224" t="s">
        <v>270</v>
      </c>
    </row>
    <row r="129" spans="2:51" s="12" customFormat="1" ht="12">
      <c r="B129" s="236"/>
      <c r="C129" s="237"/>
      <c r="D129" s="238" t="s">
        <v>258</v>
      </c>
      <c r="E129" s="239" t="s">
        <v>32</v>
      </c>
      <c r="F129" s="240" t="s">
        <v>271</v>
      </c>
      <c r="G129" s="237"/>
      <c r="H129" s="241">
        <v>304</v>
      </c>
      <c r="I129" s="242"/>
      <c r="J129" s="237"/>
      <c r="K129" s="237"/>
      <c r="L129" s="243"/>
      <c r="M129" s="244"/>
      <c r="N129" s="245"/>
      <c r="O129" s="245"/>
      <c r="P129" s="245"/>
      <c r="Q129" s="245"/>
      <c r="R129" s="245"/>
      <c r="S129" s="245"/>
      <c r="T129" s="246"/>
      <c r="AT129" s="247" t="s">
        <v>258</v>
      </c>
      <c r="AU129" s="247" t="s">
        <v>136</v>
      </c>
      <c r="AV129" s="12" t="s">
        <v>136</v>
      </c>
      <c r="AW129" s="12" t="s">
        <v>39</v>
      </c>
      <c r="AX129" s="12" t="s">
        <v>21</v>
      </c>
      <c r="AY129" s="247" t="s">
        <v>194</v>
      </c>
    </row>
    <row r="130" spans="2:65" s="1" customFormat="1" ht="16.5" customHeight="1">
      <c r="B130" s="40"/>
      <c r="C130" s="213" t="s">
        <v>272</v>
      </c>
      <c r="D130" s="213" t="s">
        <v>196</v>
      </c>
      <c r="E130" s="214" t="s">
        <v>273</v>
      </c>
      <c r="F130" s="215" t="s">
        <v>274</v>
      </c>
      <c r="G130" s="216" t="s">
        <v>199</v>
      </c>
      <c r="H130" s="217">
        <v>57</v>
      </c>
      <c r="I130" s="218"/>
      <c r="J130" s="219">
        <f>ROUND(I130*H130,2)</f>
        <v>0</v>
      </c>
      <c r="K130" s="215" t="s">
        <v>200</v>
      </c>
      <c r="L130" s="45"/>
      <c r="M130" s="220" t="s">
        <v>32</v>
      </c>
      <c r="N130" s="221" t="s">
        <v>51</v>
      </c>
      <c r="O130" s="85"/>
      <c r="P130" s="222">
        <f>O130*H130</f>
        <v>0</v>
      </c>
      <c r="Q130" s="222">
        <v>2.45329</v>
      </c>
      <c r="R130" s="222">
        <f>Q130*H130</f>
        <v>139.83753</v>
      </c>
      <c r="S130" s="222">
        <v>0</v>
      </c>
      <c r="T130" s="223">
        <f>S130*H130</f>
        <v>0</v>
      </c>
      <c r="AR130" s="224" t="s">
        <v>201</v>
      </c>
      <c r="AT130" s="224" t="s">
        <v>196</v>
      </c>
      <c r="AU130" s="224" t="s">
        <v>136</v>
      </c>
      <c r="AY130" s="18" t="s">
        <v>194</v>
      </c>
      <c r="BE130" s="225">
        <f>IF(N130="základní",J130,0)</f>
        <v>0</v>
      </c>
      <c r="BF130" s="225">
        <f>IF(N130="snížená",J130,0)</f>
        <v>0</v>
      </c>
      <c r="BG130" s="225">
        <f>IF(N130="zákl. přenesená",J130,0)</f>
        <v>0</v>
      </c>
      <c r="BH130" s="225">
        <f>IF(N130="sníž. přenesená",J130,0)</f>
        <v>0</v>
      </c>
      <c r="BI130" s="225">
        <f>IF(N130="nulová",J130,0)</f>
        <v>0</v>
      </c>
      <c r="BJ130" s="18" t="s">
        <v>136</v>
      </c>
      <c r="BK130" s="225">
        <f>ROUND(I130*H130,2)</f>
        <v>0</v>
      </c>
      <c r="BL130" s="18" t="s">
        <v>201</v>
      </c>
      <c r="BM130" s="224" t="s">
        <v>275</v>
      </c>
    </row>
    <row r="131" spans="2:51" s="12" customFormat="1" ht="12">
      <c r="B131" s="236"/>
      <c r="C131" s="237"/>
      <c r="D131" s="238" t="s">
        <v>258</v>
      </c>
      <c r="E131" s="239" t="s">
        <v>32</v>
      </c>
      <c r="F131" s="240" t="s">
        <v>276</v>
      </c>
      <c r="G131" s="237"/>
      <c r="H131" s="241">
        <v>32</v>
      </c>
      <c r="I131" s="242"/>
      <c r="J131" s="237"/>
      <c r="K131" s="237"/>
      <c r="L131" s="243"/>
      <c r="M131" s="244"/>
      <c r="N131" s="245"/>
      <c r="O131" s="245"/>
      <c r="P131" s="245"/>
      <c r="Q131" s="245"/>
      <c r="R131" s="245"/>
      <c r="S131" s="245"/>
      <c r="T131" s="246"/>
      <c r="AT131" s="247" t="s">
        <v>258</v>
      </c>
      <c r="AU131" s="247" t="s">
        <v>136</v>
      </c>
      <c r="AV131" s="12" t="s">
        <v>136</v>
      </c>
      <c r="AW131" s="12" t="s">
        <v>39</v>
      </c>
      <c r="AX131" s="12" t="s">
        <v>79</v>
      </c>
      <c r="AY131" s="247" t="s">
        <v>194</v>
      </c>
    </row>
    <row r="132" spans="2:51" s="12" customFormat="1" ht="12">
      <c r="B132" s="236"/>
      <c r="C132" s="237"/>
      <c r="D132" s="238" t="s">
        <v>258</v>
      </c>
      <c r="E132" s="239" t="s">
        <v>32</v>
      </c>
      <c r="F132" s="240" t="s">
        <v>277</v>
      </c>
      <c r="G132" s="237"/>
      <c r="H132" s="241">
        <v>25</v>
      </c>
      <c r="I132" s="242"/>
      <c r="J132" s="237"/>
      <c r="K132" s="237"/>
      <c r="L132" s="243"/>
      <c r="M132" s="244"/>
      <c r="N132" s="245"/>
      <c r="O132" s="245"/>
      <c r="P132" s="245"/>
      <c r="Q132" s="245"/>
      <c r="R132" s="245"/>
      <c r="S132" s="245"/>
      <c r="T132" s="246"/>
      <c r="AT132" s="247" t="s">
        <v>258</v>
      </c>
      <c r="AU132" s="247" t="s">
        <v>136</v>
      </c>
      <c r="AV132" s="12" t="s">
        <v>136</v>
      </c>
      <c r="AW132" s="12" t="s">
        <v>39</v>
      </c>
      <c r="AX132" s="12" t="s">
        <v>79</v>
      </c>
      <c r="AY132" s="247" t="s">
        <v>194</v>
      </c>
    </row>
    <row r="133" spans="2:51" s="13" customFormat="1" ht="12">
      <c r="B133" s="250"/>
      <c r="C133" s="251"/>
      <c r="D133" s="238" t="s">
        <v>258</v>
      </c>
      <c r="E133" s="252" t="s">
        <v>32</v>
      </c>
      <c r="F133" s="253" t="s">
        <v>278</v>
      </c>
      <c r="G133" s="251"/>
      <c r="H133" s="254">
        <v>57</v>
      </c>
      <c r="I133" s="255"/>
      <c r="J133" s="251"/>
      <c r="K133" s="251"/>
      <c r="L133" s="256"/>
      <c r="M133" s="257"/>
      <c r="N133" s="258"/>
      <c r="O133" s="258"/>
      <c r="P133" s="258"/>
      <c r="Q133" s="258"/>
      <c r="R133" s="258"/>
      <c r="S133" s="258"/>
      <c r="T133" s="259"/>
      <c r="AT133" s="260" t="s">
        <v>258</v>
      </c>
      <c r="AU133" s="260" t="s">
        <v>136</v>
      </c>
      <c r="AV133" s="13" t="s">
        <v>201</v>
      </c>
      <c r="AW133" s="13" t="s">
        <v>39</v>
      </c>
      <c r="AX133" s="13" t="s">
        <v>21</v>
      </c>
      <c r="AY133" s="260" t="s">
        <v>194</v>
      </c>
    </row>
    <row r="134" spans="2:65" s="1" customFormat="1" ht="24" customHeight="1">
      <c r="B134" s="40"/>
      <c r="C134" s="213" t="s">
        <v>279</v>
      </c>
      <c r="D134" s="213" t="s">
        <v>196</v>
      </c>
      <c r="E134" s="214" t="s">
        <v>280</v>
      </c>
      <c r="F134" s="215" t="s">
        <v>281</v>
      </c>
      <c r="G134" s="216" t="s">
        <v>217</v>
      </c>
      <c r="H134" s="217">
        <v>35.2</v>
      </c>
      <c r="I134" s="218"/>
      <c r="J134" s="219">
        <f>ROUND(I134*H134,2)</f>
        <v>0</v>
      </c>
      <c r="K134" s="215" t="s">
        <v>282</v>
      </c>
      <c r="L134" s="45"/>
      <c r="M134" s="220" t="s">
        <v>32</v>
      </c>
      <c r="N134" s="221" t="s">
        <v>51</v>
      </c>
      <c r="O134" s="85"/>
      <c r="P134" s="222">
        <f>O134*H134</f>
        <v>0</v>
      </c>
      <c r="Q134" s="222">
        <v>0.00103</v>
      </c>
      <c r="R134" s="222">
        <f>Q134*H134</f>
        <v>0.036256000000000004</v>
      </c>
      <c r="S134" s="222">
        <v>0</v>
      </c>
      <c r="T134" s="223">
        <f>S134*H134</f>
        <v>0</v>
      </c>
      <c r="AR134" s="224" t="s">
        <v>201</v>
      </c>
      <c r="AT134" s="224" t="s">
        <v>196</v>
      </c>
      <c r="AU134" s="224" t="s">
        <v>136</v>
      </c>
      <c r="AY134" s="18" t="s">
        <v>194</v>
      </c>
      <c r="BE134" s="225">
        <f>IF(N134="základní",J134,0)</f>
        <v>0</v>
      </c>
      <c r="BF134" s="225">
        <f>IF(N134="snížená",J134,0)</f>
        <v>0</v>
      </c>
      <c r="BG134" s="225">
        <f>IF(N134="zákl. přenesená",J134,0)</f>
        <v>0</v>
      </c>
      <c r="BH134" s="225">
        <f>IF(N134="sníž. přenesená",J134,0)</f>
        <v>0</v>
      </c>
      <c r="BI134" s="225">
        <f>IF(N134="nulová",J134,0)</f>
        <v>0</v>
      </c>
      <c r="BJ134" s="18" t="s">
        <v>136</v>
      </c>
      <c r="BK134" s="225">
        <f>ROUND(I134*H134,2)</f>
        <v>0</v>
      </c>
      <c r="BL134" s="18" t="s">
        <v>201</v>
      </c>
      <c r="BM134" s="224" t="s">
        <v>283</v>
      </c>
    </row>
    <row r="135" spans="2:51" s="12" customFormat="1" ht="12">
      <c r="B135" s="236"/>
      <c r="C135" s="237"/>
      <c r="D135" s="238" t="s">
        <v>258</v>
      </c>
      <c r="E135" s="239" t="s">
        <v>32</v>
      </c>
      <c r="F135" s="240" t="s">
        <v>284</v>
      </c>
      <c r="G135" s="237"/>
      <c r="H135" s="241">
        <v>35.2</v>
      </c>
      <c r="I135" s="242"/>
      <c r="J135" s="237"/>
      <c r="K135" s="237"/>
      <c r="L135" s="243"/>
      <c r="M135" s="244"/>
      <c r="N135" s="245"/>
      <c r="O135" s="245"/>
      <c r="P135" s="245"/>
      <c r="Q135" s="245"/>
      <c r="R135" s="245"/>
      <c r="S135" s="245"/>
      <c r="T135" s="246"/>
      <c r="AT135" s="247" t="s">
        <v>258</v>
      </c>
      <c r="AU135" s="247" t="s">
        <v>136</v>
      </c>
      <c r="AV135" s="12" t="s">
        <v>136</v>
      </c>
      <c r="AW135" s="12" t="s">
        <v>39</v>
      </c>
      <c r="AX135" s="12" t="s">
        <v>21</v>
      </c>
      <c r="AY135" s="247" t="s">
        <v>194</v>
      </c>
    </row>
    <row r="136" spans="2:65" s="1" customFormat="1" ht="24" customHeight="1">
      <c r="B136" s="40"/>
      <c r="C136" s="213" t="s">
        <v>285</v>
      </c>
      <c r="D136" s="213" t="s">
        <v>196</v>
      </c>
      <c r="E136" s="214" t="s">
        <v>286</v>
      </c>
      <c r="F136" s="215" t="s">
        <v>287</v>
      </c>
      <c r="G136" s="216" t="s">
        <v>217</v>
      </c>
      <c r="H136" s="217">
        <v>35.2</v>
      </c>
      <c r="I136" s="218"/>
      <c r="J136" s="219">
        <f>ROUND(I136*H136,2)</f>
        <v>0</v>
      </c>
      <c r="K136" s="215" t="s">
        <v>282</v>
      </c>
      <c r="L136" s="45"/>
      <c r="M136" s="220" t="s">
        <v>32</v>
      </c>
      <c r="N136" s="221" t="s">
        <v>51</v>
      </c>
      <c r="O136" s="85"/>
      <c r="P136" s="222">
        <f>O136*H136</f>
        <v>0</v>
      </c>
      <c r="Q136" s="222">
        <v>0</v>
      </c>
      <c r="R136" s="222">
        <f>Q136*H136</f>
        <v>0</v>
      </c>
      <c r="S136" s="222">
        <v>0</v>
      </c>
      <c r="T136" s="223">
        <f>S136*H136</f>
        <v>0</v>
      </c>
      <c r="AR136" s="224" t="s">
        <v>201</v>
      </c>
      <c r="AT136" s="224" t="s">
        <v>196</v>
      </c>
      <c r="AU136" s="224" t="s">
        <v>136</v>
      </c>
      <c r="AY136" s="18" t="s">
        <v>194</v>
      </c>
      <c r="BE136" s="225">
        <f>IF(N136="základní",J136,0)</f>
        <v>0</v>
      </c>
      <c r="BF136" s="225">
        <f>IF(N136="snížená",J136,0)</f>
        <v>0</v>
      </c>
      <c r="BG136" s="225">
        <f>IF(N136="zákl. přenesená",J136,0)</f>
        <v>0</v>
      </c>
      <c r="BH136" s="225">
        <f>IF(N136="sníž. přenesená",J136,0)</f>
        <v>0</v>
      </c>
      <c r="BI136" s="225">
        <f>IF(N136="nulová",J136,0)</f>
        <v>0</v>
      </c>
      <c r="BJ136" s="18" t="s">
        <v>136</v>
      </c>
      <c r="BK136" s="225">
        <f>ROUND(I136*H136,2)</f>
        <v>0</v>
      </c>
      <c r="BL136" s="18" t="s">
        <v>201</v>
      </c>
      <c r="BM136" s="224" t="s">
        <v>288</v>
      </c>
    </row>
    <row r="137" spans="2:51" s="12" customFormat="1" ht="12">
      <c r="B137" s="236"/>
      <c r="C137" s="237"/>
      <c r="D137" s="238" t="s">
        <v>258</v>
      </c>
      <c r="E137" s="239" t="s">
        <v>32</v>
      </c>
      <c r="F137" s="240" t="s">
        <v>284</v>
      </c>
      <c r="G137" s="237"/>
      <c r="H137" s="241">
        <v>35.2</v>
      </c>
      <c r="I137" s="242"/>
      <c r="J137" s="237"/>
      <c r="K137" s="237"/>
      <c r="L137" s="243"/>
      <c r="M137" s="244"/>
      <c r="N137" s="245"/>
      <c r="O137" s="245"/>
      <c r="P137" s="245"/>
      <c r="Q137" s="245"/>
      <c r="R137" s="245"/>
      <c r="S137" s="245"/>
      <c r="T137" s="246"/>
      <c r="AT137" s="247" t="s">
        <v>258</v>
      </c>
      <c r="AU137" s="247" t="s">
        <v>136</v>
      </c>
      <c r="AV137" s="12" t="s">
        <v>136</v>
      </c>
      <c r="AW137" s="12" t="s">
        <v>39</v>
      </c>
      <c r="AX137" s="12" t="s">
        <v>21</v>
      </c>
      <c r="AY137" s="247" t="s">
        <v>194</v>
      </c>
    </row>
    <row r="138" spans="2:65" s="1" customFormat="1" ht="16.5" customHeight="1">
      <c r="B138" s="40"/>
      <c r="C138" s="213" t="s">
        <v>289</v>
      </c>
      <c r="D138" s="213" t="s">
        <v>196</v>
      </c>
      <c r="E138" s="214" t="s">
        <v>290</v>
      </c>
      <c r="F138" s="215" t="s">
        <v>291</v>
      </c>
      <c r="G138" s="216" t="s">
        <v>242</v>
      </c>
      <c r="H138" s="217">
        <v>2.914</v>
      </c>
      <c r="I138" s="218"/>
      <c r="J138" s="219">
        <f>ROUND(I138*H138,2)</f>
        <v>0</v>
      </c>
      <c r="K138" s="215" t="s">
        <v>200</v>
      </c>
      <c r="L138" s="45"/>
      <c r="M138" s="220" t="s">
        <v>32</v>
      </c>
      <c r="N138" s="221" t="s">
        <v>51</v>
      </c>
      <c r="O138" s="85"/>
      <c r="P138" s="222">
        <f>O138*H138</f>
        <v>0</v>
      </c>
      <c r="Q138" s="222">
        <v>1.06277</v>
      </c>
      <c r="R138" s="222">
        <f>Q138*H138</f>
        <v>3.09691178</v>
      </c>
      <c r="S138" s="222">
        <v>0</v>
      </c>
      <c r="T138" s="223">
        <f>S138*H138</f>
        <v>0</v>
      </c>
      <c r="AR138" s="224" t="s">
        <v>201</v>
      </c>
      <c r="AT138" s="224" t="s">
        <v>196</v>
      </c>
      <c r="AU138" s="224" t="s">
        <v>136</v>
      </c>
      <c r="AY138" s="18" t="s">
        <v>194</v>
      </c>
      <c r="BE138" s="225">
        <f>IF(N138="základní",J138,0)</f>
        <v>0</v>
      </c>
      <c r="BF138" s="225">
        <f>IF(N138="snížená",J138,0)</f>
        <v>0</v>
      </c>
      <c r="BG138" s="225">
        <f>IF(N138="zákl. přenesená",J138,0)</f>
        <v>0</v>
      </c>
      <c r="BH138" s="225">
        <f>IF(N138="sníž. přenesená",J138,0)</f>
        <v>0</v>
      </c>
      <c r="BI138" s="225">
        <f>IF(N138="nulová",J138,0)</f>
        <v>0</v>
      </c>
      <c r="BJ138" s="18" t="s">
        <v>136</v>
      </c>
      <c r="BK138" s="225">
        <f>ROUND(I138*H138,2)</f>
        <v>0</v>
      </c>
      <c r="BL138" s="18" t="s">
        <v>201</v>
      </c>
      <c r="BM138" s="224" t="s">
        <v>292</v>
      </c>
    </row>
    <row r="139" spans="2:51" s="12" customFormat="1" ht="12">
      <c r="B139" s="236"/>
      <c r="C139" s="237"/>
      <c r="D139" s="238" t="s">
        <v>258</v>
      </c>
      <c r="E139" s="239" t="s">
        <v>32</v>
      </c>
      <c r="F139" s="240" t="s">
        <v>293</v>
      </c>
      <c r="G139" s="237"/>
      <c r="H139" s="241">
        <v>2.914</v>
      </c>
      <c r="I139" s="242"/>
      <c r="J139" s="237"/>
      <c r="K139" s="237"/>
      <c r="L139" s="243"/>
      <c r="M139" s="244"/>
      <c r="N139" s="245"/>
      <c r="O139" s="245"/>
      <c r="P139" s="245"/>
      <c r="Q139" s="245"/>
      <c r="R139" s="245"/>
      <c r="S139" s="245"/>
      <c r="T139" s="246"/>
      <c r="AT139" s="247" t="s">
        <v>258</v>
      </c>
      <c r="AU139" s="247" t="s">
        <v>136</v>
      </c>
      <c r="AV139" s="12" t="s">
        <v>136</v>
      </c>
      <c r="AW139" s="12" t="s">
        <v>39</v>
      </c>
      <c r="AX139" s="12" t="s">
        <v>21</v>
      </c>
      <c r="AY139" s="247" t="s">
        <v>194</v>
      </c>
    </row>
    <row r="140" spans="2:65" s="1" customFormat="1" ht="16.5" customHeight="1">
      <c r="B140" s="40"/>
      <c r="C140" s="213" t="s">
        <v>7</v>
      </c>
      <c r="D140" s="213" t="s">
        <v>196</v>
      </c>
      <c r="E140" s="214" t="s">
        <v>294</v>
      </c>
      <c r="F140" s="215" t="s">
        <v>295</v>
      </c>
      <c r="G140" s="216" t="s">
        <v>199</v>
      </c>
      <c r="H140" s="217">
        <v>52.253</v>
      </c>
      <c r="I140" s="218"/>
      <c r="J140" s="219">
        <f>ROUND(I140*H140,2)</f>
        <v>0</v>
      </c>
      <c r="K140" s="215" t="s">
        <v>200</v>
      </c>
      <c r="L140" s="45"/>
      <c r="M140" s="220" t="s">
        <v>32</v>
      </c>
      <c r="N140" s="221" t="s">
        <v>51</v>
      </c>
      <c r="O140" s="85"/>
      <c r="P140" s="222">
        <f>O140*H140</f>
        <v>0</v>
      </c>
      <c r="Q140" s="222">
        <v>2.45329</v>
      </c>
      <c r="R140" s="222">
        <f>Q140*H140</f>
        <v>128.19176237</v>
      </c>
      <c r="S140" s="222">
        <v>0</v>
      </c>
      <c r="T140" s="223">
        <f>S140*H140</f>
        <v>0</v>
      </c>
      <c r="AR140" s="224" t="s">
        <v>201</v>
      </c>
      <c r="AT140" s="224" t="s">
        <v>196</v>
      </c>
      <c r="AU140" s="224" t="s">
        <v>136</v>
      </c>
      <c r="AY140" s="18" t="s">
        <v>194</v>
      </c>
      <c r="BE140" s="225">
        <f>IF(N140="základní",J140,0)</f>
        <v>0</v>
      </c>
      <c r="BF140" s="225">
        <f>IF(N140="snížená",J140,0)</f>
        <v>0</v>
      </c>
      <c r="BG140" s="225">
        <f>IF(N140="zákl. přenesená",J140,0)</f>
        <v>0</v>
      </c>
      <c r="BH140" s="225">
        <f>IF(N140="sníž. přenesená",J140,0)</f>
        <v>0</v>
      </c>
      <c r="BI140" s="225">
        <f>IF(N140="nulová",J140,0)</f>
        <v>0</v>
      </c>
      <c r="BJ140" s="18" t="s">
        <v>136</v>
      </c>
      <c r="BK140" s="225">
        <f>ROUND(I140*H140,2)</f>
        <v>0</v>
      </c>
      <c r="BL140" s="18" t="s">
        <v>201</v>
      </c>
      <c r="BM140" s="224" t="s">
        <v>296</v>
      </c>
    </row>
    <row r="141" spans="2:51" s="14" customFormat="1" ht="12">
      <c r="B141" s="261"/>
      <c r="C141" s="262"/>
      <c r="D141" s="238" t="s">
        <v>258</v>
      </c>
      <c r="E141" s="263" t="s">
        <v>32</v>
      </c>
      <c r="F141" s="264" t="s">
        <v>297</v>
      </c>
      <c r="G141" s="262"/>
      <c r="H141" s="263" t="s">
        <v>32</v>
      </c>
      <c r="I141" s="265"/>
      <c r="J141" s="262"/>
      <c r="K141" s="262"/>
      <c r="L141" s="266"/>
      <c r="M141" s="267"/>
      <c r="N141" s="268"/>
      <c r="O141" s="268"/>
      <c r="P141" s="268"/>
      <c r="Q141" s="268"/>
      <c r="R141" s="268"/>
      <c r="S141" s="268"/>
      <c r="T141" s="269"/>
      <c r="AT141" s="270" t="s">
        <v>258</v>
      </c>
      <c r="AU141" s="270" t="s">
        <v>136</v>
      </c>
      <c r="AV141" s="14" t="s">
        <v>21</v>
      </c>
      <c r="AW141" s="14" t="s">
        <v>39</v>
      </c>
      <c r="AX141" s="14" t="s">
        <v>79</v>
      </c>
      <c r="AY141" s="270" t="s">
        <v>194</v>
      </c>
    </row>
    <row r="142" spans="2:51" s="12" customFormat="1" ht="12">
      <c r="B142" s="236"/>
      <c r="C142" s="237"/>
      <c r="D142" s="238" t="s">
        <v>258</v>
      </c>
      <c r="E142" s="239" t="s">
        <v>32</v>
      </c>
      <c r="F142" s="240" t="s">
        <v>298</v>
      </c>
      <c r="G142" s="237"/>
      <c r="H142" s="241">
        <v>42.469</v>
      </c>
      <c r="I142" s="242"/>
      <c r="J142" s="237"/>
      <c r="K142" s="237"/>
      <c r="L142" s="243"/>
      <c r="M142" s="244"/>
      <c r="N142" s="245"/>
      <c r="O142" s="245"/>
      <c r="P142" s="245"/>
      <c r="Q142" s="245"/>
      <c r="R142" s="245"/>
      <c r="S142" s="245"/>
      <c r="T142" s="246"/>
      <c r="AT142" s="247" t="s">
        <v>258</v>
      </c>
      <c r="AU142" s="247" t="s">
        <v>136</v>
      </c>
      <c r="AV142" s="12" t="s">
        <v>136</v>
      </c>
      <c r="AW142" s="12" t="s">
        <v>39</v>
      </c>
      <c r="AX142" s="12" t="s">
        <v>79</v>
      </c>
      <c r="AY142" s="247" t="s">
        <v>194</v>
      </c>
    </row>
    <row r="143" spans="2:51" s="12" customFormat="1" ht="12">
      <c r="B143" s="236"/>
      <c r="C143" s="237"/>
      <c r="D143" s="238" t="s">
        <v>258</v>
      </c>
      <c r="E143" s="239" t="s">
        <v>32</v>
      </c>
      <c r="F143" s="240" t="s">
        <v>299</v>
      </c>
      <c r="G143" s="237"/>
      <c r="H143" s="241">
        <v>5.034</v>
      </c>
      <c r="I143" s="242"/>
      <c r="J143" s="237"/>
      <c r="K143" s="237"/>
      <c r="L143" s="243"/>
      <c r="M143" s="244"/>
      <c r="N143" s="245"/>
      <c r="O143" s="245"/>
      <c r="P143" s="245"/>
      <c r="Q143" s="245"/>
      <c r="R143" s="245"/>
      <c r="S143" s="245"/>
      <c r="T143" s="246"/>
      <c r="AT143" s="247" t="s">
        <v>258</v>
      </c>
      <c r="AU143" s="247" t="s">
        <v>136</v>
      </c>
      <c r="AV143" s="12" t="s">
        <v>136</v>
      </c>
      <c r="AW143" s="12" t="s">
        <v>39</v>
      </c>
      <c r="AX143" s="12" t="s">
        <v>79</v>
      </c>
      <c r="AY143" s="247" t="s">
        <v>194</v>
      </c>
    </row>
    <row r="144" spans="2:51" s="13" customFormat="1" ht="12">
      <c r="B144" s="250"/>
      <c r="C144" s="251"/>
      <c r="D144" s="238" t="s">
        <v>258</v>
      </c>
      <c r="E144" s="252" t="s">
        <v>32</v>
      </c>
      <c r="F144" s="253" t="s">
        <v>278</v>
      </c>
      <c r="G144" s="251"/>
      <c r="H144" s="254">
        <v>47.503</v>
      </c>
      <c r="I144" s="255"/>
      <c r="J144" s="251"/>
      <c r="K144" s="251"/>
      <c r="L144" s="256"/>
      <c r="M144" s="257"/>
      <c r="N144" s="258"/>
      <c r="O144" s="258"/>
      <c r="P144" s="258"/>
      <c r="Q144" s="258"/>
      <c r="R144" s="258"/>
      <c r="S144" s="258"/>
      <c r="T144" s="259"/>
      <c r="AT144" s="260" t="s">
        <v>258</v>
      </c>
      <c r="AU144" s="260" t="s">
        <v>136</v>
      </c>
      <c r="AV144" s="13" t="s">
        <v>201</v>
      </c>
      <c r="AW144" s="13" t="s">
        <v>39</v>
      </c>
      <c r="AX144" s="13" t="s">
        <v>79</v>
      </c>
      <c r="AY144" s="260" t="s">
        <v>194</v>
      </c>
    </row>
    <row r="145" spans="2:51" s="12" customFormat="1" ht="12">
      <c r="B145" s="236"/>
      <c r="C145" s="237"/>
      <c r="D145" s="238" t="s">
        <v>258</v>
      </c>
      <c r="E145" s="239" t="s">
        <v>32</v>
      </c>
      <c r="F145" s="240" t="s">
        <v>300</v>
      </c>
      <c r="G145" s="237"/>
      <c r="H145" s="241">
        <v>52.253</v>
      </c>
      <c r="I145" s="242"/>
      <c r="J145" s="237"/>
      <c r="K145" s="237"/>
      <c r="L145" s="243"/>
      <c r="M145" s="244"/>
      <c r="N145" s="245"/>
      <c r="O145" s="245"/>
      <c r="P145" s="245"/>
      <c r="Q145" s="245"/>
      <c r="R145" s="245"/>
      <c r="S145" s="245"/>
      <c r="T145" s="246"/>
      <c r="AT145" s="247" t="s">
        <v>258</v>
      </c>
      <c r="AU145" s="247" t="s">
        <v>136</v>
      </c>
      <c r="AV145" s="12" t="s">
        <v>136</v>
      </c>
      <c r="AW145" s="12" t="s">
        <v>39</v>
      </c>
      <c r="AX145" s="12" t="s">
        <v>21</v>
      </c>
      <c r="AY145" s="247" t="s">
        <v>194</v>
      </c>
    </row>
    <row r="146" spans="2:65" s="1" customFormat="1" ht="16.5" customHeight="1">
      <c r="B146" s="40"/>
      <c r="C146" s="226" t="s">
        <v>301</v>
      </c>
      <c r="D146" s="226" t="s">
        <v>249</v>
      </c>
      <c r="E146" s="227" t="s">
        <v>302</v>
      </c>
      <c r="F146" s="228" t="s">
        <v>303</v>
      </c>
      <c r="G146" s="229" t="s">
        <v>242</v>
      </c>
      <c r="H146" s="230">
        <v>5.38</v>
      </c>
      <c r="I146" s="231"/>
      <c r="J146" s="232">
        <f>ROUND(I146*H146,2)</f>
        <v>0</v>
      </c>
      <c r="K146" s="228" t="s">
        <v>32</v>
      </c>
      <c r="L146" s="233"/>
      <c r="M146" s="234" t="s">
        <v>32</v>
      </c>
      <c r="N146" s="235" t="s">
        <v>51</v>
      </c>
      <c r="O146" s="85"/>
      <c r="P146" s="222">
        <f>O146*H146</f>
        <v>0</v>
      </c>
      <c r="Q146" s="222">
        <v>0</v>
      </c>
      <c r="R146" s="222">
        <f>Q146*H146</f>
        <v>0</v>
      </c>
      <c r="S146" s="222">
        <v>0</v>
      </c>
      <c r="T146" s="223">
        <f>S146*H146</f>
        <v>0</v>
      </c>
      <c r="AR146" s="224" t="s">
        <v>227</v>
      </c>
      <c r="AT146" s="224" t="s">
        <v>249</v>
      </c>
      <c r="AU146" s="224" t="s">
        <v>136</v>
      </c>
      <c r="AY146" s="18" t="s">
        <v>194</v>
      </c>
      <c r="BE146" s="225">
        <f>IF(N146="základní",J146,0)</f>
        <v>0</v>
      </c>
      <c r="BF146" s="225">
        <f>IF(N146="snížená",J146,0)</f>
        <v>0</v>
      </c>
      <c r="BG146" s="225">
        <f>IF(N146="zákl. přenesená",J146,0)</f>
        <v>0</v>
      </c>
      <c r="BH146" s="225">
        <f>IF(N146="sníž. přenesená",J146,0)</f>
        <v>0</v>
      </c>
      <c r="BI146" s="225">
        <f>IF(N146="nulová",J146,0)</f>
        <v>0</v>
      </c>
      <c r="BJ146" s="18" t="s">
        <v>136</v>
      </c>
      <c r="BK146" s="225">
        <f>ROUND(I146*H146,2)</f>
        <v>0</v>
      </c>
      <c r="BL146" s="18" t="s">
        <v>201</v>
      </c>
      <c r="BM146" s="224" t="s">
        <v>304</v>
      </c>
    </row>
    <row r="147" spans="2:51" s="12" customFormat="1" ht="12">
      <c r="B147" s="236"/>
      <c r="C147" s="237"/>
      <c r="D147" s="238" t="s">
        <v>258</v>
      </c>
      <c r="E147" s="239" t="s">
        <v>32</v>
      </c>
      <c r="F147" s="240" t="s">
        <v>305</v>
      </c>
      <c r="G147" s="237"/>
      <c r="H147" s="241">
        <v>5.38</v>
      </c>
      <c r="I147" s="242"/>
      <c r="J147" s="237"/>
      <c r="K147" s="237"/>
      <c r="L147" s="243"/>
      <c r="M147" s="244"/>
      <c r="N147" s="245"/>
      <c r="O147" s="245"/>
      <c r="P147" s="245"/>
      <c r="Q147" s="245"/>
      <c r="R147" s="245"/>
      <c r="S147" s="245"/>
      <c r="T147" s="246"/>
      <c r="AT147" s="247" t="s">
        <v>258</v>
      </c>
      <c r="AU147" s="247" t="s">
        <v>136</v>
      </c>
      <c r="AV147" s="12" t="s">
        <v>136</v>
      </c>
      <c r="AW147" s="12" t="s">
        <v>39</v>
      </c>
      <c r="AX147" s="12" t="s">
        <v>21</v>
      </c>
      <c r="AY147" s="247" t="s">
        <v>194</v>
      </c>
    </row>
    <row r="148" spans="2:65" s="1" customFormat="1" ht="24" customHeight="1">
      <c r="B148" s="40"/>
      <c r="C148" s="213" t="s">
        <v>306</v>
      </c>
      <c r="D148" s="213" t="s">
        <v>196</v>
      </c>
      <c r="E148" s="214" t="s">
        <v>307</v>
      </c>
      <c r="F148" s="215" t="s">
        <v>308</v>
      </c>
      <c r="G148" s="216" t="s">
        <v>217</v>
      </c>
      <c r="H148" s="217">
        <v>177.595</v>
      </c>
      <c r="I148" s="218"/>
      <c r="J148" s="219">
        <f>ROUND(I148*H148,2)</f>
        <v>0</v>
      </c>
      <c r="K148" s="215" t="s">
        <v>200</v>
      </c>
      <c r="L148" s="45"/>
      <c r="M148" s="220" t="s">
        <v>32</v>
      </c>
      <c r="N148" s="221" t="s">
        <v>51</v>
      </c>
      <c r="O148" s="85"/>
      <c r="P148" s="222">
        <f>O148*H148</f>
        <v>0</v>
      </c>
      <c r="Q148" s="222">
        <v>0.71546</v>
      </c>
      <c r="R148" s="222">
        <f>Q148*H148</f>
        <v>127.0621187</v>
      </c>
      <c r="S148" s="222">
        <v>0</v>
      </c>
      <c r="T148" s="223">
        <f>S148*H148</f>
        <v>0</v>
      </c>
      <c r="AR148" s="224" t="s">
        <v>201</v>
      </c>
      <c r="AT148" s="224" t="s">
        <v>196</v>
      </c>
      <c r="AU148" s="224" t="s">
        <v>136</v>
      </c>
      <c r="AY148" s="18" t="s">
        <v>194</v>
      </c>
      <c r="BE148" s="225">
        <f>IF(N148="základní",J148,0)</f>
        <v>0</v>
      </c>
      <c r="BF148" s="225">
        <f>IF(N148="snížená",J148,0)</f>
        <v>0</v>
      </c>
      <c r="BG148" s="225">
        <f>IF(N148="zákl. přenesená",J148,0)</f>
        <v>0</v>
      </c>
      <c r="BH148" s="225">
        <f>IF(N148="sníž. přenesená",J148,0)</f>
        <v>0</v>
      </c>
      <c r="BI148" s="225">
        <f>IF(N148="nulová",J148,0)</f>
        <v>0</v>
      </c>
      <c r="BJ148" s="18" t="s">
        <v>136</v>
      </c>
      <c r="BK148" s="225">
        <f>ROUND(I148*H148,2)</f>
        <v>0</v>
      </c>
      <c r="BL148" s="18" t="s">
        <v>201</v>
      </c>
      <c r="BM148" s="224" t="s">
        <v>309</v>
      </c>
    </row>
    <row r="149" spans="2:51" s="12" customFormat="1" ht="12">
      <c r="B149" s="236"/>
      <c r="C149" s="237"/>
      <c r="D149" s="238" t="s">
        <v>258</v>
      </c>
      <c r="E149" s="239" t="s">
        <v>32</v>
      </c>
      <c r="F149" s="240" t="s">
        <v>310</v>
      </c>
      <c r="G149" s="237"/>
      <c r="H149" s="241">
        <v>39.05</v>
      </c>
      <c r="I149" s="242"/>
      <c r="J149" s="237"/>
      <c r="K149" s="237"/>
      <c r="L149" s="243"/>
      <c r="M149" s="244"/>
      <c r="N149" s="245"/>
      <c r="O149" s="245"/>
      <c r="P149" s="245"/>
      <c r="Q149" s="245"/>
      <c r="R149" s="245"/>
      <c r="S149" s="245"/>
      <c r="T149" s="246"/>
      <c r="AT149" s="247" t="s">
        <v>258</v>
      </c>
      <c r="AU149" s="247" t="s">
        <v>136</v>
      </c>
      <c r="AV149" s="12" t="s">
        <v>136</v>
      </c>
      <c r="AW149" s="12" t="s">
        <v>39</v>
      </c>
      <c r="AX149" s="12" t="s">
        <v>79</v>
      </c>
      <c r="AY149" s="247" t="s">
        <v>194</v>
      </c>
    </row>
    <row r="150" spans="2:51" s="12" customFormat="1" ht="12">
      <c r="B150" s="236"/>
      <c r="C150" s="237"/>
      <c r="D150" s="238" t="s">
        <v>258</v>
      </c>
      <c r="E150" s="239" t="s">
        <v>32</v>
      </c>
      <c r="F150" s="240" t="s">
        <v>310</v>
      </c>
      <c r="G150" s="237"/>
      <c r="H150" s="241">
        <v>39.05</v>
      </c>
      <c r="I150" s="242"/>
      <c r="J150" s="237"/>
      <c r="K150" s="237"/>
      <c r="L150" s="243"/>
      <c r="M150" s="244"/>
      <c r="N150" s="245"/>
      <c r="O150" s="245"/>
      <c r="P150" s="245"/>
      <c r="Q150" s="245"/>
      <c r="R150" s="245"/>
      <c r="S150" s="245"/>
      <c r="T150" s="246"/>
      <c r="AT150" s="247" t="s">
        <v>258</v>
      </c>
      <c r="AU150" s="247" t="s">
        <v>136</v>
      </c>
      <c r="AV150" s="12" t="s">
        <v>136</v>
      </c>
      <c r="AW150" s="12" t="s">
        <v>39</v>
      </c>
      <c r="AX150" s="12" t="s">
        <v>79</v>
      </c>
      <c r="AY150" s="247" t="s">
        <v>194</v>
      </c>
    </row>
    <row r="151" spans="2:51" s="12" customFormat="1" ht="12">
      <c r="B151" s="236"/>
      <c r="C151" s="237"/>
      <c r="D151" s="238" t="s">
        <v>258</v>
      </c>
      <c r="E151" s="239" t="s">
        <v>32</v>
      </c>
      <c r="F151" s="240" t="s">
        <v>311</v>
      </c>
      <c r="G151" s="237"/>
      <c r="H151" s="241">
        <v>10.35</v>
      </c>
      <c r="I151" s="242"/>
      <c r="J151" s="237"/>
      <c r="K151" s="237"/>
      <c r="L151" s="243"/>
      <c r="M151" s="244"/>
      <c r="N151" s="245"/>
      <c r="O151" s="245"/>
      <c r="P151" s="245"/>
      <c r="Q151" s="245"/>
      <c r="R151" s="245"/>
      <c r="S151" s="245"/>
      <c r="T151" s="246"/>
      <c r="AT151" s="247" t="s">
        <v>258</v>
      </c>
      <c r="AU151" s="247" t="s">
        <v>136</v>
      </c>
      <c r="AV151" s="12" t="s">
        <v>136</v>
      </c>
      <c r="AW151" s="12" t="s">
        <v>39</v>
      </c>
      <c r="AX151" s="12" t="s">
        <v>79</v>
      </c>
      <c r="AY151" s="247" t="s">
        <v>194</v>
      </c>
    </row>
    <row r="152" spans="2:51" s="12" customFormat="1" ht="12">
      <c r="B152" s="236"/>
      <c r="C152" s="237"/>
      <c r="D152" s="238" t="s">
        <v>258</v>
      </c>
      <c r="E152" s="239" t="s">
        <v>32</v>
      </c>
      <c r="F152" s="240" t="s">
        <v>312</v>
      </c>
      <c r="G152" s="237"/>
      <c r="H152" s="241">
        <v>10.65</v>
      </c>
      <c r="I152" s="242"/>
      <c r="J152" s="237"/>
      <c r="K152" s="237"/>
      <c r="L152" s="243"/>
      <c r="M152" s="244"/>
      <c r="N152" s="245"/>
      <c r="O152" s="245"/>
      <c r="P152" s="245"/>
      <c r="Q152" s="245"/>
      <c r="R152" s="245"/>
      <c r="S152" s="245"/>
      <c r="T152" s="246"/>
      <c r="AT152" s="247" t="s">
        <v>258</v>
      </c>
      <c r="AU152" s="247" t="s">
        <v>136</v>
      </c>
      <c r="AV152" s="12" t="s">
        <v>136</v>
      </c>
      <c r="AW152" s="12" t="s">
        <v>39</v>
      </c>
      <c r="AX152" s="12" t="s">
        <v>79</v>
      </c>
      <c r="AY152" s="247" t="s">
        <v>194</v>
      </c>
    </row>
    <row r="153" spans="2:51" s="12" customFormat="1" ht="12">
      <c r="B153" s="236"/>
      <c r="C153" s="237"/>
      <c r="D153" s="238" t="s">
        <v>258</v>
      </c>
      <c r="E153" s="239" t="s">
        <v>32</v>
      </c>
      <c r="F153" s="240" t="s">
        <v>313</v>
      </c>
      <c r="G153" s="237"/>
      <c r="H153" s="241">
        <v>6</v>
      </c>
      <c r="I153" s="242"/>
      <c r="J153" s="237"/>
      <c r="K153" s="237"/>
      <c r="L153" s="243"/>
      <c r="M153" s="244"/>
      <c r="N153" s="245"/>
      <c r="O153" s="245"/>
      <c r="P153" s="245"/>
      <c r="Q153" s="245"/>
      <c r="R153" s="245"/>
      <c r="S153" s="245"/>
      <c r="T153" s="246"/>
      <c r="AT153" s="247" t="s">
        <v>258</v>
      </c>
      <c r="AU153" s="247" t="s">
        <v>136</v>
      </c>
      <c r="AV153" s="12" t="s">
        <v>136</v>
      </c>
      <c r="AW153" s="12" t="s">
        <v>39</v>
      </c>
      <c r="AX153" s="12" t="s">
        <v>79</v>
      </c>
      <c r="AY153" s="247" t="s">
        <v>194</v>
      </c>
    </row>
    <row r="154" spans="2:51" s="12" customFormat="1" ht="12">
      <c r="B154" s="236"/>
      <c r="C154" s="237"/>
      <c r="D154" s="238" t="s">
        <v>258</v>
      </c>
      <c r="E154" s="239" t="s">
        <v>32</v>
      </c>
      <c r="F154" s="240" t="s">
        <v>314</v>
      </c>
      <c r="G154" s="237"/>
      <c r="H154" s="241">
        <v>27.475</v>
      </c>
      <c r="I154" s="242"/>
      <c r="J154" s="237"/>
      <c r="K154" s="237"/>
      <c r="L154" s="243"/>
      <c r="M154" s="244"/>
      <c r="N154" s="245"/>
      <c r="O154" s="245"/>
      <c r="P154" s="245"/>
      <c r="Q154" s="245"/>
      <c r="R154" s="245"/>
      <c r="S154" s="245"/>
      <c r="T154" s="246"/>
      <c r="AT154" s="247" t="s">
        <v>258</v>
      </c>
      <c r="AU154" s="247" t="s">
        <v>136</v>
      </c>
      <c r="AV154" s="12" t="s">
        <v>136</v>
      </c>
      <c r="AW154" s="12" t="s">
        <v>39</v>
      </c>
      <c r="AX154" s="12" t="s">
        <v>79</v>
      </c>
      <c r="AY154" s="247" t="s">
        <v>194</v>
      </c>
    </row>
    <row r="155" spans="2:51" s="12" customFormat="1" ht="12">
      <c r="B155" s="236"/>
      <c r="C155" s="237"/>
      <c r="D155" s="238" t="s">
        <v>258</v>
      </c>
      <c r="E155" s="239" t="s">
        <v>32</v>
      </c>
      <c r="F155" s="240" t="s">
        <v>315</v>
      </c>
      <c r="G155" s="237"/>
      <c r="H155" s="241">
        <v>7.5</v>
      </c>
      <c r="I155" s="242"/>
      <c r="J155" s="237"/>
      <c r="K155" s="237"/>
      <c r="L155" s="243"/>
      <c r="M155" s="244"/>
      <c r="N155" s="245"/>
      <c r="O155" s="245"/>
      <c r="P155" s="245"/>
      <c r="Q155" s="245"/>
      <c r="R155" s="245"/>
      <c r="S155" s="245"/>
      <c r="T155" s="246"/>
      <c r="AT155" s="247" t="s">
        <v>258</v>
      </c>
      <c r="AU155" s="247" t="s">
        <v>136</v>
      </c>
      <c r="AV155" s="12" t="s">
        <v>136</v>
      </c>
      <c r="AW155" s="12" t="s">
        <v>39</v>
      </c>
      <c r="AX155" s="12" t="s">
        <v>79</v>
      </c>
      <c r="AY155" s="247" t="s">
        <v>194</v>
      </c>
    </row>
    <row r="156" spans="2:51" s="12" customFormat="1" ht="12">
      <c r="B156" s="236"/>
      <c r="C156" s="237"/>
      <c r="D156" s="238" t="s">
        <v>258</v>
      </c>
      <c r="E156" s="239" t="s">
        <v>32</v>
      </c>
      <c r="F156" s="240" t="s">
        <v>316</v>
      </c>
      <c r="G156" s="237"/>
      <c r="H156" s="241">
        <v>11.775</v>
      </c>
      <c r="I156" s="242"/>
      <c r="J156" s="237"/>
      <c r="K156" s="237"/>
      <c r="L156" s="243"/>
      <c r="M156" s="244"/>
      <c r="N156" s="245"/>
      <c r="O156" s="245"/>
      <c r="P156" s="245"/>
      <c r="Q156" s="245"/>
      <c r="R156" s="245"/>
      <c r="S156" s="245"/>
      <c r="T156" s="246"/>
      <c r="AT156" s="247" t="s">
        <v>258</v>
      </c>
      <c r="AU156" s="247" t="s">
        <v>136</v>
      </c>
      <c r="AV156" s="12" t="s">
        <v>136</v>
      </c>
      <c r="AW156" s="12" t="s">
        <v>39</v>
      </c>
      <c r="AX156" s="12" t="s">
        <v>79</v>
      </c>
      <c r="AY156" s="247" t="s">
        <v>194</v>
      </c>
    </row>
    <row r="157" spans="2:51" s="12" customFormat="1" ht="12">
      <c r="B157" s="236"/>
      <c r="C157" s="237"/>
      <c r="D157" s="238" t="s">
        <v>258</v>
      </c>
      <c r="E157" s="239" t="s">
        <v>32</v>
      </c>
      <c r="F157" s="240" t="s">
        <v>317</v>
      </c>
      <c r="G157" s="237"/>
      <c r="H157" s="241">
        <v>9.6</v>
      </c>
      <c r="I157" s="242"/>
      <c r="J157" s="237"/>
      <c r="K157" s="237"/>
      <c r="L157" s="243"/>
      <c r="M157" s="244"/>
      <c r="N157" s="245"/>
      <c r="O157" s="245"/>
      <c r="P157" s="245"/>
      <c r="Q157" s="245"/>
      <c r="R157" s="245"/>
      <c r="S157" s="245"/>
      <c r="T157" s="246"/>
      <c r="AT157" s="247" t="s">
        <v>258</v>
      </c>
      <c r="AU157" s="247" t="s">
        <v>136</v>
      </c>
      <c r="AV157" s="12" t="s">
        <v>136</v>
      </c>
      <c r="AW157" s="12" t="s">
        <v>39</v>
      </c>
      <c r="AX157" s="12" t="s">
        <v>79</v>
      </c>
      <c r="AY157" s="247" t="s">
        <v>194</v>
      </c>
    </row>
    <row r="158" spans="2:51" s="13" customFormat="1" ht="12">
      <c r="B158" s="250"/>
      <c r="C158" s="251"/>
      <c r="D158" s="238" t="s">
        <v>258</v>
      </c>
      <c r="E158" s="252" t="s">
        <v>32</v>
      </c>
      <c r="F158" s="253" t="s">
        <v>278</v>
      </c>
      <c r="G158" s="251"/>
      <c r="H158" s="254">
        <v>161.45</v>
      </c>
      <c r="I158" s="255"/>
      <c r="J158" s="251"/>
      <c r="K158" s="251"/>
      <c r="L158" s="256"/>
      <c r="M158" s="257"/>
      <c r="N158" s="258"/>
      <c r="O158" s="258"/>
      <c r="P158" s="258"/>
      <c r="Q158" s="258"/>
      <c r="R158" s="258"/>
      <c r="S158" s="258"/>
      <c r="T158" s="259"/>
      <c r="AT158" s="260" t="s">
        <v>258</v>
      </c>
      <c r="AU158" s="260" t="s">
        <v>136</v>
      </c>
      <c r="AV158" s="13" t="s">
        <v>201</v>
      </c>
      <c r="AW158" s="13" t="s">
        <v>39</v>
      </c>
      <c r="AX158" s="13" t="s">
        <v>79</v>
      </c>
      <c r="AY158" s="260" t="s">
        <v>194</v>
      </c>
    </row>
    <row r="159" spans="2:51" s="12" customFormat="1" ht="12">
      <c r="B159" s="236"/>
      <c r="C159" s="237"/>
      <c r="D159" s="238" t="s">
        <v>258</v>
      </c>
      <c r="E159" s="239" t="s">
        <v>32</v>
      </c>
      <c r="F159" s="240" t="s">
        <v>318</v>
      </c>
      <c r="G159" s="237"/>
      <c r="H159" s="241">
        <v>177.595</v>
      </c>
      <c r="I159" s="242"/>
      <c r="J159" s="237"/>
      <c r="K159" s="237"/>
      <c r="L159" s="243"/>
      <c r="M159" s="244"/>
      <c r="N159" s="245"/>
      <c r="O159" s="245"/>
      <c r="P159" s="245"/>
      <c r="Q159" s="245"/>
      <c r="R159" s="245"/>
      <c r="S159" s="245"/>
      <c r="T159" s="246"/>
      <c r="AT159" s="247" t="s">
        <v>258</v>
      </c>
      <c r="AU159" s="247" t="s">
        <v>136</v>
      </c>
      <c r="AV159" s="12" t="s">
        <v>136</v>
      </c>
      <c r="AW159" s="12" t="s">
        <v>39</v>
      </c>
      <c r="AX159" s="12" t="s">
        <v>21</v>
      </c>
      <c r="AY159" s="247" t="s">
        <v>194</v>
      </c>
    </row>
    <row r="160" spans="2:63" s="11" customFormat="1" ht="22.8" customHeight="1">
      <c r="B160" s="197"/>
      <c r="C160" s="198"/>
      <c r="D160" s="199" t="s">
        <v>78</v>
      </c>
      <c r="E160" s="211" t="s">
        <v>207</v>
      </c>
      <c r="F160" s="211" t="s">
        <v>319</v>
      </c>
      <c r="G160" s="198"/>
      <c r="H160" s="198"/>
      <c r="I160" s="201"/>
      <c r="J160" s="212">
        <f>BK160</f>
        <v>0</v>
      </c>
      <c r="K160" s="198"/>
      <c r="L160" s="203"/>
      <c r="M160" s="204"/>
      <c r="N160" s="205"/>
      <c r="O160" s="205"/>
      <c r="P160" s="206">
        <f>SUM(P161:P228)</f>
        <v>0</v>
      </c>
      <c r="Q160" s="205"/>
      <c r="R160" s="206">
        <f>SUM(R161:R228)</f>
        <v>128.55885665</v>
      </c>
      <c r="S160" s="205"/>
      <c r="T160" s="207">
        <f>SUM(T161:T228)</f>
        <v>0</v>
      </c>
      <c r="AR160" s="208" t="s">
        <v>21</v>
      </c>
      <c r="AT160" s="209" t="s">
        <v>78</v>
      </c>
      <c r="AU160" s="209" t="s">
        <v>21</v>
      </c>
      <c r="AY160" s="208" t="s">
        <v>194</v>
      </c>
      <c r="BK160" s="210">
        <f>SUM(BK161:BK228)</f>
        <v>0</v>
      </c>
    </row>
    <row r="161" spans="2:65" s="1" customFormat="1" ht="24" customHeight="1">
      <c r="B161" s="40"/>
      <c r="C161" s="213" t="s">
        <v>320</v>
      </c>
      <c r="D161" s="213" t="s">
        <v>196</v>
      </c>
      <c r="E161" s="214" t="s">
        <v>321</v>
      </c>
      <c r="F161" s="215" t="s">
        <v>322</v>
      </c>
      <c r="G161" s="216" t="s">
        <v>217</v>
      </c>
      <c r="H161" s="217">
        <v>6.64</v>
      </c>
      <c r="I161" s="218"/>
      <c r="J161" s="219">
        <f>ROUND(I161*H161,2)</f>
        <v>0</v>
      </c>
      <c r="K161" s="215" t="s">
        <v>282</v>
      </c>
      <c r="L161" s="45"/>
      <c r="M161" s="220" t="s">
        <v>32</v>
      </c>
      <c r="N161" s="221" t="s">
        <v>51</v>
      </c>
      <c r="O161" s="85"/>
      <c r="P161" s="222">
        <f>O161*H161</f>
        <v>0</v>
      </c>
      <c r="Q161" s="222">
        <v>0.13301</v>
      </c>
      <c r="R161" s="222">
        <f>Q161*H161</f>
        <v>0.8831863999999999</v>
      </c>
      <c r="S161" s="222">
        <v>0</v>
      </c>
      <c r="T161" s="223">
        <f>S161*H161</f>
        <v>0</v>
      </c>
      <c r="AR161" s="224" t="s">
        <v>201</v>
      </c>
      <c r="AT161" s="224" t="s">
        <v>196</v>
      </c>
      <c r="AU161" s="224" t="s">
        <v>136</v>
      </c>
      <c r="AY161" s="18" t="s">
        <v>194</v>
      </c>
      <c r="BE161" s="225">
        <f>IF(N161="základní",J161,0)</f>
        <v>0</v>
      </c>
      <c r="BF161" s="225">
        <f>IF(N161="snížená",J161,0)</f>
        <v>0</v>
      </c>
      <c r="BG161" s="225">
        <f>IF(N161="zákl. přenesená",J161,0)</f>
        <v>0</v>
      </c>
      <c r="BH161" s="225">
        <f>IF(N161="sníž. přenesená",J161,0)</f>
        <v>0</v>
      </c>
      <c r="BI161" s="225">
        <f>IF(N161="nulová",J161,0)</f>
        <v>0</v>
      </c>
      <c r="BJ161" s="18" t="s">
        <v>136</v>
      </c>
      <c r="BK161" s="225">
        <f>ROUND(I161*H161,2)</f>
        <v>0</v>
      </c>
      <c r="BL161" s="18" t="s">
        <v>201</v>
      </c>
      <c r="BM161" s="224" t="s">
        <v>323</v>
      </c>
    </row>
    <row r="162" spans="2:51" s="14" customFormat="1" ht="12">
      <c r="B162" s="261"/>
      <c r="C162" s="262"/>
      <c r="D162" s="238" t="s">
        <v>258</v>
      </c>
      <c r="E162" s="263" t="s">
        <v>32</v>
      </c>
      <c r="F162" s="264" t="s">
        <v>297</v>
      </c>
      <c r="G162" s="262"/>
      <c r="H162" s="263" t="s">
        <v>32</v>
      </c>
      <c r="I162" s="265"/>
      <c r="J162" s="262"/>
      <c r="K162" s="262"/>
      <c r="L162" s="266"/>
      <c r="M162" s="267"/>
      <c r="N162" s="268"/>
      <c r="O162" s="268"/>
      <c r="P162" s="268"/>
      <c r="Q162" s="268"/>
      <c r="R162" s="268"/>
      <c r="S162" s="268"/>
      <c r="T162" s="269"/>
      <c r="AT162" s="270" t="s">
        <v>258</v>
      </c>
      <c r="AU162" s="270" t="s">
        <v>136</v>
      </c>
      <c r="AV162" s="14" t="s">
        <v>21</v>
      </c>
      <c r="AW162" s="14" t="s">
        <v>39</v>
      </c>
      <c r="AX162" s="14" t="s">
        <v>79</v>
      </c>
      <c r="AY162" s="270" t="s">
        <v>194</v>
      </c>
    </row>
    <row r="163" spans="2:51" s="12" customFormat="1" ht="12">
      <c r="B163" s="236"/>
      <c r="C163" s="237"/>
      <c r="D163" s="238" t="s">
        <v>258</v>
      </c>
      <c r="E163" s="239" t="s">
        <v>32</v>
      </c>
      <c r="F163" s="240" t="s">
        <v>324</v>
      </c>
      <c r="G163" s="237"/>
      <c r="H163" s="241">
        <v>6.036</v>
      </c>
      <c r="I163" s="242"/>
      <c r="J163" s="237"/>
      <c r="K163" s="237"/>
      <c r="L163" s="243"/>
      <c r="M163" s="244"/>
      <c r="N163" s="245"/>
      <c r="O163" s="245"/>
      <c r="P163" s="245"/>
      <c r="Q163" s="245"/>
      <c r="R163" s="245"/>
      <c r="S163" s="245"/>
      <c r="T163" s="246"/>
      <c r="AT163" s="247" t="s">
        <v>258</v>
      </c>
      <c r="AU163" s="247" t="s">
        <v>136</v>
      </c>
      <c r="AV163" s="12" t="s">
        <v>136</v>
      </c>
      <c r="AW163" s="12" t="s">
        <v>39</v>
      </c>
      <c r="AX163" s="12" t="s">
        <v>79</v>
      </c>
      <c r="AY163" s="247" t="s">
        <v>194</v>
      </c>
    </row>
    <row r="164" spans="2:51" s="13" customFormat="1" ht="12">
      <c r="B164" s="250"/>
      <c r="C164" s="251"/>
      <c r="D164" s="238" t="s">
        <v>258</v>
      </c>
      <c r="E164" s="252" t="s">
        <v>32</v>
      </c>
      <c r="F164" s="253" t="s">
        <v>278</v>
      </c>
      <c r="G164" s="251"/>
      <c r="H164" s="254">
        <v>6.036</v>
      </c>
      <c r="I164" s="255"/>
      <c r="J164" s="251"/>
      <c r="K164" s="251"/>
      <c r="L164" s="256"/>
      <c r="M164" s="257"/>
      <c r="N164" s="258"/>
      <c r="O164" s="258"/>
      <c r="P164" s="258"/>
      <c r="Q164" s="258"/>
      <c r="R164" s="258"/>
      <c r="S164" s="258"/>
      <c r="T164" s="259"/>
      <c r="AT164" s="260" t="s">
        <v>258</v>
      </c>
      <c r="AU164" s="260" t="s">
        <v>136</v>
      </c>
      <c r="AV164" s="13" t="s">
        <v>201</v>
      </c>
      <c r="AW164" s="13" t="s">
        <v>39</v>
      </c>
      <c r="AX164" s="13" t="s">
        <v>79</v>
      </c>
      <c r="AY164" s="260" t="s">
        <v>194</v>
      </c>
    </row>
    <row r="165" spans="2:51" s="12" customFormat="1" ht="12">
      <c r="B165" s="236"/>
      <c r="C165" s="237"/>
      <c r="D165" s="238" t="s">
        <v>258</v>
      </c>
      <c r="E165" s="239" t="s">
        <v>32</v>
      </c>
      <c r="F165" s="240" t="s">
        <v>325</v>
      </c>
      <c r="G165" s="237"/>
      <c r="H165" s="241">
        <v>6.64</v>
      </c>
      <c r="I165" s="242"/>
      <c r="J165" s="237"/>
      <c r="K165" s="237"/>
      <c r="L165" s="243"/>
      <c r="M165" s="244"/>
      <c r="N165" s="245"/>
      <c r="O165" s="245"/>
      <c r="P165" s="245"/>
      <c r="Q165" s="245"/>
      <c r="R165" s="245"/>
      <c r="S165" s="245"/>
      <c r="T165" s="246"/>
      <c r="AT165" s="247" t="s">
        <v>258</v>
      </c>
      <c r="AU165" s="247" t="s">
        <v>136</v>
      </c>
      <c r="AV165" s="12" t="s">
        <v>136</v>
      </c>
      <c r="AW165" s="12" t="s">
        <v>39</v>
      </c>
      <c r="AX165" s="12" t="s">
        <v>21</v>
      </c>
      <c r="AY165" s="247" t="s">
        <v>194</v>
      </c>
    </row>
    <row r="166" spans="2:65" s="1" customFormat="1" ht="24" customHeight="1">
      <c r="B166" s="40"/>
      <c r="C166" s="213" t="s">
        <v>277</v>
      </c>
      <c r="D166" s="213" t="s">
        <v>196</v>
      </c>
      <c r="E166" s="214" t="s">
        <v>326</v>
      </c>
      <c r="F166" s="215" t="s">
        <v>327</v>
      </c>
      <c r="G166" s="216" t="s">
        <v>217</v>
      </c>
      <c r="H166" s="217">
        <v>89.118</v>
      </c>
      <c r="I166" s="218"/>
      <c r="J166" s="219">
        <f>ROUND(I166*H166,2)</f>
        <v>0</v>
      </c>
      <c r="K166" s="215" t="s">
        <v>200</v>
      </c>
      <c r="L166" s="45"/>
      <c r="M166" s="220" t="s">
        <v>32</v>
      </c>
      <c r="N166" s="221" t="s">
        <v>51</v>
      </c>
      <c r="O166" s="85"/>
      <c r="P166" s="222">
        <f>O166*H166</f>
        <v>0</v>
      </c>
      <c r="Q166" s="222">
        <v>0.20223</v>
      </c>
      <c r="R166" s="222">
        <f>Q166*H166</f>
        <v>18.022333139999997</v>
      </c>
      <c r="S166" s="222">
        <v>0</v>
      </c>
      <c r="T166" s="223">
        <f>S166*H166</f>
        <v>0</v>
      </c>
      <c r="AR166" s="224" t="s">
        <v>201</v>
      </c>
      <c r="AT166" s="224" t="s">
        <v>196</v>
      </c>
      <c r="AU166" s="224" t="s">
        <v>136</v>
      </c>
      <c r="AY166" s="18" t="s">
        <v>194</v>
      </c>
      <c r="BE166" s="225">
        <f>IF(N166="základní",J166,0)</f>
        <v>0</v>
      </c>
      <c r="BF166" s="225">
        <f>IF(N166="snížená",J166,0)</f>
        <v>0</v>
      </c>
      <c r="BG166" s="225">
        <f>IF(N166="zákl. přenesená",J166,0)</f>
        <v>0</v>
      </c>
      <c r="BH166" s="225">
        <f>IF(N166="sníž. přenesená",J166,0)</f>
        <v>0</v>
      </c>
      <c r="BI166" s="225">
        <f>IF(N166="nulová",J166,0)</f>
        <v>0</v>
      </c>
      <c r="BJ166" s="18" t="s">
        <v>136</v>
      </c>
      <c r="BK166" s="225">
        <f>ROUND(I166*H166,2)</f>
        <v>0</v>
      </c>
      <c r="BL166" s="18" t="s">
        <v>201</v>
      </c>
      <c r="BM166" s="224" t="s">
        <v>328</v>
      </c>
    </row>
    <row r="167" spans="2:51" s="14" customFormat="1" ht="12">
      <c r="B167" s="261"/>
      <c r="C167" s="262"/>
      <c r="D167" s="238" t="s">
        <v>258</v>
      </c>
      <c r="E167" s="263" t="s">
        <v>32</v>
      </c>
      <c r="F167" s="264" t="s">
        <v>297</v>
      </c>
      <c r="G167" s="262"/>
      <c r="H167" s="263" t="s">
        <v>32</v>
      </c>
      <c r="I167" s="265"/>
      <c r="J167" s="262"/>
      <c r="K167" s="262"/>
      <c r="L167" s="266"/>
      <c r="M167" s="267"/>
      <c r="N167" s="268"/>
      <c r="O167" s="268"/>
      <c r="P167" s="268"/>
      <c r="Q167" s="268"/>
      <c r="R167" s="268"/>
      <c r="S167" s="268"/>
      <c r="T167" s="269"/>
      <c r="AT167" s="270" t="s">
        <v>258</v>
      </c>
      <c r="AU167" s="270" t="s">
        <v>136</v>
      </c>
      <c r="AV167" s="14" t="s">
        <v>21</v>
      </c>
      <c r="AW167" s="14" t="s">
        <v>39</v>
      </c>
      <c r="AX167" s="14" t="s">
        <v>79</v>
      </c>
      <c r="AY167" s="270" t="s">
        <v>194</v>
      </c>
    </row>
    <row r="168" spans="2:51" s="12" customFormat="1" ht="12">
      <c r="B168" s="236"/>
      <c r="C168" s="237"/>
      <c r="D168" s="238" t="s">
        <v>258</v>
      </c>
      <c r="E168" s="239" t="s">
        <v>32</v>
      </c>
      <c r="F168" s="240" t="s">
        <v>329</v>
      </c>
      <c r="G168" s="237"/>
      <c r="H168" s="241">
        <v>67.606</v>
      </c>
      <c r="I168" s="242"/>
      <c r="J168" s="237"/>
      <c r="K168" s="237"/>
      <c r="L168" s="243"/>
      <c r="M168" s="244"/>
      <c r="N168" s="245"/>
      <c r="O168" s="245"/>
      <c r="P168" s="245"/>
      <c r="Q168" s="245"/>
      <c r="R168" s="245"/>
      <c r="S168" s="245"/>
      <c r="T168" s="246"/>
      <c r="AT168" s="247" t="s">
        <v>258</v>
      </c>
      <c r="AU168" s="247" t="s">
        <v>136</v>
      </c>
      <c r="AV168" s="12" t="s">
        <v>136</v>
      </c>
      <c r="AW168" s="12" t="s">
        <v>39</v>
      </c>
      <c r="AX168" s="12" t="s">
        <v>79</v>
      </c>
      <c r="AY168" s="247" t="s">
        <v>194</v>
      </c>
    </row>
    <row r="169" spans="2:51" s="14" customFormat="1" ht="12">
      <c r="B169" s="261"/>
      <c r="C169" s="262"/>
      <c r="D169" s="238" t="s">
        <v>258</v>
      </c>
      <c r="E169" s="263" t="s">
        <v>32</v>
      </c>
      <c r="F169" s="264" t="s">
        <v>330</v>
      </c>
      <c r="G169" s="262"/>
      <c r="H169" s="263" t="s">
        <v>32</v>
      </c>
      <c r="I169" s="265"/>
      <c r="J169" s="262"/>
      <c r="K169" s="262"/>
      <c r="L169" s="266"/>
      <c r="M169" s="267"/>
      <c r="N169" s="268"/>
      <c r="O169" s="268"/>
      <c r="P169" s="268"/>
      <c r="Q169" s="268"/>
      <c r="R169" s="268"/>
      <c r="S169" s="268"/>
      <c r="T169" s="269"/>
      <c r="AT169" s="270" t="s">
        <v>258</v>
      </c>
      <c r="AU169" s="270" t="s">
        <v>136</v>
      </c>
      <c r="AV169" s="14" t="s">
        <v>21</v>
      </c>
      <c r="AW169" s="14" t="s">
        <v>39</v>
      </c>
      <c r="AX169" s="14" t="s">
        <v>79</v>
      </c>
      <c r="AY169" s="270" t="s">
        <v>194</v>
      </c>
    </row>
    <row r="170" spans="2:51" s="12" customFormat="1" ht="12">
      <c r="B170" s="236"/>
      <c r="C170" s="237"/>
      <c r="D170" s="238" t="s">
        <v>258</v>
      </c>
      <c r="E170" s="239" t="s">
        <v>32</v>
      </c>
      <c r="F170" s="240" t="s">
        <v>331</v>
      </c>
      <c r="G170" s="237"/>
      <c r="H170" s="241">
        <v>-7.092</v>
      </c>
      <c r="I170" s="242"/>
      <c r="J170" s="237"/>
      <c r="K170" s="237"/>
      <c r="L170" s="243"/>
      <c r="M170" s="244"/>
      <c r="N170" s="245"/>
      <c r="O170" s="245"/>
      <c r="P170" s="245"/>
      <c r="Q170" s="245"/>
      <c r="R170" s="245"/>
      <c r="S170" s="245"/>
      <c r="T170" s="246"/>
      <c r="AT170" s="247" t="s">
        <v>258</v>
      </c>
      <c r="AU170" s="247" t="s">
        <v>136</v>
      </c>
      <c r="AV170" s="12" t="s">
        <v>136</v>
      </c>
      <c r="AW170" s="12" t="s">
        <v>39</v>
      </c>
      <c r="AX170" s="12" t="s">
        <v>79</v>
      </c>
      <c r="AY170" s="247" t="s">
        <v>194</v>
      </c>
    </row>
    <row r="171" spans="2:51" s="12" customFormat="1" ht="12">
      <c r="B171" s="236"/>
      <c r="C171" s="237"/>
      <c r="D171" s="238" t="s">
        <v>258</v>
      </c>
      <c r="E171" s="239" t="s">
        <v>32</v>
      </c>
      <c r="F171" s="240" t="s">
        <v>332</v>
      </c>
      <c r="G171" s="237"/>
      <c r="H171" s="241">
        <v>-4.814</v>
      </c>
      <c r="I171" s="242"/>
      <c r="J171" s="237"/>
      <c r="K171" s="237"/>
      <c r="L171" s="243"/>
      <c r="M171" s="244"/>
      <c r="N171" s="245"/>
      <c r="O171" s="245"/>
      <c r="P171" s="245"/>
      <c r="Q171" s="245"/>
      <c r="R171" s="245"/>
      <c r="S171" s="245"/>
      <c r="T171" s="246"/>
      <c r="AT171" s="247" t="s">
        <v>258</v>
      </c>
      <c r="AU171" s="247" t="s">
        <v>136</v>
      </c>
      <c r="AV171" s="12" t="s">
        <v>136</v>
      </c>
      <c r="AW171" s="12" t="s">
        <v>39</v>
      </c>
      <c r="AX171" s="12" t="s">
        <v>79</v>
      </c>
      <c r="AY171" s="247" t="s">
        <v>194</v>
      </c>
    </row>
    <row r="172" spans="2:51" s="14" customFormat="1" ht="12">
      <c r="B172" s="261"/>
      <c r="C172" s="262"/>
      <c r="D172" s="238" t="s">
        <v>258</v>
      </c>
      <c r="E172" s="263" t="s">
        <v>32</v>
      </c>
      <c r="F172" s="264" t="s">
        <v>333</v>
      </c>
      <c r="G172" s="262"/>
      <c r="H172" s="263" t="s">
        <v>32</v>
      </c>
      <c r="I172" s="265"/>
      <c r="J172" s="262"/>
      <c r="K172" s="262"/>
      <c r="L172" s="266"/>
      <c r="M172" s="267"/>
      <c r="N172" s="268"/>
      <c r="O172" s="268"/>
      <c r="P172" s="268"/>
      <c r="Q172" s="268"/>
      <c r="R172" s="268"/>
      <c r="S172" s="268"/>
      <c r="T172" s="269"/>
      <c r="AT172" s="270" t="s">
        <v>258</v>
      </c>
      <c r="AU172" s="270" t="s">
        <v>136</v>
      </c>
      <c r="AV172" s="14" t="s">
        <v>21</v>
      </c>
      <c r="AW172" s="14" t="s">
        <v>39</v>
      </c>
      <c r="AX172" s="14" t="s">
        <v>79</v>
      </c>
      <c r="AY172" s="270" t="s">
        <v>194</v>
      </c>
    </row>
    <row r="173" spans="2:51" s="12" customFormat="1" ht="12">
      <c r="B173" s="236"/>
      <c r="C173" s="237"/>
      <c r="D173" s="238" t="s">
        <v>258</v>
      </c>
      <c r="E173" s="239" t="s">
        <v>32</v>
      </c>
      <c r="F173" s="240" t="s">
        <v>334</v>
      </c>
      <c r="G173" s="237"/>
      <c r="H173" s="241">
        <v>30.044</v>
      </c>
      <c r="I173" s="242"/>
      <c r="J173" s="237"/>
      <c r="K173" s="237"/>
      <c r="L173" s="243"/>
      <c r="M173" s="244"/>
      <c r="N173" s="245"/>
      <c r="O173" s="245"/>
      <c r="P173" s="245"/>
      <c r="Q173" s="245"/>
      <c r="R173" s="245"/>
      <c r="S173" s="245"/>
      <c r="T173" s="246"/>
      <c r="AT173" s="247" t="s">
        <v>258</v>
      </c>
      <c r="AU173" s="247" t="s">
        <v>136</v>
      </c>
      <c r="AV173" s="12" t="s">
        <v>136</v>
      </c>
      <c r="AW173" s="12" t="s">
        <v>39</v>
      </c>
      <c r="AX173" s="12" t="s">
        <v>79</v>
      </c>
      <c r="AY173" s="247" t="s">
        <v>194</v>
      </c>
    </row>
    <row r="174" spans="2:51" s="14" customFormat="1" ht="12">
      <c r="B174" s="261"/>
      <c r="C174" s="262"/>
      <c r="D174" s="238" t="s">
        <v>258</v>
      </c>
      <c r="E174" s="263" t="s">
        <v>32</v>
      </c>
      <c r="F174" s="264" t="s">
        <v>330</v>
      </c>
      <c r="G174" s="262"/>
      <c r="H174" s="263" t="s">
        <v>32</v>
      </c>
      <c r="I174" s="265"/>
      <c r="J174" s="262"/>
      <c r="K174" s="262"/>
      <c r="L174" s="266"/>
      <c r="M174" s="267"/>
      <c r="N174" s="268"/>
      <c r="O174" s="268"/>
      <c r="P174" s="268"/>
      <c r="Q174" s="268"/>
      <c r="R174" s="268"/>
      <c r="S174" s="268"/>
      <c r="T174" s="269"/>
      <c r="AT174" s="270" t="s">
        <v>258</v>
      </c>
      <c r="AU174" s="270" t="s">
        <v>136</v>
      </c>
      <c r="AV174" s="14" t="s">
        <v>21</v>
      </c>
      <c r="AW174" s="14" t="s">
        <v>39</v>
      </c>
      <c r="AX174" s="14" t="s">
        <v>79</v>
      </c>
      <c r="AY174" s="270" t="s">
        <v>194</v>
      </c>
    </row>
    <row r="175" spans="2:51" s="12" customFormat="1" ht="12">
      <c r="B175" s="236"/>
      <c r="C175" s="237"/>
      <c r="D175" s="238" t="s">
        <v>258</v>
      </c>
      <c r="E175" s="239" t="s">
        <v>32</v>
      </c>
      <c r="F175" s="240" t="s">
        <v>335</v>
      </c>
      <c r="G175" s="237"/>
      <c r="H175" s="241">
        <v>-3.546</v>
      </c>
      <c r="I175" s="242"/>
      <c r="J175" s="237"/>
      <c r="K175" s="237"/>
      <c r="L175" s="243"/>
      <c r="M175" s="244"/>
      <c r="N175" s="245"/>
      <c r="O175" s="245"/>
      <c r="P175" s="245"/>
      <c r="Q175" s="245"/>
      <c r="R175" s="245"/>
      <c r="S175" s="245"/>
      <c r="T175" s="246"/>
      <c r="AT175" s="247" t="s">
        <v>258</v>
      </c>
      <c r="AU175" s="247" t="s">
        <v>136</v>
      </c>
      <c r="AV175" s="12" t="s">
        <v>136</v>
      </c>
      <c r="AW175" s="12" t="s">
        <v>39</v>
      </c>
      <c r="AX175" s="12" t="s">
        <v>79</v>
      </c>
      <c r="AY175" s="247" t="s">
        <v>194</v>
      </c>
    </row>
    <row r="176" spans="2:51" s="12" customFormat="1" ht="12">
      <c r="B176" s="236"/>
      <c r="C176" s="237"/>
      <c r="D176" s="238" t="s">
        <v>258</v>
      </c>
      <c r="E176" s="239" t="s">
        <v>32</v>
      </c>
      <c r="F176" s="240" t="s">
        <v>336</v>
      </c>
      <c r="G176" s="237"/>
      <c r="H176" s="241">
        <v>-1.182</v>
      </c>
      <c r="I176" s="242"/>
      <c r="J176" s="237"/>
      <c r="K176" s="237"/>
      <c r="L176" s="243"/>
      <c r="M176" s="244"/>
      <c r="N176" s="245"/>
      <c r="O176" s="245"/>
      <c r="P176" s="245"/>
      <c r="Q176" s="245"/>
      <c r="R176" s="245"/>
      <c r="S176" s="245"/>
      <c r="T176" s="246"/>
      <c r="AT176" s="247" t="s">
        <v>258</v>
      </c>
      <c r="AU176" s="247" t="s">
        <v>136</v>
      </c>
      <c r="AV176" s="12" t="s">
        <v>136</v>
      </c>
      <c r="AW176" s="12" t="s">
        <v>39</v>
      </c>
      <c r="AX176" s="12" t="s">
        <v>79</v>
      </c>
      <c r="AY176" s="247" t="s">
        <v>194</v>
      </c>
    </row>
    <row r="177" spans="2:51" s="15" customFormat="1" ht="12">
      <c r="B177" s="271"/>
      <c r="C177" s="272"/>
      <c r="D177" s="238" t="s">
        <v>258</v>
      </c>
      <c r="E177" s="273" t="s">
        <v>32</v>
      </c>
      <c r="F177" s="274" t="s">
        <v>337</v>
      </c>
      <c r="G177" s="272"/>
      <c r="H177" s="275">
        <v>81.01599999999999</v>
      </c>
      <c r="I177" s="276"/>
      <c r="J177" s="272"/>
      <c r="K177" s="272"/>
      <c r="L177" s="277"/>
      <c r="M177" s="278"/>
      <c r="N177" s="279"/>
      <c r="O177" s="279"/>
      <c r="P177" s="279"/>
      <c r="Q177" s="279"/>
      <c r="R177" s="279"/>
      <c r="S177" s="279"/>
      <c r="T177" s="280"/>
      <c r="AT177" s="281" t="s">
        <v>258</v>
      </c>
      <c r="AU177" s="281" t="s">
        <v>136</v>
      </c>
      <c r="AV177" s="15" t="s">
        <v>207</v>
      </c>
      <c r="AW177" s="15" t="s">
        <v>39</v>
      </c>
      <c r="AX177" s="15" t="s">
        <v>79</v>
      </c>
      <c r="AY177" s="281" t="s">
        <v>194</v>
      </c>
    </row>
    <row r="178" spans="2:51" s="13" customFormat="1" ht="12">
      <c r="B178" s="250"/>
      <c r="C178" s="251"/>
      <c r="D178" s="238" t="s">
        <v>258</v>
      </c>
      <c r="E178" s="252" t="s">
        <v>32</v>
      </c>
      <c r="F178" s="253" t="s">
        <v>278</v>
      </c>
      <c r="G178" s="251"/>
      <c r="H178" s="254">
        <v>81.01599999999999</v>
      </c>
      <c r="I178" s="255"/>
      <c r="J178" s="251"/>
      <c r="K178" s="251"/>
      <c r="L178" s="256"/>
      <c r="M178" s="257"/>
      <c r="N178" s="258"/>
      <c r="O178" s="258"/>
      <c r="P178" s="258"/>
      <c r="Q178" s="258"/>
      <c r="R178" s="258"/>
      <c r="S178" s="258"/>
      <c r="T178" s="259"/>
      <c r="AT178" s="260" t="s">
        <v>258</v>
      </c>
      <c r="AU178" s="260" t="s">
        <v>136</v>
      </c>
      <c r="AV178" s="13" t="s">
        <v>201</v>
      </c>
      <c r="AW178" s="13" t="s">
        <v>39</v>
      </c>
      <c r="AX178" s="13" t="s">
        <v>79</v>
      </c>
      <c r="AY178" s="260" t="s">
        <v>194</v>
      </c>
    </row>
    <row r="179" spans="2:51" s="12" customFormat="1" ht="12">
      <c r="B179" s="236"/>
      <c r="C179" s="237"/>
      <c r="D179" s="238" t="s">
        <v>258</v>
      </c>
      <c r="E179" s="239" t="s">
        <v>32</v>
      </c>
      <c r="F179" s="240" t="s">
        <v>338</v>
      </c>
      <c r="G179" s="237"/>
      <c r="H179" s="241">
        <v>89.118</v>
      </c>
      <c r="I179" s="242"/>
      <c r="J179" s="237"/>
      <c r="K179" s="237"/>
      <c r="L179" s="243"/>
      <c r="M179" s="244"/>
      <c r="N179" s="245"/>
      <c r="O179" s="245"/>
      <c r="P179" s="245"/>
      <c r="Q179" s="245"/>
      <c r="R179" s="245"/>
      <c r="S179" s="245"/>
      <c r="T179" s="246"/>
      <c r="AT179" s="247" t="s">
        <v>258</v>
      </c>
      <c r="AU179" s="247" t="s">
        <v>136</v>
      </c>
      <c r="AV179" s="12" t="s">
        <v>136</v>
      </c>
      <c r="AW179" s="12" t="s">
        <v>39</v>
      </c>
      <c r="AX179" s="12" t="s">
        <v>21</v>
      </c>
      <c r="AY179" s="247" t="s">
        <v>194</v>
      </c>
    </row>
    <row r="180" spans="2:65" s="1" customFormat="1" ht="24" customHeight="1">
      <c r="B180" s="40"/>
      <c r="C180" s="213" t="s">
        <v>339</v>
      </c>
      <c r="D180" s="213" t="s">
        <v>196</v>
      </c>
      <c r="E180" s="214" t="s">
        <v>340</v>
      </c>
      <c r="F180" s="215" t="s">
        <v>341</v>
      </c>
      <c r="G180" s="216" t="s">
        <v>217</v>
      </c>
      <c r="H180" s="217">
        <v>243.19</v>
      </c>
      <c r="I180" s="218"/>
      <c r="J180" s="219">
        <f>ROUND(I180*H180,2)</f>
        <v>0</v>
      </c>
      <c r="K180" s="215" t="s">
        <v>200</v>
      </c>
      <c r="L180" s="45"/>
      <c r="M180" s="220" t="s">
        <v>32</v>
      </c>
      <c r="N180" s="221" t="s">
        <v>51</v>
      </c>
      <c r="O180" s="85"/>
      <c r="P180" s="222">
        <f>O180*H180</f>
        <v>0</v>
      </c>
      <c r="Q180" s="222">
        <v>0.3529</v>
      </c>
      <c r="R180" s="222">
        <f>Q180*H180</f>
        <v>85.82175099999999</v>
      </c>
      <c r="S180" s="222">
        <v>0</v>
      </c>
      <c r="T180" s="223">
        <f>S180*H180</f>
        <v>0</v>
      </c>
      <c r="AR180" s="224" t="s">
        <v>201</v>
      </c>
      <c r="AT180" s="224" t="s">
        <v>196</v>
      </c>
      <c r="AU180" s="224" t="s">
        <v>136</v>
      </c>
      <c r="AY180" s="18" t="s">
        <v>194</v>
      </c>
      <c r="BE180" s="225">
        <f>IF(N180="základní",J180,0)</f>
        <v>0</v>
      </c>
      <c r="BF180" s="225">
        <f>IF(N180="snížená",J180,0)</f>
        <v>0</v>
      </c>
      <c r="BG180" s="225">
        <f>IF(N180="zákl. přenesená",J180,0)</f>
        <v>0</v>
      </c>
      <c r="BH180" s="225">
        <f>IF(N180="sníž. přenesená",J180,0)</f>
        <v>0</v>
      </c>
      <c r="BI180" s="225">
        <f>IF(N180="nulová",J180,0)</f>
        <v>0</v>
      </c>
      <c r="BJ180" s="18" t="s">
        <v>136</v>
      </c>
      <c r="BK180" s="225">
        <f>ROUND(I180*H180,2)</f>
        <v>0</v>
      </c>
      <c r="BL180" s="18" t="s">
        <v>201</v>
      </c>
      <c r="BM180" s="224" t="s">
        <v>342</v>
      </c>
    </row>
    <row r="181" spans="2:51" s="14" customFormat="1" ht="12">
      <c r="B181" s="261"/>
      <c r="C181" s="262"/>
      <c r="D181" s="238" t="s">
        <v>258</v>
      </c>
      <c r="E181" s="263" t="s">
        <v>32</v>
      </c>
      <c r="F181" s="264" t="s">
        <v>297</v>
      </c>
      <c r="G181" s="262"/>
      <c r="H181" s="263" t="s">
        <v>32</v>
      </c>
      <c r="I181" s="265"/>
      <c r="J181" s="262"/>
      <c r="K181" s="262"/>
      <c r="L181" s="266"/>
      <c r="M181" s="267"/>
      <c r="N181" s="268"/>
      <c r="O181" s="268"/>
      <c r="P181" s="268"/>
      <c r="Q181" s="268"/>
      <c r="R181" s="268"/>
      <c r="S181" s="268"/>
      <c r="T181" s="269"/>
      <c r="AT181" s="270" t="s">
        <v>258</v>
      </c>
      <c r="AU181" s="270" t="s">
        <v>136</v>
      </c>
      <c r="AV181" s="14" t="s">
        <v>21</v>
      </c>
      <c r="AW181" s="14" t="s">
        <v>39</v>
      </c>
      <c r="AX181" s="14" t="s">
        <v>79</v>
      </c>
      <c r="AY181" s="270" t="s">
        <v>194</v>
      </c>
    </row>
    <row r="182" spans="2:51" s="12" customFormat="1" ht="12">
      <c r="B182" s="236"/>
      <c r="C182" s="237"/>
      <c r="D182" s="238" t="s">
        <v>258</v>
      </c>
      <c r="E182" s="239" t="s">
        <v>32</v>
      </c>
      <c r="F182" s="240" t="s">
        <v>343</v>
      </c>
      <c r="G182" s="237"/>
      <c r="H182" s="241">
        <v>141.706</v>
      </c>
      <c r="I182" s="242"/>
      <c r="J182" s="237"/>
      <c r="K182" s="237"/>
      <c r="L182" s="243"/>
      <c r="M182" s="244"/>
      <c r="N182" s="245"/>
      <c r="O182" s="245"/>
      <c r="P182" s="245"/>
      <c r="Q182" s="245"/>
      <c r="R182" s="245"/>
      <c r="S182" s="245"/>
      <c r="T182" s="246"/>
      <c r="AT182" s="247" t="s">
        <v>258</v>
      </c>
      <c r="AU182" s="247" t="s">
        <v>136</v>
      </c>
      <c r="AV182" s="12" t="s">
        <v>136</v>
      </c>
      <c r="AW182" s="12" t="s">
        <v>39</v>
      </c>
      <c r="AX182" s="12" t="s">
        <v>79</v>
      </c>
      <c r="AY182" s="247" t="s">
        <v>194</v>
      </c>
    </row>
    <row r="183" spans="2:51" s="14" customFormat="1" ht="12">
      <c r="B183" s="261"/>
      <c r="C183" s="262"/>
      <c r="D183" s="238" t="s">
        <v>258</v>
      </c>
      <c r="E183" s="263" t="s">
        <v>32</v>
      </c>
      <c r="F183" s="264" t="s">
        <v>330</v>
      </c>
      <c r="G183" s="262"/>
      <c r="H183" s="263" t="s">
        <v>32</v>
      </c>
      <c r="I183" s="265"/>
      <c r="J183" s="262"/>
      <c r="K183" s="262"/>
      <c r="L183" s="266"/>
      <c r="M183" s="267"/>
      <c r="N183" s="268"/>
      <c r="O183" s="268"/>
      <c r="P183" s="268"/>
      <c r="Q183" s="268"/>
      <c r="R183" s="268"/>
      <c r="S183" s="268"/>
      <c r="T183" s="269"/>
      <c r="AT183" s="270" t="s">
        <v>258</v>
      </c>
      <c r="AU183" s="270" t="s">
        <v>136</v>
      </c>
      <c r="AV183" s="14" t="s">
        <v>21</v>
      </c>
      <c r="AW183" s="14" t="s">
        <v>39</v>
      </c>
      <c r="AX183" s="14" t="s">
        <v>79</v>
      </c>
      <c r="AY183" s="270" t="s">
        <v>194</v>
      </c>
    </row>
    <row r="184" spans="2:51" s="12" customFormat="1" ht="12">
      <c r="B184" s="236"/>
      <c r="C184" s="237"/>
      <c r="D184" s="238" t="s">
        <v>258</v>
      </c>
      <c r="E184" s="239" t="s">
        <v>32</v>
      </c>
      <c r="F184" s="240" t="s">
        <v>344</v>
      </c>
      <c r="G184" s="237"/>
      <c r="H184" s="241">
        <v>-6.6</v>
      </c>
      <c r="I184" s="242"/>
      <c r="J184" s="237"/>
      <c r="K184" s="237"/>
      <c r="L184" s="243"/>
      <c r="M184" s="244"/>
      <c r="N184" s="245"/>
      <c r="O184" s="245"/>
      <c r="P184" s="245"/>
      <c r="Q184" s="245"/>
      <c r="R184" s="245"/>
      <c r="S184" s="245"/>
      <c r="T184" s="246"/>
      <c r="AT184" s="247" t="s">
        <v>258</v>
      </c>
      <c r="AU184" s="247" t="s">
        <v>136</v>
      </c>
      <c r="AV184" s="12" t="s">
        <v>136</v>
      </c>
      <c r="AW184" s="12" t="s">
        <v>39</v>
      </c>
      <c r="AX184" s="12" t="s">
        <v>79</v>
      </c>
      <c r="AY184" s="247" t="s">
        <v>194</v>
      </c>
    </row>
    <row r="185" spans="2:51" s="12" customFormat="1" ht="12">
      <c r="B185" s="236"/>
      <c r="C185" s="237"/>
      <c r="D185" s="238" t="s">
        <v>258</v>
      </c>
      <c r="E185" s="239" t="s">
        <v>32</v>
      </c>
      <c r="F185" s="240" t="s">
        <v>345</v>
      </c>
      <c r="G185" s="237"/>
      <c r="H185" s="241">
        <v>-6.75</v>
      </c>
      <c r="I185" s="242"/>
      <c r="J185" s="237"/>
      <c r="K185" s="237"/>
      <c r="L185" s="243"/>
      <c r="M185" s="244"/>
      <c r="N185" s="245"/>
      <c r="O185" s="245"/>
      <c r="P185" s="245"/>
      <c r="Q185" s="245"/>
      <c r="R185" s="245"/>
      <c r="S185" s="245"/>
      <c r="T185" s="246"/>
      <c r="AT185" s="247" t="s">
        <v>258</v>
      </c>
      <c r="AU185" s="247" t="s">
        <v>136</v>
      </c>
      <c r="AV185" s="12" t="s">
        <v>136</v>
      </c>
      <c r="AW185" s="12" t="s">
        <v>39</v>
      </c>
      <c r="AX185" s="12" t="s">
        <v>79</v>
      </c>
      <c r="AY185" s="247" t="s">
        <v>194</v>
      </c>
    </row>
    <row r="186" spans="2:51" s="12" customFormat="1" ht="12">
      <c r="B186" s="236"/>
      <c r="C186" s="237"/>
      <c r="D186" s="238" t="s">
        <v>258</v>
      </c>
      <c r="E186" s="239" t="s">
        <v>32</v>
      </c>
      <c r="F186" s="240" t="s">
        <v>346</v>
      </c>
      <c r="G186" s="237"/>
      <c r="H186" s="241">
        <v>-1.875</v>
      </c>
      <c r="I186" s="242"/>
      <c r="J186" s="237"/>
      <c r="K186" s="237"/>
      <c r="L186" s="243"/>
      <c r="M186" s="244"/>
      <c r="N186" s="245"/>
      <c r="O186" s="245"/>
      <c r="P186" s="245"/>
      <c r="Q186" s="245"/>
      <c r="R186" s="245"/>
      <c r="S186" s="245"/>
      <c r="T186" s="246"/>
      <c r="AT186" s="247" t="s">
        <v>258</v>
      </c>
      <c r="AU186" s="247" t="s">
        <v>136</v>
      </c>
      <c r="AV186" s="12" t="s">
        <v>136</v>
      </c>
      <c r="AW186" s="12" t="s">
        <v>39</v>
      </c>
      <c r="AX186" s="12" t="s">
        <v>79</v>
      </c>
      <c r="AY186" s="247" t="s">
        <v>194</v>
      </c>
    </row>
    <row r="187" spans="2:51" s="12" customFormat="1" ht="12">
      <c r="B187" s="236"/>
      <c r="C187" s="237"/>
      <c r="D187" s="238" t="s">
        <v>258</v>
      </c>
      <c r="E187" s="239" t="s">
        <v>32</v>
      </c>
      <c r="F187" s="240" t="s">
        <v>347</v>
      </c>
      <c r="G187" s="237"/>
      <c r="H187" s="241">
        <v>-4.6</v>
      </c>
      <c r="I187" s="242"/>
      <c r="J187" s="237"/>
      <c r="K187" s="237"/>
      <c r="L187" s="243"/>
      <c r="M187" s="244"/>
      <c r="N187" s="245"/>
      <c r="O187" s="245"/>
      <c r="P187" s="245"/>
      <c r="Q187" s="245"/>
      <c r="R187" s="245"/>
      <c r="S187" s="245"/>
      <c r="T187" s="246"/>
      <c r="AT187" s="247" t="s">
        <v>258</v>
      </c>
      <c r="AU187" s="247" t="s">
        <v>136</v>
      </c>
      <c r="AV187" s="12" t="s">
        <v>136</v>
      </c>
      <c r="AW187" s="12" t="s">
        <v>39</v>
      </c>
      <c r="AX187" s="12" t="s">
        <v>79</v>
      </c>
      <c r="AY187" s="247" t="s">
        <v>194</v>
      </c>
    </row>
    <row r="188" spans="2:51" s="12" customFormat="1" ht="12">
      <c r="B188" s="236"/>
      <c r="C188" s="237"/>
      <c r="D188" s="238" t="s">
        <v>258</v>
      </c>
      <c r="E188" s="239" t="s">
        <v>32</v>
      </c>
      <c r="F188" s="240" t="s">
        <v>348</v>
      </c>
      <c r="G188" s="237"/>
      <c r="H188" s="241">
        <v>-10.12</v>
      </c>
      <c r="I188" s="242"/>
      <c r="J188" s="237"/>
      <c r="K188" s="237"/>
      <c r="L188" s="243"/>
      <c r="M188" s="244"/>
      <c r="N188" s="245"/>
      <c r="O188" s="245"/>
      <c r="P188" s="245"/>
      <c r="Q188" s="245"/>
      <c r="R188" s="245"/>
      <c r="S188" s="245"/>
      <c r="T188" s="246"/>
      <c r="AT188" s="247" t="s">
        <v>258</v>
      </c>
      <c r="AU188" s="247" t="s">
        <v>136</v>
      </c>
      <c r="AV188" s="12" t="s">
        <v>136</v>
      </c>
      <c r="AW188" s="12" t="s">
        <v>39</v>
      </c>
      <c r="AX188" s="12" t="s">
        <v>79</v>
      </c>
      <c r="AY188" s="247" t="s">
        <v>194</v>
      </c>
    </row>
    <row r="189" spans="2:51" s="12" customFormat="1" ht="12">
      <c r="B189" s="236"/>
      <c r="C189" s="237"/>
      <c r="D189" s="238" t="s">
        <v>258</v>
      </c>
      <c r="E189" s="239" t="s">
        <v>32</v>
      </c>
      <c r="F189" s="240" t="s">
        <v>349</v>
      </c>
      <c r="G189" s="237"/>
      <c r="H189" s="241">
        <v>-4.05</v>
      </c>
      <c r="I189" s="242"/>
      <c r="J189" s="237"/>
      <c r="K189" s="237"/>
      <c r="L189" s="243"/>
      <c r="M189" s="244"/>
      <c r="N189" s="245"/>
      <c r="O189" s="245"/>
      <c r="P189" s="245"/>
      <c r="Q189" s="245"/>
      <c r="R189" s="245"/>
      <c r="S189" s="245"/>
      <c r="T189" s="246"/>
      <c r="AT189" s="247" t="s">
        <v>258</v>
      </c>
      <c r="AU189" s="247" t="s">
        <v>136</v>
      </c>
      <c r="AV189" s="12" t="s">
        <v>136</v>
      </c>
      <c r="AW189" s="12" t="s">
        <v>39</v>
      </c>
      <c r="AX189" s="12" t="s">
        <v>79</v>
      </c>
      <c r="AY189" s="247" t="s">
        <v>194</v>
      </c>
    </row>
    <row r="190" spans="2:51" s="12" customFormat="1" ht="12">
      <c r="B190" s="236"/>
      <c r="C190" s="237"/>
      <c r="D190" s="238" t="s">
        <v>258</v>
      </c>
      <c r="E190" s="239" t="s">
        <v>32</v>
      </c>
      <c r="F190" s="240" t="s">
        <v>350</v>
      </c>
      <c r="G190" s="237"/>
      <c r="H190" s="241">
        <v>-1.725</v>
      </c>
      <c r="I190" s="242"/>
      <c r="J190" s="237"/>
      <c r="K190" s="237"/>
      <c r="L190" s="243"/>
      <c r="M190" s="244"/>
      <c r="N190" s="245"/>
      <c r="O190" s="245"/>
      <c r="P190" s="245"/>
      <c r="Q190" s="245"/>
      <c r="R190" s="245"/>
      <c r="S190" s="245"/>
      <c r="T190" s="246"/>
      <c r="AT190" s="247" t="s">
        <v>258</v>
      </c>
      <c r="AU190" s="247" t="s">
        <v>136</v>
      </c>
      <c r="AV190" s="12" t="s">
        <v>136</v>
      </c>
      <c r="AW190" s="12" t="s">
        <v>39</v>
      </c>
      <c r="AX190" s="12" t="s">
        <v>79</v>
      </c>
      <c r="AY190" s="247" t="s">
        <v>194</v>
      </c>
    </row>
    <row r="191" spans="2:51" s="14" customFormat="1" ht="12">
      <c r="B191" s="261"/>
      <c r="C191" s="262"/>
      <c r="D191" s="238" t="s">
        <v>258</v>
      </c>
      <c r="E191" s="263" t="s">
        <v>32</v>
      </c>
      <c r="F191" s="264" t="s">
        <v>333</v>
      </c>
      <c r="G191" s="262"/>
      <c r="H191" s="263" t="s">
        <v>32</v>
      </c>
      <c r="I191" s="265"/>
      <c r="J191" s="262"/>
      <c r="K191" s="262"/>
      <c r="L191" s="266"/>
      <c r="M191" s="267"/>
      <c r="N191" s="268"/>
      <c r="O191" s="268"/>
      <c r="P191" s="268"/>
      <c r="Q191" s="268"/>
      <c r="R191" s="268"/>
      <c r="S191" s="268"/>
      <c r="T191" s="269"/>
      <c r="AT191" s="270" t="s">
        <v>258</v>
      </c>
      <c r="AU191" s="270" t="s">
        <v>136</v>
      </c>
      <c r="AV191" s="14" t="s">
        <v>21</v>
      </c>
      <c r="AW191" s="14" t="s">
        <v>39</v>
      </c>
      <c r="AX191" s="14" t="s">
        <v>79</v>
      </c>
      <c r="AY191" s="270" t="s">
        <v>194</v>
      </c>
    </row>
    <row r="192" spans="2:51" s="12" customFormat="1" ht="12">
      <c r="B192" s="236"/>
      <c r="C192" s="237"/>
      <c r="D192" s="238" t="s">
        <v>258</v>
      </c>
      <c r="E192" s="239" t="s">
        <v>32</v>
      </c>
      <c r="F192" s="240" t="s">
        <v>351</v>
      </c>
      <c r="G192" s="237"/>
      <c r="H192" s="241">
        <v>95.296</v>
      </c>
      <c r="I192" s="242"/>
      <c r="J192" s="237"/>
      <c r="K192" s="237"/>
      <c r="L192" s="243"/>
      <c r="M192" s="244"/>
      <c r="N192" s="245"/>
      <c r="O192" s="245"/>
      <c r="P192" s="245"/>
      <c r="Q192" s="245"/>
      <c r="R192" s="245"/>
      <c r="S192" s="245"/>
      <c r="T192" s="246"/>
      <c r="AT192" s="247" t="s">
        <v>258</v>
      </c>
      <c r="AU192" s="247" t="s">
        <v>136</v>
      </c>
      <c r="AV192" s="12" t="s">
        <v>136</v>
      </c>
      <c r="AW192" s="12" t="s">
        <v>39</v>
      </c>
      <c r="AX192" s="12" t="s">
        <v>79</v>
      </c>
      <c r="AY192" s="247" t="s">
        <v>194</v>
      </c>
    </row>
    <row r="193" spans="2:51" s="14" customFormat="1" ht="12">
      <c r="B193" s="261"/>
      <c r="C193" s="262"/>
      <c r="D193" s="238" t="s">
        <v>258</v>
      </c>
      <c r="E193" s="263" t="s">
        <v>32</v>
      </c>
      <c r="F193" s="264" t="s">
        <v>330</v>
      </c>
      <c r="G193" s="262"/>
      <c r="H193" s="263" t="s">
        <v>32</v>
      </c>
      <c r="I193" s="265"/>
      <c r="J193" s="262"/>
      <c r="K193" s="262"/>
      <c r="L193" s="266"/>
      <c r="M193" s="267"/>
      <c r="N193" s="268"/>
      <c r="O193" s="268"/>
      <c r="P193" s="268"/>
      <c r="Q193" s="268"/>
      <c r="R193" s="268"/>
      <c r="S193" s="268"/>
      <c r="T193" s="269"/>
      <c r="AT193" s="270" t="s">
        <v>258</v>
      </c>
      <c r="AU193" s="270" t="s">
        <v>136</v>
      </c>
      <c r="AV193" s="14" t="s">
        <v>21</v>
      </c>
      <c r="AW193" s="14" t="s">
        <v>39</v>
      </c>
      <c r="AX193" s="14" t="s">
        <v>79</v>
      </c>
      <c r="AY193" s="270" t="s">
        <v>194</v>
      </c>
    </row>
    <row r="194" spans="2:51" s="12" customFormat="1" ht="12">
      <c r="B194" s="236"/>
      <c r="C194" s="237"/>
      <c r="D194" s="238" t="s">
        <v>258</v>
      </c>
      <c r="E194" s="239" t="s">
        <v>32</v>
      </c>
      <c r="F194" s="240" t="s">
        <v>352</v>
      </c>
      <c r="G194" s="237"/>
      <c r="H194" s="241">
        <v>-9.9</v>
      </c>
      <c r="I194" s="242"/>
      <c r="J194" s="237"/>
      <c r="K194" s="237"/>
      <c r="L194" s="243"/>
      <c r="M194" s="244"/>
      <c r="N194" s="245"/>
      <c r="O194" s="245"/>
      <c r="P194" s="245"/>
      <c r="Q194" s="245"/>
      <c r="R194" s="245"/>
      <c r="S194" s="245"/>
      <c r="T194" s="246"/>
      <c r="AT194" s="247" t="s">
        <v>258</v>
      </c>
      <c r="AU194" s="247" t="s">
        <v>136</v>
      </c>
      <c r="AV194" s="12" t="s">
        <v>136</v>
      </c>
      <c r="AW194" s="12" t="s">
        <v>39</v>
      </c>
      <c r="AX194" s="12" t="s">
        <v>79</v>
      </c>
      <c r="AY194" s="247" t="s">
        <v>194</v>
      </c>
    </row>
    <row r="195" spans="2:51" s="12" customFormat="1" ht="12">
      <c r="B195" s="236"/>
      <c r="C195" s="237"/>
      <c r="D195" s="238" t="s">
        <v>258</v>
      </c>
      <c r="E195" s="239" t="s">
        <v>32</v>
      </c>
      <c r="F195" s="240" t="s">
        <v>353</v>
      </c>
      <c r="G195" s="237"/>
      <c r="H195" s="241">
        <v>-1.32</v>
      </c>
      <c r="I195" s="242"/>
      <c r="J195" s="237"/>
      <c r="K195" s="237"/>
      <c r="L195" s="243"/>
      <c r="M195" s="244"/>
      <c r="N195" s="245"/>
      <c r="O195" s="245"/>
      <c r="P195" s="245"/>
      <c r="Q195" s="245"/>
      <c r="R195" s="245"/>
      <c r="S195" s="245"/>
      <c r="T195" s="246"/>
      <c r="AT195" s="247" t="s">
        <v>258</v>
      </c>
      <c r="AU195" s="247" t="s">
        <v>136</v>
      </c>
      <c r="AV195" s="12" t="s">
        <v>136</v>
      </c>
      <c r="AW195" s="12" t="s">
        <v>39</v>
      </c>
      <c r="AX195" s="12" t="s">
        <v>79</v>
      </c>
      <c r="AY195" s="247" t="s">
        <v>194</v>
      </c>
    </row>
    <row r="196" spans="2:51" s="12" customFormat="1" ht="12">
      <c r="B196" s="236"/>
      <c r="C196" s="237"/>
      <c r="D196" s="238" t="s">
        <v>258</v>
      </c>
      <c r="E196" s="239" t="s">
        <v>32</v>
      </c>
      <c r="F196" s="240" t="s">
        <v>354</v>
      </c>
      <c r="G196" s="237"/>
      <c r="H196" s="241">
        <v>-1.98</v>
      </c>
      <c r="I196" s="242"/>
      <c r="J196" s="237"/>
      <c r="K196" s="237"/>
      <c r="L196" s="243"/>
      <c r="M196" s="244"/>
      <c r="N196" s="245"/>
      <c r="O196" s="245"/>
      <c r="P196" s="245"/>
      <c r="Q196" s="245"/>
      <c r="R196" s="245"/>
      <c r="S196" s="245"/>
      <c r="T196" s="246"/>
      <c r="AT196" s="247" t="s">
        <v>258</v>
      </c>
      <c r="AU196" s="247" t="s">
        <v>136</v>
      </c>
      <c r="AV196" s="12" t="s">
        <v>136</v>
      </c>
      <c r="AW196" s="12" t="s">
        <v>39</v>
      </c>
      <c r="AX196" s="12" t="s">
        <v>79</v>
      </c>
      <c r="AY196" s="247" t="s">
        <v>194</v>
      </c>
    </row>
    <row r="197" spans="2:51" s="15" customFormat="1" ht="12">
      <c r="B197" s="271"/>
      <c r="C197" s="272"/>
      <c r="D197" s="238" t="s">
        <v>258</v>
      </c>
      <c r="E197" s="273" t="s">
        <v>32</v>
      </c>
      <c r="F197" s="274" t="s">
        <v>337</v>
      </c>
      <c r="G197" s="272"/>
      <c r="H197" s="275">
        <v>188.08200000000002</v>
      </c>
      <c r="I197" s="276"/>
      <c r="J197" s="272"/>
      <c r="K197" s="272"/>
      <c r="L197" s="277"/>
      <c r="M197" s="278"/>
      <c r="N197" s="279"/>
      <c r="O197" s="279"/>
      <c r="P197" s="279"/>
      <c r="Q197" s="279"/>
      <c r="R197" s="279"/>
      <c r="S197" s="279"/>
      <c r="T197" s="280"/>
      <c r="AT197" s="281" t="s">
        <v>258</v>
      </c>
      <c r="AU197" s="281" t="s">
        <v>136</v>
      </c>
      <c r="AV197" s="15" t="s">
        <v>207</v>
      </c>
      <c r="AW197" s="15" t="s">
        <v>39</v>
      </c>
      <c r="AX197" s="15" t="s">
        <v>79</v>
      </c>
      <c r="AY197" s="281" t="s">
        <v>194</v>
      </c>
    </row>
    <row r="198" spans="2:51" s="12" customFormat="1" ht="12">
      <c r="B198" s="236"/>
      <c r="C198" s="237"/>
      <c r="D198" s="238" t="s">
        <v>258</v>
      </c>
      <c r="E198" s="239" t="s">
        <v>32</v>
      </c>
      <c r="F198" s="240" t="s">
        <v>355</v>
      </c>
      <c r="G198" s="237"/>
      <c r="H198" s="241">
        <v>33</v>
      </c>
      <c r="I198" s="242"/>
      <c r="J198" s="237"/>
      <c r="K198" s="237"/>
      <c r="L198" s="243"/>
      <c r="M198" s="244"/>
      <c r="N198" s="245"/>
      <c r="O198" s="245"/>
      <c r="P198" s="245"/>
      <c r="Q198" s="245"/>
      <c r="R198" s="245"/>
      <c r="S198" s="245"/>
      <c r="T198" s="246"/>
      <c r="AT198" s="247" t="s">
        <v>258</v>
      </c>
      <c r="AU198" s="247" t="s">
        <v>136</v>
      </c>
      <c r="AV198" s="12" t="s">
        <v>136</v>
      </c>
      <c r="AW198" s="12" t="s">
        <v>39</v>
      </c>
      <c r="AX198" s="12" t="s">
        <v>79</v>
      </c>
      <c r="AY198" s="247" t="s">
        <v>194</v>
      </c>
    </row>
    <row r="199" spans="2:51" s="13" customFormat="1" ht="12">
      <c r="B199" s="250"/>
      <c r="C199" s="251"/>
      <c r="D199" s="238" t="s">
        <v>258</v>
      </c>
      <c r="E199" s="252" t="s">
        <v>32</v>
      </c>
      <c r="F199" s="253" t="s">
        <v>278</v>
      </c>
      <c r="G199" s="251"/>
      <c r="H199" s="254">
        <v>221.08200000000002</v>
      </c>
      <c r="I199" s="255"/>
      <c r="J199" s="251"/>
      <c r="K199" s="251"/>
      <c r="L199" s="256"/>
      <c r="M199" s="257"/>
      <c r="N199" s="258"/>
      <c r="O199" s="258"/>
      <c r="P199" s="258"/>
      <c r="Q199" s="258"/>
      <c r="R199" s="258"/>
      <c r="S199" s="258"/>
      <c r="T199" s="259"/>
      <c r="AT199" s="260" t="s">
        <v>258</v>
      </c>
      <c r="AU199" s="260" t="s">
        <v>136</v>
      </c>
      <c r="AV199" s="13" t="s">
        <v>201</v>
      </c>
      <c r="AW199" s="13" t="s">
        <v>39</v>
      </c>
      <c r="AX199" s="13" t="s">
        <v>79</v>
      </c>
      <c r="AY199" s="260" t="s">
        <v>194</v>
      </c>
    </row>
    <row r="200" spans="2:51" s="12" customFormat="1" ht="12">
      <c r="B200" s="236"/>
      <c r="C200" s="237"/>
      <c r="D200" s="238" t="s">
        <v>258</v>
      </c>
      <c r="E200" s="239" t="s">
        <v>32</v>
      </c>
      <c r="F200" s="240" t="s">
        <v>356</v>
      </c>
      <c r="G200" s="237"/>
      <c r="H200" s="241">
        <v>243.19</v>
      </c>
      <c r="I200" s="242"/>
      <c r="J200" s="237"/>
      <c r="K200" s="237"/>
      <c r="L200" s="243"/>
      <c r="M200" s="244"/>
      <c r="N200" s="245"/>
      <c r="O200" s="245"/>
      <c r="P200" s="245"/>
      <c r="Q200" s="245"/>
      <c r="R200" s="245"/>
      <c r="S200" s="245"/>
      <c r="T200" s="246"/>
      <c r="AT200" s="247" t="s">
        <v>258</v>
      </c>
      <c r="AU200" s="247" t="s">
        <v>136</v>
      </c>
      <c r="AV200" s="12" t="s">
        <v>136</v>
      </c>
      <c r="AW200" s="12" t="s">
        <v>39</v>
      </c>
      <c r="AX200" s="12" t="s">
        <v>21</v>
      </c>
      <c r="AY200" s="247" t="s">
        <v>194</v>
      </c>
    </row>
    <row r="201" spans="2:65" s="1" customFormat="1" ht="24" customHeight="1">
      <c r="B201" s="40"/>
      <c r="C201" s="213" t="s">
        <v>357</v>
      </c>
      <c r="D201" s="213" t="s">
        <v>196</v>
      </c>
      <c r="E201" s="214" t="s">
        <v>358</v>
      </c>
      <c r="F201" s="215" t="s">
        <v>359</v>
      </c>
      <c r="G201" s="216" t="s">
        <v>360</v>
      </c>
      <c r="H201" s="217">
        <v>1</v>
      </c>
      <c r="I201" s="218"/>
      <c r="J201" s="219">
        <f>ROUND(I201*H201,2)</f>
        <v>0</v>
      </c>
      <c r="K201" s="215" t="s">
        <v>200</v>
      </c>
      <c r="L201" s="45"/>
      <c r="M201" s="220" t="s">
        <v>32</v>
      </c>
      <c r="N201" s="221" t="s">
        <v>51</v>
      </c>
      <c r="O201" s="85"/>
      <c r="P201" s="222">
        <f>O201*H201</f>
        <v>0</v>
      </c>
      <c r="Q201" s="222">
        <v>0.3171</v>
      </c>
      <c r="R201" s="222">
        <f>Q201*H201</f>
        <v>0.3171</v>
      </c>
      <c r="S201" s="222">
        <v>0</v>
      </c>
      <c r="T201" s="223">
        <f>S201*H201</f>
        <v>0</v>
      </c>
      <c r="AR201" s="224" t="s">
        <v>201</v>
      </c>
      <c r="AT201" s="224" t="s">
        <v>196</v>
      </c>
      <c r="AU201" s="224" t="s">
        <v>136</v>
      </c>
      <c r="AY201" s="18" t="s">
        <v>194</v>
      </c>
      <c r="BE201" s="225">
        <f>IF(N201="základní",J201,0)</f>
        <v>0</v>
      </c>
      <c r="BF201" s="225">
        <f>IF(N201="snížená",J201,0)</f>
        <v>0</v>
      </c>
      <c r="BG201" s="225">
        <f>IF(N201="zákl. přenesená",J201,0)</f>
        <v>0</v>
      </c>
      <c r="BH201" s="225">
        <f>IF(N201="sníž. přenesená",J201,0)</f>
        <v>0</v>
      </c>
      <c r="BI201" s="225">
        <f>IF(N201="nulová",J201,0)</f>
        <v>0</v>
      </c>
      <c r="BJ201" s="18" t="s">
        <v>136</v>
      </c>
      <c r="BK201" s="225">
        <f>ROUND(I201*H201,2)</f>
        <v>0</v>
      </c>
      <c r="BL201" s="18" t="s">
        <v>201</v>
      </c>
      <c r="BM201" s="224" t="s">
        <v>361</v>
      </c>
    </row>
    <row r="202" spans="2:65" s="1" customFormat="1" ht="36" customHeight="1">
      <c r="B202" s="40"/>
      <c r="C202" s="213" t="s">
        <v>362</v>
      </c>
      <c r="D202" s="213" t="s">
        <v>196</v>
      </c>
      <c r="E202" s="214" t="s">
        <v>363</v>
      </c>
      <c r="F202" s="215" t="s">
        <v>364</v>
      </c>
      <c r="G202" s="216" t="s">
        <v>262</v>
      </c>
      <c r="H202" s="217">
        <v>6.5</v>
      </c>
      <c r="I202" s="218"/>
      <c r="J202" s="219">
        <f>ROUND(I202*H202,2)</f>
        <v>0</v>
      </c>
      <c r="K202" s="215" t="s">
        <v>200</v>
      </c>
      <c r="L202" s="45"/>
      <c r="M202" s="220" t="s">
        <v>32</v>
      </c>
      <c r="N202" s="221" t="s">
        <v>51</v>
      </c>
      <c r="O202" s="85"/>
      <c r="P202" s="222">
        <f>O202*H202</f>
        <v>0</v>
      </c>
      <c r="Q202" s="222">
        <v>0.086</v>
      </c>
      <c r="R202" s="222">
        <f>Q202*H202</f>
        <v>0.5589999999999999</v>
      </c>
      <c r="S202" s="222">
        <v>0</v>
      </c>
      <c r="T202" s="223">
        <f>S202*H202</f>
        <v>0</v>
      </c>
      <c r="AR202" s="224" t="s">
        <v>201</v>
      </c>
      <c r="AT202" s="224" t="s">
        <v>196</v>
      </c>
      <c r="AU202" s="224" t="s">
        <v>136</v>
      </c>
      <c r="AY202" s="18" t="s">
        <v>194</v>
      </c>
      <c r="BE202" s="225">
        <f>IF(N202="základní",J202,0)</f>
        <v>0</v>
      </c>
      <c r="BF202" s="225">
        <f>IF(N202="snížená",J202,0)</f>
        <v>0</v>
      </c>
      <c r="BG202" s="225">
        <f>IF(N202="zákl. přenesená",J202,0)</f>
        <v>0</v>
      </c>
      <c r="BH202" s="225">
        <f>IF(N202="sníž. přenesená",J202,0)</f>
        <v>0</v>
      </c>
      <c r="BI202" s="225">
        <f>IF(N202="nulová",J202,0)</f>
        <v>0</v>
      </c>
      <c r="BJ202" s="18" t="s">
        <v>136</v>
      </c>
      <c r="BK202" s="225">
        <f>ROUND(I202*H202,2)</f>
        <v>0</v>
      </c>
      <c r="BL202" s="18" t="s">
        <v>201</v>
      </c>
      <c r="BM202" s="224" t="s">
        <v>365</v>
      </c>
    </row>
    <row r="203" spans="2:65" s="1" customFormat="1" ht="16.5" customHeight="1">
      <c r="B203" s="40"/>
      <c r="C203" s="213" t="s">
        <v>366</v>
      </c>
      <c r="D203" s="213" t="s">
        <v>196</v>
      </c>
      <c r="E203" s="214" t="s">
        <v>367</v>
      </c>
      <c r="F203" s="215" t="s">
        <v>368</v>
      </c>
      <c r="G203" s="216" t="s">
        <v>205</v>
      </c>
      <c r="H203" s="217">
        <v>4</v>
      </c>
      <c r="I203" s="218"/>
      <c r="J203" s="219">
        <f>ROUND(I203*H203,2)</f>
        <v>0</v>
      </c>
      <c r="K203" s="215" t="s">
        <v>200</v>
      </c>
      <c r="L203" s="45"/>
      <c r="M203" s="220" t="s">
        <v>32</v>
      </c>
      <c r="N203" s="221" t="s">
        <v>51</v>
      </c>
      <c r="O203" s="85"/>
      <c r="P203" s="222">
        <f>O203*H203</f>
        <v>0</v>
      </c>
      <c r="Q203" s="222">
        <v>0.03655</v>
      </c>
      <c r="R203" s="222">
        <f>Q203*H203</f>
        <v>0.1462</v>
      </c>
      <c r="S203" s="222">
        <v>0</v>
      </c>
      <c r="T203" s="223">
        <f>S203*H203</f>
        <v>0</v>
      </c>
      <c r="AR203" s="224" t="s">
        <v>201</v>
      </c>
      <c r="AT203" s="224" t="s">
        <v>196</v>
      </c>
      <c r="AU203" s="224" t="s">
        <v>136</v>
      </c>
      <c r="AY203" s="18" t="s">
        <v>194</v>
      </c>
      <c r="BE203" s="225">
        <f>IF(N203="základní",J203,0)</f>
        <v>0</v>
      </c>
      <c r="BF203" s="225">
        <f>IF(N203="snížená",J203,0)</f>
        <v>0</v>
      </c>
      <c r="BG203" s="225">
        <f>IF(N203="zákl. přenesená",J203,0)</f>
        <v>0</v>
      </c>
      <c r="BH203" s="225">
        <f>IF(N203="sníž. přenesená",J203,0)</f>
        <v>0</v>
      </c>
      <c r="BI203" s="225">
        <f>IF(N203="nulová",J203,0)</f>
        <v>0</v>
      </c>
      <c r="BJ203" s="18" t="s">
        <v>136</v>
      </c>
      <c r="BK203" s="225">
        <f>ROUND(I203*H203,2)</f>
        <v>0</v>
      </c>
      <c r="BL203" s="18" t="s">
        <v>201</v>
      </c>
      <c r="BM203" s="224" t="s">
        <v>369</v>
      </c>
    </row>
    <row r="204" spans="2:65" s="1" customFormat="1" ht="16.5" customHeight="1">
      <c r="B204" s="40"/>
      <c r="C204" s="213" t="s">
        <v>370</v>
      </c>
      <c r="D204" s="213" t="s">
        <v>196</v>
      </c>
      <c r="E204" s="214" t="s">
        <v>371</v>
      </c>
      <c r="F204" s="215" t="s">
        <v>372</v>
      </c>
      <c r="G204" s="216" t="s">
        <v>205</v>
      </c>
      <c r="H204" s="217">
        <v>20</v>
      </c>
      <c r="I204" s="218"/>
      <c r="J204" s="219">
        <f>ROUND(I204*H204,2)</f>
        <v>0</v>
      </c>
      <c r="K204" s="215" t="s">
        <v>200</v>
      </c>
      <c r="L204" s="45"/>
      <c r="M204" s="220" t="s">
        <v>32</v>
      </c>
      <c r="N204" s="221" t="s">
        <v>51</v>
      </c>
      <c r="O204" s="85"/>
      <c r="P204" s="222">
        <f>O204*H204</f>
        <v>0</v>
      </c>
      <c r="Q204" s="222">
        <v>0.04555</v>
      </c>
      <c r="R204" s="222">
        <f>Q204*H204</f>
        <v>0.911</v>
      </c>
      <c r="S204" s="222">
        <v>0</v>
      </c>
      <c r="T204" s="223">
        <f>S204*H204</f>
        <v>0</v>
      </c>
      <c r="AR204" s="224" t="s">
        <v>201</v>
      </c>
      <c r="AT204" s="224" t="s">
        <v>196</v>
      </c>
      <c r="AU204" s="224" t="s">
        <v>136</v>
      </c>
      <c r="AY204" s="18" t="s">
        <v>194</v>
      </c>
      <c r="BE204" s="225">
        <f>IF(N204="základní",J204,0)</f>
        <v>0</v>
      </c>
      <c r="BF204" s="225">
        <f>IF(N204="snížená",J204,0)</f>
        <v>0</v>
      </c>
      <c r="BG204" s="225">
        <f>IF(N204="zákl. přenesená",J204,0)</f>
        <v>0</v>
      </c>
      <c r="BH204" s="225">
        <f>IF(N204="sníž. přenesená",J204,0)</f>
        <v>0</v>
      </c>
      <c r="BI204" s="225">
        <f>IF(N204="nulová",J204,0)</f>
        <v>0</v>
      </c>
      <c r="BJ204" s="18" t="s">
        <v>136</v>
      </c>
      <c r="BK204" s="225">
        <f>ROUND(I204*H204,2)</f>
        <v>0</v>
      </c>
      <c r="BL204" s="18" t="s">
        <v>201</v>
      </c>
      <c r="BM204" s="224" t="s">
        <v>373</v>
      </c>
    </row>
    <row r="205" spans="2:65" s="1" customFormat="1" ht="16.5" customHeight="1">
      <c r="B205" s="40"/>
      <c r="C205" s="213" t="s">
        <v>374</v>
      </c>
      <c r="D205" s="213" t="s">
        <v>196</v>
      </c>
      <c r="E205" s="214" t="s">
        <v>375</v>
      </c>
      <c r="F205" s="215" t="s">
        <v>376</v>
      </c>
      <c r="G205" s="216" t="s">
        <v>205</v>
      </c>
      <c r="H205" s="217">
        <v>4</v>
      </c>
      <c r="I205" s="218"/>
      <c r="J205" s="219">
        <f>ROUND(I205*H205,2)</f>
        <v>0</v>
      </c>
      <c r="K205" s="215" t="s">
        <v>282</v>
      </c>
      <c r="L205" s="45"/>
      <c r="M205" s="220" t="s">
        <v>32</v>
      </c>
      <c r="N205" s="221" t="s">
        <v>51</v>
      </c>
      <c r="O205" s="85"/>
      <c r="P205" s="222">
        <f>O205*H205</f>
        <v>0</v>
      </c>
      <c r="Q205" s="222">
        <v>0.05563</v>
      </c>
      <c r="R205" s="222">
        <f>Q205*H205</f>
        <v>0.22252</v>
      </c>
      <c r="S205" s="222">
        <v>0</v>
      </c>
      <c r="T205" s="223">
        <f>S205*H205</f>
        <v>0</v>
      </c>
      <c r="AR205" s="224" t="s">
        <v>201</v>
      </c>
      <c r="AT205" s="224" t="s">
        <v>196</v>
      </c>
      <c r="AU205" s="224" t="s">
        <v>136</v>
      </c>
      <c r="AY205" s="18" t="s">
        <v>194</v>
      </c>
      <c r="BE205" s="225">
        <f>IF(N205="základní",J205,0)</f>
        <v>0</v>
      </c>
      <c r="BF205" s="225">
        <f>IF(N205="snížená",J205,0)</f>
        <v>0</v>
      </c>
      <c r="BG205" s="225">
        <f>IF(N205="zákl. přenesená",J205,0)</f>
        <v>0</v>
      </c>
      <c r="BH205" s="225">
        <f>IF(N205="sníž. přenesená",J205,0)</f>
        <v>0</v>
      </c>
      <c r="BI205" s="225">
        <f>IF(N205="nulová",J205,0)</f>
        <v>0</v>
      </c>
      <c r="BJ205" s="18" t="s">
        <v>136</v>
      </c>
      <c r="BK205" s="225">
        <f>ROUND(I205*H205,2)</f>
        <v>0</v>
      </c>
      <c r="BL205" s="18" t="s">
        <v>201</v>
      </c>
      <c r="BM205" s="224" t="s">
        <v>377</v>
      </c>
    </row>
    <row r="206" spans="2:65" s="1" customFormat="1" ht="16.5" customHeight="1">
      <c r="B206" s="40"/>
      <c r="C206" s="213" t="s">
        <v>378</v>
      </c>
      <c r="D206" s="213" t="s">
        <v>196</v>
      </c>
      <c r="E206" s="214" t="s">
        <v>379</v>
      </c>
      <c r="F206" s="215" t="s">
        <v>380</v>
      </c>
      <c r="G206" s="216" t="s">
        <v>205</v>
      </c>
      <c r="H206" s="217">
        <v>36</v>
      </c>
      <c r="I206" s="218"/>
      <c r="J206" s="219">
        <f>ROUND(I206*H206,2)</f>
        <v>0</v>
      </c>
      <c r="K206" s="215" t="s">
        <v>282</v>
      </c>
      <c r="L206" s="45"/>
      <c r="M206" s="220" t="s">
        <v>32</v>
      </c>
      <c r="N206" s="221" t="s">
        <v>51</v>
      </c>
      <c r="O206" s="85"/>
      <c r="P206" s="222">
        <f>O206*H206</f>
        <v>0</v>
      </c>
      <c r="Q206" s="222">
        <v>0.06481</v>
      </c>
      <c r="R206" s="222">
        <f>Q206*H206</f>
        <v>2.3331600000000003</v>
      </c>
      <c r="S206" s="222">
        <v>0</v>
      </c>
      <c r="T206" s="223">
        <f>S206*H206</f>
        <v>0</v>
      </c>
      <c r="AR206" s="224" t="s">
        <v>201</v>
      </c>
      <c r="AT206" s="224" t="s">
        <v>196</v>
      </c>
      <c r="AU206" s="224" t="s">
        <v>136</v>
      </c>
      <c r="AY206" s="18" t="s">
        <v>194</v>
      </c>
      <c r="BE206" s="225">
        <f>IF(N206="základní",J206,0)</f>
        <v>0</v>
      </c>
      <c r="BF206" s="225">
        <f>IF(N206="snížená",J206,0)</f>
        <v>0</v>
      </c>
      <c r="BG206" s="225">
        <f>IF(N206="zákl. přenesená",J206,0)</f>
        <v>0</v>
      </c>
      <c r="BH206" s="225">
        <f>IF(N206="sníž. přenesená",J206,0)</f>
        <v>0</v>
      </c>
      <c r="BI206" s="225">
        <f>IF(N206="nulová",J206,0)</f>
        <v>0</v>
      </c>
      <c r="BJ206" s="18" t="s">
        <v>136</v>
      </c>
      <c r="BK206" s="225">
        <f>ROUND(I206*H206,2)</f>
        <v>0</v>
      </c>
      <c r="BL206" s="18" t="s">
        <v>201</v>
      </c>
      <c r="BM206" s="224" t="s">
        <v>381</v>
      </c>
    </row>
    <row r="207" spans="2:65" s="1" customFormat="1" ht="16.5" customHeight="1">
      <c r="B207" s="40"/>
      <c r="C207" s="213" t="s">
        <v>355</v>
      </c>
      <c r="D207" s="213" t="s">
        <v>196</v>
      </c>
      <c r="E207" s="214" t="s">
        <v>382</v>
      </c>
      <c r="F207" s="215" t="s">
        <v>383</v>
      </c>
      <c r="G207" s="216" t="s">
        <v>205</v>
      </c>
      <c r="H207" s="217">
        <v>9</v>
      </c>
      <c r="I207" s="218"/>
      <c r="J207" s="219">
        <f>ROUND(I207*H207,2)</f>
        <v>0</v>
      </c>
      <c r="K207" s="215" t="s">
        <v>282</v>
      </c>
      <c r="L207" s="45"/>
      <c r="M207" s="220" t="s">
        <v>32</v>
      </c>
      <c r="N207" s="221" t="s">
        <v>51</v>
      </c>
      <c r="O207" s="85"/>
      <c r="P207" s="222">
        <f>O207*H207</f>
        <v>0</v>
      </c>
      <c r="Q207" s="222">
        <v>0.11121</v>
      </c>
      <c r="R207" s="222">
        <f>Q207*H207</f>
        <v>1.00089</v>
      </c>
      <c r="S207" s="222">
        <v>0</v>
      </c>
      <c r="T207" s="223">
        <f>S207*H207</f>
        <v>0</v>
      </c>
      <c r="AR207" s="224" t="s">
        <v>201</v>
      </c>
      <c r="AT207" s="224" t="s">
        <v>196</v>
      </c>
      <c r="AU207" s="224" t="s">
        <v>136</v>
      </c>
      <c r="AY207" s="18" t="s">
        <v>194</v>
      </c>
      <c r="BE207" s="225">
        <f>IF(N207="základní",J207,0)</f>
        <v>0</v>
      </c>
      <c r="BF207" s="225">
        <f>IF(N207="snížená",J207,0)</f>
        <v>0</v>
      </c>
      <c r="BG207" s="225">
        <f>IF(N207="zákl. přenesená",J207,0)</f>
        <v>0</v>
      </c>
      <c r="BH207" s="225">
        <f>IF(N207="sníž. přenesená",J207,0)</f>
        <v>0</v>
      </c>
      <c r="BI207" s="225">
        <f>IF(N207="nulová",J207,0)</f>
        <v>0</v>
      </c>
      <c r="BJ207" s="18" t="s">
        <v>136</v>
      </c>
      <c r="BK207" s="225">
        <f>ROUND(I207*H207,2)</f>
        <v>0</v>
      </c>
      <c r="BL207" s="18" t="s">
        <v>201</v>
      </c>
      <c r="BM207" s="224" t="s">
        <v>384</v>
      </c>
    </row>
    <row r="208" spans="2:65" s="1" customFormat="1" ht="16.5" customHeight="1">
      <c r="B208" s="40"/>
      <c r="C208" s="213" t="s">
        <v>385</v>
      </c>
      <c r="D208" s="213" t="s">
        <v>196</v>
      </c>
      <c r="E208" s="214" t="s">
        <v>386</v>
      </c>
      <c r="F208" s="215" t="s">
        <v>387</v>
      </c>
      <c r="G208" s="216" t="s">
        <v>205</v>
      </c>
      <c r="H208" s="217">
        <v>9</v>
      </c>
      <c r="I208" s="218"/>
      <c r="J208" s="219">
        <f>ROUND(I208*H208,2)</f>
        <v>0</v>
      </c>
      <c r="K208" s="215" t="s">
        <v>282</v>
      </c>
      <c r="L208" s="45"/>
      <c r="M208" s="220" t="s">
        <v>32</v>
      </c>
      <c r="N208" s="221" t="s">
        <v>51</v>
      </c>
      <c r="O208" s="85"/>
      <c r="P208" s="222">
        <f>O208*H208</f>
        <v>0</v>
      </c>
      <c r="Q208" s="222">
        <v>0.12039</v>
      </c>
      <c r="R208" s="222">
        <f>Q208*H208</f>
        <v>1.08351</v>
      </c>
      <c r="S208" s="222">
        <v>0</v>
      </c>
      <c r="T208" s="223">
        <f>S208*H208</f>
        <v>0</v>
      </c>
      <c r="AR208" s="224" t="s">
        <v>201</v>
      </c>
      <c r="AT208" s="224" t="s">
        <v>196</v>
      </c>
      <c r="AU208" s="224" t="s">
        <v>136</v>
      </c>
      <c r="AY208" s="18" t="s">
        <v>194</v>
      </c>
      <c r="BE208" s="225">
        <f>IF(N208="základní",J208,0)</f>
        <v>0</v>
      </c>
      <c r="BF208" s="225">
        <f>IF(N208="snížená",J208,0)</f>
        <v>0</v>
      </c>
      <c r="BG208" s="225">
        <f>IF(N208="zákl. přenesená",J208,0)</f>
        <v>0</v>
      </c>
      <c r="BH208" s="225">
        <f>IF(N208="sníž. přenesená",J208,0)</f>
        <v>0</v>
      </c>
      <c r="BI208" s="225">
        <f>IF(N208="nulová",J208,0)</f>
        <v>0</v>
      </c>
      <c r="BJ208" s="18" t="s">
        <v>136</v>
      </c>
      <c r="BK208" s="225">
        <f>ROUND(I208*H208,2)</f>
        <v>0</v>
      </c>
      <c r="BL208" s="18" t="s">
        <v>201</v>
      </c>
      <c r="BM208" s="224" t="s">
        <v>388</v>
      </c>
    </row>
    <row r="209" spans="2:65" s="1" customFormat="1" ht="16.5" customHeight="1">
      <c r="B209" s="40"/>
      <c r="C209" s="213" t="s">
        <v>389</v>
      </c>
      <c r="D209" s="213" t="s">
        <v>196</v>
      </c>
      <c r="E209" s="214" t="s">
        <v>390</v>
      </c>
      <c r="F209" s="215" t="s">
        <v>391</v>
      </c>
      <c r="G209" s="216" t="s">
        <v>392</v>
      </c>
      <c r="H209" s="217">
        <v>3</v>
      </c>
      <c r="I209" s="218"/>
      <c r="J209" s="219">
        <f>ROUND(I209*H209,2)</f>
        <v>0</v>
      </c>
      <c r="K209" s="215" t="s">
        <v>32</v>
      </c>
      <c r="L209" s="45"/>
      <c r="M209" s="220" t="s">
        <v>32</v>
      </c>
      <c r="N209" s="221" t="s">
        <v>51</v>
      </c>
      <c r="O209" s="85"/>
      <c r="P209" s="222">
        <f>O209*H209</f>
        <v>0</v>
      </c>
      <c r="Q209" s="222">
        <v>0</v>
      </c>
      <c r="R209" s="222">
        <f>Q209*H209</f>
        <v>0</v>
      </c>
      <c r="S209" s="222">
        <v>0</v>
      </c>
      <c r="T209" s="223">
        <f>S209*H209</f>
        <v>0</v>
      </c>
      <c r="AR209" s="224" t="s">
        <v>201</v>
      </c>
      <c r="AT209" s="224" t="s">
        <v>196</v>
      </c>
      <c r="AU209" s="224" t="s">
        <v>136</v>
      </c>
      <c r="AY209" s="18" t="s">
        <v>194</v>
      </c>
      <c r="BE209" s="225">
        <f>IF(N209="základní",J209,0)</f>
        <v>0</v>
      </c>
      <c r="BF209" s="225">
        <f>IF(N209="snížená",J209,0)</f>
        <v>0</v>
      </c>
      <c r="BG209" s="225">
        <f>IF(N209="zákl. přenesená",J209,0)</f>
        <v>0</v>
      </c>
      <c r="BH209" s="225">
        <f>IF(N209="sníž. přenesená",J209,0)</f>
        <v>0</v>
      </c>
      <c r="BI209" s="225">
        <f>IF(N209="nulová",J209,0)</f>
        <v>0</v>
      </c>
      <c r="BJ209" s="18" t="s">
        <v>136</v>
      </c>
      <c r="BK209" s="225">
        <f>ROUND(I209*H209,2)</f>
        <v>0</v>
      </c>
      <c r="BL209" s="18" t="s">
        <v>201</v>
      </c>
      <c r="BM209" s="224" t="s">
        <v>393</v>
      </c>
    </row>
    <row r="210" spans="2:65" s="1" customFormat="1" ht="16.5" customHeight="1">
      <c r="B210" s="40"/>
      <c r="C210" s="213" t="s">
        <v>394</v>
      </c>
      <c r="D210" s="213" t="s">
        <v>196</v>
      </c>
      <c r="E210" s="214" t="s">
        <v>395</v>
      </c>
      <c r="F210" s="215" t="s">
        <v>396</v>
      </c>
      <c r="G210" s="216" t="s">
        <v>392</v>
      </c>
      <c r="H210" s="217">
        <v>3</v>
      </c>
      <c r="I210" s="218"/>
      <c r="J210" s="219">
        <f>ROUND(I210*H210,2)</f>
        <v>0</v>
      </c>
      <c r="K210" s="215" t="s">
        <v>32</v>
      </c>
      <c r="L210" s="45"/>
      <c r="M210" s="220" t="s">
        <v>32</v>
      </c>
      <c r="N210" s="221" t="s">
        <v>51</v>
      </c>
      <c r="O210" s="85"/>
      <c r="P210" s="222">
        <f>O210*H210</f>
        <v>0</v>
      </c>
      <c r="Q210" s="222">
        <v>0</v>
      </c>
      <c r="R210" s="222">
        <f>Q210*H210</f>
        <v>0</v>
      </c>
      <c r="S210" s="222">
        <v>0</v>
      </c>
      <c r="T210" s="223">
        <f>S210*H210</f>
        <v>0</v>
      </c>
      <c r="AR210" s="224" t="s">
        <v>201</v>
      </c>
      <c r="AT210" s="224" t="s">
        <v>196</v>
      </c>
      <c r="AU210" s="224" t="s">
        <v>136</v>
      </c>
      <c r="AY210" s="18" t="s">
        <v>194</v>
      </c>
      <c r="BE210" s="225">
        <f>IF(N210="základní",J210,0)</f>
        <v>0</v>
      </c>
      <c r="BF210" s="225">
        <f>IF(N210="snížená",J210,0)</f>
        <v>0</v>
      </c>
      <c r="BG210" s="225">
        <f>IF(N210="zákl. přenesená",J210,0)</f>
        <v>0</v>
      </c>
      <c r="BH210" s="225">
        <f>IF(N210="sníž. přenesená",J210,0)</f>
        <v>0</v>
      </c>
      <c r="BI210" s="225">
        <f>IF(N210="nulová",J210,0)</f>
        <v>0</v>
      </c>
      <c r="BJ210" s="18" t="s">
        <v>136</v>
      </c>
      <c r="BK210" s="225">
        <f>ROUND(I210*H210,2)</f>
        <v>0</v>
      </c>
      <c r="BL210" s="18" t="s">
        <v>201</v>
      </c>
      <c r="BM210" s="224" t="s">
        <v>397</v>
      </c>
    </row>
    <row r="211" spans="2:65" s="1" customFormat="1" ht="24" customHeight="1">
      <c r="B211" s="40"/>
      <c r="C211" s="213" t="s">
        <v>398</v>
      </c>
      <c r="D211" s="213" t="s">
        <v>196</v>
      </c>
      <c r="E211" s="214" t="s">
        <v>399</v>
      </c>
      <c r="F211" s="215" t="s">
        <v>400</v>
      </c>
      <c r="G211" s="216" t="s">
        <v>217</v>
      </c>
      <c r="H211" s="217">
        <v>147.819</v>
      </c>
      <c r="I211" s="218"/>
      <c r="J211" s="219">
        <f>ROUND(I211*H211,2)</f>
        <v>0</v>
      </c>
      <c r="K211" s="215" t="s">
        <v>282</v>
      </c>
      <c r="L211" s="45"/>
      <c r="M211" s="220" t="s">
        <v>32</v>
      </c>
      <c r="N211" s="221" t="s">
        <v>51</v>
      </c>
      <c r="O211" s="85"/>
      <c r="P211" s="222">
        <f>O211*H211</f>
        <v>0</v>
      </c>
      <c r="Q211" s="222">
        <v>0.11669</v>
      </c>
      <c r="R211" s="222">
        <f>Q211*H211</f>
        <v>17.24899911</v>
      </c>
      <c r="S211" s="222">
        <v>0</v>
      </c>
      <c r="T211" s="223">
        <f>S211*H211</f>
        <v>0</v>
      </c>
      <c r="AR211" s="224" t="s">
        <v>201</v>
      </c>
      <c r="AT211" s="224" t="s">
        <v>196</v>
      </c>
      <c r="AU211" s="224" t="s">
        <v>136</v>
      </c>
      <c r="AY211" s="18" t="s">
        <v>194</v>
      </c>
      <c r="BE211" s="225">
        <f>IF(N211="základní",J211,0)</f>
        <v>0</v>
      </c>
      <c r="BF211" s="225">
        <f>IF(N211="snížená",J211,0)</f>
        <v>0</v>
      </c>
      <c r="BG211" s="225">
        <f>IF(N211="zákl. přenesená",J211,0)</f>
        <v>0</v>
      </c>
      <c r="BH211" s="225">
        <f>IF(N211="sníž. přenesená",J211,0)</f>
        <v>0</v>
      </c>
      <c r="BI211" s="225">
        <f>IF(N211="nulová",J211,0)</f>
        <v>0</v>
      </c>
      <c r="BJ211" s="18" t="s">
        <v>136</v>
      </c>
      <c r="BK211" s="225">
        <f>ROUND(I211*H211,2)</f>
        <v>0</v>
      </c>
      <c r="BL211" s="18" t="s">
        <v>201</v>
      </c>
      <c r="BM211" s="224" t="s">
        <v>401</v>
      </c>
    </row>
    <row r="212" spans="2:51" s="14" customFormat="1" ht="12">
      <c r="B212" s="261"/>
      <c r="C212" s="262"/>
      <c r="D212" s="238" t="s">
        <v>258</v>
      </c>
      <c r="E212" s="263" t="s">
        <v>32</v>
      </c>
      <c r="F212" s="264" t="s">
        <v>297</v>
      </c>
      <c r="G212" s="262"/>
      <c r="H212" s="263" t="s">
        <v>32</v>
      </c>
      <c r="I212" s="265"/>
      <c r="J212" s="262"/>
      <c r="K212" s="262"/>
      <c r="L212" s="266"/>
      <c r="M212" s="267"/>
      <c r="N212" s="268"/>
      <c r="O212" s="268"/>
      <c r="P212" s="268"/>
      <c r="Q212" s="268"/>
      <c r="R212" s="268"/>
      <c r="S212" s="268"/>
      <c r="T212" s="269"/>
      <c r="AT212" s="270" t="s">
        <v>258</v>
      </c>
      <c r="AU212" s="270" t="s">
        <v>136</v>
      </c>
      <c r="AV212" s="14" t="s">
        <v>21</v>
      </c>
      <c r="AW212" s="14" t="s">
        <v>39</v>
      </c>
      <c r="AX212" s="14" t="s">
        <v>79</v>
      </c>
      <c r="AY212" s="270" t="s">
        <v>194</v>
      </c>
    </row>
    <row r="213" spans="2:51" s="12" customFormat="1" ht="12">
      <c r="B213" s="236"/>
      <c r="C213" s="237"/>
      <c r="D213" s="238" t="s">
        <v>258</v>
      </c>
      <c r="E213" s="239" t="s">
        <v>32</v>
      </c>
      <c r="F213" s="240" t="s">
        <v>402</v>
      </c>
      <c r="G213" s="237"/>
      <c r="H213" s="241">
        <v>71.295</v>
      </c>
      <c r="I213" s="242"/>
      <c r="J213" s="237"/>
      <c r="K213" s="237"/>
      <c r="L213" s="243"/>
      <c r="M213" s="244"/>
      <c r="N213" s="245"/>
      <c r="O213" s="245"/>
      <c r="P213" s="245"/>
      <c r="Q213" s="245"/>
      <c r="R213" s="245"/>
      <c r="S213" s="245"/>
      <c r="T213" s="246"/>
      <c r="AT213" s="247" t="s">
        <v>258</v>
      </c>
      <c r="AU213" s="247" t="s">
        <v>136</v>
      </c>
      <c r="AV213" s="12" t="s">
        <v>136</v>
      </c>
      <c r="AW213" s="12" t="s">
        <v>39</v>
      </c>
      <c r="AX213" s="12" t="s">
        <v>79</v>
      </c>
      <c r="AY213" s="247" t="s">
        <v>194</v>
      </c>
    </row>
    <row r="214" spans="2:51" s="14" customFormat="1" ht="12">
      <c r="B214" s="261"/>
      <c r="C214" s="262"/>
      <c r="D214" s="238" t="s">
        <v>258</v>
      </c>
      <c r="E214" s="263" t="s">
        <v>32</v>
      </c>
      <c r="F214" s="264" t="s">
        <v>330</v>
      </c>
      <c r="G214" s="262"/>
      <c r="H214" s="263" t="s">
        <v>32</v>
      </c>
      <c r="I214" s="265"/>
      <c r="J214" s="262"/>
      <c r="K214" s="262"/>
      <c r="L214" s="266"/>
      <c r="M214" s="267"/>
      <c r="N214" s="268"/>
      <c r="O214" s="268"/>
      <c r="P214" s="268"/>
      <c r="Q214" s="268"/>
      <c r="R214" s="268"/>
      <c r="S214" s="268"/>
      <c r="T214" s="269"/>
      <c r="AT214" s="270" t="s">
        <v>258</v>
      </c>
      <c r="AU214" s="270" t="s">
        <v>136</v>
      </c>
      <c r="AV214" s="14" t="s">
        <v>21</v>
      </c>
      <c r="AW214" s="14" t="s">
        <v>39</v>
      </c>
      <c r="AX214" s="14" t="s">
        <v>79</v>
      </c>
      <c r="AY214" s="270" t="s">
        <v>194</v>
      </c>
    </row>
    <row r="215" spans="2:51" s="12" customFormat="1" ht="12">
      <c r="B215" s="236"/>
      <c r="C215" s="237"/>
      <c r="D215" s="238" t="s">
        <v>258</v>
      </c>
      <c r="E215" s="239" t="s">
        <v>32</v>
      </c>
      <c r="F215" s="240" t="s">
        <v>331</v>
      </c>
      <c r="G215" s="237"/>
      <c r="H215" s="241">
        <v>-7.092</v>
      </c>
      <c r="I215" s="242"/>
      <c r="J215" s="237"/>
      <c r="K215" s="237"/>
      <c r="L215" s="243"/>
      <c r="M215" s="244"/>
      <c r="N215" s="245"/>
      <c r="O215" s="245"/>
      <c r="P215" s="245"/>
      <c r="Q215" s="245"/>
      <c r="R215" s="245"/>
      <c r="S215" s="245"/>
      <c r="T215" s="246"/>
      <c r="AT215" s="247" t="s">
        <v>258</v>
      </c>
      <c r="AU215" s="247" t="s">
        <v>136</v>
      </c>
      <c r="AV215" s="12" t="s">
        <v>136</v>
      </c>
      <c r="AW215" s="12" t="s">
        <v>39</v>
      </c>
      <c r="AX215" s="12" t="s">
        <v>79</v>
      </c>
      <c r="AY215" s="247" t="s">
        <v>194</v>
      </c>
    </row>
    <row r="216" spans="2:51" s="14" customFormat="1" ht="12">
      <c r="B216" s="261"/>
      <c r="C216" s="262"/>
      <c r="D216" s="238" t="s">
        <v>258</v>
      </c>
      <c r="E216" s="263" t="s">
        <v>32</v>
      </c>
      <c r="F216" s="264" t="s">
        <v>333</v>
      </c>
      <c r="G216" s="262"/>
      <c r="H216" s="263" t="s">
        <v>32</v>
      </c>
      <c r="I216" s="265"/>
      <c r="J216" s="262"/>
      <c r="K216" s="262"/>
      <c r="L216" s="266"/>
      <c r="M216" s="267"/>
      <c r="N216" s="268"/>
      <c r="O216" s="268"/>
      <c r="P216" s="268"/>
      <c r="Q216" s="268"/>
      <c r="R216" s="268"/>
      <c r="S216" s="268"/>
      <c r="T216" s="269"/>
      <c r="AT216" s="270" t="s">
        <v>258</v>
      </c>
      <c r="AU216" s="270" t="s">
        <v>136</v>
      </c>
      <c r="AV216" s="14" t="s">
        <v>21</v>
      </c>
      <c r="AW216" s="14" t="s">
        <v>39</v>
      </c>
      <c r="AX216" s="14" t="s">
        <v>79</v>
      </c>
      <c r="AY216" s="270" t="s">
        <v>194</v>
      </c>
    </row>
    <row r="217" spans="2:51" s="12" customFormat="1" ht="12">
      <c r="B217" s="236"/>
      <c r="C217" s="237"/>
      <c r="D217" s="238" t="s">
        <v>258</v>
      </c>
      <c r="E217" s="239" t="s">
        <v>32</v>
      </c>
      <c r="F217" s="240" t="s">
        <v>403</v>
      </c>
      <c r="G217" s="237"/>
      <c r="H217" s="241">
        <v>75.103</v>
      </c>
      <c r="I217" s="242"/>
      <c r="J217" s="237"/>
      <c r="K217" s="237"/>
      <c r="L217" s="243"/>
      <c r="M217" s="244"/>
      <c r="N217" s="245"/>
      <c r="O217" s="245"/>
      <c r="P217" s="245"/>
      <c r="Q217" s="245"/>
      <c r="R217" s="245"/>
      <c r="S217" s="245"/>
      <c r="T217" s="246"/>
      <c r="AT217" s="247" t="s">
        <v>258</v>
      </c>
      <c r="AU217" s="247" t="s">
        <v>136</v>
      </c>
      <c r="AV217" s="12" t="s">
        <v>136</v>
      </c>
      <c r="AW217" s="12" t="s">
        <v>39</v>
      </c>
      <c r="AX217" s="12" t="s">
        <v>79</v>
      </c>
      <c r="AY217" s="247" t="s">
        <v>194</v>
      </c>
    </row>
    <row r="218" spans="2:51" s="14" customFormat="1" ht="12">
      <c r="B218" s="261"/>
      <c r="C218" s="262"/>
      <c r="D218" s="238" t="s">
        <v>258</v>
      </c>
      <c r="E218" s="263" t="s">
        <v>32</v>
      </c>
      <c r="F218" s="264" t="s">
        <v>330</v>
      </c>
      <c r="G218" s="262"/>
      <c r="H218" s="263" t="s">
        <v>32</v>
      </c>
      <c r="I218" s="265"/>
      <c r="J218" s="262"/>
      <c r="K218" s="262"/>
      <c r="L218" s="266"/>
      <c r="M218" s="267"/>
      <c r="N218" s="268"/>
      <c r="O218" s="268"/>
      <c r="P218" s="268"/>
      <c r="Q218" s="268"/>
      <c r="R218" s="268"/>
      <c r="S218" s="268"/>
      <c r="T218" s="269"/>
      <c r="AT218" s="270" t="s">
        <v>258</v>
      </c>
      <c r="AU218" s="270" t="s">
        <v>136</v>
      </c>
      <c r="AV218" s="14" t="s">
        <v>21</v>
      </c>
      <c r="AW218" s="14" t="s">
        <v>39</v>
      </c>
      <c r="AX218" s="14" t="s">
        <v>79</v>
      </c>
      <c r="AY218" s="270" t="s">
        <v>194</v>
      </c>
    </row>
    <row r="219" spans="2:51" s="12" customFormat="1" ht="12">
      <c r="B219" s="236"/>
      <c r="C219" s="237"/>
      <c r="D219" s="238" t="s">
        <v>258</v>
      </c>
      <c r="E219" s="239" t="s">
        <v>32</v>
      </c>
      <c r="F219" s="240" t="s">
        <v>335</v>
      </c>
      <c r="G219" s="237"/>
      <c r="H219" s="241">
        <v>-3.546</v>
      </c>
      <c r="I219" s="242"/>
      <c r="J219" s="237"/>
      <c r="K219" s="237"/>
      <c r="L219" s="243"/>
      <c r="M219" s="244"/>
      <c r="N219" s="245"/>
      <c r="O219" s="245"/>
      <c r="P219" s="245"/>
      <c r="Q219" s="245"/>
      <c r="R219" s="245"/>
      <c r="S219" s="245"/>
      <c r="T219" s="246"/>
      <c r="AT219" s="247" t="s">
        <v>258</v>
      </c>
      <c r="AU219" s="247" t="s">
        <v>136</v>
      </c>
      <c r="AV219" s="12" t="s">
        <v>136</v>
      </c>
      <c r="AW219" s="12" t="s">
        <v>39</v>
      </c>
      <c r="AX219" s="12" t="s">
        <v>79</v>
      </c>
      <c r="AY219" s="247" t="s">
        <v>194</v>
      </c>
    </row>
    <row r="220" spans="2:51" s="12" customFormat="1" ht="12">
      <c r="B220" s="236"/>
      <c r="C220" s="237"/>
      <c r="D220" s="238" t="s">
        <v>258</v>
      </c>
      <c r="E220" s="239" t="s">
        <v>32</v>
      </c>
      <c r="F220" s="240" t="s">
        <v>404</v>
      </c>
      <c r="G220" s="237"/>
      <c r="H220" s="241">
        <v>-1.379</v>
      </c>
      <c r="I220" s="242"/>
      <c r="J220" s="237"/>
      <c r="K220" s="237"/>
      <c r="L220" s="243"/>
      <c r="M220" s="244"/>
      <c r="N220" s="245"/>
      <c r="O220" s="245"/>
      <c r="P220" s="245"/>
      <c r="Q220" s="245"/>
      <c r="R220" s="245"/>
      <c r="S220" s="245"/>
      <c r="T220" s="246"/>
      <c r="AT220" s="247" t="s">
        <v>258</v>
      </c>
      <c r="AU220" s="247" t="s">
        <v>136</v>
      </c>
      <c r="AV220" s="12" t="s">
        <v>136</v>
      </c>
      <c r="AW220" s="12" t="s">
        <v>39</v>
      </c>
      <c r="AX220" s="12" t="s">
        <v>79</v>
      </c>
      <c r="AY220" s="247" t="s">
        <v>194</v>
      </c>
    </row>
    <row r="221" spans="2:51" s="15" customFormat="1" ht="12">
      <c r="B221" s="271"/>
      <c r="C221" s="272"/>
      <c r="D221" s="238" t="s">
        <v>258</v>
      </c>
      <c r="E221" s="273" t="s">
        <v>32</v>
      </c>
      <c r="F221" s="274" t="s">
        <v>337</v>
      </c>
      <c r="G221" s="272"/>
      <c r="H221" s="275">
        <v>134.381</v>
      </c>
      <c r="I221" s="276"/>
      <c r="J221" s="272"/>
      <c r="K221" s="272"/>
      <c r="L221" s="277"/>
      <c r="M221" s="278"/>
      <c r="N221" s="279"/>
      <c r="O221" s="279"/>
      <c r="P221" s="279"/>
      <c r="Q221" s="279"/>
      <c r="R221" s="279"/>
      <c r="S221" s="279"/>
      <c r="T221" s="280"/>
      <c r="AT221" s="281" t="s">
        <v>258</v>
      </c>
      <c r="AU221" s="281" t="s">
        <v>136</v>
      </c>
      <c r="AV221" s="15" t="s">
        <v>207</v>
      </c>
      <c r="AW221" s="15" t="s">
        <v>39</v>
      </c>
      <c r="AX221" s="15" t="s">
        <v>79</v>
      </c>
      <c r="AY221" s="281" t="s">
        <v>194</v>
      </c>
    </row>
    <row r="222" spans="2:51" s="13" customFormat="1" ht="12">
      <c r="B222" s="250"/>
      <c r="C222" s="251"/>
      <c r="D222" s="238" t="s">
        <v>258</v>
      </c>
      <c r="E222" s="252" t="s">
        <v>32</v>
      </c>
      <c r="F222" s="253" t="s">
        <v>278</v>
      </c>
      <c r="G222" s="251"/>
      <c r="H222" s="254">
        <v>134.381</v>
      </c>
      <c r="I222" s="255"/>
      <c r="J222" s="251"/>
      <c r="K222" s="251"/>
      <c r="L222" s="256"/>
      <c r="M222" s="257"/>
      <c r="N222" s="258"/>
      <c r="O222" s="258"/>
      <c r="P222" s="258"/>
      <c r="Q222" s="258"/>
      <c r="R222" s="258"/>
      <c r="S222" s="258"/>
      <c r="T222" s="259"/>
      <c r="AT222" s="260" t="s">
        <v>258</v>
      </c>
      <c r="AU222" s="260" t="s">
        <v>136</v>
      </c>
      <c r="AV222" s="13" t="s">
        <v>201</v>
      </c>
      <c r="AW222" s="13" t="s">
        <v>39</v>
      </c>
      <c r="AX222" s="13" t="s">
        <v>79</v>
      </c>
      <c r="AY222" s="260" t="s">
        <v>194</v>
      </c>
    </row>
    <row r="223" spans="2:51" s="12" customFormat="1" ht="12">
      <c r="B223" s="236"/>
      <c r="C223" s="237"/>
      <c r="D223" s="238" t="s">
        <v>258</v>
      </c>
      <c r="E223" s="239" t="s">
        <v>32</v>
      </c>
      <c r="F223" s="240" t="s">
        <v>405</v>
      </c>
      <c r="G223" s="237"/>
      <c r="H223" s="241">
        <v>147.819</v>
      </c>
      <c r="I223" s="242"/>
      <c r="J223" s="237"/>
      <c r="K223" s="237"/>
      <c r="L223" s="243"/>
      <c r="M223" s="244"/>
      <c r="N223" s="245"/>
      <c r="O223" s="245"/>
      <c r="P223" s="245"/>
      <c r="Q223" s="245"/>
      <c r="R223" s="245"/>
      <c r="S223" s="245"/>
      <c r="T223" s="246"/>
      <c r="AT223" s="247" t="s">
        <v>258</v>
      </c>
      <c r="AU223" s="247" t="s">
        <v>136</v>
      </c>
      <c r="AV223" s="12" t="s">
        <v>136</v>
      </c>
      <c r="AW223" s="12" t="s">
        <v>39</v>
      </c>
      <c r="AX223" s="12" t="s">
        <v>21</v>
      </c>
      <c r="AY223" s="247" t="s">
        <v>194</v>
      </c>
    </row>
    <row r="224" spans="2:65" s="1" customFormat="1" ht="16.5" customHeight="1">
      <c r="B224" s="40"/>
      <c r="C224" s="213" t="s">
        <v>406</v>
      </c>
      <c r="D224" s="213" t="s">
        <v>196</v>
      </c>
      <c r="E224" s="214" t="s">
        <v>407</v>
      </c>
      <c r="F224" s="215" t="s">
        <v>408</v>
      </c>
      <c r="G224" s="216" t="s">
        <v>262</v>
      </c>
      <c r="H224" s="217">
        <v>76.725</v>
      </c>
      <c r="I224" s="218"/>
      <c r="J224" s="219">
        <f>ROUND(I224*H224,2)</f>
        <v>0</v>
      </c>
      <c r="K224" s="215" t="s">
        <v>200</v>
      </c>
      <c r="L224" s="45"/>
      <c r="M224" s="220" t="s">
        <v>32</v>
      </c>
      <c r="N224" s="221" t="s">
        <v>51</v>
      </c>
      <c r="O224" s="85"/>
      <c r="P224" s="222">
        <f>O224*H224</f>
        <v>0</v>
      </c>
      <c r="Q224" s="222">
        <v>0.00012</v>
      </c>
      <c r="R224" s="222">
        <f>Q224*H224</f>
        <v>0.009207</v>
      </c>
      <c r="S224" s="222">
        <v>0</v>
      </c>
      <c r="T224" s="223">
        <f>S224*H224</f>
        <v>0</v>
      </c>
      <c r="AR224" s="224" t="s">
        <v>201</v>
      </c>
      <c r="AT224" s="224" t="s">
        <v>196</v>
      </c>
      <c r="AU224" s="224" t="s">
        <v>136</v>
      </c>
      <c r="AY224" s="18" t="s">
        <v>194</v>
      </c>
      <c r="BE224" s="225">
        <f>IF(N224="základní",J224,0)</f>
        <v>0</v>
      </c>
      <c r="BF224" s="225">
        <f>IF(N224="snížená",J224,0)</f>
        <v>0</v>
      </c>
      <c r="BG224" s="225">
        <f>IF(N224="zákl. přenesená",J224,0)</f>
        <v>0</v>
      </c>
      <c r="BH224" s="225">
        <f>IF(N224="sníž. přenesená",J224,0)</f>
        <v>0</v>
      </c>
      <c r="BI224" s="225">
        <f>IF(N224="nulová",J224,0)</f>
        <v>0</v>
      </c>
      <c r="BJ224" s="18" t="s">
        <v>136</v>
      </c>
      <c r="BK224" s="225">
        <f>ROUND(I224*H224,2)</f>
        <v>0</v>
      </c>
      <c r="BL224" s="18" t="s">
        <v>201</v>
      </c>
      <c r="BM224" s="224" t="s">
        <v>409</v>
      </c>
    </row>
    <row r="225" spans="2:51" s="12" customFormat="1" ht="12">
      <c r="B225" s="236"/>
      <c r="C225" s="237"/>
      <c r="D225" s="238" t="s">
        <v>258</v>
      </c>
      <c r="E225" s="239" t="s">
        <v>32</v>
      </c>
      <c r="F225" s="240" t="s">
        <v>410</v>
      </c>
      <c r="G225" s="237"/>
      <c r="H225" s="241">
        <v>33.75</v>
      </c>
      <c r="I225" s="242"/>
      <c r="J225" s="237"/>
      <c r="K225" s="237"/>
      <c r="L225" s="243"/>
      <c r="M225" s="244"/>
      <c r="N225" s="245"/>
      <c r="O225" s="245"/>
      <c r="P225" s="245"/>
      <c r="Q225" s="245"/>
      <c r="R225" s="245"/>
      <c r="S225" s="245"/>
      <c r="T225" s="246"/>
      <c r="AT225" s="247" t="s">
        <v>258</v>
      </c>
      <c r="AU225" s="247" t="s">
        <v>136</v>
      </c>
      <c r="AV225" s="12" t="s">
        <v>136</v>
      </c>
      <c r="AW225" s="12" t="s">
        <v>39</v>
      </c>
      <c r="AX225" s="12" t="s">
        <v>79</v>
      </c>
      <c r="AY225" s="247" t="s">
        <v>194</v>
      </c>
    </row>
    <row r="226" spans="2:51" s="12" customFormat="1" ht="12">
      <c r="B226" s="236"/>
      <c r="C226" s="237"/>
      <c r="D226" s="238" t="s">
        <v>258</v>
      </c>
      <c r="E226" s="239" t="s">
        <v>32</v>
      </c>
      <c r="F226" s="240" t="s">
        <v>411</v>
      </c>
      <c r="G226" s="237"/>
      <c r="H226" s="241">
        <v>36</v>
      </c>
      <c r="I226" s="242"/>
      <c r="J226" s="237"/>
      <c r="K226" s="237"/>
      <c r="L226" s="243"/>
      <c r="M226" s="244"/>
      <c r="N226" s="245"/>
      <c r="O226" s="245"/>
      <c r="P226" s="245"/>
      <c r="Q226" s="245"/>
      <c r="R226" s="245"/>
      <c r="S226" s="245"/>
      <c r="T226" s="246"/>
      <c r="AT226" s="247" t="s">
        <v>258</v>
      </c>
      <c r="AU226" s="247" t="s">
        <v>136</v>
      </c>
      <c r="AV226" s="12" t="s">
        <v>136</v>
      </c>
      <c r="AW226" s="12" t="s">
        <v>39</v>
      </c>
      <c r="AX226" s="12" t="s">
        <v>79</v>
      </c>
      <c r="AY226" s="247" t="s">
        <v>194</v>
      </c>
    </row>
    <row r="227" spans="2:51" s="13" customFormat="1" ht="12">
      <c r="B227" s="250"/>
      <c r="C227" s="251"/>
      <c r="D227" s="238" t="s">
        <v>258</v>
      </c>
      <c r="E227" s="252" t="s">
        <v>32</v>
      </c>
      <c r="F227" s="253" t="s">
        <v>278</v>
      </c>
      <c r="G227" s="251"/>
      <c r="H227" s="254">
        <v>69.75</v>
      </c>
      <c r="I227" s="255"/>
      <c r="J227" s="251"/>
      <c r="K227" s="251"/>
      <c r="L227" s="256"/>
      <c r="M227" s="257"/>
      <c r="N227" s="258"/>
      <c r="O227" s="258"/>
      <c r="P227" s="258"/>
      <c r="Q227" s="258"/>
      <c r="R227" s="258"/>
      <c r="S227" s="258"/>
      <c r="T227" s="259"/>
      <c r="AT227" s="260" t="s">
        <v>258</v>
      </c>
      <c r="AU227" s="260" t="s">
        <v>136</v>
      </c>
      <c r="AV227" s="13" t="s">
        <v>201</v>
      </c>
      <c r="AW227" s="13" t="s">
        <v>39</v>
      </c>
      <c r="AX227" s="13" t="s">
        <v>79</v>
      </c>
      <c r="AY227" s="260" t="s">
        <v>194</v>
      </c>
    </row>
    <row r="228" spans="2:51" s="12" customFormat="1" ht="12">
      <c r="B228" s="236"/>
      <c r="C228" s="237"/>
      <c r="D228" s="238" t="s">
        <v>258</v>
      </c>
      <c r="E228" s="239" t="s">
        <v>32</v>
      </c>
      <c r="F228" s="240" t="s">
        <v>412</v>
      </c>
      <c r="G228" s="237"/>
      <c r="H228" s="241">
        <v>76.725</v>
      </c>
      <c r="I228" s="242"/>
      <c r="J228" s="237"/>
      <c r="K228" s="237"/>
      <c r="L228" s="243"/>
      <c r="M228" s="244"/>
      <c r="N228" s="245"/>
      <c r="O228" s="245"/>
      <c r="P228" s="245"/>
      <c r="Q228" s="245"/>
      <c r="R228" s="245"/>
      <c r="S228" s="245"/>
      <c r="T228" s="246"/>
      <c r="AT228" s="247" t="s">
        <v>258</v>
      </c>
      <c r="AU228" s="247" t="s">
        <v>136</v>
      </c>
      <c r="AV228" s="12" t="s">
        <v>136</v>
      </c>
      <c r="AW228" s="12" t="s">
        <v>39</v>
      </c>
      <c r="AX228" s="12" t="s">
        <v>21</v>
      </c>
      <c r="AY228" s="247" t="s">
        <v>194</v>
      </c>
    </row>
    <row r="229" spans="2:63" s="11" customFormat="1" ht="22.8" customHeight="1">
      <c r="B229" s="197"/>
      <c r="C229" s="198"/>
      <c r="D229" s="199" t="s">
        <v>78</v>
      </c>
      <c r="E229" s="211" t="s">
        <v>201</v>
      </c>
      <c r="F229" s="211" t="s">
        <v>413</v>
      </c>
      <c r="G229" s="198"/>
      <c r="H229" s="198"/>
      <c r="I229" s="201"/>
      <c r="J229" s="212">
        <f>BK229</f>
        <v>0</v>
      </c>
      <c r="K229" s="198"/>
      <c r="L229" s="203"/>
      <c r="M229" s="204"/>
      <c r="N229" s="205"/>
      <c r="O229" s="205"/>
      <c r="P229" s="206">
        <f>SUM(P230:P250)</f>
        <v>0</v>
      </c>
      <c r="Q229" s="205"/>
      <c r="R229" s="206">
        <f>SUM(R230:R250)</f>
        <v>141.61181155000003</v>
      </c>
      <c r="S229" s="205"/>
      <c r="T229" s="207">
        <f>SUM(T230:T250)</f>
        <v>0</v>
      </c>
      <c r="AR229" s="208" t="s">
        <v>21</v>
      </c>
      <c r="AT229" s="209" t="s">
        <v>78</v>
      </c>
      <c r="AU229" s="209" t="s">
        <v>21</v>
      </c>
      <c r="AY229" s="208" t="s">
        <v>194</v>
      </c>
      <c r="BK229" s="210">
        <f>SUM(BK230:BK250)</f>
        <v>0</v>
      </c>
    </row>
    <row r="230" spans="2:65" s="1" customFormat="1" ht="24" customHeight="1">
      <c r="B230" s="40"/>
      <c r="C230" s="213" t="s">
        <v>414</v>
      </c>
      <c r="D230" s="213" t="s">
        <v>196</v>
      </c>
      <c r="E230" s="214" t="s">
        <v>415</v>
      </c>
      <c r="F230" s="215" t="s">
        <v>416</v>
      </c>
      <c r="G230" s="216" t="s">
        <v>217</v>
      </c>
      <c r="H230" s="217">
        <v>165</v>
      </c>
      <c r="I230" s="218"/>
      <c r="J230" s="219">
        <f>ROUND(I230*H230,2)</f>
        <v>0</v>
      </c>
      <c r="K230" s="215" t="s">
        <v>282</v>
      </c>
      <c r="L230" s="45"/>
      <c r="M230" s="220" t="s">
        <v>32</v>
      </c>
      <c r="N230" s="221" t="s">
        <v>51</v>
      </c>
      <c r="O230" s="85"/>
      <c r="P230" s="222">
        <f>O230*H230</f>
        <v>0</v>
      </c>
      <c r="Q230" s="222">
        <v>0.29037</v>
      </c>
      <c r="R230" s="222">
        <f>Q230*H230</f>
        <v>47.91105</v>
      </c>
      <c r="S230" s="222">
        <v>0</v>
      </c>
      <c r="T230" s="223">
        <f>S230*H230</f>
        <v>0</v>
      </c>
      <c r="AR230" s="224" t="s">
        <v>201</v>
      </c>
      <c r="AT230" s="224" t="s">
        <v>196</v>
      </c>
      <c r="AU230" s="224" t="s">
        <v>136</v>
      </c>
      <c r="AY230" s="18" t="s">
        <v>194</v>
      </c>
      <c r="BE230" s="225">
        <f>IF(N230="základní",J230,0)</f>
        <v>0</v>
      </c>
      <c r="BF230" s="225">
        <f>IF(N230="snížená",J230,0)</f>
        <v>0</v>
      </c>
      <c r="BG230" s="225">
        <f>IF(N230="zákl. přenesená",J230,0)</f>
        <v>0</v>
      </c>
      <c r="BH230" s="225">
        <f>IF(N230="sníž. přenesená",J230,0)</f>
        <v>0</v>
      </c>
      <c r="BI230" s="225">
        <f>IF(N230="nulová",J230,0)</f>
        <v>0</v>
      </c>
      <c r="BJ230" s="18" t="s">
        <v>136</v>
      </c>
      <c r="BK230" s="225">
        <f>ROUND(I230*H230,2)</f>
        <v>0</v>
      </c>
      <c r="BL230" s="18" t="s">
        <v>201</v>
      </c>
      <c r="BM230" s="224" t="s">
        <v>417</v>
      </c>
    </row>
    <row r="231" spans="2:51" s="12" customFormat="1" ht="12">
      <c r="B231" s="236"/>
      <c r="C231" s="237"/>
      <c r="D231" s="238" t="s">
        <v>258</v>
      </c>
      <c r="E231" s="239" t="s">
        <v>32</v>
      </c>
      <c r="F231" s="240" t="s">
        <v>418</v>
      </c>
      <c r="G231" s="237"/>
      <c r="H231" s="241">
        <v>165</v>
      </c>
      <c r="I231" s="242"/>
      <c r="J231" s="237"/>
      <c r="K231" s="237"/>
      <c r="L231" s="243"/>
      <c r="M231" s="244"/>
      <c r="N231" s="245"/>
      <c r="O231" s="245"/>
      <c r="P231" s="245"/>
      <c r="Q231" s="245"/>
      <c r="R231" s="245"/>
      <c r="S231" s="245"/>
      <c r="T231" s="246"/>
      <c r="AT231" s="247" t="s">
        <v>258</v>
      </c>
      <c r="AU231" s="247" t="s">
        <v>136</v>
      </c>
      <c r="AV231" s="12" t="s">
        <v>136</v>
      </c>
      <c r="AW231" s="12" t="s">
        <v>39</v>
      </c>
      <c r="AX231" s="12" t="s">
        <v>21</v>
      </c>
      <c r="AY231" s="247" t="s">
        <v>194</v>
      </c>
    </row>
    <row r="232" spans="2:65" s="1" customFormat="1" ht="24" customHeight="1">
      <c r="B232" s="40"/>
      <c r="C232" s="213" t="s">
        <v>419</v>
      </c>
      <c r="D232" s="213" t="s">
        <v>196</v>
      </c>
      <c r="E232" s="214" t="s">
        <v>420</v>
      </c>
      <c r="F232" s="215" t="s">
        <v>421</v>
      </c>
      <c r="G232" s="216" t="s">
        <v>217</v>
      </c>
      <c r="H232" s="217">
        <v>150</v>
      </c>
      <c r="I232" s="218"/>
      <c r="J232" s="219">
        <f>ROUND(I232*H232,2)</f>
        <v>0</v>
      </c>
      <c r="K232" s="215" t="s">
        <v>282</v>
      </c>
      <c r="L232" s="45"/>
      <c r="M232" s="220" t="s">
        <v>32</v>
      </c>
      <c r="N232" s="221" t="s">
        <v>51</v>
      </c>
      <c r="O232" s="85"/>
      <c r="P232" s="222">
        <f>O232*H232</f>
        <v>0</v>
      </c>
      <c r="Q232" s="222">
        <v>0.00524</v>
      </c>
      <c r="R232" s="222">
        <f>Q232*H232</f>
        <v>0.786</v>
      </c>
      <c r="S232" s="222">
        <v>0</v>
      </c>
      <c r="T232" s="223">
        <f>S232*H232</f>
        <v>0</v>
      </c>
      <c r="AR232" s="224" t="s">
        <v>201</v>
      </c>
      <c r="AT232" s="224" t="s">
        <v>196</v>
      </c>
      <c r="AU232" s="224" t="s">
        <v>136</v>
      </c>
      <c r="AY232" s="18" t="s">
        <v>194</v>
      </c>
      <c r="BE232" s="225">
        <f>IF(N232="základní",J232,0)</f>
        <v>0</v>
      </c>
      <c r="BF232" s="225">
        <f>IF(N232="snížená",J232,0)</f>
        <v>0</v>
      </c>
      <c r="BG232" s="225">
        <f>IF(N232="zákl. přenesená",J232,0)</f>
        <v>0</v>
      </c>
      <c r="BH232" s="225">
        <f>IF(N232="sníž. přenesená",J232,0)</f>
        <v>0</v>
      </c>
      <c r="BI232" s="225">
        <f>IF(N232="nulová",J232,0)</f>
        <v>0</v>
      </c>
      <c r="BJ232" s="18" t="s">
        <v>136</v>
      </c>
      <c r="BK232" s="225">
        <f>ROUND(I232*H232,2)</f>
        <v>0</v>
      </c>
      <c r="BL232" s="18" t="s">
        <v>201</v>
      </c>
      <c r="BM232" s="224" t="s">
        <v>422</v>
      </c>
    </row>
    <row r="233" spans="2:65" s="1" customFormat="1" ht="24" customHeight="1">
      <c r="B233" s="40"/>
      <c r="C233" s="213" t="s">
        <v>29</v>
      </c>
      <c r="D233" s="213" t="s">
        <v>196</v>
      </c>
      <c r="E233" s="214" t="s">
        <v>423</v>
      </c>
      <c r="F233" s="215" t="s">
        <v>424</v>
      </c>
      <c r="G233" s="216" t="s">
        <v>217</v>
      </c>
      <c r="H233" s="217">
        <v>150</v>
      </c>
      <c r="I233" s="218"/>
      <c r="J233" s="219">
        <f>ROUND(I233*H233,2)</f>
        <v>0</v>
      </c>
      <c r="K233" s="215" t="s">
        <v>282</v>
      </c>
      <c r="L233" s="45"/>
      <c r="M233" s="220" t="s">
        <v>32</v>
      </c>
      <c r="N233" s="221" t="s">
        <v>51</v>
      </c>
      <c r="O233" s="85"/>
      <c r="P233" s="222">
        <f>O233*H233</f>
        <v>0</v>
      </c>
      <c r="Q233" s="222">
        <v>0</v>
      </c>
      <c r="R233" s="222">
        <f>Q233*H233</f>
        <v>0</v>
      </c>
      <c r="S233" s="222">
        <v>0</v>
      </c>
      <c r="T233" s="223">
        <f>S233*H233</f>
        <v>0</v>
      </c>
      <c r="AR233" s="224" t="s">
        <v>201</v>
      </c>
      <c r="AT233" s="224" t="s">
        <v>196</v>
      </c>
      <c r="AU233" s="224" t="s">
        <v>136</v>
      </c>
      <c r="AY233" s="18" t="s">
        <v>194</v>
      </c>
      <c r="BE233" s="225">
        <f>IF(N233="základní",J233,0)</f>
        <v>0</v>
      </c>
      <c r="BF233" s="225">
        <f>IF(N233="snížená",J233,0)</f>
        <v>0</v>
      </c>
      <c r="BG233" s="225">
        <f>IF(N233="zákl. přenesená",J233,0)</f>
        <v>0</v>
      </c>
      <c r="BH233" s="225">
        <f>IF(N233="sníž. přenesená",J233,0)</f>
        <v>0</v>
      </c>
      <c r="BI233" s="225">
        <f>IF(N233="nulová",J233,0)</f>
        <v>0</v>
      </c>
      <c r="BJ233" s="18" t="s">
        <v>136</v>
      </c>
      <c r="BK233" s="225">
        <f>ROUND(I233*H233,2)</f>
        <v>0</v>
      </c>
      <c r="BL233" s="18" t="s">
        <v>201</v>
      </c>
      <c r="BM233" s="224" t="s">
        <v>425</v>
      </c>
    </row>
    <row r="234" spans="2:65" s="1" customFormat="1" ht="24" customHeight="1">
      <c r="B234" s="40"/>
      <c r="C234" s="213" t="s">
        <v>426</v>
      </c>
      <c r="D234" s="213" t="s">
        <v>196</v>
      </c>
      <c r="E234" s="214" t="s">
        <v>427</v>
      </c>
      <c r="F234" s="215" t="s">
        <v>428</v>
      </c>
      <c r="G234" s="216" t="s">
        <v>242</v>
      </c>
      <c r="H234" s="217">
        <v>0.2</v>
      </c>
      <c r="I234" s="218"/>
      <c r="J234" s="219">
        <f>ROUND(I234*H234,2)</f>
        <v>0</v>
      </c>
      <c r="K234" s="215" t="s">
        <v>200</v>
      </c>
      <c r="L234" s="45"/>
      <c r="M234" s="220" t="s">
        <v>32</v>
      </c>
      <c r="N234" s="221" t="s">
        <v>51</v>
      </c>
      <c r="O234" s="85"/>
      <c r="P234" s="222">
        <f>O234*H234</f>
        <v>0</v>
      </c>
      <c r="Q234" s="222">
        <v>0.01954</v>
      </c>
      <c r="R234" s="222">
        <f>Q234*H234</f>
        <v>0.003908</v>
      </c>
      <c r="S234" s="222">
        <v>0</v>
      </c>
      <c r="T234" s="223">
        <f>S234*H234</f>
        <v>0</v>
      </c>
      <c r="AR234" s="224" t="s">
        <v>201</v>
      </c>
      <c r="AT234" s="224" t="s">
        <v>196</v>
      </c>
      <c r="AU234" s="224" t="s">
        <v>136</v>
      </c>
      <c r="AY234" s="18" t="s">
        <v>194</v>
      </c>
      <c r="BE234" s="225">
        <f>IF(N234="základní",J234,0)</f>
        <v>0</v>
      </c>
      <c r="BF234" s="225">
        <f>IF(N234="snížená",J234,0)</f>
        <v>0</v>
      </c>
      <c r="BG234" s="225">
        <f>IF(N234="zákl. přenesená",J234,0)</f>
        <v>0</v>
      </c>
      <c r="BH234" s="225">
        <f>IF(N234="sníž. přenesená",J234,0)</f>
        <v>0</v>
      </c>
      <c r="BI234" s="225">
        <f>IF(N234="nulová",J234,0)</f>
        <v>0</v>
      </c>
      <c r="BJ234" s="18" t="s">
        <v>136</v>
      </c>
      <c r="BK234" s="225">
        <f>ROUND(I234*H234,2)</f>
        <v>0</v>
      </c>
      <c r="BL234" s="18" t="s">
        <v>201</v>
      </c>
      <c r="BM234" s="224" t="s">
        <v>429</v>
      </c>
    </row>
    <row r="235" spans="2:65" s="1" customFormat="1" ht="16.5" customHeight="1">
      <c r="B235" s="40"/>
      <c r="C235" s="226" t="s">
        <v>430</v>
      </c>
      <c r="D235" s="226" t="s">
        <v>249</v>
      </c>
      <c r="E235" s="227" t="s">
        <v>431</v>
      </c>
      <c r="F235" s="228" t="s">
        <v>432</v>
      </c>
      <c r="G235" s="229" t="s">
        <v>242</v>
      </c>
      <c r="H235" s="230">
        <v>0.2</v>
      </c>
      <c r="I235" s="231"/>
      <c r="J235" s="232">
        <f>ROUND(I235*H235,2)</f>
        <v>0</v>
      </c>
      <c r="K235" s="228" t="s">
        <v>32</v>
      </c>
      <c r="L235" s="233"/>
      <c r="M235" s="234" t="s">
        <v>32</v>
      </c>
      <c r="N235" s="235" t="s">
        <v>51</v>
      </c>
      <c r="O235" s="85"/>
      <c r="P235" s="222">
        <f>O235*H235</f>
        <v>0</v>
      </c>
      <c r="Q235" s="222">
        <v>1</v>
      </c>
      <c r="R235" s="222">
        <f>Q235*H235</f>
        <v>0.2</v>
      </c>
      <c r="S235" s="222">
        <v>0</v>
      </c>
      <c r="T235" s="223">
        <f>S235*H235</f>
        <v>0</v>
      </c>
      <c r="AR235" s="224" t="s">
        <v>227</v>
      </c>
      <c r="AT235" s="224" t="s">
        <v>249</v>
      </c>
      <c r="AU235" s="224" t="s">
        <v>136</v>
      </c>
      <c r="AY235" s="18" t="s">
        <v>194</v>
      </c>
      <c r="BE235" s="225">
        <f>IF(N235="základní",J235,0)</f>
        <v>0</v>
      </c>
      <c r="BF235" s="225">
        <f>IF(N235="snížená",J235,0)</f>
        <v>0</v>
      </c>
      <c r="BG235" s="225">
        <f>IF(N235="zákl. přenesená",J235,0)</f>
        <v>0</v>
      </c>
      <c r="BH235" s="225">
        <f>IF(N235="sníž. přenesená",J235,0)</f>
        <v>0</v>
      </c>
      <c r="BI235" s="225">
        <f>IF(N235="nulová",J235,0)</f>
        <v>0</v>
      </c>
      <c r="BJ235" s="18" t="s">
        <v>136</v>
      </c>
      <c r="BK235" s="225">
        <f>ROUND(I235*H235,2)</f>
        <v>0</v>
      </c>
      <c r="BL235" s="18" t="s">
        <v>201</v>
      </c>
      <c r="BM235" s="224" t="s">
        <v>433</v>
      </c>
    </row>
    <row r="236" spans="2:65" s="1" customFormat="1" ht="16.5" customHeight="1">
      <c r="B236" s="40"/>
      <c r="C236" s="213" t="s">
        <v>434</v>
      </c>
      <c r="D236" s="213" t="s">
        <v>196</v>
      </c>
      <c r="E236" s="214" t="s">
        <v>435</v>
      </c>
      <c r="F236" s="215" t="s">
        <v>436</v>
      </c>
      <c r="G236" s="216" t="s">
        <v>199</v>
      </c>
      <c r="H236" s="217">
        <v>1.8</v>
      </c>
      <c r="I236" s="218"/>
      <c r="J236" s="219">
        <f>ROUND(I236*H236,2)</f>
        <v>0</v>
      </c>
      <c r="K236" s="215" t="s">
        <v>200</v>
      </c>
      <c r="L236" s="45"/>
      <c r="M236" s="220" t="s">
        <v>32</v>
      </c>
      <c r="N236" s="221" t="s">
        <v>51</v>
      </c>
      <c r="O236" s="85"/>
      <c r="P236" s="222">
        <f>O236*H236</f>
        <v>0</v>
      </c>
      <c r="Q236" s="222">
        <v>2.4534</v>
      </c>
      <c r="R236" s="222">
        <f>Q236*H236</f>
        <v>4.416119999999999</v>
      </c>
      <c r="S236" s="222">
        <v>0</v>
      </c>
      <c r="T236" s="223">
        <f>S236*H236</f>
        <v>0</v>
      </c>
      <c r="AR236" s="224" t="s">
        <v>201</v>
      </c>
      <c r="AT236" s="224" t="s">
        <v>196</v>
      </c>
      <c r="AU236" s="224" t="s">
        <v>136</v>
      </c>
      <c r="AY236" s="18" t="s">
        <v>194</v>
      </c>
      <c r="BE236" s="225">
        <f>IF(N236="základní",J236,0)</f>
        <v>0</v>
      </c>
      <c r="BF236" s="225">
        <f>IF(N236="snížená",J236,0)</f>
        <v>0</v>
      </c>
      <c r="BG236" s="225">
        <f>IF(N236="zákl. přenesená",J236,0)</f>
        <v>0</v>
      </c>
      <c r="BH236" s="225">
        <f>IF(N236="sníž. přenesená",J236,0)</f>
        <v>0</v>
      </c>
      <c r="BI236" s="225">
        <f>IF(N236="nulová",J236,0)</f>
        <v>0</v>
      </c>
      <c r="BJ236" s="18" t="s">
        <v>136</v>
      </c>
      <c r="BK236" s="225">
        <f>ROUND(I236*H236,2)</f>
        <v>0</v>
      </c>
      <c r="BL236" s="18" t="s">
        <v>201</v>
      </c>
      <c r="BM236" s="224" t="s">
        <v>437</v>
      </c>
    </row>
    <row r="237" spans="2:65" s="1" customFormat="1" ht="16.5" customHeight="1">
      <c r="B237" s="40"/>
      <c r="C237" s="213" t="s">
        <v>438</v>
      </c>
      <c r="D237" s="213" t="s">
        <v>196</v>
      </c>
      <c r="E237" s="214" t="s">
        <v>439</v>
      </c>
      <c r="F237" s="215" t="s">
        <v>440</v>
      </c>
      <c r="G237" s="216" t="s">
        <v>217</v>
      </c>
      <c r="H237" s="217">
        <v>4.5</v>
      </c>
      <c r="I237" s="218"/>
      <c r="J237" s="219">
        <f>ROUND(I237*H237,2)</f>
        <v>0</v>
      </c>
      <c r="K237" s="215" t="s">
        <v>200</v>
      </c>
      <c r="L237" s="45"/>
      <c r="M237" s="220" t="s">
        <v>32</v>
      </c>
      <c r="N237" s="221" t="s">
        <v>51</v>
      </c>
      <c r="O237" s="85"/>
      <c r="P237" s="222">
        <f>O237*H237</f>
        <v>0</v>
      </c>
      <c r="Q237" s="222">
        <v>0.00519</v>
      </c>
      <c r="R237" s="222">
        <f>Q237*H237</f>
        <v>0.023355</v>
      </c>
      <c r="S237" s="222">
        <v>0</v>
      </c>
      <c r="T237" s="223">
        <f>S237*H237</f>
        <v>0</v>
      </c>
      <c r="AR237" s="224" t="s">
        <v>201</v>
      </c>
      <c r="AT237" s="224" t="s">
        <v>196</v>
      </c>
      <c r="AU237" s="224" t="s">
        <v>136</v>
      </c>
      <c r="AY237" s="18" t="s">
        <v>194</v>
      </c>
      <c r="BE237" s="225">
        <f>IF(N237="základní",J237,0)</f>
        <v>0</v>
      </c>
      <c r="BF237" s="225">
        <f>IF(N237="snížená",J237,0)</f>
        <v>0</v>
      </c>
      <c r="BG237" s="225">
        <f>IF(N237="zákl. přenesená",J237,0)</f>
        <v>0</v>
      </c>
      <c r="BH237" s="225">
        <f>IF(N237="sníž. přenesená",J237,0)</f>
        <v>0</v>
      </c>
      <c r="BI237" s="225">
        <f>IF(N237="nulová",J237,0)</f>
        <v>0</v>
      </c>
      <c r="BJ237" s="18" t="s">
        <v>136</v>
      </c>
      <c r="BK237" s="225">
        <f>ROUND(I237*H237,2)</f>
        <v>0</v>
      </c>
      <c r="BL237" s="18" t="s">
        <v>201</v>
      </c>
      <c r="BM237" s="224" t="s">
        <v>441</v>
      </c>
    </row>
    <row r="238" spans="2:65" s="1" customFormat="1" ht="16.5" customHeight="1">
      <c r="B238" s="40"/>
      <c r="C238" s="213" t="s">
        <v>442</v>
      </c>
      <c r="D238" s="213" t="s">
        <v>196</v>
      </c>
      <c r="E238" s="214" t="s">
        <v>443</v>
      </c>
      <c r="F238" s="215" t="s">
        <v>444</v>
      </c>
      <c r="G238" s="216" t="s">
        <v>217</v>
      </c>
      <c r="H238" s="217">
        <v>4.5</v>
      </c>
      <c r="I238" s="218"/>
      <c r="J238" s="219">
        <f>ROUND(I238*H238,2)</f>
        <v>0</v>
      </c>
      <c r="K238" s="215" t="s">
        <v>200</v>
      </c>
      <c r="L238" s="45"/>
      <c r="M238" s="220" t="s">
        <v>32</v>
      </c>
      <c r="N238" s="221" t="s">
        <v>51</v>
      </c>
      <c r="O238" s="85"/>
      <c r="P238" s="222">
        <f>O238*H238</f>
        <v>0</v>
      </c>
      <c r="Q238" s="222">
        <v>0</v>
      </c>
      <c r="R238" s="222">
        <f>Q238*H238</f>
        <v>0</v>
      </c>
      <c r="S238" s="222">
        <v>0</v>
      </c>
      <c r="T238" s="223">
        <f>S238*H238</f>
        <v>0</v>
      </c>
      <c r="AR238" s="224" t="s">
        <v>201</v>
      </c>
      <c r="AT238" s="224" t="s">
        <v>196</v>
      </c>
      <c r="AU238" s="224" t="s">
        <v>136</v>
      </c>
      <c r="AY238" s="18" t="s">
        <v>194</v>
      </c>
      <c r="BE238" s="225">
        <f>IF(N238="základní",J238,0)</f>
        <v>0</v>
      </c>
      <c r="BF238" s="225">
        <f>IF(N238="snížená",J238,0)</f>
        <v>0</v>
      </c>
      <c r="BG238" s="225">
        <f>IF(N238="zákl. přenesená",J238,0)</f>
        <v>0</v>
      </c>
      <c r="BH238" s="225">
        <f>IF(N238="sníž. přenesená",J238,0)</f>
        <v>0</v>
      </c>
      <c r="BI238" s="225">
        <f>IF(N238="nulová",J238,0)</f>
        <v>0</v>
      </c>
      <c r="BJ238" s="18" t="s">
        <v>136</v>
      </c>
      <c r="BK238" s="225">
        <f>ROUND(I238*H238,2)</f>
        <v>0</v>
      </c>
      <c r="BL238" s="18" t="s">
        <v>201</v>
      </c>
      <c r="BM238" s="224" t="s">
        <v>445</v>
      </c>
    </row>
    <row r="239" spans="2:65" s="1" customFormat="1" ht="16.5" customHeight="1">
      <c r="B239" s="40"/>
      <c r="C239" s="213" t="s">
        <v>446</v>
      </c>
      <c r="D239" s="213" t="s">
        <v>196</v>
      </c>
      <c r="E239" s="214" t="s">
        <v>447</v>
      </c>
      <c r="F239" s="215" t="s">
        <v>448</v>
      </c>
      <c r="G239" s="216" t="s">
        <v>242</v>
      </c>
      <c r="H239" s="217">
        <v>0.1</v>
      </c>
      <c r="I239" s="218"/>
      <c r="J239" s="219">
        <f>ROUND(I239*H239,2)</f>
        <v>0</v>
      </c>
      <c r="K239" s="215" t="s">
        <v>200</v>
      </c>
      <c r="L239" s="45"/>
      <c r="M239" s="220" t="s">
        <v>32</v>
      </c>
      <c r="N239" s="221" t="s">
        <v>51</v>
      </c>
      <c r="O239" s="85"/>
      <c r="P239" s="222">
        <f>O239*H239</f>
        <v>0</v>
      </c>
      <c r="Q239" s="222">
        <v>1.05156</v>
      </c>
      <c r="R239" s="222">
        <f>Q239*H239</f>
        <v>0.10515600000000001</v>
      </c>
      <c r="S239" s="222">
        <v>0</v>
      </c>
      <c r="T239" s="223">
        <f>S239*H239</f>
        <v>0</v>
      </c>
      <c r="AR239" s="224" t="s">
        <v>201</v>
      </c>
      <c r="AT239" s="224" t="s">
        <v>196</v>
      </c>
      <c r="AU239" s="224" t="s">
        <v>136</v>
      </c>
      <c r="AY239" s="18" t="s">
        <v>194</v>
      </c>
      <c r="BE239" s="225">
        <f>IF(N239="základní",J239,0)</f>
        <v>0</v>
      </c>
      <c r="BF239" s="225">
        <f>IF(N239="snížená",J239,0)</f>
        <v>0</v>
      </c>
      <c r="BG239" s="225">
        <f>IF(N239="zákl. přenesená",J239,0)</f>
        <v>0</v>
      </c>
      <c r="BH239" s="225">
        <f>IF(N239="sníž. přenesená",J239,0)</f>
        <v>0</v>
      </c>
      <c r="BI239" s="225">
        <f>IF(N239="nulová",J239,0)</f>
        <v>0</v>
      </c>
      <c r="BJ239" s="18" t="s">
        <v>136</v>
      </c>
      <c r="BK239" s="225">
        <f>ROUND(I239*H239,2)</f>
        <v>0</v>
      </c>
      <c r="BL239" s="18" t="s">
        <v>201</v>
      </c>
      <c r="BM239" s="224" t="s">
        <v>449</v>
      </c>
    </row>
    <row r="240" spans="2:65" s="1" customFormat="1" ht="24" customHeight="1">
      <c r="B240" s="40"/>
      <c r="C240" s="213" t="s">
        <v>450</v>
      </c>
      <c r="D240" s="213" t="s">
        <v>196</v>
      </c>
      <c r="E240" s="214" t="s">
        <v>451</v>
      </c>
      <c r="F240" s="215" t="s">
        <v>452</v>
      </c>
      <c r="G240" s="216" t="s">
        <v>262</v>
      </c>
      <c r="H240" s="217">
        <v>194.13</v>
      </c>
      <c r="I240" s="218"/>
      <c r="J240" s="219">
        <f>ROUND(I240*H240,2)</f>
        <v>0</v>
      </c>
      <c r="K240" s="215" t="s">
        <v>200</v>
      </c>
      <c r="L240" s="45"/>
      <c r="M240" s="220" t="s">
        <v>32</v>
      </c>
      <c r="N240" s="221" t="s">
        <v>51</v>
      </c>
      <c r="O240" s="85"/>
      <c r="P240" s="222">
        <f>O240*H240</f>
        <v>0</v>
      </c>
      <c r="Q240" s="222">
        <v>0.2227</v>
      </c>
      <c r="R240" s="222">
        <f>Q240*H240</f>
        <v>43.232751</v>
      </c>
      <c r="S240" s="222">
        <v>0</v>
      </c>
      <c r="T240" s="223">
        <f>S240*H240</f>
        <v>0</v>
      </c>
      <c r="AR240" s="224" t="s">
        <v>201</v>
      </c>
      <c r="AT240" s="224" t="s">
        <v>196</v>
      </c>
      <c r="AU240" s="224" t="s">
        <v>136</v>
      </c>
      <c r="AY240" s="18" t="s">
        <v>194</v>
      </c>
      <c r="BE240" s="225">
        <f>IF(N240="základní",J240,0)</f>
        <v>0</v>
      </c>
      <c r="BF240" s="225">
        <f>IF(N240="snížená",J240,0)</f>
        <v>0</v>
      </c>
      <c r="BG240" s="225">
        <f>IF(N240="zákl. přenesená",J240,0)</f>
        <v>0</v>
      </c>
      <c r="BH240" s="225">
        <f>IF(N240="sníž. přenesená",J240,0)</f>
        <v>0</v>
      </c>
      <c r="BI240" s="225">
        <f>IF(N240="nulová",J240,0)</f>
        <v>0</v>
      </c>
      <c r="BJ240" s="18" t="s">
        <v>136</v>
      </c>
      <c r="BK240" s="225">
        <f>ROUND(I240*H240,2)</f>
        <v>0</v>
      </c>
      <c r="BL240" s="18" t="s">
        <v>201</v>
      </c>
      <c r="BM240" s="224" t="s">
        <v>453</v>
      </c>
    </row>
    <row r="241" spans="2:51" s="14" customFormat="1" ht="12">
      <c r="B241" s="261"/>
      <c r="C241" s="262"/>
      <c r="D241" s="238" t="s">
        <v>258</v>
      </c>
      <c r="E241" s="263" t="s">
        <v>32</v>
      </c>
      <c r="F241" s="264" t="s">
        <v>297</v>
      </c>
      <c r="G241" s="262"/>
      <c r="H241" s="263" t="s">
        <v>32</v>
      </c>
      <c r="I241" s="265"/>
      <c r="J241" s="262"/>
      <c r="K241" s="262"/>
      <c r="L241" s="266"/>
      <c r="M241" s="267"/>
      <c r="N241" s="268"/>
      <c r="O241" s="268"/>
      <c r="P241" s="268"/>
      <c r="Q241" s="268"/>
      <c r="R241" s="268"/>
      <c r="S241" s="268"/>
      <c r="T241" s="269"/>
      <c r="AT241" s="270" t="s">
        <v>258</v>
      </c>
      <c r="AU241" s="270" t="s">
        <v>136</v>
      </c>
      <c r="AV241" s="14" t="s">
        <v>21</v>
      </c>
      <c r="AW241" s="14" t="s">
        <v>39</v>
      </c>
      <c r="AX241" s="14" t="s">
        <v>79</v>
      </c>
      <c r="AY241" s="270" t="s">
        <v>194</v>
      </c>
    </row>
    <row r="242" spans="2:51" s="12" customFormat="1" ht="12">
      <c r="B242" s="236"/>
      <c r="C242" s="237"/>
      <c r="D242" s="238" t="s">
        <v>258</v>
      </c>
      <c r="E242" s="239" t="s">
        <v>32</v>
      </c>
      <c r="F242" s="240" t="s">
        <v>454</v>
      </c>
      <c r="G242" s="237"/>
      <c r="H242" s="241">
        <v>77.315</v>
      </c>
      <c r="I242" s="242"/>
      <c r="J242" s="237"/>
      <c r="K242" s="237"/>
      <c r="L242" s="243"/>
      <c r="M242" s="244"/>
      <c r="N242" s="245"/>
      <c r="O242" s="245"/>
      <c r="P242" s="245"/>
      <c r="Q242" s="245"/>
      <c r="R242" s="245"/>
      <c r="S242" s="245"/>
      <c r="T242" s="246"/>
      <c r="AT242" s="247" t="s">
        <v>258</v>
      </c>
      <c r="AU242" s="247" t="s">
        <v>136</v>
      </c>
      <c r="AV242" s="12" t="s">
        <v>136</v>
      </c>
      <c r="AW242" s="12" t="s">
        <v>39</v>
      </c>
      <c r="AX242" s="12" t="s">
        <v>79</v>
      </c>
      <c r="AY242" s="247" t="s">
        <v>194</v>
      </c>
    </row>
    <row r="243" spans="2:51" s="12" customFormat="1" ht="12">
      <c r="B243" s="236"/>
      <c r="C243" s="237"/>
      <c r="D243" s="238" t="s">
        <v>258</v>
      </c>
      <c r="E243" s="239" t="s">
        <v>32</v>
      </c>
      <c r="F243" s="240" t="s">
        <v>455</v>
      </c>
      <c r="G243" s="237"/>
      <c r="H243" s="241">
        <v>19.75</v>
      </c>
      <c r="I243" s="242"/>
      <c r="J243" s="237"/>
      <c r="K243" s="237"/>
      <c r="L243" s="243"/>
      <c r="M243" s="244"/>
      <c r="N243" s="245"/>
      <c r="O243" s="245"/>
      <c r="P243" s="245"/>
      <c r="Q243" s="245"/>
      <c r="R243" s="245"/>
      <c r="S243" s="245"/>
      <c r="T243" s="246"/>
      <c r="AT243" s="247" t="s">
        <v>258</v>
      </c>
      <c r="AU243" s="247" t="s">
        <v>136</v>
      </c>
      <c r="AV243" s="12" t="s">
        <v>136</v>
      </c>
      <c r="AW243" s="12" t="s">
        <v>39</v>
      </c>
      <c r="AX243" s="12" t="s">
        <v>79</v>
      </c>
      <c r="AY243" s="247" t="s">
        <v>194</v>
      </c>
    </row>
    <row r="244" spans="2:51" s="14" customFormat="1" ht="12">
      <c r="B244" s="261"/>
      <c r="C244" s="262"/>
      <c r="D244" s="238" t="s">
        <v>258</v>
      </c>
      <c r="E244" s="263" t="s">
        <v>32</v>
      </c>
      <c r="F244" s="264" t="s">
        <v>456</v>
      </c>
      <c r="G244" s="262"/>
      <c r="H244" s="263" t="s">
        <v>32</v>
      </c>
      <c r="I244" s="265"/>
      <c r="J244" s="262"/>
      <c r="K244" s="262"/>
      <c r="L244" s="266"/>
      <c r="M244" s="267"/>
      <c r="N244" s="268"/>
      <c r="O244" s="268"/>
      <c r="P244" s="268"/>
      <c r="Q244" s="268"/>
      <c r="R244" s="268"/>
      <c r="S244" s="268"/>
      <c r="T244" s="269"/>
      <c r="AT244" s="270" t="s">
        <v>258</v>
      </c>
      <c r="AU244" s="270" t="s">
        <v>136</v>
      </c>
      <c r="AV244" s="14" t="s">
        <v>21</v>
      </c>
      <c r="AW244" s="14" t="s">
        <v>39</v>
      </c>
      <c r="AX244" s="14" t="s">
        <v>79</v>
      </c>
      <c r="AY244" s="270" t="s">
        <v>194</v>
      </c>
    </row>
    <row r="245" spans="2:51" s="12" customFormat="1" ht="12">
      <c r="B245" s="236"/>
      <c r="C245" s="237"/>
      <c r="D245" s="238" t="s">
        <v>258</v>
      </c>
      <c r="E245" s="239" t="s">
        <v>32</v>
      </c>
      <c r="F245" s="240" t="s">
        <v>457</v>
      </c>
      <c r="G245" s="237"/>
      <c r="H245" s="241">
        <v>97.065</v>
      </c>
      <c r="I245" s="242"/>
      <c r="J245" s="237"/>
      <c r="K245" s="237"/>
      <c r="L245" s="243"/>
      <c r="M245" s="244"/>
      <c r="N245" s="245"/>
      <c r="O245" s="245"/>
      <c r="P245" s="245"/>
      <c r="Q245" s="245"/>
      <c r="R245" s="245"/>
      <c r="S245" s="245"/>
      <c r="T245" s="246"/>
      <c r="AT245" s="247" t="s">
        <v>258</v>
      </c>
      <c r="AU245" s="247" t="s">
        <v>136</v>
      </c>
      <c r="AV245" s="12" t="s">
        <v>136</v>
      </c>
      <c r="AW245" s="12" t="s">
        <v>39</v>
      </c>
      <c r="AX245" s="12" t="s">
        <v>79</v>
      </c>
      <c r="AY245" s="247" t="s">
        <v>194</v>
      </c>
    </row>
    <row r="246" spans="2:51" s="13" customFormat="1" ht="12">
      <c r="B246" s="250"/>
      <c r="C246" s="251"/>
      <c r="D246" s="238" t="s">
        <v>258</v>
      </c>
      <c r="E246" s="252" t="s">
        <v>32</v>
      </c>
      <c r="F246" s="253" t="s">
        <v>278</v>
      </c>
      <c r="G246" s="251"/>
      <c r="H246" s="254">
        <v>194.13</v>
      </c>
      <c r="I246" s="255"/>
      <c r="J246" s="251"/>
      <c r="K246" s="251"/>
      <c r="L246" s="256"/>
      <c r="M246" s="257"/>
      <c r="N246" s="258"/>
      <c r="O246" s="258"/>
      <c r="P246" s="258"/>
      <c r="Q246" s="258"/>
      <c r="R246" s="258"/>
      <c r="S246" s="258"/>
      <c r="T246" s="259"/>
      <c r="AT246" s="260" t="s">
        <v>258</v>
      </c>
      <c r="AU246" s="260" t="s">
        <v>136</v>
      </c>
      <c r="AV246" s="13" t="s">
        <v>201</v>
      </c>
      <c r="AW246" s="13" t="s">
        <v>39</v>
      </c>
      <c r="AX246" s="13" t="s">
        <v>21</v>
      </c>
      <c r="AY246" s="260" t="s">
        <v>194</v>
      </c>
    </row>
    <row r="247" spans="2:65" s="1" customFormat="1" ht="16.5" customHeight="1">
      <c r="B247" s="40"/>
      <c r="C247" s="226" t="s">
        <v>458</v>
      </c>
      <c r="D247" s="226" t="s">
        <v>249</v>
      </c>
      <c r="E247" s="227" t="s">
        <v>459</v>
      </c>
      <c r="F247" s="228" t="s">
        <v>303</v>
      </c>
      <c r="G247" s="229" t="s">
        <v>242</v>
      </c>
      <c r="H247" s="230">
        <v>0.678</v>
      </c>
      <c r="I247" s="231"/>
      <c r="J247" s="232">
        <f>ROUND(I247*H247,2)</f>
        <v>0</v>
      </c>
      <c r="K247" s="228" t="s">
        <v>32</v>
      </c>
      <c r="L247" s="233"/>
      <c r="M247" s="234" t="s">
        <v>32</v>
      </c>
      <c r="N247" s="235" t="s">
        <v>51</v>
      </c>
      <c r="O247" s="85"/>
      <c r="P247" s="222">
        <f>O247*H247</f>
        <v>0</v>
      </c>
      <c r="Q247" s="222">
        <v>0</v>
      </c>
      <c r="R247" s="222">
        <f>Q247*H247</f>
        <v>0</v>
      </c>
      <c r="S247" s="222">
        <v>0</v>
      </c>
      <c r="T247" s="223">
        <f>S247*H247</f>
        <v>0</v>
      </c>
      <c r="AR247" s="224" t="s">
        <v>227</v>
      </c>
      <c r="AT247" s="224" t="s">
        <v>249</v>
      </c>
      <c r="AU247" s="224" t="s">
        <v>136</v>
      </c>
      <c r="AY247" s="18" t="s">
        <v>194</v>
      </c>
      <c r="BE247" s="225">
        <f>IF(N247="základní",J247,0)</f>
        <v>0</v>
      </c>
      <c r="BF247" s="225">
        <f>IF(N247="snížená",J247,0)</f>
        <v>0</v>
      </c>
      <c r="BG247" s="225">
        <f>IF(N247="zákl. přenesená",J247,0)</f>
        <v>0</v>
      </c>
      <c r="BH247" s="225">
        <f>IF(N247="sníž. přenesená",J247,0)</f>
        <v>0</v>
      </c>
      <c r="BI247" s="225">
        <f>IF(N247="nulová",J247,0)</f>
        <v>0</v>
      </c>
      <c r="BJ247" s="18" t="s">
        <v>136</v>
      </c>
      <c r="BK247" s="225">
        <f>ROUND(I247*H247,2)</f>
        <v>0</v>
      </c>
      <c r="BL247" s="18" t="s">
        <v>201</v>
      </c>
      <c r="BM247" s="224" t="s">
        <v>460</v>
      </c>
    </row>
    <row r="248" spans="2:65" s="1" customFormat="1" ht="24" customHeight="1">
      <c r="B248" s="40"/>
      <c r="C248" s="213" t="s">
        <v>461</v>
      </c>
      <c r="D248" s="213" t="s">
        <v>196</v>
      </c>
      <c r="E248" s="214" t="s">
        <v>462</v>
      </c>
      <c r="F248" s="215" t="s">
        <v>463</v>
      </c>
      <c r="G248" s="216" t="s">
        <v>199</v>
      </c>
      <c r="H248" s="217">
        <v>18.315</v>
      </c>
      <c r="I248" s="218"/>
      <c r="J248" s="219">
        <f>ROUND(I248*H248,2)</f>
        <v>0</v>
      </c>
      <c r="K248" s="215" t="s">
        <v>200</v>
      </c>
      <c r="L248" s="45"/>
      <c r="M248" s="220" t="s">
        <v>32</v>
      </c>
      <c r="N248" s="221" t="s">
        <v>51</v>
      </c>
      <c r="O248" s="85"/>
      <c r="P248" s="222">
        <f>O248*H248</f>
        <v>0</v>
      </c>
      <c r="Q248" s="222">
        <v>2.45337</v>
      </c>
      <c r="R248" s="222">
        <f>Q248*H248</f>
        <v>44.93347155000001</v>
      </c>
      <c r="S248" s="222">
        <v>0</v>
      </c>
      <c r="T248" s="223">
        <f>S248*H248</f>
        <v>0</v>
      </c>
      <c r="AR248" s="224" t="s">
        <v>201</v>
      </c>
      <c r="AT248" s="224" t="s">
        <v>196</v>
      </c>
      <c r="AU248" s="224" t="s">
        <v>136</v>
      </c>
      <c r="AY248" s="18" t="s">
        <v>194</v>
      </c>
      <c r="BE248" s="225">
        <f>IF(N248="základní",J248,0)</f>
        <v>0</v>
      </c>
      <c r="BF248" s="225">
        <f>IF(N248="snížená",J248,0)</f>
        <v>0</v>
      </c>
      <c r="BG248" s="225">
        <f>IF(N248="zákl. přenesená",J248,0)</f>
        <v>0</v>
      </c>
      <c r="BH248" s="225">
        <f>IF(N248="sníž. přenesená",J248,0)</f>
        <v>0</v>
      </c>
      <c r="BI248" s="225">
        <f>IF(N248="nulová",J248,0)</f>
        <v>0</v>
      </c>
      <c r="BJ248" s="18" t="s">
        <v>136</v>
      </c>
      <c r="BK248" s="225">
        <f>ROUND(I248*H248,2)</f>
        <v>0</v>
      </c>
      <c r="BL248" s="18" t="s">
        <v>201</v>
      </c>
      <c r="BM248" s="224" t="s">
        <v>464</v>
      </c>
    </row>
    <row r="249" spans="2:47" s="1" customFormat="1" ht="12">
      <c r="B249" s="40"/>
      <c r="C249" s="41"/>
      <c r="D249" s="238" t="s">
        <v>264</v>
      </c>
      <c r="E249" s="41"/>
      <c r="F249" s="248" t="s">
        <v>465</v>
      </c>
      <c r="G249" s="41"/>
      <c r="H249" s="41"/>
      <c r="I249" s="137"/>
      <c r="J249" s="41"/>
      <c r="K249" s="41"/>
      <c r="L249" s="45"/>
      <c r="M249" s="249"/>
      <c r="N249" s="85"/>
      <c r="O249" s="85"/>
      <c r="P249" s="85"/>
      <c r="Q249" s="85"/>
      <c r="R249" s="85"/>
      <c r="S249" s="85"/>
      <c r="T249" s="86"/>
      <c r="AT249" s="18" t="s">
        <v>264</v>
      </c>
      <c r="AU249" s="18" t="s">
        <v>136</v>
      </c>
    </row>
    <row r="250" spans="2:51" s="12" customFormat="1" ht="12">
      <c r="B250" s="236"/>
      <c r="C250" s="237"/>
      <c r="D250" s="238" t="s">
        <v>258</v>
      </c>
      <c r="E250" s="239" t="s">
        <v>32</v>
      </c>
      <c r="F250" s="240" t="s">
        <v>466</v>
      </c>
      <c r="G250" s="237"/>
      <c r="H250" s="241">
        <v>18.315</v>
      </c>
      <c r="I250" s="242"/>
      <c r="J250" s="237"/>
      <c r="K250" s="237"/>
      <c r="L250" s="243"/>
      <c r="M250" s="244"/>
      <c r="N250" s="245"/>
      <c r="O250" s="245"/>
      <c r="P250" s="245"/>
      <c r="Q250" s="245"/>
      <c r="R250" s="245"/>
      <c r="S250" s="245"/>
      <c r="T250" s="246"/>
      <c r="AT250" s="247" t="s">
        <v>258</v>
      </c>
      <c r="AU250" s="247" t="s">
        <v>136</v>
      </c>
      <c r="AV250" s="12" t="s">
        <v>136</v>
      </c>
      <c r="AW250" s="12" t="s">
        <v>39</v>
      </c>
      <c r="AX250" s="12" t="s">
        <v>21</v>
      </c>
      <c r="AY250" s="247" t="s">
        <v>194</v>
      </c>
    </row>
    <row r="251" spans="2:63" s="11" customFormat="1" ht="22.8" customHeight="1">
      <c r="B251" s="197"/>
      <c r="C251" s="198"/>
      <c r="D251" s="199" t="s">
        <v>78</v>
      </c>
      <c r="E251" s="211" t="s">
        <v>214</v>
      </c>
      <c r="F251" s="211" t="s">
        <v>467</v>
      </c>
      <c r="G251" s="198"/>
      <c r="H251" s="198"/>
      <c r="I251" s="201"/>
      <c r="J251" s="212">
        <f>BK251</f>
        <v>0</v>
      </c>
      <c r="K251" s="198"/>
      <c r="L251" s="203"/>
      <c r="M251" s="204"/>
      <c r="N251" s="205"/>
      <c r="O251" s="205"/>
      <c r="P251" s="206">
        <f>SUM(P252:P263)</f>
        <v>0</v>
      </c>
      <c r="Q251" s="205"/>
      <c r="R251" s="206">
        <f>SUM(R252:R263)</f>
        <v>25.018394999999998</v>
      </c>
      <c r="S251" s="205"/>
      <c r="T251" s="207">
        <f>SUM(T252:T263)</f>
        <v>0</v>
      </c>
      <c r="AR251" s="208" t="s">
        <v>21</v>
      </c>
      <c r="AT251" s="209" t="s">
        <v>78</v>
      </c>
      <c r="AU251" s="209" t="s">
        <v>21</v>
      </c>
      <c r="AY251" s="208" t="s">
        <v>194</v>
      </c>
      <c r="BK251" s="210">
        <f>SUM(BK252:BK263)</f>
        <v>0</v>
      </c>
    </row>
    <row r="252" spans="2:65" s="1" customFormat="1" ht="16.5" customHeight="1">
      <c r="B252" s="40"/>
      <c r="C252" s="213" t="s">
        <v>468</v>
      </c>
      <c r="D252" s="213" t="s">
        <v>196</v>
      </c>
      <c r="E252" s="214" t="s">
        <v>469</v>
      </c>
      <c r="F252" s="215" t="s">
        <v>470</v>
      </c>
      <c r="G252" s="216" t="s">
        <v>217</v>
      </c>
      <c r="H252" s="217">
        <v>330</v>
      </c>
      <c r="I252" s="218"/>
      <c r="J252" s="219">
        <f>ROUND(I252*H252,2)</f>
        <v>0</v>
      </c>
      <c r="K252" s="215" t="s">
        <v>200</v>
      </c>
      <c r="L252" s="45"/>
      <c r="M252" s="220" t="s">
        <v>32</v>
      </c>
      <c r="N252" s="221" t="s">
        <v>51</v>
      </c>
      <c r="O252" s="85"/>
      <c r="P252" s="222">
        <f>O252*H252</f>
        <v>0</v>
      </c>
      <c r="Q252" s="222">
        <v>0</v>
      </c>
      <c r="R252" s="222">
        <f>Q252*H252</f>
        <v>0</v>
      </c>
      <c r="S252" s="222">
        <v>0</v>
      </c>
      <c r="T252" s="223">
        <f>S252*H252</f>
        <v>0</v>
      </c>
      <c r="AR252" s="224" t="s">
        <v>201</v>
      </c>
      <c r="AT252" s="224" t="s">
        <v>196</v>
      </c>
      <c r="AU252" s="224" t="s">
        <v>136</v>
      </c>
      <c r="AY252" s="18" t="s">
        <v>194</v>
      </c>
      <c r="BE252" s="225">
        <f>IF(N252="základní",J252,0)</f>
        <v>0</v>
      </c>
      <c r="BF252" s="225">
        <f>IF(N252="snížená",J252,0)</f>
        <v>0</v>
      </c>
      <c r="BG252" s="225">
        <f>IF(N252="zákl. přenesená",J252,0)</f>
        <v>0</v>
      </c>
      <c r="BH252" s="225">
        <f>IF(N252="sníž. přenesená",J252,0)</f>
        <v>0</v>
      </c>
      <c r="BI252" s="225">
        <f>IF(N252="nulová",J252,0)</f>
        <v>0</v>
      </c>
      <c r="BJ252" s="18" t="s">
        <v>136</v>
      </c>
      <c r="BK252" s="225">
        <f>ROUND(I252*H252,2)</f>
        <v>0</v>
      </c>
      <c r="BL252" s="18" t="s">
        <v>201</v>
      </c>
      <c r="BM252" s="224" t="s">
        <v>471</v>
      </c>
    </row>
    <row r="253" spans="2:51" s="12" customFormat="1" ht="12">
      <c r="B253" s="236"/>
      <c r="C253" s="237"/>
      <c r="D253" s="238" t="s">
        <v>258</v>
      </c>
      <c r="E253" s="239" t="s">
        <v>32</v>
      </c>
      <c r="F253" s="240" t="s">
        <v>472</v>
      </c>
      <c r="G253" s="237"/>
      <c r="H253" s="241">
        <v>330</v>
      </c>
      <c r="I253" s="242"/>
      <c r="J253" s="237"/>
      <c r="K253" s="237"/>
      <c r="L253" s="243"/>
      <c r="M253" s="244"/>
      <c r="N253" s="245"/>
      <c r="O253" s="245"/>
      <c r="P253" s="245"/>
      <c r="Q253" s="245"/>
      <c r="R253" s="245"/>
      <c r="S253" s="245"/>
      <c r="T253" s="246"/>
      <c r="AT253" s="247" t="s">
        <v>258</v>
      </c>
      <c r="AU253" s="247" t="s">
        <v>136</v>
      </c>
      <c r="AV253" s="12" t="s">
        <v>136</v>
      </c>
      <c r="AW253" s="12" t="s">
        <v>39</v>
      </c>
      <c r="AX253" s="12" t="s">
        <v>21</v>
      </c>
      <c r="AY253" s="247" t="s">
        <v>194</v>
      </c>
    </row>
    <row r="254" spans="2:65" s="1" customFormat="1" ht="24" customHeight="1">
      <c r="B254" s="40"/>
      <c r="C254" s="213" t="s">
        <v>473</v>
      </c>
      <c r="D254" s="213" t="s">
        <v>196</v>
      </c>
      <c r="E254" s="214" t="s">
        <v>474</v>
      </c>
      <c r="F254" s="215" t="s">
        <v>475</v>
      </c>
      <c r="G254" s="216" t="s">
        <v>217</v>
      </c>
      <c r="H254" s="217">
        <v>102.3</v>
      </c>
      <c r="I254" s="218"/>
      <c r="J254" s="219">
        <f>ROUND(I254*H254,2)</f>
        <v>0</v>
      </c>
      <c r="K254" s="215" t="s">
        <v>32</v>
      </c>
      <c r="L254" s="45"/>
      <c r="M254" s="220" t="s">
        <v>32</v>
      </c>
      <c r="N254" s="221" t="s">
        <v>51</v>
      </c>
      <c r="O254" s="85"/>
      <c r="P254" s="222">
        <f>O254*H254</f>
        <v>0</v>
      </c>
      <c r="Q254" s="222">
        <v>0</v>
      </c>
      <c r="R254" s="222">
        <f>Q254*H254</f>
        <v>0</v>
      </c>
      <c r="S254" s="222">
        <v>0</v>
      </c>
      <c r="T254" s="223">
        <f>S254*H254</f>
        <v>0</v>
      </c>
      <c r="AR254" s="224" t="s">
        <v>201</v>
      </c>
      <c r="AT254" s="224" t="s">
        <v>196</v>
      </c>
      <c r="AU254" s="224" t="s">
        <v>136</v>
      </c>
      <c r="AY254" s="18" t="s">
        <v>194</v>
      </c>
      <c r="BE254" s="225">
        <f>IF(N254="základní",J254,0)</f>
        <v>0</v>
      </c>
      <c r="BF254" s="225">
        <f>IF(N254="snížená",J254,0)</f>
        <v>0</v>
      </c>
      <c r="BG254" s="225">
        <f>IF(N254="zákl. přenesená",J254,0)</f>
        <v>0</v>
      </c>
      <c r="BH254" s="225">
        <f>IF(N254="sníž. přenesená",J254,0)</f>
        <v>0</v>
      </c>
      <c r="BI254" s="225">
        <f>IF(N254="nulová",J254,0)</f>
        <v>0</v>
      </c>
      <c r="BJ254" s="18" t="s">
        <v>136</v>
      </c>
      <c r="BK254" s="225">
        <f>ROUND(I254*H254,2)</f>
        <v>0</v>
      </c>
      <c r="BL254" s="18" t="s">
        <v>201</v>
      </c>
      <c r="BM254" s="224" t="s">
        <v>476</v>
      </c>
    </row>
    <row r="255" spans="2:51" s="12" customFormat="1" ht="12">
      <c r="B255" s="236"/>
      <c r="C255" s="237"/>
      <c r="D255" s="238" t="s">
        <v>258</v>
      </c>
      <c r="E255" s="239" t="s">
        <v>32</v>
      </c>
      <c r="F255" s="240" t="s">
        <v>477</v>
      </c>
      <c r="G255" s="237"/>
      <c r="H255" s="241">
        <v>102.3</v>
      </c>
      <c r="I255" s="242"/>
      <c r="J255" s="237"/>
      <c r="K255" s="237"/>
      <c r="L255" s="243"/>
      <c r="M255" s="244"/>
      <c r="N255" s="245"/>
      <c r="O255" s="245"/>
      <c r="P255" s="245"/>
      <c r="Q255" s="245"/>
      <c r="R255" s="245"/>
      <c r="S255" s="245"/>
      <c r="T255" s="246"/>
      <c r="AT255" s="247" t="s">
        <v>258</v>
      </c>
      <c r="AU255" s="247" t="s">
        <v>136</v>
      </c>
      <c r="AV255" s="12" t="s">
        <v>136</v>
      </c>
      <c r="AW255" s="12" t="s">
        <v>39</v>
      </c>
      <c r="AX255" s="12" t="s">
        <v>21</v>
      </c>
      <c r="AY255" s="247" t="s">
        <v>194</v>
      </c>
    </row>
    <row r="256" spans="2:65" s="1" customFormat="1" ht="16.5" customHeight="1">
      <c r="B256" s="40"/>
      <c r="C256" s="213" t="s">
        <v>478</v>
      </c>
      <c r="D256" s="213" t="s">
        <v>196</v>
      </c>
      <c r="E256" s="214" t="s">
        <v>479</v>
      </c>
      <c r="F256" s="215" t="s">
        <v>480</v>
      </c>
      <c r="G256" s="216" t="s">
        <v>217</v>
      </c>
      <c r="H256" s="217">
        <v>102.3</v>
      </c>
      <c r="I256" s="218"/>
      <c r="J256" s="219">
        <f>ROUND(I256*H256,2)</f>
        <v>0</v>
      </c>
      <c r="K256" s="215" t="s">
        <v>200</v>
      </c>
      <c r="L256" s="45"/>
      <c r="M256" s="220" t="s">
        <v>32</v>
      </c>
      <c r="N256" s="221" t="s">
        <v>51</v>
      </c>
      <c r="O256" s="85"/>
      <c r="P256" s="222">
        <f>O256*H256</f>
        <v>0</v>
      </c>
      <c r="Q256" s="222">
        <v>0</v>
      </c>
      <c r="R256" s="222">
        <f>Q256*H256</f>
        <v>0</v>
      </c>
      <c r="S256" s="222">
        <v>0</v>
      </c>
      <c r="T256" s="223">
        <f>S256*H256</f>
        <v>0</v>
      </c>
      <c r="AR256" s="224" t="s">
        <v>201</v>
      </c>
      <c r="AT256" s="224" t="s">
        <v>196</v>
      </c>
      <c r="AU256" s="224" t="s">
        <v>136</v>
      </c>
      <c r="AY256" s="18" t="s">
        <v>194</v>
      </c>
      <c r="BE256" s="225">
        <f>IF(N256="základní",J256,0)</f>
        <v>0</v>
      </c>
      <c r="BF256" s="225">
        <f>IF(N256="snížená",J256,0)</f>
        <v>0</v>
      </c>
      <c r="BG256" s="225">
        <f>IF(N256="zákl. přenesená",J256,0)</f>
        <v>0</v>
      </c>
      <c r="BH256" s="225">
        <f>IF(N256="sníž. přenesená",J256,0)</f>
        <v>0</v>
      </c>
      <c r="BI256" s="225">
        <f>IF(N256="nulová",J256,0)</f>
        <v>0</v>
      </c>
      <c r="BJ256" s="18" t="s">
        <v>136</v>
      </c>
      <c r="BK256" s="225">
        <f>ROUND(I256*H256,2)</f>
        <v>0</v>
      </c>
      <c r="BL256" s="18" t="s">
        <v>201</v>
      </c>
      <c r="BM256" s="224" t="s">
        <v>481</v>
      </c>
    </row>
    <row r="257" spans="2:51" s="12" customFormat="1" ht="12">
      <c r="B257" s="236"/>
      <c r="C257" s="237"/>
      <c r="D257" s="238" t="s">
        <v>258</v>
      </c>
      <c r="E257" s="239" t="s">
        <v>32</v>
      </c>
      <c r="F257" s="240" t="s">
        <v>477</v>
      </c>
      <c r="G257" s="237"/>
      <c r="H257" s="241">
        <v>102.3</v>
      </c>
      <c r="I257" s="242"/>
      <c r="J257" s="237"/>
      <c r="K257" s="237"/>
      <c r="L257" s="243"/>
      <c r="M257" s="244"/>
      <c r="N257" s="245"/>
      <c r="O257" s="245"/>
      <c r="P257" s="245"/>
      <c r="Q257" s="245"/>
      <c r="R257" s="245"/>
      <c r="S257" s="245"/>
      <c r="T257" s="246"/>
      <c r="AT257" s="247" t="s">
        <v>258</v>
      </c>
      <c r="AU257" s="247" t="s">
        <v>136</v>
      </c>
      <c r="AV257" s="12" t="s">
        <v>136</v>
      </c>
      <c r="AW257" s="12" t="s">
        <v>39</v>
      </c>
      <c r="AX257" s="12" t="s">
        <v>21</v>
      </c>
      <c r="AY257" s="247" t="s">
        <v>194</v>
      </c>
    </row>
    <row r="258" spans="2:65" s="1" customFormat="1" ht="16.5" customHeight="1">
      <c r="B258" s="40"/>
      <c r="C258" s="213" t="s">
        <v>482</v>
      </c>
      <c r="D258" s="213" t="s">
        <v>196</v>
      </c>
      <c r="E258" s="214" t="s">
        <v>483</v>
      </c>
      <c r="F258" s="215" t="s">
        <v>484</v>
      </c>
      <c r="G258" s="216" t="s">
        <v>217</v>
      </c>
      <c r="H258" s="217">
        <v>102.3</v>
      </c>
      <c r="I258" s="218"/>
      <c r="J258" s="219">
        <f>ROUND(I258*H258,2)</f>
        <v>0</v>
      </c>
      <c r="K258" s="215" t="s">
        <v>200</v>
      </c>
      <c r="L258" s="45"/>
      <c r="M258" s="220" t="s">
        <v>32</v>
      </c>
      <c r="N258" s="221" t="s">
        <v>51</v>
      </c>
      <c r="O258" s="85"/>
      <c r="P258" s="222">
        <f>O258*H258</f>
        <v>0</v>
      </c>
      <c r="Q258" s="222">
        <v>0</v>
      </c>
      <c r="R258" s="222">
        <f>Q258*H258</f>
        <v>0</v>
      </c>
      <c r="S258" s="222">
        <v>0</v>
      </c>
      <c r="T258" s="223">
        <f>S258*H258</f>
        <v>0</v>
      </c>
      <c r="AR258" s="224" t="s">
        <v>201</v>
      </c>
      <c r="AT258" s="224" t="s">
        <v>196</v>
      </c>
      <c r="AU258" s="224" t="s">
        <v>136</v>
      </c>
      <c r="AY258" s="18" t="s">
        <v>194</v>
      </c>
      <c r="BE258" s="225">
        <f>IF(N258="základní",J258,0)</f>
        <v>0</v>
      </c>
      <c r="BF258" s="225">
        <f>IF(N258="snížená",J258,0)</f>
        <v>0</v>
      </c>
      <c r="BG258" s="225">
        <f>IF(N258="zákl. přenesená",J258,0)</f>
        <v>0</v>
      </c>
      <c r="BH258" s="225">
        <f>IF(N258="sníž. přenesená",J258,0)</f>
        <v>0</v>
      </c>
      <c r="BI258" s="225">
        <f>IF(N258="nulová",J258,0)</f>
        <v>0</v>
      </c>
      <c r="BJ258" s="18" t="s">
        <v>136</v>
      </c>
      <c r="BK258" s="225">
        <f>ROUND(I258*H258,2)</f>
        <v>0</v>
      </c>
      <c r="BL258" s="18" t="s">
        <v>201</v>
      </c>
      <c r="BM258" s="224" t="s">
        <v>485</v>
      </c>
    </row>
    <row r="259" spans="2:51" s="12" customFormat="1" ht="12">
      <c r="B259" s="236"/>
      <c r="C259" s="237"/>
      <c r="D259" s="238" t="s">
        <v>258</v>
      </c>
      <c r="E259" s="239" t="s">
        <v>32</v>
      </c>
      <c r="F259" s="240" t="s">
        <v>477</v>
      </c>
      <c r="G259" s="237"/>
      <c r="H259" s="241">
        <v>102.3</v>
      </c>
      <c r="I259" s="242"/>
      <c r="J259" s="237"/>
      <c r="K259" s="237"/>
      <c r="L259" s="243"/>
      <c r="M259" s="244"/>
      <c r="N259" s="245"/>
      <c r="O259" s="245"/>
      <c r="P259" s="245"/>
      <c r="Q259" s="245"/>
      <c r="R259" s="245"/>
      <c r="S259" s="245"/>
      <c r="T259" s="246"/>
      <c r="AT259" s="247" t="s">
        <v>258</v>
      </c>
      <c r="AU259" s="247" t="s">
        <v>136</v>
      </c>
      <c r="AV259" s="12" t="s">
        <v>136</v>
      </c>
      <c r="AW259" s="12" t="s">
        <v>39</v>
      </c>
      <c r="AX259" s="12" t="s">
        <v>21</v>
      </c>
      <c r="AY259" s="247" t="s">
        <v>194</v>
      </c>
    </row>
    <row r="260" spans="2:65" s="1" customFormat="1" ht="36" customHeight="1">
      <c r="B260" s="40"/>
      <c r="C260" s="213" t="s">
        <v>486</v>
      </c>
      <c r="D260" s="213" t="s">
        <v>196</v>
      </c>
      <c r="E260" s="214" t="s">
        <v>487</v>
      </c>
      <c r="F260" s="215" t="s">
        <v>488</v>
      </c>
      <c r="G260" s="216" t="s">
        <v>217</v>
      </c>
      <c r="H260" s="217">
        <v>102.3</v>
      </c>
      <c r="I260" s="218"/>
      <c r="J260" s="219">
        <f>ROUND(I260*H260,2)</f>
        <v>0</v>
      </c>
      <c r="K260" s="215" t="s">
        <v>200</v>
      </c>
      <c r="L260" s="45"/>
      <c r="M260" s="220" t="s">
        <v>32</v>
      </c>
      <c r="N260" s="221" t="s">
        <v>51</v>
      </c>
      <c r="O260" s="85"/>
      <c r="P260" s="222">
        <f>O260*H260</f>
        <v>0</v>
      </c>
      <c r="Q260" s="222">
        <v>0.08565</v>
      </c>
      <c r="R260" s="222">
        <f>Q260*H260</f>
        <v>8.761995</v>
      </c>
      <c r="S260" s="222">
        <v>0</v>
      </c>
      <c r="T260" s="223">
        <f>S260*H260</f>
        <v>0</v>
      </c>
      <c r="AR260" s="224" t="s">
        <v>201</v>
      </c>
      <c r="AT260" s="224" t="s">
        <v>196</v>
      </c>
      <c r="AU260" s="224" t="s">
        <v>136</v>
      </c>
      <c r="AY260" s="18" t="s">
        <v>194</v>
      </c>
      <c r="BE260" s="225">
        <f>IF(N260="základní",J260,0)</f>
        <v>0</v>
      </c>
      <c r="BF260" s="225">
        <f>IF(N260="snížená",J260,0)</f>
        <v>0</v>
      </c>
      <c r="BG260" s="225">
        <f>IF(N260="zákl. přenesená",J260,0)</f>
        <v>0</v>
      </c>
      <c r="BH260" s="225">
        <f>IF(N260="sníž. přenesená",J260,0)</f>
        <v>0</v>
      </c>
      <c r="BI260" s="225">
        <f>IF(N260="nulová",J260,0)</f>
        <v>0</v>
      </c>
      <c r="BJ260" s="18" t="s">
        <v>136</v>
      </c>
      <c r="BK260" s="225">
        <f>ROUND(I260*H260,2)</f>
        <v>0</v>
      </c>
      <c r="BL260" s="18" t="s">
        <v>201</v>
      </c>
      <c r="BM260" s="224" t="s">
        <v>489</v>
      </c>
    </row>
    <row r="261" spans="2:51" s="12" customFormat="1" ht="12">
      <c r="B261" s="236"/>
      <c r="C261" s="237"/>
      <c r="D261" s="238" t="s">
        <v>258</v>
      </c>
      <c r="E261" s="239" t="s">
        <v>32</v>
      </c>
      <c r="F261" s="240" t="s">
        <v>477</v>
      </c>
      <c r="G261" s="237"/>
      <c r="H261" s="241">
        <v>102.3</v>
      </c>
      <c r="I261" s="242"/>
      <c r="J261" s="237"/>
      <c r="K261" s="237"/>
      <c r="L261" s="243"/>
      <c r="M261" s="244"/>
      <c r="N261" s="245"/>
      <c r="O261" s="245"/>
      <c r="P261" s="245"/>
      <c r="Q261" s="245"/>
      <c r="R261" s="245"/>
      <c r="S261" s="245"/>
      <c r="T261" s="246"/>
      <c r="AT261" s="247" t="s">
        <v>258</v>
      </c>
      <c r="AU261" s="247" t="s">
        <v>136</v>
      </c>
      <c r="AV261" s="12" t="s">
        <v>136</v>
      </c>
      <c r="AW261" s="12" t="s">
        <v>39</v>
      </c>
      <c r="AX261" s="12" t="s">
        <v>21</v>
      </c>
      <c r="AY261" s="247" t="s">
        <v>194</v>
      </c>
    </row>
    <row r="262" spans="2:65" s="1" customFormat="1" ht="16.5" customHeight="1">
      <c r="B262" s="40"/>
      <c r="C262" s="226" t="s">
        <v>490</v>
      </c>
      <c r="D262" s="226" t="s">
        <v>249</v>
      </c>
      <c r="E262" s="227" t="s">
        <v>491</v>
      </c>
      <c r="F262" s="228" t="s">
        <v>492</v>
      </c>
      <c r="G262" s="229" t="s">
        <v>217</v>
      </c>
      <c r="H262" s="230">
        <v>106.95</v>
      </c>
      <c r="I262" s="231"/>
      <c r="J262" s="232">
        <f>ROUND(I262*H262,2)</f>
        <v>0</v>
      </c>
      <c r="K262" s="228" t="s">
        <v>200</v>
      </c>
      <c r="L262" s="233"/>
      <c r="M262" s="234" t="s">
        <v>32</v>
      </c>
      <c r="N262" s="235" t="s">
        <v>51</v>
      </c>
      <c r="O262" s="85"/>
      <c r="P262" s="222">
        <f>O262*H262</f>
        <v>0</v>
      </c>
      <c r="Q262" s="222">
        <v>0.152</v>
      </c>
      <c r="R262" s="222">
        <f>Q262*H262</f>
        <v>16.2564</v>
      </c>
      <c r="S262" s="222">
        <v>0</v>
      </c>
      <c r="T262" s="223">
        <f>S262*H262</f>
        <v>0</v>
      </c>
      <c r="AR262" s="224" t="s">
        <v>227</v>
      </c>
      <c r="AT262" s="224" t="s">
        <v>249</v>
      </c>
      <c r="AU262" s="224" t="s">
        <v>136</v>
      </c>
      <c r="AY262" s="18" t="s">
        <v>194</v>
      </c>
      <c r="BE262" s="225">
        <f>IF(N262="základní",J262,0)</f>
        <v>0</v>
      </c>
      <c r="BF262" s="225">
        <f>IF(N262="snížená",J262,0)</f>
        <v>0</v>
      </c>
      <c r="BG262" s="225">
        <f>IF(N262="zákl. přenesená",J262,0)</f>
        <v>0</v>
      </c>
      <c r="BH262" s="225">
        <f>IF(N262="sníž. přenesená",J262,0)</f>
        <v>0</v>
      </c>
      <c r="BI262" s="225">
        <f>IF(N262="nulová",J262,0)</f>
        <v>0</v>
      </c>
      <c r="BJ262" s="18" t="s">
        <v>136</v>
      </c>
      <c r="BK262" s="225">
        <f>ROUND(I262*H262,2)</f>
        <v>0</v>
      </c>
      <c r="BL262" s="18" t="s">
        <v>201</v>
      </c>
      <c r="BM262" s="224" t="s">
        <v>493</v>
      </c>
    </row>
    <row r="263" spans="2:51" s="12" customFormat="1" ht="12">
      <c r="B263" s="236"/>
      <c r="C263" s="237"/>
      <c r="D263" s="238" t="s">
        <v>258</v>
      </c>
      <c r="E263" s="239" t="s">
        <v>32</v>
      </c>
      <c r="F263" s="240" t="s">
        <v>494</v>
      </c>
      <c r="G263" s="237"/>
      <c r="H263" s="241">
        <v>106.95</v>
      </c>
      <c r="I263" s="242"/>
      <c r="J263" s="237"/>
      <c r="K263" s="237"/>
      <c r="L263" s="243"/>
      <c r="M263" s="244"/>
      <c r="N263" s="245"/>
      <c r="O263" s="245"/>
      <c r="P263" s="245"/>
      <c r="Q263" s="245"/>
      <c r="R263" s="245"/>
      <c r="S263" s="245"/>
      <c r="T263" s="246"/>
      <c r="AT263" s="247" t="s">
        <v>258</v>
      </c>
      <c r="AU263" s="247" t="s">
        <v>136</v>
      </c>
      <c r="AV263" s="12" t="s">
        <v>136</v>
      </c>
      <c r="AW263" s="12" t="s">
        <v>39</v>
      </c>
      <c r="AX263" s="12" t="s">
        <v>21</v>
      </c>
      <c r="AY263" s="247" t="s">
        <v>194</v>
      </c>
    </row>
    <row r="264" spans="2:63" s="11" customFormat="1" ht="22.8" customHeight="1">
      <c r="B264" s="197"/>
      <c r="C264" s="198"/>
      <c r="D264" s="199" t="s">
        <v>78</v>
      </c>
      <c r="E264" s="211" t="s">
        <v>219</v>
      </c>
      <c r="F264" s="211" t="s">
        <v>495</v>
      </c>
      <c r="G264" s="198"/>
      <c r="H264" s="198"/>
      <c r="I264" s="201"/>
      <c r="J264" s="212">
        <f>BK264</f>
        <v>0</v>
      </c>
      <c r="K264" s="198"/>
      <c r="L264" s="203"/>
      <c r="M264" s="204"/>
      <c r="N264" s="205"/>
      <c r="O264" s="205"/>
      <c r="P264" s="206">
        <f>SUM(P265:P344)</f>
        <v>0</v>
      </c>
      <c r="Q264" s="205"/>
      <c r="R264" s="206">
        <f>SUM(R265:R344)</f>
        <v>120.61489894000002</v>
      </c>
      <c r="S264" s="205"/>
      <c r="T264" s="207">
        <f>SUM(T265:T344)</f>
        <v>0</v>
      </c>
      <c r="AR264" s="208" t="s">
        <v>21</v>
      </c>
      <c r="AT264" s="209" t="s">
        <v>78</v>
      </c>
      <c r="AU264" s="209" t="s">
        <v>21</v>
      </c>
      <c r="AY264" s="208" t="s">
        <v>194</v>
      </c>
      <c r="BK264" s="210">
        <f>SUM(BK265:BK344)</f>
        <v>0</v>
      </c>
    </row>
    <row r="265" spans="2:65" s="1" customFormat="1" ht="24" customHeight="1">
      <c r="B265" s="40"/>
      <c r="C265" s="213" t="s">
        <v>496</v>
      </c>
      <c r="D265" s="213" t="s">
        <v>196</v>
      </c>
      <c r="E265" s="214" t="s">
        <v>497</v>
      </c>
      <c r="F265" s="215" t="s">
        <v>498</v>
      </c>
      <c r="G265" s="216" t="s">
        <v>217</v>
      </c>
      <c r="H265" s="217">
        <v>132.538</v>
      </c>
      <c r="I265" s="218"/>
      <c r="J265" s="219">
        <f>ROUND(I265*H265,2)</f>
        <v>0</v>
      </c>
      <c r="K265" s="215" t="s">
        <v>499</v>
      </c>
      <c r="L265" s="45"/>
      <c r="M265" s="220" t="s">
        <v>32</v>
      </c>
      <c r="N265" s="221" t="s">
        <v>51</v>
      </c>
      <c r="O265" s="85"/>
      <c r="P265" s="222">
        <f>O265*H265</f>
        <v>0</v>
      </c>
      <c r="Q265" s="222">
        <v>0.01838</v>
      </c>
      <c r="R265" s="222">
        <f>Q265*H265</f>
        <v>2.4360484400000004</v>
      </c>
      <c r="S265" s="222">
        <v>0</v>
      </c>
      <c r="T265" s="223">
        <f>S265*H265</f>
        <v>0</v>
      </c>
      <c r="AR265" s="224" t="s">
        <v>201</v>
      </c>
      <c r="AT265" s="224" t="s">
        <v>196</v>
      </c>
      <c r="AU265" s="224" t="s">
        <v>136</v>
      </c>
      <c r="AY265" s="18" t="s">
        <v>194</v>
      </c>
      <c r="BE265" s="225">
        <f>IF(N265="základní",J265,0)</f>
        <v>0</v>
      </c>
      <c r="BF265" s="225">
        <f>IF(N265="snížená",J265,0)</f>
        <v>0</v>
      </c>
      <c r="BG265" s="225">
        <f>IF(N265="zákl. přenesená",J265,0)</f>
        <v>0</v>
      </c>
      <c r="BH265" s="225">
        <f>IF(N265="sníž. přenesená",J265,0)</f>
        <v>0</v>
      </c>
      <c r="BI265" s="225">
        <f>IF(N265="nulová",J265,0)</f>
        <v>0</v>
      </c>
      <c r="BJ265" s="18" t="s">
        <v>136</v>
      </c>
      <c r="BK265" s="225">
        <f>ROUND(I265*H265,2)</f>
        <v>0</v>
      </c>
      <c r="BL265" s="18" t="s">
        <v>201</v>
      </c>
      <c r="BM265" s="224" t="s">
        <v>500</v>
      </c>
    </row>
    <row r="266" spans="2:51" s="14" customFormat="1" ht="12">
      <c r="B266" s="261"/>
      <c r="C266" s="262"/>
      <c r="D266" s="238" t="s">
        <v>258</v>
      </c>
      <c r="E266" s="263" t="s">
        <v>32</v>
      </c>
      <c r="F266" s="264" t="s">
        <v>297</v>
      </c>
      <c r="G266" s="262"/>
      <c r="H266" s="263" t="s">
        <v>32</v>
      </c>
      <c r="I266" s="265"/>
      <c r="J266" s="262"/>
      <c r="K266" s="262"/>
      <c r="L266" s="266"/>
      <c r="M266" s="267"/>
      <c r="N266" s="268"/>
      <c r="O266" s="268"/>
      <c r="P266" s="268"/>
      <c r="Q266" s="268"/>
      <c r="R266" s="268"/>
      <c r="S266" s="268"/>
      <c r="T266" s="269"/>
      <c r="AT266" s="270" t="s">
        <v>258</v>
      </c>
      <c r="AU266" s="270" t="s">
        <v>136</v>
      </c>
      <c r="AV266" s="14" t="s">
        <v>21</v>
      </c>
      <c r="AW266" s="14" t="s">
        <v>39</v>
      </c>
      <c r="AX266" s="14" t="s">
        <v>79</v>
      </c>
      <c r="AY266" s="270" t="s">
        <v>194</v>
      </c>
    </row>
    <row r="267" spans="2:51" s="12" customFormat="1" ht="12">
      <c r="B267" s="236"/>
      <c r="C267" s="237"/>
      <c r="D267" s="238" t="s">
        <v>258</v>
      </c>
      <c r="E267" s="239" t="s">
        <v>32</v>
      </c>
      <c r="F267" s="240" t="s">
        <v>501</v>
      </c>
      <c r="G267" s="237"/>
      <c r="H267" s="241">
        <v>132.538</v>
      </c>
      <c r="I267" s="242"/>
      <c r="J267" s="237"/>
      <c r="K267" s="237"/>
      <c r="L267" s="243"/>
      <c r="M267" s="244"/>
      <c r="N267" s="245"/>
      <c r="O267" s="245"/>
      <c r="P267" s="245"/>
      <c r="Q267" s="245"/>
      <c r="R267" s="245"/>
      <c r="S267" s="245"/>
      <c r="T267" s="246"/>
      <c r="AT267" s="247" t="s">
        <v>258</v>
      </c>
      <c r="AU267" s="247" t="s">
        <v>136</v>
      </c>
      <c r="AV267" s="12" t="s">
        <v>136</v>
      </c>
      <c r="AW267" s="12" t="s">
        <v>39</v>
      </c>
      <c r="AX267" s="12" t="s">
        <v>21</v>
      </c>
      <c r="AY267" s="247" t="s">
        <v>194</v>
      </c>
    </row>
    <row r="268" spans="2:65" s="1" customFormat="1" ht="16.5" customHeight="1">
      <c r="B268" s="40"/>
      <c r="C268" s="213" t="s">
        <v>502</v>
      </c>
      <c r="D268" s="213" t="s">
        <v>196</v>
      </c>
      <c r="E268" s="214" t="s">
        <v>503</v>
      </c>
      <c r="F268" s="215" t="s">
        <v>504</v>
      </c>
      <c r="G268" s="216" t="s">
        <v>32</v>
      </c>
      <c r="H268" s="217">
        <v>162</v>
      </c>
      <c r="I268" s="218"/>
      <c r="J268" s="219">
        <f>ROUND(I268*H268,2)</f>
        <v>0</v>
      </c>
      <c r="K268" s="215" t="s">
        <v>32</v>
      </c>
      <c r="L268" s="45"/>
      <c r="M268" s="220" t="s">
        <v>32</v>
      </c>
      <c r="N268" s="221" t="s">
        <v>51</v>
      </c>
      <c r="O268" s="85"/>
      <c r="P268" s="222">
        <f>O268*H268</f>
        <v>0</v>
      </c>
      <c r="Q268" s="222">
        <v>0</v>
      </c>
      <c r="R268" s="222">
        <f>Q268*H268</f>
        <v>0</v>
      </c>
      <c r="S268" s="222">
        <v>0</v>
      </c>
      <c r="T268" s="223">
        <f>S268*H268</f>
        <v>0</v>
      </c>
      <c r="AR268" s="224" t="s">
        <v>201</v>
      </c>
      <c r="AT268" s="224" t="s">
        <v>196</v>
      </c>
      <c r="AU268" s="224" t="s">
        <v>136</v>
      </c>
      <c r="AY268" s="18" t="s">
        <v>194</v>
      </c>
      <c r="BE268" s="225">
        <f>IF(N268="základní",J268,0)</f>
        <v>0</v>
      </c>
      <c r="BF268" s="225">
        <f>IF(N268="snížená",J268,0)</f>
        <v>0</v>
      </c>
      <c r="BG268" s="225">
        <f>IF(N268="zákl. přenesená",J268,0)</f>
        <v>0</v>
      </c>
      <c r="BH268" s="225">
        <f>IF(N268="sníž. přenesená",J268,0)</f>
        <v>0</v>
      </c>
      <c r="BI268" s="225">
        <f>IF(N268="nulová",J268,0)</f>
        <v>0</v>
      </c>
      <c r="BJ268" s="18" t="s">
        <v>136</v>
      </c>
      <c r="BK268" s="225">
        <f>ROUND(I268*H268,2)</f>
        <v>0</v>
      </c>
      <c r="BL268" s="18" t="s">
        <v>201</v>
      </c>
      <c r="BM268" s="224" t="s">
        <v>505</v>
      </c>
    </row>
    <row r="269" spans="2:51" s="14" customFormat="1" ht="12">
      <c r="B269" s="261"/>
      <c r="C269" s="262"/>
      <c r="D269" s="238" t="s">
        <v>258</v>
      </c>
      <c r="E269" s="263" t="s">
        <v>32</v>
      </c>
      <c r="F269" s="264" t="s">
        <v>506</v>
      </c>
      <c r="G269" s="262"/>
      <c r="H269" s="263" t="s">
        <v>32</v>
      </c>
      <c r="I269" s="265"/>
      <c r="J269" s="262"/>
      <c r="K269" s="262"/>
      <c r="L269" s="266"/>
      <c r="M269" s="267"/>
      <c r="N269" s="268"/>
      <c r="O269" s="268"/>
      <c r="P269" s="268"/>
      <c r="Q269" s="268"/>
      <c r="R269" s="268"/>
      <c r="S269" s="268"/>
      <c r="T269" s="269"/>
      <c r="AT269" s="270" t="s">
        <v>258</v>
      </c>
      <c r="AU269" s="270" t="s">
        <v>136</v>
      </c>
      <c r="AV269" s="14" t="s">
        <v>21</v>
      </c>
      <c r="AW269" s="14" t="s">
        <v>39</v>
      </c>
      <c r="AX269" s="14" t="s">
        <v>79</v>
      </c>
      <c r="AY269" s="270" t="s">
        <v>194</v>
      </c>
    </row>
    <row r="270" spans="2:51" s="12" customFormat="1" ht="12">
      <c r="B270" s="236"/>
      <c r="C270" s="237"/>
      <c r="D270" s="238" t="s">
        <v>258</v>
      </c>
      <c r="E270" s="239" t="s">
        <v>32</v>
      </c>
      <c r="F270" s="240" t="s">
        <v>507</v>
      </c>
      <c r="G270" s="237"/>
      <c r="H270" s="241">
        <v>162</v>
      </c>
      <c r="I270" s="242"/>
      <c r="J270" s="237"/>
      <c r="K270" s="237"/>
      <c r="L270" s="243"/>
      <c r="M270" s="244"/>
      <c r="N270" s="245"/>
      <c r="O270" s="245"/>
      <c r="P270" s="245"/>
      <c r="Q270" s="245"/>
      <c r="R270" s="245"/>
      <c r="S270" s="245"/>
      <c r="T270" s="246"/>
      <c r="AT270" s="247" t="s">
        <v>258</v>
      </c>
      <c r="AU270" s="247" t="s">
        <v>136</v>
      </c>
      <c r="AV270" s="12" t="s">
        <v>136</v>
      </c>
      <c r="AW270" s="12" t="s">
        <v>39</v>
      </c>
      <c r="AX270" s="12" t="s">
        <v>21</v>
      </c>
      <c r="AY270" s="247" t="s">
        <v>194</v>
      </c>
    </row>
    <row r="271" spans="2:65" s="1" customFormat="1" ht="24" customHeight="1">
      <c r="B271" s="40"/>
      <c r="C271" s="213" t="s">
        <v>508</v>
      </c>
      <c r="D271" s="213" t="s">
        <v>196</v>
      </c>
      <c r="E271" s="214" t="s">
        <v>509</v>
      </c>
      <c r="F271" s="215" t="s">
        <v>510</v>
      </c>
      <c r="G271" s="216" t="s">
        <v>217</v>
      </c>
      <c r="H271" s="217">
        <v>579.349</v>
      </c>
      <c r="I271" s="218"/>
      <c r="J271" s="219">
        <f>ROUND(I271*H271,2)</f>
        <v>0</v>
      </c>
      <c r="K271" s="215" t="s">
        <v>200</v>
      </c>
      <c r="L271" s="45"/>
      <c r="M271" s="220" t="s">
        <v>32</v>
      </c>
      <c r="N271" s="221" t="s">
        <v>51</v>
      </c>
      <c r="O271" s="85"/>
      <c r="P271" s="222">
        <f>O271*H271</f>
        <v>0</v>
      </c>
      <c r="Q271" s="222">
        <v>0.01628</v>
      </c>
      <c r="R271" s="222">
        <f>Q271*H271</f>
        <v>9.431801720000001</v>
      </c>
      <c r="S271" s="222">
        <v>0</v>
      </c>
      <c r="T271" s="223">
        <f>S271*H271</f>
        <v>0</v>
      </c>
      <c r="AR271" s="224" t="s">
        <v>201</v>
      </c>
      <c r="AT271" s="224" t="s">
        <v>196</v>
      </c>
      <c r="AU271" s="224" t="s">
        <v>136</v>
      </c>
      <c r="AY271" s="18" t="s">
        <v>194</v>
      </c>
      <c r="BE271" s="225">
        <f>IF(N271="základní",J271,0)</f>
        <v>0</v>
      </c>
      <c r="BF271" s="225">
        <f>IF(N271="snížená",J271,0)</f>
        <v>0</v>
      </c>
      <c r="BG271" s="225">
        <f>IF(N271="zákl. přenesená",J271,0)</f>
        <v>0</v>
      </c>
      <c r="BH271" s="225">
        <f>IF(N271="sníž. přenesená",J271,0)</f>
        <v>0</v>
      </c>
      <c r="BI271" s="225">
        <f>IF(N271="nulová",J271,0)</f>
        <v>0</v>
      </c>
      <c r="BJ271" s="18" t="s">
        <v>136</v>
      </c>
      <c r="BK271" s="225">
        <f>ROUND(I271*H271,2)</f>
        <v>0</v>
      </c>
      <c r="BL271" s="18" t="s">
        <v>201</v>
      </c>
      <c r="BM271" s="224" t="s">
        <v>511</v>
      </c>
    </row>
    <row r="272" spans="2:47" s="1" customFormat="1" ht="12">
      <c r="B272" s="40"/>
      <c r="C272" s="41"/>
      <c r="D272" s="238" t="s">
        <v>264</v>
      </c>
      <c r="E272" s="41"/>
      <c r="F272" s="248" t="s">
        <v>512</v>
      </c>
      <c r="G272" s="41"/>
      <c r="H272" s="41"/>
      <c r="I272" s="137"/>
      <c r="J272" s="41"/>
      <c r="K272" s="41"/>
      <c r="L272" s="45"/>
      <c r="M272" s="249"/>
      <c r="N272" s="85"/>
      <c r="O272" s="85"/>
      <c r="P272" s="85"/>
      <c r="Q272" s="85"/>
      <c r="R272" s="85"/>
      <c r="S272" s="85"/>
      <c r="T272" s="86"/>
      <c r="AT272" s="18" t="s">
        <v>264</v>
      </c>
      <c r="AU272" s="18" t="s">
        <v>136</v>
      </c>
    </row>
    <row r="273" spans="2:51" s="14" customFormat="1" ht="12">
      <c r="B273" s="261"/>
      <c r="C273" s="262"/>
      <c r="D273" s="238" t="s">
        <v>258</v>
      </c>
      <c r="E273" s="263" t="s">
        <v>32</v>
      </c>
      <c r="F273" s="264" t="s">
        <v>297</v>
      </c>
      <c r="G273" s="262"/>
      <c r="H273" s="263" t="s">
        <v>32</v>
      </c>
      <c r="I273" s="265"/>
      <c r="J273" s="262"/>
      <c r="K273" s="262"/>
      <c r="L273" s="266"/>
      <c r="M273" s="267"/>
      <c r="N273" s="268"/>
      <c r="O273" s="268"/>
      <c r="P273" s="268"/>
      <c r="Q273" s="268"/>
      <c r="R273" s="268"/>
      <c r="S273" s="268"/>
      <c r="T273" s="269"/>
      <c r="AT273" s="270" t="s">
        <v>258</v>
      </c>
      <c r="AU273" s="270" t="s">
        <v>136</v>
      </c>
      <c r="AV273" s="14" t="s">
        <v>21</v>
      </c>
      <c r="AW273" s="14" t="s">
        <v>39</v>
      </c>
      <c r="AX273" s="14" t="s">
        <v>79</v>
      </c>
      <c r="AY273" s="270" t="s">
        <v>194</v>
      </c>
    </row>
    <row r="274" spans="2:51" s="14" customFormat="1" ht="12">
      <c r="B274" s="261"/>
      <c r="C274" s="262"/>
      <c r="D274" s="238" t="s">
        <v>258</v>
      </c>
      <c r="E274" s="263" t="s">
        <v>32</v>
      </c>
      <c r="F274" s="264" t="s">
        <v>513</v>
      </c>
      <c r="G274" s="262"/>
      <c r="H274" s="263" t="s">
        <v>32</v>
      </c>
      <c r="I274" s="265"/>
      <c r="J274" s="262"/>
      <c r="K274" s="262"/>
      <c r="L274" s="266"/>
      <c r="M274" s="267"/>
      <c r="N274" s="268"/>
      <c r="O274" s="268"/>
      <c r="P274" s="268"/>
      <c r="Q274" s="268"/>
      <c r="R274" s="268"/>
      <c r="S274" s="268"/>
      <c r="T274" s="269"/>
      <c r="AT274" s="270" t="s">
        <v>258</v>
      </c>
      <c r="AU274" s="270" t="s">
        <v>136</v>
      </c>
      <c r="AV274" s="14" t="s">
        <v>21</v>
      </c>
      <c r="AW274" s="14" t="s">
        <v>39</v>
      </c>
      <c r="AX274" s="14" t="s">
        <v>79</v>
      </c>
      <c r="AY274" s="270" t="s">
        <v>194</v>
      </c>
    </row>
    <row r="275" spans="2:51" s="12" customFormat="1" ht="12">
      <c r="B275" s="236"/>
      <c r="C275" s="237"/>
      <c r="D275" s="238" t="s">
        <v>258</v>
      </c>
      <c r="E275" s="239" t="s">
        <v>32</v>
      </c>
      <c r="F275" s="240" t="s">
        <v>514</v>
      </c>
      <c r="G275" s="237"/>
      <c r="H275" s="241">
        <v>150.088</v>
      </c>
      <c r="I275" s="242"/>
      <c r="J275" s="237"/>
      <c r="K275" s="237"/>
      <c r="L275" s="243"/>
      <c r="M275" s="244"/>
      <c r="N275" s="245"/>
      <c r="O275" s="245"/>
      <c r="P275" s="245"/>
      <c r="Q275" s="245"/>
      <c r="R275" s="245"/>
      <c r="S275" s="245"/>
      <c r="T275" s="246"/>
      <c r="AT275" s="247" t="s">
        <v>258</v>
      </c>
      <c r="AU275" s="247" t="s">
        <v>136</v>
      </c>
      <c r="AV275" s="12" t="s">
        <v>136</v>
      </c>
      <c r="AW275" s="12" t="s">
        <v>39</v>
      </c>
      <c r="AX275" s="12" t="s">
        <v>79</v>
      </c>
      <c r="AY275" s="247" t="s">
        <v>194</v>
      </c>
    </row>
    <row r="276" spans="2:51" s="12" customFormat="1" ht="12">
      <c r="B276" s="236"/>
      <c r="C276" s="237"/>
      <c r="D276" s="238" t="s">
        <v>258</v>
      </c>
      <c r="E276" s="239" t="s">
        <v>32</v>
      </c>
      <c r="F276" s="240" t="s">
        <v>515</v>
      </c>
      <c r="G276" s="237"/>
      <c r="H276" s="241">
        <v>107.052</v>
      </c>
      <c r="I276" s="242"/>
      <c r="J276" s="237"/>
      <c r="K276" s="237"/>
      <c r="L276" s="243"/>
      <c r="M276" s="244"/>
      <c r="N276" s="245"/>
      <c r="O276" s="245"/>
      <c r="P276" s="245"/>
      <c r="Q276" s="245"/>
      <c r="R276" s="245"/>
      <c r="S276" s="245"/>
      <c r="T276" s="246"/>
      <c r="AT276" s="247" t="s">
        <v>258</v>
      </c>
      <c r="AU276" s="247" t="s">
        <v>136</v>
      </c>
      <c r="AV276" s="12" t="s">
        <v>136</v>
      </c>
      <c r="AW276" s="12" t="s">
        <v>39</v>
      </c>
      <c r="AX276" s="12" t="s">
        <v>79</v>
      </c>
      <c r="AY276" s="247" t="s">
        <v>194</v>
      </c>
    </row>
    <row r="277" spans="2:51" s="14" customFormat="1" ht="12">
      <c r="B277" s="261"/>
      <c r="C277" s="262"/>
      <c r="D277" s="238" t="s">
        <v>258</v>
      </c>
      <c r="E277" s="263" t="s">
        <v>32</v>
      </c>
      <c r="F277" s="264" t="s">
        <v>330</v>
      </c>
      <c r="G277" s="262"/>
      <c r="H277" s="263" t="s">
        <v>32</v>
      </c>
      <c r="I277" s="265"/>
      <c r="J277" s="262"/>
      <c r="K277" s="262"/>
      <c r="L277" s="266"/>
      <c r="M277" s="267"/>
      <c r="N277" s="268"/>
      <c r="O277" s="268"/>
      <c r="P277" s="268"/>
      <c r="Q277" s="268"/>
      <c r="R277" s="268"/>
      <c r="S277" s="268"/>
      <c r="T277" s="269"/>
      <c r="AT277" s="270" t="s">
        <v>258</v>
      </c>
      <c r="AU277" s="270" t="s">
        <v>136</v>
      </c>
      <c r="AV277" s="14" t="s">
        <v>21</v>
      </c>
      <c r="AW277" s="14" t="s">
        <v>39</v>
      </c>
      <c r="AX277" s="14" t="s">
        <v>79</v>
      </c>
      <c r="AY277" s="270" t="s">
        <v>194</v>
      </c>
    </row>
    <row r="278" spans="2:51" s="12" customFormat="1" ht="12">
      <c r="B278" s="236"/>
      <c r="C278" s="237"/>
      <c r="D278" s="238" t="s">
        <v>258</v>
      </c>
      <c r="E278" s="239" t="s">
        <v>32</v>
      </c>
      <c r="F278" s="240" t="s">
        <v>516</v>
      </c>
      <c r="G278" s="237"/>
      <c r="H278" s="241">
        <v>-5.337</v>
      </c>
      <c r="I278" s="242"/>
      <c r="J278" s="237"/>
      <c r="K278" s="237"/>
      <c r="L278" s="243"/>
      <c r="M278" s="244"/>
      <c r="N278" s="245"/>
      <c r="O278" s="245"/>
      <c r="P278" s="245"/>
      <c r="Q278" s="245"/>
      <c r="R278" s="245"/>
      <c r="S278" s="245"/>
      <c r="T278" s="246"/>
      <c r="AT278" s="247" t="s">
        <v>258</v>
      </c>
      <c r="AU278" s="247" t="s">
        <v>136</v>
      </c>
      <c r="AV278" s="12" t="s">
        <v>136</v>
      </c>
      <c r="AW278" s="12" t="s">
        <v>39</v>
      </c>
      <c r="AX278" s="12" t="s">
        <v>79</v>
      </c>
      <c r="AY278" s="247" t="s">
        <v>194</v>
      </c>
    </row>
    <row r="279" spans="2:51" s="15" customFormat="1" ht="12">
      <c r="B279" s="271"/>
      <c r="C279" s="272"/>
      <c r="D279" s="238" t="s">
        <v>258</v>
      </c>
      <c r="E279" s="273" t="s">
        <v>32</v>
      </c>
      <c r="F279" s="274" t="s">
        <v>517</v>
      </c>
      <c r="G279" s="272"/>
      <c r="H279" s="275">
        <v>251.803</v>
      </c>
      <c r="I279" s="276"/>
      <c r="J279" s="272"/>
      <c r="K279" s="272"/>
      <c r="L279" s="277"/>
      <c r="M279" s="278"/>
      <c r="N279" s="279"/>
      <c r="O279" s="279"/>
      <c r="P279" s="279"/>
      <c r="Q279" s="279"/>
      <c r="R279" s="279"/>
      <c r="S279" s="279"/>
      <c r="T279" s="280"/>
      <c r="AT279" s="281" t="s">
        <v>258</v>
      </c>
      <c r="AU279" s="281" t="s">
        <v>136</v>
      </c>
      <c r="AV279" s="15" t="s">
        <v>207</v>
      </c>
      <c r="AW279" s="15" t="s">
        <v>39</v>
      </c>
      <c r="AX279" s="15" t="s">
        <v>79</v>
      </c>
      <c r="AY279" s="281" t="s">
        <v>194</v>
      </c>
    </row>
    <row r="280" spans="2:51" s="12" customFormat="1" ht="12">
      <c r="B280" s="236"/>
      <c r="C280" s="237"/>
      <c r="D280" s="238" t="s">
        <v>258</v>
      </c>
      <c r="E280" s="239" t="s">
        <v>32</v>
      </c>
      <c r="F280" s="240" t="s">
        <v>518</v>
      </c>
      <c r="G280" s="237"/>
      <c r="H280" s="241">
        <v>187.736</v>
      </c>
      <c r="I280" s="242"/>
      <c r="J280" s="237"/>
      <c r="K280" s="237"/>
      <c r="L280" s="243"/>
      <c r="M280" s="244"/>
      <c r="N280" s="245"/>
      <c r="O280" s="245"/>
      <c r="P280" s="245"/>
      <c r="Q280" s="245"/>
      <c r="R280" s="245"/>
      <c r="S280" s="245"/>
      <c r="T280" s="246"/>
      <c r="AT280" s="247" t="s">
        <v>258</v>
      </c>
      <c r="AU280" s="247" t="s">
        <v>136</v>
      </c>
      <c r="AV280" s="12" t="s">
        <v>136</v>
      </c>
      <c r="AW280" s="12" t="s">
        <v>39</v>
      </c>
      <c r="AX280" s="12" t="s">
        <v>79</v>
      </c>
      <c r="AY280" s="247" t="s">
        <v>194</v>
      </c>
    </row>
    <row r="281" spans="2:51" s="12" customFormat="1" ht="12">
      <c r="B281" s="236"/>
      <c r="C281" s="237"/>
      <c r="D281" s="238" t="s">
        <v>258</v>
      </c>
      <c r="E281" s="239" t="s">
        <v>32</v>
      </c>
      <c r="F281" s="240" t="s">
        <v>519</v>
      </c>
      <c r="G281" s="237"/>
      <c r="H281" s="241">
        <v>56.638</v>
      </c>
      <c r="I281" s="242"/>
      <c r="J281" s="237"/>
      <c r="K281" s="237"/>
      <c r="L281" s="243"/>
      <c r="M281" s="244"/>
      <c r="N281" s="245"/>
      <c r="O281" s="245"/>
      <c r="P281" s="245"/>
      <c r="Q281" s="245"/>
      <c r="R281" s="245"/>
      <c r="S281" s="245"/>
      <c r="T281" s="246"/>
      <c r="AT281" s="247" t="s">
        <v>258</v>
      </c>
      <c r="AU281" s="247" t="s">
        <v>136</v>
      </c>
      <c r="AV281" s="12" t="s">
        <v>136</v>
      </c>
      <c r="AW281" s="12" t="s">
        <v>39</v>
      </c>
      <c r="AX281" s="12" t="s">
        <v>79</v>
      </c>
      <c r="AY281" s="247" t="s">
        <v>194</v>
      </c>
    </row>
    <row r="282" spans="2:51" s="12" customFormat="1" ht="12">
      <c r="B282" s="236"/>
      <c r="C282" s="237"/>
      <c r="D282" s="238" t="s">
        <v>258</v>
      </c>
      <c r="E282" s="239" t="s">
        <v>32</v>
      </c>
      <c r="F282" s="240" t="s">
        <v>520</v>
      </c>
      <c r="G282" s="237"/>
      <c r="H282" s="241">
        <v>20.589</v>
      </c>
      <c r="I282" s="242"/>
      <c r="J282" s="237"/>
      <c r="K282" s="237"/>
      <c r="L282" s="243"/>
      <c r="M282" s="244"/>
      <c r="N282" s="245"/>
      <c r="O282" s="245"/>
      <c r="P282" s="245"/>
      <c r="Q282" s="245"/>
      <c r="R282" s="245"/>
      <c r="S282" s="245"/>
      <c r="T282" s="246"/>
      <c r="AT282" s="247" t="s">
        <v>258</v>
      </c>
      <c r="AU282" s="247" t="s">
        <v>136</v>
      </c>
      <c r="AV282" s="12" t="s">
        <v>136</v>
      </c>
      <c r="AW282" s="12" t="s">
        <v>39</v>
      </c>
      <c r="AX282" s="12" t="s">
        <v>79</v>
      </c>
      <c r="AY282" s="247" t="s">
        <v>194</v>
      </c>
    </row>
    <row r="283" spans="2:51" s="12" customFormat="1" ht="12">
      <c r="B283" s="236"/>
      <c r="C283" s="237"/>
      <c r="D283" s="238" t="s">
        <v>258</v>
      </c>
      <c r="E283" s="239" t="s">
        <v>32</v>
      </c>
      <c r="F283" s="240" t="s">
        <v>520</v>
      </c>
      <c r="G283" s="237"/>
      <c r="H283" s="241">
        <v>20.589</v>
      </c>
      <c r="I283" s="242"/>
      <c r="J283" s="237"/>
      <c r="K283" s="237"/>
      <c r="L283" s="243"/>
      <c r="M283" s="244"/>
      <c r="N283" s="245"/>
      <c r="O283" s="245"/>
      <c r="P283" s="245"/>
      <c r="Q283" s="245"/>
      <c r="R283" s="245"/>
      <c r="S283" s="245"/>
      <c r="T283" s="246"/>
      <c r="AT283" s="247" t="s">
        <v>258</v>
      </c>
      <c r="AU283" s="247" t="s">
        <v>136</v>
      </c>
      <c r="AV283" s="12" t="s">
        <v>136</v>
      </c>
      <c r="AW283" s="12" t="s">
        <v>39</v>
      </c>
      <c r="AX283" s="12" t="s">
        <v>79</v>
      </c>
      <c r="AY283" s="247" t="s">
        <v>194</v>
      </c>
    </row>
    <row r="284" spans="2:51" s="12" customFormat="1" ht="12">
      <c r="B284" s="236"/>
      <c r="C284" s="237"/>
      <c r="D284" s="238" t="s">
        <v>258</v>
      </c>
      <c r="E284" s="239" t="s">
        <v>32</v>
      </c>
      <c r="F284" s="240" t="s">
        <v>516</v>
      </c>
      <c r="G284" s="237"/>
      <c r="H284" s="241">
        <v>-5.337</v>
      </c>
      <c r="I284" s="242"/>
      <c r="J284" s="237"/>
      <c r="K284" s="237"/>
      <c r="L284" s="243"/>
      <c r="M284" s="244"/>
      <c r="N284" s="245"/>
      <c r="O284" s="245"/>
      <c r="P284" s="245"/>
      <c r="Q284" s="245"/>
      <c r="R284" s="245"/>
      <c r="S284" s="245"/>
      <c r="T284" s="246"/>
      <c r="AT284" s="247" t="s">
        <v>258</v>
      </c>
      <c r="AU284" s="247" t="s">
        <v>136</v>
      </c>
      <c r="AV284" s="12" t="s">
        <v>136</v>
      </c>
      <c r="AW284" s="12" t="s">
        <v>39</v>
      </c>
      <c r="AX284" s="12" t="s">
        <v>79</v>
      </c>
      <c r="AY284" s="247" t="s">
        <v>194</v>
      </c>
    </row>
    <row r="285" spans="2:51" s="12" customFormat="1" ht="12">
      <c r="B285" s="236"/>
      <c r="C285" s="237"/>
      <c r="D285" s="238" t="s">
        <v>258</v>
      </c>
      <c r="E285" s="239" t="s">
        <v>32</v>
      </c>
      <c r="F285" s="240" t="s">
        <v>516</v>
      </c>
      <c r="G285" s="237"/>
      <c r="H285" s="241">
        <v>-5.337</v>
      </c>
      <c r="I285" s="242"/>
      <c r="J285" s="237"/>
      <c r="K285" s="237"/>
      <c r="L285" s="243"/>
      <c r="M285" s="244"/>
      <c r="N285" s="245"/>
      <c r="O285" s="245"/>
      <c r="P285" s="245"/>
      <c r="Q285" s="245"/>
      <c r="R285" s="245"/>
      <c r="S285" s="245"/>
      <c r="T285" s="246"/>
      <c r="AT285" s="247" t="s">
        <v>258</v>
      </c>
      <c r="AU285" s="247" t="s">
        <v>136</v>
      </c>
      <c r="AV285" s="12" t="s">
        <v>136</v>
      </c>
      <c r="AW285" s="12" t="s">
        <v>39</v>
      </c>
      <c r="AX285" s="12" t="s">
        <v>79</v>
      </c>
      <c r="AY285" s="247" t="s">
        <v>194</v>
      </c>
    </row>
    <row r="286" spans="2:51" s="15" customFormat="1" ht="12">
      <c r="B286" s="271"/>
      <c r="C286" s="272"/>
      <c r="D286" s="238" t="s">
        <v>258</v>
      </c>
      <c r="E286" s="273" t="s">
        <v>32</v>
      </c>
      <c r="F286" s="274" t="s">
        <v>337</v>
      </c>
      <c r="G286" s="272"/>
      <c r="H286" s="275">
        <v>274.878</v>
      </c>
      <c r="I286" s="276"/>
      <c r="J286" s="272"/>
      <c r="K286" s="272"/>
      <c r="L286" s="277"/>
      <c r="M286" s="278"/>
      <c r="N286" s="279"/>
      <c r="O286" s="279"/>
      <c r="P286" s="279"/>
      <c r="Q286" s="279"/>
      <c r="R286" s="279"/>
      <c r="S286" s="279"/>
      <c r="T286" s="280"/>
      <c r="AT286" s="281" t="s">
        <v>258</v>
      </c>
      <c r="AU286" s="281" t="s">
        <v>136</v>
      </c>
      <c r="AV286" s="15" t="s">
        <v>207</v>
      </c>
      <c r="AW286" s="15" t="s">
        <v>39</v>
      </c>
      <c r="AX286" s="15" t="s">
        <v>79</v>
      </c>
      <c r="AY286" s="281" t="s">
        <v>194</v>
      </c>
    </row>
    <row r="287" spans="2:51" s="13" customFormat="1" ht="12">
      <c r="B287" s="250"/>
      <c r="C287" s="251"/>
      <c r="D287" s="238" t="s">
        <v>258</v>
      </c>
      <c r="E287" s="252" t="s">
        <v>32</v>
      </c>
      <c r="F287" s="253" t="s">
        <v>278</v>
      </c>
      <c r="G287" s="251"/>
      <c r="H287" s="254">
        <v>526.681</v>
      </c>
      <c r="I287" s="255"/>
      <c r="J287" s="251"/>
      <c r="K287" s="251"/>
      <c r="L287" s="256"/>
      <c r="M287" s="257"/>
      <c r="N287" s="258"/>
      <c r="O287" s="258"/>
      <c r="P287" s="258"/>
      <c r="Q287" s="258"/>
      <c r="R287" s="258"/>
      <c r="S287" s="258"/>
      <c r="T287" s="259"/>
      <c r="AT287" s="260" t="s">
        <v>258</v>
      </c>
      <c r="AU287" s="260" t="s">
        <v>136</v>
      </c>
      <c r="AV287" s="13" t="s">
        <v>201</v>
      </c>
      <c r="AW287" s="13" t="s">
        <v>39</v>
      </c>
      <c r="AX287" s="13" t="s">
        <v>79</v>
      </c>
      <c r="AY287" s="260" t="s">
        <v>194</v>
      </c>
    </row>
    <row r="288" spans="2:51" s="12" customFormat="1" ht="12">
      <c r="B288" s="236"/>
      <c r="C288" s="237"/>
      <c r="D288" s="238" t="s">
        <v>258</v>
      </c>
      <c r="E288" s="239" t="s">
        <v>32</v>
      </c>
      <c r="F288" s="240" t="s">
        <v>521</v>
      </c>
      <c r="G288" s="237"/>
      <c r="H288" s="241">
        <v>579.349</v>
      </c>
      <c r="I288" s="242"/>
      <c r="J288" s="237"/>
      <c r="K288" s="237"/>
      <c r="L288" s="243"/>
      <c r="M288" s="244"/>
      <c r="N288" s="245"/>
      <c r="O288" s="245"/>
      <c r="P288" s="245"/>
      <c r="Q288" s="245"/>
      <c r="R288" s="245"/>
      <c r="S288" s="245"/>
      <c r="T288" s="246"/>
      <c r="AT288" s="247" t="s">
        <v>258</v>
      </c>
      <c r="AU288" s="247" t="s">
        <v>136</v>
      </c>
      <c r="AV288" s="12" t="s">
        <v>136</v>
      </c>
      <c r="AW288" s="12" t="s">
        <v>39</v>
      </c>
      <c r="AX288" s="12" t="s">
        <v>21</v>
      </c>
      <c r="AY288" s="247" t="s">
        <v>194</v>
      </c>
    </row>
    <row r="289" spans="2:65" s="1" customFormat="1" ht="24" customHeight="1">
      <c r="B289" s="40"/>
      <c r="C289" s="213" t="s">
        <v>522</v>
      </c>
      <c r="D289" s="213" t="s">
        <v>196</v>
      </c>
      <c r="E289" s="214" t="s">
        <v>523</v>
      </c>
      <c r="F289" s="215" t="s">
        <v>524</v>
      </c>
      <c r="G289" s="216" t="s">
        <v>217</v>
      </c>
      <c r="H289" s="217">
        <v>117.7</v>
      </c>
      <c r="I289" s="218"/>
      <c r="J289" s="219">
        <f>ROUND(I289*H289,2)</f>
        <v>0</v>
      </c>
      <c r="K289" s="215" t="s">
        <v>200</v>
      </c>
      <c r="L289" s="45"/>
      <c r="M289" s="220" t="s">
        <v>32</v>
      </c>
      <c r="N289" s="221" t="s">
        <v>51</v>
      </c>
      <c r="O289" s="85"/>
      <c r="P289" s="222">
        <f>O289*H289</f>
        <v>0</v>
      </c>
      <c r="Q289" s="222">
        <v>0.00438</v>
      </c>
      <c r="R289" s="222">
        <f>Q289*H289</f>
        <v>0.515526</v>
      </c>
      <c r="S289" s="222">
        <v>0</v>
      </c>
      <c r="T289" s="223">
        <f>S289*H289</f>
        <v>0</v>
      </c>
      <c r="AR289" s="224" t="s">
        <v>201</v>
      </c>
      <c r="AT289" s="224" t="s">
        <v>196</v>
      </c>
      <c r="AU289" s="224" t="s">
        <v>136</v>
      </c>
      <c r="AY289" s="18" t="s">
        <v>194</v>
      </c>
      <c r="BE289" s="225">
        <f>IF(N289="základní",J289,0)</f>
        <v>0</v>
      </c>
      <c r="BF289" s="225">
        <f>IF(N289="snížená",J289,0)</f>
        <v>0</v>
      </c>
      <c r="BG289" s="225">
        <f>IF(N289="zákl. přenesená",J289,0)</f>
        <v>0</v>
      </c>
      <c r="BH289" s="225">
        <f>IF(N289="sníž. přenesená",J289,0)</f>
        <v>0</v>
      </c>
      <c r="BI289" s="225">
        <f>IF(N289="nulová",J289,0)</f>
        <v>0</v>
      </c>
      <c r="BJ289" s="18" t="s">
        <v>136</v>
      </c>
      <c r="BK289" s="225">
        <f>ROUND(I289*H289,2)</f>
        <v>0</v>
      </c>
      <c r="BL289" s="18" t="s">
        <v>201</v>
      </c>
      <c r="BM289" s="224" t="s">
        <v>525</v>
      </c>
    </row>
    <row r="290" spans="2:47" s="1" customFormat="1" ht="12">
      <c r="B290" s="40"/>
      <c r="C290" s="41"/>
      <c r="D290" s="238" t="s">
        <v>264</v>
      </c>
      <c r="E290" s="41"/>
      <c r="F290" s="248" t="s">
        <v>512</v>
      </c>
      <c r="G290" s="41"/>
      <c r="H290" s="41"/>
      <c r="I290" s="137"/>
      <c r="J290" s="41"/>
      <c r="K290" s="41"/>
      <c r="L290" s="45"/>
      <c r="M290" s="249"/>
      <c r="N290" s="85"/>
      <c r="O290" s="85"/>
      <c r="P290" s="85"/>
      <c r="Q290" s="85"/>
      <c r="R290" s="85"/>
      <c r="S290" s="85"/>
      <c r="T290" s="86"/>
      <c r="AT290" s="18" t="s">
        <v>264</v>
      </c>
      <c r="AU290" s="18" t="s">
        <v>136</v>
      </c>
    </row>
    <row r="291" spans="2:51" s="12" customFormat="1" ht="12">
      <c r="B291" s="236"/>
      <c r="C291" s="237"/>
      <c r="D291" s="238" t="s">
        <v>258</v>
      </c>
      <c r="E291" s="239" t="s">
        <v>32</v>
      </c>
      <c r="F291" s="240" t="s">
        <v>526</v>
      </c>
      <c r="G291" s="237"/>
      <c r="H291" s="241">
        <v>117.7</v>
      </c>
      <c r="I291" s="242"/>
      <c r="J291" s="237"/>
      <c r="K291" s="237"/>
      <c r="L291" s="243"/>
      <c r="M291" s="244"/>
      <c r="N291" s="245"/>
      <c r="O291" s="245"/>
      <c r="P291" s="245"/>
      <c r="Q291" s="245"/>
      <c r="R291" s="245"/>
      <c r="S291" s="245"/>
      <c r="T291" s="246"/>
      <c r="AT291" s="247" t="s">
        <v>258</v>
      </c>
      <c r="AU291" s="247" t="s">
        <v>136</v>
      </c>
      <c r="AV291" s="12" t="s">
        <v>136</v>
      </c>
      <c r="AW291" s="12" t="s">
        <v>39</v>
      </c>
      <c r="AX291" s="12" t="s">
        <v>21</v>
      </c>
      <c r="AY291" s="247" t="s">
        <v>194</v>
      </c>
    </row>
    <row r="292" spans="2:65" s="1" customFormat="1" ht="24" customHeight="1">
      <c r="B292" s="40"/>
      <c r="C292" s="213" t="s">
        <v>527</v>
      </c>
      <c r="D292" s="213" t="s">
        <v>196</v>
      </c>
      <c r="E292" s="214" t="s">
        <v>528</v>
      </c>
      <c r="F292" s="215" t="s">
        <v>529</v>
      </c>
      <c r="G292" s="216" t="s">
        <v>217</v>
      </c>
      <c r="H292" s="217">
        <v>154.7</v>
      </c>
      <c r="I292" s="218"/>
      <c r="J292" s="219">
        <f>ROUND(I292*H292,2)</f>
        <v>0</v>
      </c>
      <c r="K292" s="215" t="s">
        <v>200</v>
      </c>
      <c r="L292" s="45"/>
      <c r="M292" s="220" t="s">
        <v>32</v>
      </c>
      <c r="N292" s="221" t="s">
        <v>51</v>
      </c>
      <c r="O292" s="85"/>
      <c r="P292" s="222">
        <f>O292*H292</f>
        <v>0</v>
      </c>
      <c r="Q292" s="222">
        <v>0.00832</v>
      </c>
      <c r="R292" s="222">
        <f>Q292*H292</f>
        <v>1.2871039999999998</v>
      </c>
      <c r="S292" s="222">
        <v>0</v>
      </c>
      <c r="T292" s="223">
        <f>S292*H292</f>
        <v>0</v>
      </c>
      <c r="AR292" s="224" t="s">
        <v>201</v>
      </c>
      <c r="AT292" s="224" t="s">
        <v>196</v>
      </c>
      <c r="AU292" s="224" t="s">
        <v>136</v>
      </c>
      <c r="AY292" s="18" t="s">
        <v>194</v>
      </c>
      <c r="BE292" s="225">
        <f>IF(N292="základní",J292,0)</f>
        <v>0</v>
      </c>
      <c r="BF292" s="225">
        <f>IF(N292="snížená",J292,0)</f>
        <v>0</v>
      </c>
      <c r="BG292" s="225">
        <f>IF(N292="zákl. přenesená",J292,0)</f>
        <v>0</v>
      </c>
      <c r="BH292" s="225">
        <f>IF(N292="sníž. přenesená",J292,0)</f>
        <v>0</v>
      </c>
      <c r="BI292" s="225">
        <f>IF(N292="nulová",J292,0)</f>
        <v>0</v>
      </c>
      <c r="BJ292" s="18" t="s">
        <v>136</v>
      </c>
      <c r="BK292" s="225">
        <f>ROUND(I292*H292,2)</f>
        <v>0</v>
      </c>
      <c r="BL292" s="18" t="s">
        <v>201</v>
      </c>
      <c r="BM292" s="224" t="s">
        <v>530</v>
      </c>
    </row>
    <row r="293" spans="2:47" s="1" customFormat="1" ht="12">
      <c r="B293" s="40"/>
      <c r="C293" s="41"/>
      <c r="D293" s="238" t="s">
        <v>264</v>
      </c>
      <c r="E293" s="41"/>
      <c r="F293" s="248" t="s">
        <v>531</v>
      </c>
      <c r="G293" s="41"/>
      <c r="H293" s="41"/>
      <c r="I293" s="137"/>
      <c r="J293" s="41"/>
      <c r="K293" s="41"/>
      <c r="L293" s="45"/>
      <c r="M293" s="249"/>
      <c r="N293" s="85"/>
      <c r="O293" s="85"/>
      <c r="P293" s="85"/>
      <c r="Q293" s="85"/>
      <c r="R293" s="85"/>
      <c r="S293" s="85"/>
      <c r="T293" s="86"/>
      <c r="AT293" s="18" t="s">
        <v>264</v>
      </c>
      <c r="AU293" s="18" t="s">
        <v>136</v>
      </c>
    </row>
    <row r="294" spans="2:65" s="1" customFormat="1" ht="16.5" customHeight="1">
      <c r="B294" s="40"/>
      <c r="C294" s="226" t="s">
        <v>532</v>
      </c>
      <c r="D294" s="226" t="s">
        <v>249</v>
      </c>
      <c r="E294" s="227" t="s">
        <v>533</v>
      </c>
      <c r="F294" s="228" t="s">
        <v>534</v>
      </c>
      <c r="G294" s="229" t="s">
        <v>217</v>
      </c>
      <c r="H294" s="230">
        <v>48.654</v>
      </c>
      <c r="I294" s="231"/>
      <c r="J294" s="232">
        <f>ROUND(I294*H294,2)</f>
        <v>0</v>
      </c>
      <c r="K294" s="228" t="s">
        <v>282</v>
      </c>
      <c r="L294" s="233"/>
      <c r="M294" s="234" t="s">
        <v>32</v>
      </c>
      <c r="N294" s="235" t="s">
        <v>51</v>
      </c>
      <c r="O294" s="85"/>
      <c r="P294" s="222">
        <f>O294*H294</f>
        <v>0</v>
      </c>
      <c r="Q294" s="222">
        <v>0.0022</v>
      </c>
      <c r="R294" s="222">
        <f>Q294*H294</f>
        <v>0.10703880000000002</v>
      </c>
      <c r="S294" s="222">
        <v>0</v>
      </c>
      <c r="T294" s="223">
        <f>S294*H294</f>
        <v>0</v>
      </c>
      <c r="AR294" s="224" t="s">
        <v>227</v>
      </c>
      <c r="AT294" s="224" t="s">
        <v>249</v>
      </c>
      <c r="AU294" s="224" t="s">
        <v>136</v>
      </c>
      <c r="AY294" s="18" t="s">
        <v>194</v>
      </c>
      <c r="BE294" s="225">
        <f>IF(N294="základní",J294,0)</f>
        <v>0</v>
      </c>
      <c r="BF294" s="225">
        <f>IF(N294="snížená",J294,0)</f>
        <v>0</v>
      </c>
      <c r="BG294" s="225">
        <f>IF(N294="zákl. přenesená",J294,0)</f>
        <v>0</v>
      </c>
      <c r="BH294" s="225">
        <f>IF(N294="sníž. přenesená",J294,0)</f>
        <v>0</v>
      </c>
      <c r="BI294" s="225">
        <f>IF(N294="nulová",J294,0)</f>
        <v>0</v>
      </c>
      <c r="BJ294" s="18" t="s">
        <v>136</v>
      </c>
      <c r="BK294" s="225">
        <f>ROUND(I294*H294,2)</f>
        <v>0</v>
      </c>
      <c r="BL294" s="18" t="s">
        <v>201</v>
      </c>
      <c r="BM294" s="224" t="s">
        <v>535</v>
      </c>
    </row>
    <row r="295" spans="2:51" s="12" customFormat="1" ht="12">
      <c r="B295" s="236"/>
      <c r="C295" s="237"/>
      <c r="D295" s="238" t="s">
        <v>258</v>
      </c>
      <c r="E295" s="239" t="s">
        <v>32</v>
      </c>
      <c r="F295" s="240" t="s">
        <v>536</v>
      </c>
      <c r="G295" s="237"/>
      <c r="H295" s="241">
        <v>48.654</v>
      </c>
      <c r="I295" s="242"/>
      <c r="J295" s="237"/>
      <c r="K295" s="237"/>
      <c r="L295" s="243"/>
      <c r="M295" s="244"/>
      <c r="N295" s="245"/>
      <c r="O295" s="245"/>
      <c r="P295" s="245"/>
      <c r="Q295" s="245"/>
      <c r="R295" s="245"/>
      <c r="S295" s="245"/>
      <c r="T295" s="246"/>
      <c r="AT295" s="247" t="s">
        <v>258</v>
      </c>
      <c r="AU295" s="247" t="s">
        <v>136</v>
      </c>
      <c r="AV295" s="12" t="s">
        <v>136</v>
      </c>
      <c r="AW295" s="12" t="s">
        <v>39</v>
      </c>
      <c r="AX295" s="12" t="s">
        <v>21</v>
      </c>
      <c r="AY295" s="247" t="s">
        <v>194</v>
      </c>
    </row>
    <row r="296" spans="2:65" s="1" customFormat="1" ht="16.5" customHeight="1">
      <c r="B296" s="40"/>
      <c r="C296" s="226" t="s">
        <v>537</v>
      </c>
      <c r="D296" s="226" t="s">
        <v>249</v>
      </c>
      <c r="E296" s="227" t="s">
        <v>538</v>
      </c>
      <c r="F296" s="228" t="s">
        <v>539</v>
      </c>
      <c r="G296" s="229" t="s">
        <v>217</v>
      </c>
      <c r="H296" s="230">
        <v>109.14</v>
      </c>
      <c r="I296" s="231"/>
      <c r="J296" s="232">
        <f>ROUND(I296*H296,2)</f>
        <v>0</v>
      </c>
      <c r="K296" s="228" t="s">
        <v>200</v>
      </c>
      <c r="L296" s="233"/>
      <c r="M296" s="234" t="s">
        <v>32</v>
      </c>
      <c r="N296" s="235" t="s">
        <v>51</v>
      </c>
      <c r="O296" s="85"/>
      <c r="P296" s="222">
        <f>O296*H296</f>
        <v>0</v>
      </c>
      <c r="Q296" s="222">
        <v>0.0036</v>
      </c>
      <c r="R296" s="222">
        <f>Q296*H296</f>
        <v>0.392904</v>
      </c>
      <c r="S296" s="222">
        <v>0</v>
      </c>
      <c r="T296" s="223">
        <f>S296*H296</f>
        <v>0</v>
      </c>
      <c r="AR296" s="224" t="s">
        <v>227</v>
      </c>
      <c r="AT296" s="224" t="s">
        <v>249</v>
      </c>
      <c r="AU296" s="224" t="s">
        <v>136</v>
      </c>
      <c r="AY296" s="18" t="s">
        <v>194</v>
      </c>
      <c r="BE296" s="225">
        <f>IF(N296="základní",J296,0)</f>
        <v>0</v>
      </c>
      <c r="BF296" s="225">
        <f>IF(N296="snížená",J296,0)</f>
        <v>0</v>
      </c>
      <c r="BG296" s="225">
        <f>IF(N296="zákl. přenesená",J296,0)</f>
        <v>0</v>
      </c>
      <c r="BH296" s="225">
        <f>IF(N296="sníž. přenesená",J296,0)</f>
        <v>0</v>
      </c>
      <c r="BI296" s="225">
        <f>IF(N296="nulová",J296,0)</f>
        <v>0</v>
      </c>
      <c r="BJ296" s="18" t="s">
        <v>136</v>
      </c>
      <c r="BK296" s="225">
        <f>ROUND(I296*H296,2)</f>
        <v>0</v>
      </c>
      <c r="BL296" s="18" t="s">
        <v>201</v>
      </c>
      <c r="BM296" s="224" t="s">
        <v>540</v>
      </c>
    </row>
    <row r="297" spans="2:51" s="12" customFormat="1" ht="12">
      <c r="B297" s="236"/>
      <c r="C297" s="237"/>
      <c r="D297" s="238" t="s">
        <v>258</v>
      </c>
      <c r="E297" s="239" t="s">
        <v>32</v>
      </c>
      <c r="F297" s="240" t="s">
        <v>541</v>
      </c>
      <c r="G297" s="237"/>
      <c r="H297" s="241">
        <v>109.14</v>
      </c>
      <c r="I297" s="242"/>
      <c r="J297" s="237"/>
      <c r="K297" s="237"/>
      <c r="L297" s="243"/>
      <c r="M297" s="244"/>
      <c r="N297" s="245"/>
      <c r="O297" s="245"/>
      <c r="P297" s="245"/>
      <c r="Q297" s="245"/>
      <c r="R297" s="245"/>
      <c r="S297" s="245"/>
      <c r="T297" s="246"/>
      <c r="AT297" s="247" t="s">
        <v>258</v>
      </c>
      <c r="AU297" s="247" t="s">
        <v>136</v>
      </c>
      <c r="AV297" s="12" t="s">
        <v>136</v>
      </c>
      <c r="AW297" s="12" t="s">
        <v>39</v>
      </c>
      <c r="AX297" s="12" t="s">
        <v>21</v>
      </c>
      <c r="AY297" s="247" t="s">
        <v>194</v>
      </c>
    </row>
    <row r="298" spans="2:65" s="1" customFormat="1" ht="24" customHeight="1">
      <c r="B298" s="40"/>
      <c r="C298" s="213" t="s">
        <v>542</v>
      </c>
      <c r="D298" s="213" t="s">
        <v>196</v>
      </c>
      <c r="E298" s="214" t="s">
        <v>543</v>
      </c>
      <c r="F298" s="215" t="s">
        <v>544</v>
      </c>
      <c r="G298" s="216" t="s">
        <v>262</v>
      </c>
      <c r="H298" s="217">
        <v>41</v>
      </c>
      <c r="I298" s="218"/>
      <c r="J298" s="219">
        <f>ROUND(I298*H298,2)</f>
        <v>0</v>
      </c>
      <c r="K298" s="215" t="s">
        <v>200</v>
      </c>
      <c r="L298" s="45"/>
      <c r="M298" s="220" t="s">
        <v>32</v>
      </c>
      <c r="N298" s="221" t="s">
        <v>51</v>
      </c>
      <c r="O298" s="85"/>
      <c r="P298" s="222">
        <f>O298*H298</f>
        <v>0</v>
      </c>
      <c r="Q298" s="222">
        <v>0.00339</v>
      </c>
      <c r="R298" s="222">
        <f>Q298*H298</f>
        <v>0.13899</v>
      </c>
      <c r="S298" s="222">
        <v>0</v>
      </c>
      <c r="T298" s="223">
        <f>S298*H298</f>
        <v>0</v>
      </c>
      <c r="AR298" s="224" t="s">
        <v>201</v>
      </c>
      <c r="AT298" s="224" t="s">
        <v>196</v>
      </c>
      <c r="AU298" s="224" t="s">
        <v>136</v>
      </c>
      <c r="AY298" s="18" t="s">
        <v>194</v>
      </c>
      <c r="BE298" s="225">
        <f>IF(N298="základní",J298,0)</f>
        <v>0</v>
      </c>
      <c r="BF298" s="225">
        <f>IF(N298="snížená",J298,0)</f>
        <v>0</v>
      </c>
      <c r="BG298" s="225">
        <f>IF(N298="zákl. přenesená",J298,0)</f>
        <v>0</v>
      </c>
      <c r="BH298" s="225">
        <f>IF(N298="sníž. přenesená",J298,0)</f>
        <v>0</v>
      </c>
      <c r="BI298" s="225">
        <f>IF(N298="nulová",J298,0)</f>
        <v>0</v>
      </c>
      <c r="BJ298" s="18" t="s">
        <v>136</v>
      </c>
      <c r="BK298" s="225">
        <f>ROUND(I298*H298,2)</f>
        <v>0</v>
      </c>
      <c r="BL298" s="18" t="s">
        <v>201</v>
      </c>
      <c r="BM298" s="224" t="s">
        <v>545</v>
      </c>
    </row>
    <row r="299" spans="2:47" s="1" customFormat="1" ht="12">
      <c r="B299" s="40"/>
      <c r="C299" s="41"/>
      <c r="D299" s="238" t="s">
        <v>264</v>
      </c>
      <c r="E299" s="41"/>
      <c r="F299" s="248" t="s">
        <v>546</v>
      </c>
      <c r="G299" s="41"/>
      <c r="H299" s="41"/>
      <c r="I299" s="137"/>
      <c r="J299" s="41"/>
      <c r="K299" s="41"/>
      <c r="L299" s="45"/>
      <c r="M299" s="249"/>
      <c r="N299" s="85"/>
      <c r="O299" s="85"/>
      <c r="P299" s="85"/>
      <c r="Q299" s="85"/>
      <c r="R299" s="85"/>
      <c r="S299" s="85"/>
      <c r="T299" s="86"/>
      <c r="AT299" s="18" t="s">
        <v>264</v>
      </c>
      <c r="AU299" s="18" t="s">
        <v>136</v>
      </c>
    </row>
    <row r="300" spans="2:65" s="1" customFormat="1" ht="16.5" customHeight="1">
      <c r="B300" s="40"/>
      <c r="C300" s="226" t="s">
        <v>547</v>
      </c>
      <c r="D300" s="226" t="s">
        <v>249</v>
      </c>
      <c r="E300" s="227" t="s">
        <v>548</v>
      </c>
      <c r="F300" s="228" t="s">
        <v>549</v>
      </c>
      <c r="G300" s="229" t="s">
        <v>262</v>
      </c>
      <c r="H300" s="230">
        <v>41</v>
      </c>
      <c r="I300" s="231"/>
      <c r="J300" s="232">
        <f>ROUND(I300*H300,2)</f>
        <v>0</v>
      </c>
      <c r="K300" s="228" t="s">
        <v>200</v>
      </c>
      <c r="L300" s="233"/>
      <c r="M300" s="234" t="s">
        <v>32</v>
      </c>
      <c r="N300" s="235" t="s">
        <v>51</v>
      </c>
      <c r="O300" s="85"/>
      <c r="P300" s="222">
        <f>O300*H300</f>
        <v>0</v>
      </c>
      <c r="Q300" s="222">
        <v>0.00051</v>
      </c>
      <c r="R300" s="222">
        <f>Q300*H300</f>
        <v>0.02091</v>
      </c>
      <c r="S300" s="222">
        <v>0</v>
      </c>
      <c r="T300" s="223">
        <f>S300*H300</f>
        <v>0</v>
      </c>
      <c r="AR300" s="224" t="s">
        <v>227</v>
      </c>
      <c r="AT300" s="224" t="s">
        <v>249</v>
      </c>
      <c r="AU300" s="224" t="s">
        <v>136</v>
      </c>
      <c r="AY300" s="18" t="s">
        <v>194</v>
      </c>
      <c r="BE300" s="225">
        <f>IF(N300="základní",J300,0)</f>
        <v>0</v>
      </c>
      <c r="BF300" s="225">
        <f>IF(N300="snížená",J300,0)</f>
        <v>0</v>
      </c>
      <c r="BG300" s="225">
        <f>IF(N300="zákl. přenesená",J300,0)</f>
        <v>0</v>
      </c>
      <c r="BH300" s="225">
        <f>IF(N300="sníž. přenesená",J300,0)</f>
        <v>0</v>
      </c>
      <c r="BI300" s="225">
        <f>IF(N300="nulová",J300,0)</f>
        <v>0</v>
      </c>
      <c r="BJ300" s="18" t="s">
        <v>136</v>
      </c>
      <c r="BK300" s="225">
        <f>ROUND(I300*H300,2)</f>
        <v>0</v>
      </c>
      <c r="BL300" s="18" t="s">
        <v>201</v>
      </c>
      <c r="BM300" s="224" t="s">
        <v>550</v>
      </c>
    </row>
    <row r="301" spans="2:65" s="1" customFormat="1" ht="24" customHeight="1">
      <c r="B301" s="40"/>
      <c r="C301" s="213" t="s">
        <v>551</v>
      </c>
      <c r="D301" s="213" t="s">
        <v>196</v>
      </c>
      <c r="E301" s="214" t="s">
        <v>552</v>
      </c>
      <c r="F301" s="215" t="s">
        <v>553</v>
      </c>
      <c r="G301" s="216" t="s">
        <v>262</v>
      </c>
      <c r="H301" s="217">
        <v>135.25</v>
      </c>
      <c r="I301" s="218"/>
      <c r="J301" s="219">
        <f>ROUND(I301*H301,2)</f>
        <v>0</v>
      </c>
      <c r="K301" s="215" t="s">
        <v>200</v>
      </c>
      <c r="L301" s="45"/>
      <c r="M301" s="220" t="s">
        <v>32</v>
      </c>
      <c r="N301" s="221" t="s">
        <v>51</v>
      </c>
      <c r="O301" s="85"/>
      <c r="P301" s="222">
        <f>O301*H301</f>
        <v>0</v>
      </c>
      <c r="Q301" s="222">
        <v>0.00339</v>
      </c>
      <c r="R301" s="222">
        <f>Q301*H301</f>
        <v>0.45849749999999995</v>
      </c>
      <c r="S301" s="222">
        <v>0</v>
      </c>
      <c r="T301" s="223">
        <f>S301*H301</f>
        <v>0</v>
      </c>
      <c r="AR301" s="224" t="s">
        <v>201</v>
      </c>
      <c r="AT301" s="224" t="s">
        <v>196</v>
      </c>
      <c r="AU301" s="224" t="s">
        <v>136</v>
      </c>
      <c r="AY301" s="18" t="s">
        <v>194</v>
      </c>
      <c r="BE301" s="225">
        <f>IF(N301="základní",J301,0)</f>
        <v>0</v>
      </c>
      <c r="BF301" s="225">
        <f>IF(N301="snížená",J301,0)</f>
        <v>0</v>
      </c>
      <c r="BG301" s="225">
        <f>IF(N301="zákl. přenesená",J301,0)</f>
        <v>0</v>
      </c>
      <c r="BH301" s="225">
        <f>IF(N301="sníž. přenesená",J301,0)</f>
        <v>0</v>
      </c>
      <c r="BI301" s="225">
        <f>IF(N301="nulová",J301,0)</f>
        <v>0</v>
      </c>
      <c r="BJ301" s="18" t="s">
        <v>136</v>
      </c>
      <c r="BK301" s="225">
        <f>ROUND(I301*H301,2)</f>
        <v>0</v>
      </c>
      <c r="BL301" s="18" t="s">
        <v>201</v>
      </c>
      <c r="BM301" s="224" t="s">
        <v>554</v>
      </c>
    </row>
    <row r="302" spans="2:47" s="1" customFormat="1" ht="12">
      <c r="B302" s="40"/>
      <c r="C302" s="41"/>
      <c r="D302" s="238" t="s">
        <v>264</v>
      </c>
      <c r="E302" s="41"/>
      <c r="F302" s="248" t="s">
        <v>546</v>
      </c>
      <c r="G302" s="41"/>
      <c r="H302" s="41"/>
      <c r="I302" s="137"/>
      <c r="J302" s="41"/>
      <c r="K302" s="41"/>
      <c r="L302" s="45"/>
      <c r="M302" s="249"/>
      <c r="N302" s="85"/>
      <c r="O302" s="85"/>
      <c r="P302" s="85"/>
      <c r="Q302" s="85"/>
      <c r="R302" s="85"/>
      <c r="S302" s="85"/>
      <c r="T302" s="86"/>
      <c r="AT302" s="18" t="s">
        <v>264</v>
      </c>
      <c r="AU302" s="18" t="s">
        <v>136</v>
      </c>
    </row>
    <row r="303" spans="2:51" s="12" customFormat="1" ht="12">
      <c r="B303" s="236"/>
      <c r="C303" s="237"/>
      <c r="D303" s="238" t="s">
        <v>258</v>
      </c>
      <c r="E303" s="239" t="s">
        <v>32</v>
      </c>
      <c r="F303" s="240" t="s">
        <v>555</v>
      </c>
      <c r="G303" s="237"/>
      <c r="H303" s="241">
        <v>3.9</v>
      </c>
      <c r="I303" s="242"/>
      <c r="J303" s="237"/>
      <c r="K303" s="237"/>
      <c r="L303" s="243"/>
      <c r="M303" s="244"/>
      <c r="N303" s="245"/>
      <c r="O303" s="245"/>
      <c r="P303" s="245"/>
      <c r="Q303" s="245"/>
      <c r="R303" s="245"/>
      <c r="S303" s="245"/>
      <c r="T303" s="246"/>
      <c r="AT303" s="247" t="s">
        <v>258</v>
      </c>
      <c r="AU303" s="247" t="s">
        <v>136</v>
      </c>
      <c r="AV303" s="12" t="s">
        <v>136</v>
      </c>
      <c r="AW303" s="12" t="s">
        <v>39</v>
      </c>
      <c r="AX303" s="12" t="s">
        <v>79</v>
      </c>
      <c r="AY303" s="247" t="s">
        <v>194</v>
      </c>
    </row>
    <row r="304" spans="2:51" s="12" customFormat="1" ht="12">
      <c r="B304" s="236"/>
      <c r="C304" s="237"/>
      <c r="D304" s="238" t="s">
        <v>258</v>
      </c>
      <c r="E304" s="239" t="s">
        <v>32</v>
      </c>
      <c r="F304" s="240" t="s">
        <v>556</v>
      </c>
      <c r="G304" s="237"/>
      <c r="H304" s="241">
        <v>13.5</v>
      </c>
      <c r="I304" s="242"/>
      <c r="J304" s="237"/>
      <c r="K304" s="237"/>
      <c r="L304" s="243"/>
      <c r="M304" s="244"/>
      <c r="N304" s="245"/>
      <c r="O304" s="245"/>
      <c r="P304" s="245"/>
      <c r="Q304" s="245"/>
      <c r="R304" s="245"/>
      <c r="S304" s="245"/>
      <c r="T304" s="246"/>
      <c r="AT304" s="247" t="s">
        <v>258</v>
      </c>
      <c r="AU304" s="247" t="s">
        <v>136</v>
      </c>
      <c r="AV304" s="12" t="s">
        <v>136</v>
      </c>
      <c r="AW304" s="12" t="s">
        <v>39</v>
      </c>
      <c r="AX304" s="12" t="s">
        <v>79</v>
      </c>
      <c r="AY304" s="247" t="s">
        <v>194</v>
      </c>
    </row>
    <row r="305" spans="2:51" s="12" customFormat="1" ht="12">
      <c r="B305" s="236"/>
      <c r="C305" s="237"/>
      <c r="D305" s="238" t="s">
        <v>258</v>
      </c>
      <c r="E305" s="239" t="s">
        <v>32</v>
      </c>
      <c r="F305" s="240" t="s">
        <v>557</v>
      </c>
      <c r="G305" s="237"/>
      <c r="H305" s="241">
        <v>5.3</v>
      </c>
      <c r="I305" s="242"/>
      <c r="J305" s="237"/>
      <c r="K305" s="237"/>
      <c r="L305" s="243"/>
      <c r="M305" s="244"/>
      <c r="N305" s="245"/>
      <c r="O305" s="245"/>
      <c r="P305" s="245"/>
      <c r="Q305" s="245"/>
      <c r="R305" s="245"/>
      <c r="S305" s="245"/>
      <c r="T305" s="246"/>
      <c r="AT305" s="247" t="s">
        <v>258</v>
      </c>
      <c r="AU305" s="247" t="s">
        <v>136</v>
      </c>
      <c r="AV305" s="12" t="s">
        <v>136</v>
      </c>
      <c r="AW305" s="12" t="s">
        <v>39</v>
      </c>
      <c r="AX305" s="12" t="s">
        <v>79</v>
      </c>
      <c r="AY305" s="247" t="s">
        <v>194</v>
      </c>
    </row>
    <row r="306" spans="2:51" s="12" customFormat="1" ht="12">
      <c r="B306" s="236"/>
      <c r="C306" s="237"/>
      <c r="D306" s="238" t="s">
        <v>258</v>
      </c>
      <c r="E306" s="239" t="s">
        <v>32</v>
      </c>
      <c r="F306" s="240" t="s">
        <v>558</v>
      </c>
      <c r="G306" s="237"/>
      <c r="H306" s="241">
        <v>5.7</v>
      </c>
      <c r="I306" s="242"/>
      <c r="J306" s="237"/>
      <c r="K306" s="237"/>
      <c r="L306" s="243"/>
      <c r="M306" s="244"/>
      <c r="N306" s="245"/>
      <c r="O306" s="245"/>
      <c r="P306" s="245"/>
      <c r="Q306" s="245"/>
      <c r="R306" s="245"/>
      <c r="S306" s="245"/>
      <c r="T306" s="246"/>
      <c r="AT306" s="247" t="s">
        <v>258</v>
      </c>
      <c r="AU306" s="247" t="s">
        <v>136</v>
      </c>
      <c r="AV306" s="12" t="s">
        <v>136</v>
      </c>
      <c r="AW306" s="12" t="s">
        <v>39</v>
      </c>
      <c r="AX306" s="12" t="s">
        <v>79</v>
      </c>
      <c r="AY306" s="247" t="s">
        <v>194</v>
      </c>
    </row>
    <row r="307" spans="2:51" s="12" customFormat="1" ht="12">
      <c r="B307" s="236"/>
      <c r="C307" s="237"/>
      <c r="D307" s="238" t="s">
        <v>258</v>
      </c>
      <c r="E307" s="239" t="s">
        <v>32</v>
      </c>
      <c r="F307" s="240" t="s">
        <v>559</v>
      </c>
      <c r="G307" s="237"/>
      <c r="H307" s="241">
        <v>36</v>
      </c>
      <c r="I307" s="242"/>
      <c r="J307" s="237"/>
      <c r="K307" s="237"/>
      <c r="L307" s="243"/>
      <c r="M307" s="244"/>
      <c r="N307" s="245"/>
      <c r="O307" s="245"/>
      <c r="P307" s="245"/>
      <c r="Q307" s="245"/>
      <c r="R307" s="245"/>
      <c r="S307" s="245"/>
      <c r="T307" s="246"/>
      <c r="AT307" s="247" t="s">
        <v>258</v>
      </c>
      <c r="AU307" s="247" t="s">
        <v>136</v>
      </c>
      <c r="AV307" s="12" t="s">
        <v>136</v>
      </c>
      <c r="AW307" s="12" t="s">
        <v>39</v>
      </c>
      <c r="AX307" s="12" t="s">
        <v>79</v>
      </c>
      <c r="AY307" s="247" t="s">
        <v>194</v>
      </c>
    </row>
    <row r="308" spans="2:51" s="12" customFormat="1" ht="12">
      <c r="B308" s="236"/>
      <c r="C308" s="237"/>
      <c r="D308" s="238" t="s">
        <v>258</v>
      </c>
      <c r="E308" s="239" t="s">
        <v>32</v>
      </c>
      <c r="F308" s="240" t="s">
        <v>560</v>
      </c>
      <c r="G308" s="237"/>
      <c r="H308" s="241">
        <v>23.6</v>
      </c>
      <c r="I308" s="242"/>
      <c r="J308" s="237"/>
      <c r="K308" s="237"/>
      <c r="L308" s="243"/>
      <c r="M308" s="244"/>
      <c r="N308" s="245"/>
      <c r="O308" s="245"/>
      <c r="P308" s="245"/>
      <c r="Q308" s="245"/>
      <c r="R308" s="245"/>
      <c r="S308" s="245"/>
      <c r="T308" s="246"/>
      <c r="AT308" s="247" t="s">
        <v>258</v>
      </c>
      <c r="AU308" s="247" t="s">
        <v>136</v>
      </c>
      <c r="AV308" s="12" t="s">
        <v>136</v>
      </c>
      <c r="AW308" s="12" t="s">
        <v>39</v>
      </c>
      <c r="AX308" s="12" t="s">
        <v>79</v>
      </c>
      <c r="AY308" s="247" t="s">
        <v>194</v>
      </c>
    </row>
    <row r="309" spans="2:51" s="12" customFormat="1" ht="12">
      <c r="B309" s="236"/>
      <c r="C309" s="237"/>
      <c r="D309" s="238" t="s">
        <v>258</v>
      </c>
      <c r="E309" s="239" t="s">
        <v>32</v>
      </c>
      <c r="F309" s="240" t="s">
        <v>561</v>
      </c>
      <c r="G309" s="237"/>
      <c r="H309" s="241">
        <v>24</v>
      </c>
      <c r="I309" s="242"/>
      <c r="J309" s="237"/>
      <c r="K309" s="237"/>
      <c r="L309" s="243"/>
      <c r="M309" s="244"/>
      <c r="N309" s="245"/>
      <c r="O309" s="245"/>
      <c r="P309" s="245"/>
      <c r="Q309" s="245"/>
      <c r="R309" s="245"/>
      <c r="S309" s="245"/>
      <c r="T309" s="246"/>
      <c r="AT309" s="247" t="s">
        <v>258</v>
      </c>
      <c r="AU309" s="247" t="s">
        <v>136</v>
      </c>
      <c r="AV309" s="12" t="s">
        <v>136</v>
      </c>
      <c r="AW309" s="12" t="s">
        <v>39</v>
      </c>
      <c r="AX309" s="12" t="s">
        <v>79</v>
      </c>
      <c r="AY309" s="247" t="s">
        <v>194</v>
      </c>
    </row>
    <row r="310" spans="2:51" s="12" customFormat="1" ht="12">
      <c r="B310" s="236"/>
      <c r="C310" s="237"/>
      <c r="D310" s="238" t="s">
        <v>258</v>
      </c>
      <c r="E310" s="239" t="s">
        <v>32</v>
      </c>
      <c r="F310" s="240" t="s">
        <v>562</v>
      </c>
      <c r="G310" s="237"/>
      <c r="H310" s="241">
        <v>5</v>
      </c>
      <c r="I310" s="242"/>
      <c r="J310" s="237"/>
      <c r="K310" s="237"/>
      <c r="L310" s="243"/>
      <c r="M310" s="244"/>
      <c r="N310" s="245"/>
      <c r="O310" s="245"/>
      <c r="P310" s="245"/>
      <c r="Q310" s="245"/>
      <c r="R310" s="245"/>
      <c r="S310" s="245"/>
      <c r="T310" s="246"/>
      <c r="AT310" s="247" t="s">
        <v>258</v>
      </c>
      <c r="AU310" s="247" t="s">
        <v>136</v>
      </c>
      <c r="AV310" s="12" t="s">
        <v>136</v>
      </c>
      <c r="AW310" s="12" t="s">
        <v>39</v>
      </c>
      <c r="AX310" s="12" t="s">
        <v>79</v>
      </c>
      <c r="AY310" s="247" t="s">
        <v>194</v>
      </c>
    </row>
    <row r="311" spans="2:51" s="12" customFormat="1" ht="12">
      <c r="B311" s="236"/>
      <c r="C311" s="237"/>
      <c r="D311" s="238" t="s">
        <v>258</v>
      </c>
      <c r="E311" s="239" t="s">
        <v>32</v>
      </c>
      <c r="F311" s="240" t="s">
        <v>563</v>
      </c>
      <c r="G311" s="237"/>
      <c r="H311" s="241">
        <v>18.25</v>
      </c>
      <c r="I311" s="242"/>
      <c r="J311" s="237"/>
      <c r="K311" s="237"/>
      <c r="L311" s="243"/>
      <c r="M311" s="244"/>
      <c r="N311" s="245"/>
      <c r="O311" s="245"/>
      <c r="P311" s="245"/>
      <c r="Q311" s="245"/>
      <c r="R311" s="245"/>
      <c r="S311" s="245"/>
      <c r="T311" s="246"/>
      <c r="AT311" s="247" t="s">
        <v>258</v>
      </c>
      <c r="AU311" s="247" t="s">
        <v>136</v>
      </c>
      <c r="AV311" s="12" t="s">
        <v>136</v>
      </c>
      <c r="AW311" s="12" t="s">
        <v>39</v>
      </c>
      <c r="AX311" s="12" t="s">
        <v>79</v>
      </c>
      <c r="AY311" s="247" t="s">
        <v>194</v>
      </c>
    </row>
    <row r="312" spans="2:51" s="13" customFormat="1" ht="12">
      <c r="B312" s="250"/>
      <c r="C312" s="251"/>
      <c r="D312" s="238" t="s">
        <v>258</v>
      </c>
      <c r="E312" s="252" t="s">
        <v>32</v>
      </c>
      <c r="F312" s="253" t="s">
        <v>278</v>
      </c>
      <c r="G312" s="251"/>
      <c r="H312" s="254">
        <v>135.25</v>
      </c>
      <c r="I312" s="255"/>
      <c r="J312" s="251"/>
      <c r="K312" s="251"/>
      <c r="L312" s="256"/>
      <c r="M312" s="257"/>
      <c r="N312" s="258"/>
      <c r="O312" s="258"/>
      <c r="P312" s="258"/>
      <c r="Q312" s="258"/>
      <c r="R312" s="258"/>
      <c r="S312" s="258"/>
      <c r="T312" s="259"/>
      <c r="AT312" s="260" t="s">
        <v>258</v>
      </c>
      <c r="AU312" s="260" t="s">
        <v>136</v>
      </c>
      <c r="AV312" s="13" t="s">
        <v>201</v>
      </c>
      <c r="AW312" s="13" t="s">
        <v>39</v>
      </c>
      <c r="AX312" s="13" t="s">
        <v>21</v>
      </c>
      <c r="AY312" s="260" t="s">
        <v>194</v>
      </c>
    </row>
    <row r="313" spans="2:65" s="1" customFormat="1" ht="16.5" customHeight="1">
      <c r="B313" s="40"/>
      <c r="C313" s="226" t="s">
        <v>564</v>
      </c>
      <c r="D313" s="226" t="s">
        <v>249</v>
      </c>
      <c r="E313" s="227" t="s">
        <v>565</v>
      </c>
      <c r="F313" s="228" t="s">
        <v>566</v>
      </c>
      <c r="G313" s="229" t="s">
        <v>217</v>
      </c>
      <c r="H313" s="230">
        <v>58.825</v>
      </c>
      <c r="I313" s="231"/>
      <c r="J313" s="232">
        <f>ROUND(I313*H313,2)</f>
        <v>0</v>
      </c>
      <c r="K313" s="228" t="s">
        <v>200</v>
      </c>
      <c r="L313" s="233"/>
      <c r="M313" s="234" t="s">
        <v>32</v>
      </c>
      <c r="N313" s="235" t="s">
        <v>51</v>
      </c>
      <c r="O313" s="85"/>
      <c r="P313" s="222">
        <f>O313*H313</f>
        <v>0</v>
      </c>
      <c r="Q313" s="222">
        <v>0.0017</v>
      </c>
      <c r="R313" s="222">
        <f>Q313*H313</f>
        <v>0.1000025</v>
      </c>
      <c r="S313" s="222">
        <v>0</v>
      </c>
      <c r="T313" s="223">
        <f>S313*H313</f>
        <v>0</v>
      </c>
      <c r="AR313" s="224" t="s">
        <v>227</v>
      </c>
      <c r="AT313" s="224" t="s">
        <v>249</v>
      </c>
      <c r="AU313" s="224" t="s">
        <v>136</v>
      </c>
      <c r="AY313" s="18" t="s">
        <v>194</v>
      </c>
      <c r="BE313" s="225">
        <f>IF(N313="základní",J313,0)</f>
        <v>0</v>
      </c>
      <c r="BF313" s="225">
        <f>IF(N313="snížená",J313,0)</f>
        <v>0</v>
      </c>
      <c r="BG313" s="225">
        <f>IF(N313="zákl. přenesená",J313,0)</f>
        <v>0</v>
      </c>
      <c r="BH313" s="225">
        <f>IF(N313="sníž. přenesená",J313,0)</f>
        <v>0</v>
      </c>
      <c r="BI313" s="225">
        <f>IF(N313="nulová",J313,0)</f>
        <v>0</v>
      </c>
      <c r="BJ313" s="18" t="s">
        <v>136</v>
      </c>
      <c r="BK313" s="225">
        <f>ROUND(I313*H313,2)</f>
        <v>0</v>
      </c>
      <c r="BL313" s="18" t="s">
        <v>201</v>
      </c>
      <c r="BM313" s="224" t="s">
        <v>567</v>
      </c>
    </row>
    <row r="314" spans="2:65" s="1" customFormat="1" ht="24" customHeight="1">
      <c r="B314" s="40"/>
      <c r="C314" s="213" t="s">
        <v>568</v>
      </c>
      <c r="D314" s="213" t="s">
        <v>196</v>
      </c>
      <c r="E314" s="214" t="s">
        <v>569</v>
      </c>
      <c r="F314" s="215" t="s">
        <v>570</v>
      </c>
      <c r="G314" s="216" t="s">
        <v>217</v>
      </c>
      <c r="H314" s="217">
        <v>555.016</v>
      </c>
      <c r="I314" s="218"/>
      <c r="J314" s="219">
        <f>ROUND(I314*H314,2)</f>
        <v>0</v>
      </c>
      <c r="K314" s="215" t="s">
        <v>200</v>
      </c>
      <c r="L314" s="45"/>
      <c r="M314" s="220" t="s">
        <v>32</v>
      </c>
      <c r="N314" s="221" t="s">
        <v>51</v>
      </c>
      <c r="O314" s="85"/>
      <c r="P314" s="222">
        <f>O314*H314</f>
        <v>0</v>
      </c>
      <c r="Q314" s="222">
        <v>0.0181</v>
      </c>
      <c r="R314" s="222">
        <f>Q314*H314</f>
        <v>10.0457896</v>
      </c>
      <c r="S314" s="222">
        <v>0</v>
      </c>
      <c r="T314" s="223">
        <f>S314*H314</f>
        <v>0</v>
      </c>
      <c r="AR314" s="224" t="s">
        <v>201</v>
      </c>
      <c r="AT314" s="224" t="s">
        <v>196</v>
      </c>
      <c r="AU314" s="224" t="s">
        <v>136</v>
      </c>
      <c r="AY314" s="18" t="s">
        <v>194</v>
      </c>
      <c r="BE314" s="225">
        <f>IF(N314="základní",J314,0)</f>
        <v>0</v>
      </c>
      <c r="BF314" s="225">
        <f>IF(N314="snížená",J314,0)</f>
        <v>0</v>
      </c>
      <c r="BG314" s="225">
        <f>IF(N314="zákl. přenesená",J314,0)</f>
        <v>0</v>
      </c>
      <c r="BH314" s="225">
        <f>IF(N314="sníž. přenesená",J314,0)</f>
        <v>0</v>
      </c>
      <c r="BI314" s="225">
        <f>IF(N314="nulová",J314,0)</f>
        <v>0</v>
      </c>
      <c r="BJ314" s="18" t="s">
        <v>136</v>
      </c>
      <c r="BK314" s="225">
        <f>ROUND(I314*H314,2)</f>
        <v>0</v>
      </c>
      <c r="BL314" s="18" t="s">
        <v>201</v>
      </c>
      <c r="BM314" s="224" t="s">
        <v>571</v>
      </c>
    </row>
    <row r="315" spans="2:47" s="1" customFormat="1" ht="12">
      <c r="B315" s="40"/>
      <c r="C315" s="41"/>
      <c r="D315" s="238" t="s">
        <v>264</v>
      </c>
      <c r="E315" s="41"/>
      <c r="F315" s="248" t="s">
        <v>512</v>
      </c>
      <c r="G315" s="41"/>
      <c r="H315" s="41"/>
      <c r="I315" s="137"/>
      <c r="J315" s="41"/>
      <c r="K315" s="41"/>
      <c r="L315" s="45"/>
      <c r="M315" s="249"/>
      <c r="N315" s="85"/>
      <c r="O315" s="85"/>
      <c r="P315" s="85"/>
      <c r="Q315" s="85"/>
      <c r="R315" s="85"/>
      <c r="S315" s="85"/>
      <c r="T315" s="86"/>
      <c r="AT315" s="18" t="s">
        <v>264</v>
      </c>
      <c r="AU315" s="18" t="s">
        <v>136</v>
      </c>
    </row>
    <row r="316" spans="2:51" s="14" customFormat="1" ht="12">
      <c r="B316" s="261"/>
      <c r="C316" s="262"/>
      <c r="D316" s="238" t="s">
        <v>258</v>
      </c>
      <c r="E316" s="263" t="s">
        <v>32</v>
      </c>
      <c r="F316" s="264" t="s">
        <v>572</v>
      </c>
      <c r="G316" s="262"/>
      <c r="H316" s="263" t="s">
        <v>32</v>
      </c>
      <c r="I316" s="265"/>
      <c r="J316" s="262"/>
      <c r="K316" s="262"/>
      <c r="L316" s="266"/>
      <c r="M316" s="267"/>
      <c r="N316" s="268"/>
      <c r="O316" s="268"/>
      <c r="P316" s="268"/>
      <c r="Q316" s="268"/>
      <c r="R316" s="268"/>
      <c r="S316" s="268"/>
      <c r="T316" s="269"/>
      <c r="AT316" s="270" t="s">
        <v>258</v>
      </c>
      <c r="AU316" s="270" t="s">
        <v>136</v>
      </c>
      <c r="AV316" s="14" t="s">
        <v>21</v>
      </c>
      <c r="AW316" s="14" t="s">
        <v>39</v>
      </c>
      <c r="AX316" s="14" t="s">
        <v>79</v>
      </c>
      <c r="AY316" s="270" t="s">
        <v>194</v>
      </c>
    </row>
    <row r="317" spans="2:51" s="12" customFormat="1" ht="12">
      <c r="B317" s="236"/>
      <c r="C317" s="237"/>
      <c r="D317" s="238" t="s">
        <v>258</v>
      </c>
      <c r="E317" s="239" t="s">
        <v>32</v>
      </c>
      <c r="F317" s="240" t="s">
        <v>573</v>
      </c>
      <c r="G317" s="237"/>
      <c r="H317" s="241">
        <v>583.607</v>
      </c>
      <c r="I317" s="242"/>
      <c r="J317" s="237"/>
      <c r="K317" s="237"/>
      <c r="L317" s="243"/>
      <c r="M317" s="244"/>
      <c r="N317" s="245"/>
      <c r="O317" s="245"/>
      <c r="P317" s="245"/>
      <c r="Q317" s="245"/>
      <c r="R317" s="245"/>
      <c r="S317" s="245"/>
      <c r="T317" s="246"/>
      <c r="AT317" s="247" t="s">
        <v>258</v>
      </c>
      <c r="AU317" s="247" t="s">
        <v>136</v>
      </c>
      <c r="AV317" s="12" t="s">
        <v>136</v>
      </c>
      <c r="AW317" s="12" t="s">
        <v>39</v>
      </c>
      <c r="AX317" s="12" t="s">
        <v>79</v>
      </c>
      <c r="AY317" s="247" t="s">
        <v>194</v>
      </c>
    </row>
    <row r="318" spans="2:51" s="14" customFormat="1" ht="12">
      <c r="B318" s="261"/>
      <c r="C318" s="262"/>
      <c r="D318" s="238" t="s">
        <v>258</v>
      </c>
      <c r="E318" s="263" t="s">
        <v>32</v>
      </c>
      <c r="F318" s="264" t="s">
        <v>330</v>
      </c>
      <c r="G318" s="262"/>
      <c r="H318" s="263" t="s">
        <v>32</v>
      </c>
      <c r="I318" s="265"/>
      <c r="J318" s="262"/>
      <c r="K318" s="262"/>
      <c r="L318" s="266"/>
      <c r="M318" s="267"/>
      <c r="N318" s="268"/>
      <c r="O318" s="268"/>
      <c r="P318" s="268"/>
      <c r="Q318" s="268"/>
      <c r="R318" s="268"/>
      <c r="S318" s="268"/>
      <c r="T318" s="269"/>
      <c r="AT318" s="270" t="s">
        <v>258</v>
      </c>
      <c r="AU318" s="270" t="s">
        <v>136</v>
      </c>
      <c r="AV318" s="14" t="s">
        <v>21</v>
      </c>
      <c r="AW318" s="14" t="s">
        <v>39</v>
      </c>
      <c r="AX318" s="14" t="s">
        <v>79</v>
      </c>
      <c r="AY318" s="270" t="s">
        <v>194</v>
      </c>
    </row>
    <row r="319" spans="2:51" s="12" customFormat="1" ht="12">
      <c r="B319" s="236"/>
      <c r="C319" s="237"/>
      <c r="D319" s="238" t="s">
        <v>258</v>
      </c>
      <c r="E319" s="239" t="s">
        <v>32</v>
      </c>
      <c r="F319" s="240" t="s">
        <v>574</v>
      </c>
      <c r="G319" s="237"/>
      <c r="H319" s="241">
        <v>-16.726</v>
      </c>
      <c r="I319" s="242"/>
      <c r="J319" s="237"/>
      <c r="K319" s="237"/>
      <c r="L319" s="243"/>
      <c r="M319" s="244"/>
      <c r="N319" s="245"/>
      <c r="O319" s="245"/>
      <c r="P319" s="245"/>
      <c r="Q319" s="245"/>
      <c r="R319" s="245"/>
      <c r="S319" s="245"/>
      <c r="T319" s="246"/>
      <c r="AT319" s="247" t="s">
        <v>258</v>
      </c>
      <c r="AU319" s="247" t="s">
        <v>136</v>
      </c>
      <c r="AV319" s="12" t="s">
        <v>136</v>
      </c>
      <c r="AW319" s="12" t="s">
        <v>39</v>
      </c>
      <c r="AX319" s="12" t="s">
        <v>79</v>
      </c>
      <c r="AY319" s="247" t="s">
        <v>194</v>
      </c>
    </row>
    <row r="320" spans="2:51" s="12" customFormat="1" ht="12">
      <c r="B320" s="236"/>
      <c r="C320" s="237"/>
      <c r="D320" s="238" t="s">
        <v>258</v>
      </c>
      <c r="E320" s="239" t="s">
        <v>32</v>
      </c>
      <c r="F320" s="240" t="s">
        <v>575</v>
      </c>
      <c r="G320" s="237"/>
      <c r="H320" s="241">
        <v>-8.136</v>
      </c>
      <c r="I320" s="242"/>
      <c r="J320" s="237"/>
      <c r="K320" s="237"/>
      <c r="L320" s="243"/>
      <c r="M320" s="244"/>
      <c r="N320" s="245"/>
      <c r="O320" s="245"/>
      <c r="P320" s="245"/>
      <c r="Q320" s="245"/>
      <c r="R320" s="245"/>
      <c r="S320" s="245"/>
      <c r="T320" s="246"/>
      <c r="AT320" s="247" t="s">
        <v>258</v>
      </c>
      <c r="AU320" s="247" t="s">
        <v>136</v>
      </c>
      <c r="AV320" s="12" t="s">
        <v>136</v>
      </c>
      <c r="AW320" s="12" t="s">
        <v>39</v>
      </c>
      <c r="AX320" s="12" t="s">
        <v>79</v>
      </c>
      <c r="AY320" s="247" t="s">
        <v>194</v>
      </c>
    </row>
    <row r="321" spans="2:51" s="12" customFormat="1" ht="12">
      <c r="B321" s="236"/>
      <c r="C321" s="237"/>
      <c r="D321" s="238" t="s">
        <v>258</v>
      </c>
      <c r="E321" s="239" t="s">
        <v>32</v>
      </c>
      <c r="F321" s="240" t="s">
        <v>576</v>
      </c>
      <c r="G321" s="237"/>
      <c r="H321" s="241">
        <v>-24.317</v>
      </c>
      <c r="I321" s="242"/>
      <c r="J321" s="237"/>
      <c r="K321" s="237"/>
      <c r="L321" s="243"/>
      <c r="M321" s="244"/>
      <c r="N321" s="245"/>
      <c r="O321" s="245"/>
      <c r="P321" s="245"/>
      <c r="Q321" s="245"/>
      <c r="R321" s="245"/>
      <c r="S321" s="245"/>
      <c r="T321" s="246"/>
      <c r="AT321" s="247" t="s">
        <v>258</v>
      </c>
      <c r="AU321" s="247" t="s">
        <v>136</v>
      </c>
      <c r="AV321" s="12" t="s">
        <v>136</v>
      </c>
      <c r="AW321" s="12" t="s">
        <v>39</v>
      </c>
      <c r="AX321" s="12" t="s">
        <v>79</v>
      </c>
      <c r="AY321" s="247" t="s">
        <v>194</v>
      </c>
    </row>
    <row r="322" spans="2:51" s="12" customFormat="1" ht="12">
      <c r="B322" s="236"/>
      <c r="C322" s="237"/>
      <c r="D322" s="238" t="s">
        <v>258</v>
      </c>
      <c r="E322" s="239" t="s">
        <v>32</v>
      </c>
      <c r="F322" s="240" t="s">
        <v>577</v>
      </c>
      <c r="G322" s="237"/>
      <c r="H322" s="241">
        <v>-6.577</v>
      </c>
      <c r="I322" s="242"/>
      <c r="J322" s="237"/>
      <c r="K322" s="237"/>
      <c r="L322" s="243"/>
      <c r="M322" s="244"/>
      <c r="N322" s="245"/>
      <c r="O322" s="245"/>
      <c r="P322" s="245"/>
      <c r="Q322" s="245"/>
      <c r="R322" s="245"/>
      <c r="S322" s="245"/>
      <c r="T322" s="246"/>
      <c r="AT322" s="247" t="s">
        <v>258</v>
      </c>
      <c r="AU322" s="247" t="s">
        <v>136</v>
      </c>
      <c r="AV322" s="12" t="s">
        <v>136</v>
      </c>
      <c r="AW322" s="12" t="s">
        <v>39</v>
      </c>
      <c r="AX322" s="12" t="s">
        <v>79</v>
      </c>
      <c r="AY322" s="247" t="s">
        <v>194</v>
      </c>
    </row>
    <row r="323" spans="2:51" s="12" customFormat="1" ht="12">
      <c r="B323" s="236"/>
      <c r="C323" s="237"/>
      <c r="D323" s="238" t="s">
        <v>258</v>
      </c>
      <c r="E323" s="239" t="s">
        <v>32</v>
      </c>
      <c r="F323" s="240" t="s">
        <v>578</v>
      </c>
      <c r="G323" s="237"/>
      <c r="H323" s="241">
        <v>-3.233</v>
      </c>
      <c r="I323" s="242"/>
      <c r="J323" s="237"/>
      <c r="K323" s="237"/>
      <c r="L323" s="243"/>
      <c r="M323" s="244"/>
      <c r="N323" s="245"/>
      <c r="O323" s="245"/>
      <c r="P323" s="245"/>
      <c r="Q323" s="245"/>
      <c r="R323" s="245"/>
      <c r="S323" s="245"/>
      <c r="T323" s="246"/>
      <c r="AT323" s="247" t="s">
        <v>258</v>
      </c>
      <c r="AU323" s="247" t="s">
        <v>136</v>
      </c>
      <c r="AV323" s="12" t="s">
        <v>136</v>
      </c>
      <c r="AW323" s="12" t="s">
        <v>39</v>
      </c>
      <c r="AX323" s="12" t="s">
        <v>79</v>
      </c>
      <c r="AY323" s="247" t="s">
        <v>194</v>
      </c>
    </row>
    <row r="324" spans="2:51" s="12" customFormat="1" ht="12">
      <c r="B324" s="236"/>
      <c r="C324" s="237"/>
      <c r="D324" s="238" t="s">
        <v>258</v>
      </c>
      <c r="E324" s="239" t="s">
        <v>32</v>
      </c>
      <c r="F324" s="240" t="s">
        <v>579</v>
      </c>
      <c r="G324" s="237"/>
      <c r="H324" s="241">
        <v>-5.627</v>
      </c>
      <c r="I324" s="242"/>
      <c r="J324" s="237"/>
      <c r="K324" s="237"/>
      <c r="L324" s="243"/>
      <c r="M324" s="244"/>
      <c r="N324" s="245"/>
      <c r="O324" s="245"/>
      <c r="P324" s="245"/>
      <c r="Q324" s="245"/>
      <c r="R324" s="245"/>
      <c r="S324" s="245"/>
      <c r="T324" s="246"/>
      <c r="AT324" s="247" t="s">
        <v>258</v>
      </c>
      <c r="AU324" s="247" t="s">
        <v>136</v>
      </c>
      <c r="AV324" s="12" t="s">
        <v>136</v>
      </c>
      <c r="AW324" s="12" t="s">
        <v>39</v>
      </c>
      <c r="AX324" s="12" t="s">
        <v>79</v>
      </c>
      <c r="AY324" s="247" t="s">
        <v>194</v>
      </c>
    </row>
    <row r="325" spans="2:51" s="12" customFormat="1" ht="12">
      <c r="B325" s="236"/>
      <c r="C325" s="237"/>
      <c r="D325" s="238" t="s">
        <v>258</v>
      </c>
      <c r="E325" s="239" t="s">
        <v>32</v>
      </c>
      <c r="F325" s="240" t="s">
        <v>580</v>
      </c>
      <c r="G325" s="237"/>
      <c r="H325" s="241">
        <v>-3</v>
      </c>
      <c r="I325" s="242"/>
      <c r="J325" s="237"/>
      <c r="K325" s="237"/>
      <c r="L325" s="243"/>
      <c r="M325" s="244"/>
      <c r="N325" s="245"/>
      <c r="O325" s="245"/>
      <c r="P325" s="245"/>
      <c r="Q325" s="245"/>
      <c r="R325" s="245"/>
      <c r="S325" s="245"/>
      <c r="T325" s="246"/>
      <c r="AT325" s="247" t="s">
        <v>258</v>
      </c>
      <c r="AU325" s="247" t="s">
        <v>136</v>
      </c>
      <c r="AV325" s="12" t="s">
        <v>136</v>
      </c>
      <c r="AW325" s="12" t="s">
        <v>39</v>
      </c>
      <c r="AX325" s="12" t="s">
        <v>79</v>
      </c>
      <c r="AY325" s="247" t="s">
        <v>194</v>
      </c>
    </row>
    <row r="326" spans="2:51" s="12" customFormat="1" ht="12">
      <c r="B326" s="236"/>
      <c r="C326" s="237"/>
      <c r="D326" s="238" t="s">
        <v>258</v>
      </c>
      <c r="E326" s="239" t="s">
        <v>32</v>
      </c>
      <c r="F326" s="240" t="s">
        <v>581</v>
      </c>
      <c r="G326" s="237"/>
      <c r="H326" s="241">
        <v>-7.536</v>
      </c>
      <c r="I326" s="242"/>
      <c r="J326" s="237"/>
      <c r="K326" s="237"/>
      <c r="L326" s="243"/>
      <c r="M326" s="244"/>
      <c r="N326" s="245"/>
      <c r="O326" s="245"/>
      <c r="P326" s="245"/>
      <c r="Q326" s="245"/>
      <c r="R326" s="245"/>
      <c r="S326" s="245"/>
      <c r="T326" s="246"/>
      <c r="AT326" s="247" t="s">
        <v>258</v>
      </c>
      <c r="AU326" s="247" t="s">
        <v>136</v>
      </c>
      <c r="AV326" s="12" t="s">
        <v>136</v>
      </c>
      <c r="AW326" s="12" t="s">
        <v>39</v>
      </c>
      <c r="AX326" s="12" t="s">
        <v>79</v>
      </c>
      <c r="AY326" s="247" t="s">
        <v>194</v>
      </c>
    </row>
    <row r="327" spans="2:51" s="12" customFormat="1" ht="12">
      <c r="B327" s="236"/>
      <c r="C327" s="237"/>
      <c r="D327" s="238" t="s">
        <v>258</v>
      </c>
      <c r="E327" s="239" t="s">
        <v>32</v>
      </c>
      <c r="F327" s="240" t="s">
        <v>582</v>
      </c>
      <c r="G327" s="237"/>
      <c r="H327" s="241">
        <v>-3.895</v>
      </c>
      <c r="I327" s="242"/>
      <c r="J327" s="237"/>
      <c r="K327" s="237"/>
      <c r="L327" s="243"/>
      <c r="M327" s="244"/>
      <c r="N327" s="245"/>
      <c r="O327" s="245"/>
      <c r="P327" s="245"/>
      <c r="Q327" s="245"/>
      <c r="R327" s="245"/>
      <c r="S327" s="245"/>
      <c r="T327" s="246"/>
      <c r="AT327" s="247" t="s">
        <v>258</v>
      </c>
      <c r="AU327" s="247" t="s">
        <v>136</v>
      </c>
      <c r="AV327" s="12" t="s">
        <v>136</v>
      </c>
      <c r="AW327" s="12" t="s">
        <v>39</v>
      </c>
      <c r="AX327" s="12" t="s">
        <v>79</v>
      </c>
      <c r="AY327" s="247" t="s">
        <v>194</v>
      </c>
    </row>
    <row r="328" spans="2:51" s="13" customFormat="1" ht="12">
      <c r="B328" s="250"/>
      <c r="C328" s="251"/>
      <c r="D328" s="238" t="s">
        <v>258</v>
      </c>
      <c r="E328" s="252" t="s">
        <v>32</v>
      </c>
      <c r="F328" s="253" t="s">
        <v>278</v>
      </c>
      <c r="G328" s="251"/>
      <c r="H328" s="254">
        <v>504.5600000000001</v>
      </c>
      <c r="I328" s="255"/>
      <c r="J328" s="251"/>
      <c r="K328" s="251"/>
      <c r="L328" s="256"/>
      <c r="M328" s="257"/>
      <c r="N328" s="258"/>
      <c r="O328" s="258"/>
      <c r="P328" s="258"/>
      <c r="Q328" s="258"/>
      <c r="R328" s="258"/>
      <c r="S328" s="258"/>
      <c r="T328" s="259"/>
      <c r="AT328" s="260" t="s">
        <v>258</v>
      </c>
      <c r="AU328" s="260" t="s">
        <v>136</v>
      </c>
      <c r="AV328" s="13" t="s">
        <v>201</v>
      </c>
      <c r="AW328" s="13" t="s">
        <v>39</v>
      </c>
      <c r="AX328" s="13" t="s">
        <v>79</v>
      </c>
      <c r="AY328" s="260" t="s">
        <v>194</v>
      </c>
    </row>
    <row r="329" spans="2:51" s="12" customFormat="1" ht="12">
      <c r="B329" s="236"/>
      <c r="C329" s="237"/>
      <c r="D329" s="238" t="s">
        <v>258</v>
      </c>
      <c r="E329" s="239" t="s">
        <v>32</v>
      </c>
      <c r="F329" s="240" t="s">
        <v>583</v>
      </c>
      <c r="G329" s="237"/>
      <c r="H329" s="241">
        <v>555.016</v>
      </c>
      <c r="I329" s="242"/>
      <c r="J329" s="237"/>
      <c r="K329" s="237"/>
      <c r="L329" s="243"/>
      <c r="M329" s="244"/>
      <c r="N329" s="245"/>
      <c r="O329" s="245"/>
      <c r="P329" s="245"/>
      <c r="Q329" s="245"/>
      <c r="R329" s="245"/>
      <c r="S329" s="245"/>
      <c r="T329" s="246"/>
      <c r="AT329" s="247" t="s">
        <v>258</v>
      </c>
      <c r="AU329" s="247" t="s">
        <v>136</v>
      </c>
      <c r="AV329" s="12" t="s">
        <v>136</v>
      </c>
      <c r="AW329" s="12" t="s">
        <v>39</v>
      </c>
      <c r="AX329" s="12" t="s">
        <v>21</v>
      </c>
      <c r="AY329" s="247" t="s">
        <v>194</v>
      </c>
    </row>
    <row r="330" spans="2:65" s="1" customFormat="1" ht="24" customHeight="1">
      <c r="B330" s="40"/>
      <c r="C330" s="213" t="s">
        <v>584</v>
      </c>
      <c r="D330" s="213" t="s">
        <v>196</v>
      </c>
      <c r="E330" s="214" t="s">
        <v>585</v>
      </c>
      <c r="F330" s="215" t="s">
        <v>586</v>
      </c>
      <c r="G330" s="216" t="s">
        <v>217</v>
      </c>
      <c r="H330" s="217">
        <v>42.35</v>
      </c>
      <c r="I330" s="218"/>
      <c r="J330" s="219">
        <f>ROUND(I330*H330,2)</f>
        <v>0</v>
      </c>
      <c r="K330" s="215" t="s">
        <v>200</v>
      </c>
      <c r="L330" s="45"/>
      <c r="M330" s="220" t="s">
        <v>32</v>
      </c>
      <c r="N330" s="221" t="s">
        <v>51</v>
      </c>
      <c r="O330" s="85"/>
      <c r="P330" s="222">
        <f>O330*H330</f>
        <v>0</v>
      </c>
      <c r="Q330" s="222">
        <v>0.00368</v>
      </c>
      <c r="R330" s="222">
        <f>Q330*H330</f>
        <v>0.15584800000000001</v>
      </c>
      <c r="S330" s="222">
        <v>0</v>
      </c>
      <c r="T330" s="223">
        <f>S330*H330</f>
        <v>0</v>
      </c>
      <c r="AR330" s="224" t="s">
        <v>201</v>
      </c>
      <c r="AT330" s="224" t="s">
        <v>196</v>
      </c>
      <c r="AU330" s="224" t="s">
        <v>136</v>
      </c>
      <c r="AY330" s="18" t="s">
        <v>194</v>
      </c>
      <c r="BE330" s="225">
        <f>IF(N330="základní",J330,0)</f>
        <v>0</v>
      </c>
      <c r="BF330" s="225">
        <f>IF(N330="snížená",J330,0)</f>
        <v>0</v>
      </c>
      <c r="BG330" s="225">
        <f>IF(N330="zákl. přenesená",J330,0)</f>
        <v>0</v>
      </c>
      <c r="BH330" s="225">
        <f>IF(N330="sníž. přenesená",J330,0)</f>
        <v>0</v>
      </c>
      <c r="BI330" s="225">
        <f>IF(N330="nulová",J330,0)</f>
        <v>0</v>
      </c>
      <c r="BJ330" s="18" t="s">
        <v>136</v>
      </c>
      <c r="BK330" s="225">
        <f>ROUND(I330*H330,2)</f>
        <v>0</v>
      </c>
      <c r="BL330" s="18" t="s">
        <v>201</v>
      </c>
      <c r="BM330" s="224" t="s">
        <v>587</v>
      </c>
    </row>
    <row r="331" spans="2:47" s="1" customFormat="1" ht="12">
      <c r="B331" s="40"/>
      <c r="C331" s="41"/>
      <c r="D331" s="238" t="s">
        <v>264</v>
      </c>
      <c r="E331" s="41"/>
      <c r="F331" s="248" t="s">
        <v>512</v>
      </c>
      <c r="G331" s="41"/>
      <c r="H331" s="41"/>
      <c r="I331" s="137"/>
      <c r="J331" s="41"/>
      <c r="K331" s="41"/>
      <c r="L331" s="45"/>
      <c r="M331" s="249"/>
      <c r="N331" s="85"/>
      <c r="O331" s="85"/>
      <c r="P331" s="85"/>
      <c r="Q331" s="85"/>
      <c r="R331" s="85"/>
      <c r="S331" s="85"/>
      <c r="T331" s="86"/>
      <c r="AT331" s="18" t="s">
        <v>264</v>
      </c>
      <c r="AU331" s="18" t="s">
        <v>136</v>
      </c>
    </row>
    <row r="332" spans="2:51" s="12" customFormat="1" ht="12">
      <c r="B332" s="236"/>
      <c r="C332" s="237"/>
      <c r="D332" s="238" t="s">
        <v>258</v>
      </c>
      <c r="E332" s="239" t="s">
        <v>32</v>
      </c>
      <c r="F332" s="240" t="s">
        <v>588</v>
      </c>
      <c r="G332" s="237"/>
      <c r="H332" s="241">
        <v>42.35</v>
      </c>
      <c r="I332" s="242"/>
      <c r="J332" s="237"/>
      <c r="K332" s="237"/>
      <c r="L332" s="243"/>
      <c r="M332" s="244"/>
      <c r="N332" s="245"/>
      <c r="O332" s="245"/>
      <c r="P332" s="245"/>
      <c r="Q332" s="245"/>
      <c r="R332" s="245"/>
      <c r="S332" s="245"/>
      <c r="T332" s="246"/>
      <c r="AT332" s="247" t="s">
        <v>258</v>
      </c>
      <c r="AU332" s="247" t="s">
        <v>136</v>
      </c>
      <c r="AV332" s="12" t="s">
        <v>136</v>
      </c>
      <c r="AW332" s="12" t="s">
        <v>39</v>
      </c>
      <c r="AX332" s="12" t="s">
        <v>21</v>
      </c>
      <c r="AY332" s="247" t="s">
        <v>194</v>
      </c>
    </row>
    <row r="333" spans="2:65" s="1" customFormat="1" ht="24" customHeight="1">
      <c r="B333" s="40"/>
      <c r="C333" s="213" t="s">
        <v>589</v>
      </c>
      <c r="D333" s="213" t="s">
        <v>196</v>
      </c>
      <c r="E333" s="214" t="s">
        <v>590</v>
      </c>
      <c r="F333" s="215" t="s">
        <v>591</v>
      </c>
      <c r="G333" s="216" t="s">
        <v>217</v>
      </c>
      <c r="H333" s="217">
        <v>555.016</v>
      </c>
      <c r="I333" s="218"/>
      <c r="J333" s="219">
        <f>ROUND(I333*H333,2)</f>
        <v>0</v>
      </c>
      <c r="K333" s="215" t="s">
        <v>200</v>
      </c>
      <c r="L333" s="45"/>
      <c r="M333" s="220" t="s">
        <v>32</v>
      </c>
      <c r="N333" s="221" t="s">
        <v>51</v>
      </c>
      <c r="O333" s="85"/>
      <c r="P333" s="222">
        <f>O333*H333</f>
        <v>0</v>
      </c>
      <c r="Q333" s="222">
        <v>0.00268</v>
      </c>
      <c r="R333" s="222">
        <f>Q333*H333</f>
        <v>1.48744288</v>
      </c>
      <c r="S333" s="222">
        <v>0</v>
      </c>
      <c r="T333" s="223">
        <f>S333*H333</f>
        <v>0</v>
      </c>
      <c r="AR333" s="224" t="s">
        <v>201</v>
      </c>
      <c r="AT333" s="224" t="s">
        <v>196</v>
      </c>
      <c r="AU333" s="224" t="s">
        <v>136</v>
      </c>
      <c r="AY333" s="18" t="s">
        <v>194</v>
      </c>
      <c r="BE333" s="225">
        <f>IF(N333="základní",J333,0)</f>
        <v>0</v>
      </c>
      <c r="BF333" s="225">
        <f>IF(N333="snížená",J333,0)</f>
        <v>0</v>
      </c>
      <c r="BG333" s="225">
        <f>IF(N333="zákl. přenesená",J333,0)</f>
        <v>0</v>
      </c>
      <c r="BH333" s="225">
        <f>IF(N333="sníž. přenesená",J333,0)</f>
        <v>0</v>
      </c>
      <c r="BI333" s="225">
        <f>IF(N333="nulová",J333,0)</f>
        <v>0</v>
      </c>
      <c r="BJ333" s="18" t="s">
        <v>136</v>
      </c>
      <c r="BK333" s="225">
        <f>ROUND(I333*H333,2)</f>
        <v>0</v>
      </c>
      <c r="BL333" s="18" t="s">
        <v>201</v>
      </c>
      <c r="BM333" s="224" t="s">
        <v>592</v>
      </c>
    </row>
    <row r="334" spans="2:47" s="1" customFormat="1" ht="12">
      <c r="B334" s="40"/>
      <c r="C334" s="41"/>
      <c r="D334" s="238" t="s">
        <v>264</v>
      </c>
      <c r="E334" s="41"/>
      <c r="F334" s="248" t="s">
        <v>512</v>
      </c>
      <c r="G334" s="41"/>
      <c r="H334" s="41"/>
      <c r="I334" s="137"/>
      <c r="J334" s="41"/>
      <c r="K334" s="41"/>
      <c r="L334" s="45"/>
      <c r="M334" s="249"/>
      <c r="N334" s="85"/>
      <c r="O334" s="85"/>
      <c r="P334" s="85"/>
      <c r="Q334" s="85"/>
      <c r="R334" s="85"/>
      <c r="S334" s="85"/>
      <c r="T334" s="86"/>
      <c r="AT334" s="18" t="s">
        <v>264</v>
      </c>
      <c r="AU334" s="18" t="s">
        <v>136</v>
      </c>
    </row>
    <row r="335" spans="2:51" s="12" customFormat="1" ht="12">
      <c r="B335" s="236"/>
      <c r="C335" s="237"/>
      <c r="D335" s="238" t="s">
        <v>258</v>
      </c>
      <c r="E335" s="239" t="s">
        <v>32</v>
      </c>
      <c r="F335" s="240" t="s">
        <v>583</v>
      </c>
      <c r="G335" s="237"/>
      <c r="H335" s="241">
        <v>555.016</v>
      </c>
      <c r="I335" s="242"/>
      <c r="J335" s="237"/>
      <c r="K335" s="237"/>
      <c r="L335" s="243"/>
      <c r="M335" s="244"/>
      <c r="N335" s="245"/>
      <c r="O335" s="245"/>
      <c r="P335" s="245"/>
      <c r="Q335" s="245"/>
      <c r="R335" s="245"/>
      <c r="S335" s="245"/>
      <c r="T335" s="246"/>
      <c r="AT335" s="247" t="s">
        <v>258</v>
      </c>
      <c r="AU335" s="247" t="s">
        <v>136</v>
      </c>
      <c r="AV335" s="12" t="s">
        <v>136</v>
      </c>
      <c r="AW335" s="12" t="s">
        <v>39</v>
      </c>
      <c r="AX335" s="12" t="s">
        <v>21</v>
      </c>
      <c r="AY335" s="247" t="s">
        <v>194</v>
      </c>
    </row>
    <row r="336" spans="2:65" s="1" customFormat="1" ht="16.5" customHeight="1">
      <c r="B336" s="40"/>
      <c r="C336" s="213" t="s">
        <v>593</v>
      </c>
      <c r="D336" s="213" t="s">
        <v>196</v>
      </c>
      <c r="E336" s="214" t="s">
        <v>594</v>
      </c>
      <c r="F336" s="215" t="s">
        <v>595</v>
      </c>
      <c r="G336" s="216" t="s">
        <v>199</v>
      </c>
      <c r="H336" s="217">
        <v>37.95</v>
      </c>
      <c r="I336" s="218"/>
      <c r="J336" s="219">
        <f>ROUND(I336*H336,2)</f>
        <v>0</v>
      </c>
      <c r="K336" s="215" t="s">
        <v>32</v>
      </c>
      <c r="L336" s="45"/>
      <c r="M336" s="220" t="s">
        <v>32</v>
      </c>
      <c r="N336" s="221" t="s">
        <v>51</v>
      </c>
      <c r="O336" s="85"/>
      <c r="P336" s="222">
        <f>O336*H336</f>
        <v>0</v>
      </c>
      <c r="Q336" s="222">
        <v>2.45329</v>
      </c>
      <c r="R336" s="222">
        <f>Q336*H336</f>
        <v>93.1023555</v>
      </c>
      <c r="S336" s="222">
        <v>0</v>
      </c>
      <c r="T336" s="223">
        <f>S336*H336</f>
        <v>0</v>
      </c>
      <c r="AR336" s="224" t="s">
        <v>201</v>
      </c>
      <c r="AT336" s="224" t="s">
        <v>196</v>
      </c>
      <c r="AU336" s="224" t="s">
        <v>136</v>
      </c>
      <c r="AY336" s="18" t="s">
        <v>194</v>
      </c>
      <c r="BE336" s="225">
        <f>IF(N336="základní",J336,0)</f>
        <v>0</v>
      </c>
      <c r="BF336" s="225">
        <f>IF(N336="snížená",J336,0)</f>
        <v>0</v>
      </c>
      <c r="BG336" s="225">
        <f>IF(N336="zákl. přenesená",J336,0)</f>
        <v>0</v>
      </c>
      <c r="BH336" s="225">
        <f>IF(N336="sníž. přenesená",J336,0)</f>
        <v>0</v>
      </c>
      <c r="BI336" s="225">
        <f>IF(N336="nulová",J336,0)</f>
        <v>0</v>
      </c>
      <c r="BJ336" s="18" t="s">
        <v>136</v>
      </c>
      <c r="BK336" s="225">
        <f>ROUND(I336*H336,2)</f>
        <v>0</v>
      </c>
      <c r="BL336" s="18" t="s">
        <v>201</v>
      </c>
      <c r="BM336" s="224" t="s">
        <v>596</v>
      </c>
    </row>
    <row r="337" spans="2:51" s="12" customFormat="1" ht="12">
      <c r="B337" s="236"/>
      <c r="C337" s="237"/>
      <c r="D337" s="238" t="s">
        <v>258</v>
      </c>
      <c r="E337" s="239" t="s">
        <v>32</v>
      </c>
      <c r="F337" s="240" t="s">
        <v>597</v>
      </c>
      <c r="G337" s="237"/>
      <c r="H337" s="241">
        <v>37.95</v>
      </c>
      <c r="I337" s="242"/>
      <c r="J337" s="237"/>
      <c r="K337" s="237"/>
      <c r="L337" s="243"/>
      <c r="M337" s="244"/>
      <c r="N337" s="245"/>
      <c r="O337" s="245"/>
      <c r="P337" s="245"/>
      <c r="Q337" s="245"/>
      <c r="R337" s="245"/>
      <c r="S337" s="245"/>
      <c r="T337" s="246"/>
      <c r="AT337" s="247" t="s">
        <v>258</v>
      </c>
      <c r="AU337" s="247" t="s">
        <v>136</v>
      </c>
      <c r="AV337" s="12" t="s">
        <v>136</v>
      </c>
      <c r="AW337" s="12" t="s">
        <v>39</v>
      </c>
      <c r="AX337" s="12" t="s">
        <v>21</v>
      </c>
      <c r="AY337" s="247" t="s">
        <v>194</v>
      </c>
    </row>
    <row r="338" spans="2:65" s="1" customFormat="1" ht="24" customHeight="1">
      <c r="B338" s="40"/>
      <c r="C338" s="213" t="s">
        <v>598</v>
      </c>
      <c r="D338" s="213" t="s">
        <v>196</v>
      </c>
      <c r="E338" s="214" t="s">
        <v>599</v>
      </c>
      <c r="F338" s="215" t="s">
        <v>600</v>
      </c>
      <c r="G338" s="216" t="s">
        <v>217</v>
      </c>
      <c r="H338" s="217">
        <v>1</v>
      </c>
      <c r="I338" s="218"/>
      <c r="J338" s="219">
        <f>ROUND(I338*H338,2)</f>
        <v>0</v>
      </c>
      <c r="K338" s="215" t="s">
        <v>200</v>
      </c>
      <c r="L338" s="45"/>
      <c r="M338" s="220" t="s">
        <v>32</v>
      </c>
      <c r="N338" s="221" t="s">
        <v>51</v>
      </c>
      <c r="O338" s="85"/>
      <c r="P338" s="222">
        <f>O338*H338</f>
        <v>0</v>
      </c>
      <c r="Q338" s="222">
        <v>0.09336</v>
      </c>
      <c r="R338" s="222">
        <f>Q338*H338</f>
        <v>0.09336</v>
      </c>
      <c r="S338" s="222">
        <v>0</v>
      </c>
      <c r="T338" s="223">
        <f>S338*H338</f>
        <v>0</v>
      </c>
      <c r="AR338" s="224" t="s">
        <v>201</v>
      </c>
      <c r="AT338" s="224" t="s">
        <v>196</v>
      </c>
      <c r="AU338" s="224" t="s">
        <v>136</v>
      </c>
      <c r="AY338" s="18" t="s">
        <v>194</v>
      </c>
      <c r="BE338" s="225">
        <f>IF(N338="základní",J338,0)</f>
        <v>0</v>
      </c>
      <c r="BF338" s="225">
        <f>IF(N338="snížená",J338,0)</f>
        <v>0</v>
      </c>
      <c r="BG338" s="225">
        <f>IF(N338="zákl. přenesená",J338,0)</f>
        <v>0</v>
      </c>
      <c r="BH338" s="225">
        <f>IF(N338="sníž. přenesená",J338,0)</f>
        <v>0</v>
      </c>
      <c r="BI338" s="225">
        <f>IF(N338="nulová",J338,0)</f>
        <v>0</v>
      </c>
      <c r="BJ338" s="18" t="s">
        <v>136</v>
      </c>
      <c r="BK338" s="225">
        <f>ROUND(I338*H338,2)</f>
        <v>0</v>
      </c>
      <c r="BL338" s="18" t="s">
        <v>201</v>
      </c>
      <c r="BM338" s="224" t="s">
        <v>601</v>
      </c>
    </row>
    <row r="339" spans="2:65" s="1" customFormat="1" ht="24" customHeight="1">
      <c r="B339" s="40"/>
      <c r="C339" s="213" t="s">
        <v>602</v>
      </c>
      <c r="D339" s="213" t="s">
        <v>196</v>
      </c>
      <c r="E339" s="214" t="s">
        <v>603</v>
      </c>
      <c r="F339" s="215" t="s">
        <v>604</v>
      </c>
      <c r="G339" s="216" t="s">
        <v>205</v>
      </c>
      <c r="H339" s="217">
        <v>16</v>
      </c>
      <c r="I339" s="218"/>
      <c r="J339" s="219">
        <f>ROUND(I339*H339,2)</f>
        <v>0</v>
      </c>
      <c r="K339" s="215" t="s">
        <v>200</v>
      </c>
      <c r="L339" s="45"/>
      <c r="M339" s="220" t="s">
        <v>32</v>
      </c>
      <c r="N339" s="221" t="s">
        <v>51</v>
      </c>
      <c r="O339" s="85"/>
      <c r="P339" s="222">
        <f>O339*H339</f>
        <v>0</v>
      </c>
      <c r="Q339" s="222">
        <v>0.03373</v>
      </c>
      <c r="R339" s="222">
        <f>Q339*H339</f>
        <v>0.53968</v>
      </c>
      <c r="S339" s="222">
        <v>0</v>
      </c>
      <c r="T339" s="223">
        <f>S339*H339</f>
        <v>0</v>
      </c>
      <c r="AR339" s="224" t="s">
        <v>201</v>
      </c>
      <c r="AT339" s="224" t="s">
        <v>196</v>
      </c>
      <c r="AU339" s="224" t="s">
        <v>136</v>
      </c>
      <c r="AY339" s="18" t="s">
        <v>194</v>
      </c>
      <c r="BE339" s="225">
        <f>IF(N339="základní",J339,0)</f>
        <v>0</v>
      </c>
      <c r="BF339" s="225">
        <f>IF(N339="snížená",J339,0)</f>
        <v>0</v>
      </c>
      <c r="BG339" s="225">
        <f>IF(N339="zákl. přenesená",J339,0)</f>
        <v>0</v>
      </c>
      <c r="BH339" s="225">
        <f>IF(N339="sníž. přenesená",J339,0)</f>
        <v>0</v>
      </c>
      <c r="BI339" s="225">
        <f>IF(N339="nulová",J339,0)</f>
        <v>0</v>
      </c>
      <c r="BJ339" s="18" t="s">
        <v>136</v>
      </c>
      <c r="BK339" s="225">
        <f>ROUND(I339*H339,2)</f>
        <v>0</v>
      </c>
      <c r="BL339" s="18" t="s">
        <v>201</v>
      </c>
      <c r="BM339" s="224" t="s">
        <v>605</v>
      </c>
    </row>
    <row r="340" spans="2:65" s="1" customFormat="1" ht="16.5" customHeight="1">
      <c r="B340" s="40"/>
      <c r="C340" s="226" t="s">
        <v>606</v>
      </c>
      <c r="D340" s="226" t="s">
        <v>249</v>
      </c>
      <c r="E340" s="227" t="s">
        <v>607</v>
      </c>
      <c r="F340" s="228" t="s">
        <v>608</v>
      </c>
      <c r="G340" s="229" t="s">
        <v>205</v>
      </c>
      <c r="H340" s="230">
        <v>1</v>
      </c>
      <c r="I340" s="231"/>
      <c r="J340" s="232">
        <f>ROUND(I340*H340,2)</f>
        <v>0</v>
      </c>
      <c r="K340" s="228" t="s">
        <v>200</v>
      </c>
      <c r="L340" s="233"/>
      <c r="M340" s="234" t="s">
        <v>32</v>
      </c>
      <c r="N340" s="235" t="s">
        <v>51</v>
      </c>
      <c r="O340" s="85"/>
      <c r="P340" s="222">
        <f>O340*H340</f>
        <v>0</v>
      </c>
      <c r="Q340" s="222">
        <v>0.037</v>
      </c>
      <c r="R340" s="222">
        <f>Q340*H340</f>
        <v>0.037</v>
      </c>
      <c r="S340" s="222">
        <v>0</v>
      </c>
      <c r="T340" s="223">
        <f>S340*H340</f>
        <v>0</v>
      </c>
      <c r="AR340" s="224" t="s">
        <v>227</v>
      </c>
      <c r="AT340" s="224" t="s">
        <v>249</v>
      </c>
      <c r="AU340" s="224" t="s">
        <v>136</v>
      </c>
      <c r="AY340" s="18" t="s">
        <v>194</v>
      </c>
      <c r="BE340" s="225">
        <f>IF(N340="základní",J340,0)</f>
        <v>0</v>
      </c>
      <c r="BF340" s="225">
        <f>IF(N340="snížená",J340,0)</f>
        <v>0</v>
      </c>
      <c r="BG340" s="225">
        <f>IF(N340="zákl. přenesená",J340,0)</f>
        <v>0</v>
      </c>
      <c r="BH340" s="225">
        <f>IF(N340="sníž. přenesená",J340,0)</f>
        <v>0</v>
      </c>
      <c r="BI340" s="225">
        <f>IF(N340="nulová",J340,0)</f>
        <v>0</v>
      </c>
      <c r="BJ340" s="18" t="s">
        <v>136</v>
      </c>
      <c r="BK340" s="225">
        <f>ROUND(I340*H340,2)</f>
        <v>0</v>
      </c>
      <c r="BL340" s="18" t="s">
        <v>201</v>
      </c>
      <c r="BM340" s="224" t="s">
        <v>609</v>
      </c>
    </row>
    <row r="341" spans="2:65" s="1" customFormat="1" ht="16.5" customHeight="1">
      <c r="B341" s="40"/>
      <c r="C341" s="226" t="s">
        <v>610</v>
      </c>
      <c r="D341" s="226" t="s">
        <v>249</v>
      </c>
      <c r="E341" s="227" t="s">
        <v>611</v>
      </c>
      <c r="F341" s="228" t="s">
        <v>612</v>
      </c>
      <c r="G341" s="229" t="s">
        <v>205</v>
      </c>
      <c r="H341" s="230">
        <v>2</v>
      </c>
      <c r="I341" s="231"/>
      <c r="J341" s="232">
        <f>ROUND(I341*H341,2)</f>
        <v>0</v>
      </c>
      <c r="K341" s="228" t="s">
        <v>200</v>
      </c>
      <c r="L341" s="233"/>
      <c r="M341" s="234" t="s">
        <v>32</v>
      </c>
      <c r="N341" s="235" t="s">
        <v>51</v>
      </c>
      <c r="O341" s="85"/>
      <c r="P341" s="222">
        <f>O341*H341</f>
        <v>0</v>
      </c>
      <c r="Q341" s="222">
        <v>0.045</v>
      </c>
      <c r="R341" s="222">
        <f>Q341*H341</f>
        <v>0.09</v>
      </c>
      <c r="S341" s="222">
        <v>0</v>
      </c>
      <c r="T341" s="223">
        <f>S341*H341</f>
        <v>0</v>
      </c>
      <c r="AR341" s="224" t="s">
        <v>227</v>
      </c>
      <c r="AT341" s="224" t="s">
        <v>249</v>
      </c>
      <c r="AU341" s="224" t="s">
        <v>136</v>
      </c>
      <c r="AY341" s="18" t="s">
        <v>194</v>
      </c>
      <c r="BE341" s="225">
        <f>IF(N341="základní",J341,0)</f>
        <v>0</v>
      </c>
      <c r="BF341" s="225">
        <f>IF(N341="snížená",J341,0)</f>
        <v>0</v>
      </c>
      <c r="BG341" s="225">
        <f>IF(N341="zákl. přenesená",J341,0)</f>
        <v>0</v>
      </c>
      <c r="BH341" s="225">
        <f>IF(N341="sníž. přenesená",J341,0)</f>
        <v>0</v>
      </c>
      <c r="BI341" s="225">
        <f>IF(N341="nulová",J341,0)</f>
        <v>0</v>
      </c>
      <c r="BJ341" s="18" t="s">
        <v>136</v>
      </c>
      <c r="BK341" s="225">
        <f>ROUND(I341*H341,2)</f>
        <v>0</v>
      </c>
      <c r="BL341" s="18" t="s">
        <v>201</v>
      </c>
      <c r="BM341" s="224" t="s">
        <v>613</v>
      </c>
    </row>
    <row r="342" spans="2:65" s="1" customFormat="1" ht="16.5" customHeight="1">
      <c r="B342" s="40"/>
      <c r="C342" s="226" t="s">
        <v>614</v>
      </c>
      <c r="D342" s="226" t="s">
        <v>249</v>
      </c>
      <c r="E342" s="227" t="s">
        <v>615</v>
      </c>
      <c r="F342" s="228" t="s">
        <v>616</v>
      </c>
      <c r="G342" s="229" t="s">
        <v>205</v>
      </c>
      <c r="H342" s="230">
        <v>11</v>
      </c>
      <c r="I342" s="231"/>
      <c r="J342" s="232">
        <f>ROUND(I342*H342,2)</f>
        <v>0</v>
      </c>
      <c r="K342" s="228" t="s">
        <v>200</v>
      </c>
      <c r="L342" s="233"/>
      <c r="M342" s="234" t="s">
        <v>32</v>
      </c>
      <c r="N342" s="235" t="s">
        <v>51</v>
      </c>
      <c r="O342" s="85"/>
      <c r="P342" s="222">
        <f>O342*H342</f>
        <v>0</v>
      </c>
      <c r="Q342" s="222">
        <v>0.0135</v>
      </c>
      <c r="R342" s="222">
        <f>Q342*H342</f>
        <v>0.1485</v>
      </c>
      <c r="S342" s="222">
        <v>0</v>
      </c>
      <c r="T342" s="223">
        <f>S342*H342</f>
        <v>0</v>
      </c>
      <c r="AR342" s="224" t="s">
        <v>227</v>
      </c>
      <c r="AT342" s="224" t="s">
        <v>249</v>
      </c>
      <c r="AU342" s="224" t="s">
        <v>136</v>
      </c>
      <c r="AY342" s="18" t="s">
        <v>194</v>
      </c>
      <c r="BE342" s="225">
        <f>IF(N342="základní",J342,0)</f>
        <v>0</v>
      </c>
      <c r="BF342" s="225">
        <f>IF(N342="snížená",J342,0)</f>
        <v>0</v>
      </c>
      <c r="BG342" s="225">
        <f>IF(N342="zákl. přenesená",J342,0)</f>
        <v>0</v>
      </c>
      <c r="BH342" s="225">
        <f>IF(N342="sníž. přenesená",J342,0)</f>
        <v>0</v>
      </c>
      <c r="BI342" s="225">
        <f>IF(N342="nulová",J342,0)</f>
        <v>0</v>
      </c>
      <c r="BJ342" s="18" t="s">
        <v>136</v>
      </c>
      <c r="BK342" s="225">
        <f>ROUND(I342*H342,2)</f>
        <v>0</v>
      </c>
      <c r="BL342" s="18" t="s">
        <v>201</v>
      </c>
      <c r="BM342" s="224" t="s">
        <v>617</v>
      </c>
    </row>
    <row r="343" spans="2:65" s="1" customFormat="1" ht="16.5" customHeight="1">
      <c r="B343" s="40"/>
      <c r="C343" s="226" t="s">
        <v>618</v>
      </c>
      <c r="D343" s="226" t="s">
        <v>249</v>
      </c>
      <c r="E343" s="227" t="s">
        <v>619</v>
      </c>
      <c r="F343" s="228" t="s">
        <v>620</v>
      </c>
      <c r="G343" s="229" t="s">
        <v>205</v>
      </c>
      <c r="H343" s="230">
        <v>1</v>
      </c>
      <c r="I343" s="231"/>
      <c r="J343" s="232">
        <f>ROUND(I343*H343,2)</f>
        <v>0</v>
      </c>
      <c r="K343" s="228" t="s">
        <v>200</v>
      </c>
      <c r="L343" s="233"/>
      <c r="M343" s="234" t="s">
        <v>32</v>
      </c>
      <c r="N343" s="235" t="s">
        <v>51</v>
      </c>
      <c r="O343" s="85"/>
      <c r="P343" s="222">
        <f>O343*H343</f>
        <v>0</v>
      </c>
      <c r="Q343" s="222">
        <v>0.0132</v>
      </c>
      <c r="R343" s="222">
        <f>Q343*H343</f>
        <v>0.0132</v>
      </c>
      <c r="S343" s="222">
        <v>0</v>
      </c>
      <c r="T343" s="223">
        <f>S343*H343</f>
        <v>0</v>
      </c>
      <c r="AR343" s="224" t="s">
        <v>227</v>
      </c>
      <c r="AT343" s="224" t="s">
        <v>249</v>
      </c>
      <c r="AU343" s="224" t="s">
        <v>136</v>
      </c>
      <c r="AY343" s="18" t="s">
        <v>194</v>
      </c>
      <c r="BE343" s="225">
        <f>IF(N343="základní",J343,0)</f>
        <v>0</v>
      </c>
      <c r="BF343" s="225">
        <f>IF(N343="snížená",J343,0)</f>
        <v>0</v>
      </c>
      <c r="BG343" s="225">
        <f>IF(N343="zákl. přenesená",J343,0)</f>
        <v>0</v>
      </c>
      <c r="BH343" s="225">
        <f>IF(N343="sníž. přenesená",J343,0)</f>
        <v>0</v>
      </c>
      <c r="BI343" s="225">
        <f>IF(N343="nulová",J343,0)</f>
        <v>0</v>
      </c>
      <c r="BJ343" s="18" t="s">
        <v>136</v>
      </c>
      <c r="BK343" s="225">
        <f>ROUND(I343*H343,2)</f>
        <v>0</v>
      </c>
      <c r="BL343" s="18" t="s">
        <v>201</v>
      </c>
      <c r="BM343" s="224" t="s">
        <v>621</v>
      </c>
    </row>
    <row r="344" spans="2:65" s="1" customFormat="1" ht="16.5" customHeight="1">
      <c r="B344" s="40"/>
      <c r="C344" s="226" t="s">
        <v>622</v>
      </c>
      <c r="D344" s="226" t="s">
        <v>249</v>
      </c>
      <c r="E344" s="227" t="s">
        <v>623</v>
      </c>
      <c r="F344" s="228" t="s">
        <v>624</v>
      </c>
      <c r="G344" s="229" t="s">
        <v>205</v>
      </c>
      <c r="H344" s="230">
        <v>1</v>
      </c>
      <c r="I344" s="231"/>
      <c r="J344" s="232">
        <f>ROUND(I344*H344,2)</f>
        <v>0</v>
      </c>
      <c r="K344" s="228" t="s">
        <v>200</v>
      </c>
      <c r="L344" s="233"/>
      <c r="M344" s="234" t="s">
        <v>32</v>
      </c>
      <c r="N344" s="235" t="s">
        <v>51</v>
      </c>
      <c r="O344" s="85"/>
      <c r="P344" s="222">
        <f>O344*H344</f>
        <v>0</v>
      </c>
      <c r="Q344" s="222">
        <v>0.0129</v>
      </c>
      <c r="R344" s="222">
        <f>Q344*H344</f>
        <v>0.0129</v>
      </c>
      <c r="S344" s="222">
        <v>0</v>
      </c>
      <c r="T344" s="223">
        <f>S344*H344</f>
        <v>0</v>
      </c>
      <c r="AR344" s="224" t="s">
        <v>227</v>
      </c>
      <c r="AT344" s="224" t="s">
        <v>249</v>
      </c>
      <c r="AU344" s="224" t="s">
        <v>136</v>
      </c>
      <c r="AY344" s="18" t="s">
        <v>194</v>
      </c>
      <c r="BE344" s="225">
        <f>IF(N344="základní",J344,0)</f>
        <v>0</v>
      </c>
      <c r="BF344" s="225">
        <f>IF(N344="snížená",J344,0)</f>
        <v>0</v>
      </c>
      <c r="BG344" s="225">
        <f>IF(N344="zákl. přenesená",J344,0)</f>
        <v>0</v>
      </c>
      <c r="BH344" s="225">
        <f>IF(N344="sníž. přenesená",J344,0)</f>
        <v>0</v>
      </c>
      <c r="BI344" s="225">
        <f>IF(N344="nulová",J344,0)</f>
        <v>0</v>
      </c>
      <c r="BJ344" s="18" t="s">
        <v>136</v>
      </c>
      <c r="BK344" s="225">
        <f>ROUND(I344*H344,2)</f>
        <v>0</v>
      </c>
      <c r="BL344" s="18" t="s">
        <v>201</v>
      </c>
      <c r="BM344" s="224" t="s">
        <v>625</v>
      </c>
    </row>
    <row r="345" spans="2:63" s="11" customFormat="1" ht="22.8" customHeight="1">
      <c r="B345" s="197"/>
      <c r="C345" s="198"/>
      <c r="D345" s="199" t="s">
        <v>78</v>
      </c>
      <c r="E345" s="211" t="s">
        <v>231</v>
      </c>
      <c r="F345" s="211" t="s">
        <v>626</v>
      </c>
      <c r="G345" s="198"/>
      <c r="H345" s="198"/>
      <c r="I345" s="201"/>
      <c r="J345" s="212">
        <f>BK345</f>
        <v>0</v>
      </c>
      <c r="K345" s="198"/>
      <c r="L345" s="203"/>
      <c r="M345" s="204"/>
      <c r="N345" s="205"/>
      <c r="O345" s="205"/>
      <c r="P345" s="206">
        <f>SUM(P346:P355)</f>
        <v>0</v>
      </c>
      <c r="Q345" s="205"/>
      <c r="R345" s="206">
        <f>SUM(R346:R355)</f>
        <v>12.745336</v>
      </c>
      <c r="S345" s="205"/>
      <c r="T345" s="207">
        <f>SUM(T346:T355)</f>
        <v>0</v>
      </c>
      <c r="AR345" s="208" t="s">
        <v>21</v>
      </c>
      <c r="AT345" s="209" t="s">
        <v>78</v>
      </c>
      <c r="AU345" s="209" t="s">
        <v>21</v>
      </c>
      <c r="AY345" s="208" t="s">
        <v>194</v>
      </c>
      <c r="BK345" s="210">
        <f>SUM(BK346:BK355)</f>
        <v>0</v>
      </c>
    </row>
    <row r="346" spans="2:65" s="1" customFormat="1" ht="24" customHeight="1">
      <c r="B346" s="40"/>
      <c r="C346" s="213" t="s">
        <v>627</v>
      </c>
      <c r="D346" s="213" t="s">
        <v>196</v>
      </c>
      <c r="E346" s="214" t="s">
        <v>628</v>
      </c>
      <c r="F346" s="215" t="s">
        <v>629</v>
      </c>
      <c r="G346" s="216" t="s">
        <v>262</v>
      </c>
      <c r="H346" s="217">
        <v>70.4</v>
      </c>
      <c r="I346" s="218"/>
      <c r="J346" s="219">
        <f>ROUND(I346*H346,2)</f>
        <v>0</v>
      </c>
      <c r="K346" s="215" t="s">
        <v>200</v>
      </c>
      <c r="L346" s="45"/>
      <c r="M346" s="220" t="s">
        <v>32</v>
      </c>
      <c r="N346" s="221" t="s">
        <v>51</v>
      </c>
      <c r="O346" s="85"/>
      <c r="P346" s="222">
        <f>O346*H346</f>
        <v>0</v>
      </c>
      <c r="Q346" s="222">
        <v>0.11934</v>
      </c>
      <c r="R346" s="222">
        <f>Q346*H346</f>
        <v>8.401536</v>
      </c>
      <c r="S346" s="222">
        <v>0</v>
      </c>
      <c r="T346" s="223">
        <f>S346*H346</f>
        <v>0</v>
      </c>
      <c r="AR346" s="224" t="s">
        <v>201</v>
      </c>
      <c r="AT346" s="224" t="s">
        <v>196</v>
      </c>
      <c r="AU346" s="224" t="s">
        <v>136</v>
      </c>
      <c r="AY346" s="18" t="s">
        <v>194</v>
      </c>
      <c r="BE346" s="225">
        <f>IF(N346="základní",J346,0)</f>
        <v>0</v>
      </c>
      <c r="BF346" s="225">
        <f>IF(N346="snížená",J346,0)</f>
        <v>0</v>
      </c>
      <c r="BG346" s="225">
        <f>IF(N346="zákl. přenesená",J346,0)</f>
        <v>0</v>
      </c>
      <c r="BH346" s="225">
        <f>IF(N346="sníž. přenesená",J346,0)</f>
        <v>0</v>
      </c>
      <c r="BI346" s="225">
        <f>IF(N346="nulová",J346,0)</f>
        <v>0</v>
      </c>
      <c r="BJ346" s="18" t="s">
        <v>136</v>
      </c>
      <c r="BK346" s="225">
        <f>ROUND(I346*H346,2)</f>
        <v>0</v>
      </c>
      <c r="BL346" s="18" t="s">
        <v>201</v>
      </c>
      <c r="BM346" s="224" t="s">
        <v>630</v>
      </c>
    </row>
    <row r="347" spans="2:51" s="12" customFormat="1" ht="12">
      <c r="B347" s="236"/>
      <c r="C347" s="237"/>
      <c r="D347" s="238" t="s">
        <v>258</v>
      </c>
      <c r="E347" s="239" t="s">
        <v>32</v>
      </c>
      <c r="F347" s="240" t="s">
        <v>631</v>
      </c>
      <c r="G347" s="237"/>
      <c r="H347" s="241">
        <v>70.4</v>
      </c>
      <c r="I347" s="242"/>
      <c r="J347" s="237"/>
      <c r="K347" s="237"/>
      <c r="L347" s="243"/>
      <c r="M347" s="244"/>
      <c r="N347" s="245"/>
      <c r="O347" s="245"/>
      <c r="P347" s="245"/>
      <c r="Q347" s="245"/>
      <c r="R347" s="245"/>
      <c r="S347" s="245"/>
      <c r="T347" s="246"/>
      <c r="AT347" s="247" t="s">
        <v>258</v>
      </c>
      <c r="AU347" s="247" t="s">
        <v>136</v>
      </c>
      <c r="AV347" s="12" t="s">
        <v>136</v>
      </c>
      <c r="AW347" s="12" t="s">
        <v>39</v>
      </c>
      <c r="AX347" s="12" t="s">
        <v>21</v>
      </c>
      <c r="AY347" s="247" t="s">
        <v>194</v>
      </c>
    </row>
    <row r="348" spans="2:65" s="1" customFormat="1" ht="16.5" customHeight="1">
      <c r="B348" s="40"/>
      <c r="C348" s="226" t="s">
        <v>632</v>
      </c>
      <c r="D348" s="226" t="s">
        <v>249</v>
      </c>
      <c r="E348" s="227" t="s">
        <v>633</v>
      </c>
      <c r="F348" s="228" t="s">
        <v>634</v>
      </c>
      <c r="G348" s="229" t="s">
        <v>262</v>
      </c>
      <c r="H348" s="230">
        <v>73.6</v>
      </c>
      <c r="I348" s="231"/>
      <c r="J348" s="232">
        <f>ROUND(I348*H348,2)</f>
        <v>0</v>
      </c>
      <c r="K348" s="228" t="s">
        <v>200</v>
      </c>
      <c r="L348" s="233"/>
      <c r="M348" s="234" t="s">
        <v>32</v>
      </c>
      <c r="N348" s="235" t="s">
        <v>51</v>
      </c>
      <c r="O348" s="85"/>
      <c r="P348" s="222">
        <f>O348*H348</f>
        <v>0</v>
      </c>
      <c r="Q348" s="222">
        <v>0.058</v>
      </c>
      <c r="R348" s="222">
        <f>Q348*H348</f>
        <v>4.2688</v>
      </c>
      <c r="S348" s="222">
        <v>0</v>
      </c>
      <c r="T348" s="223">
        <f>S348*H348</f>
        <v>0</v>
      </c>
      <c r="AR348" s="224" t="s">
        <v>227</v>
      </c>
      <c r="AT348" s="224" t="s">
        <v>249</v>
      </c>
      <c r="AU348" s="224" t="s">
        <v>136</v>
      </c>
      <c r="AY348" s="18" t="s">
        <v>194</v>
      </c>
      <c r="BE348" s="225">
        <f>IF(N348="základní",J348,0)</f>
        <v>0</v>
      </c>
      <c r="BF348" s="225">
        <f>IF(N348="snížená",J348,0)</f>
        <v>0</v>
      </c>
      <c r="BG348" s="225">
        <f>IF(N348="zákl. přenesená",J348,0)</f>
        <v>0</v>
      </c>
      <c r="BH348" s="225">
        <f>IF(N348="sníž. přenesená",J348,0)</f>
        <v>0</v>
      </c>
      <c r="BI348" s="225">
        <f>IF(N348="nulová",J348,0)</f>
        <v>0</v>
      </c>
      <c r="BJ348" s="18" t="s">
        <v>136</v>
      </c>
      <c r="BK348" s="225">
        <f>ROUND(I348*H348,2)</f>
        <v>0</v>
      </c>
      <c r="BL348" s="18" t="s">
        <v>201</v>
      </c>
      <c r="BM348" s="224" t="s">
        <v>635</v>
      </c>
    </row>
    <row r="349" spans="2:51" s="12" customFormat="1" ht="12">
      <c r="B349" s="236"/>
      <c r="C349" s="237"/>
      <c r="D349" s="238" t="s">
        <v>258</v>
      </c>
      <c r="E349" s="239" t="s">
        <v>32</v>
      </c>
      <c r="F349" s="240" t="s">
        <v>636</v>
      </c>
      <c r="G349" s="237"/>
      <c r="H349" s="241">
        <v>73.6</v>
      </c>
      <c r="I349" s="242"/>
      <c r="J349" s="237"/>
      <c r="K349" s="237"/>
      <c r="L349" s="243"/>
      <c r="M349" s="244"/>
      <c r="N349" s="245"/>
      <c r="O349" s="245"/>
      <c r="P349" s="245"/>
      <c r="Q349" s="245"/>
      <c r="R349" s="245"/>
      <c r="S349" s="245"/>
      <c r="T349" s="246"/>
      <c r="AT349" s="247" t="s">
        <v>258</v>
      </c>
      <c r="AU349" s="247" t="s">
        <v>136</v>
      </c>
      <c r="AV349" s="12" t="s">
        <v>136</v>
      </c>
      <c r="AW349" s="12" t="s">
        <v>39</v>
      </c>
      <c r="AX349" s="12" t="s">
        <v>21</v>
      </c>
      <c r="AY349" s="247" t="s">
        <v>194</v>
      </c>
    </row>
    <row r="350" spans="2:65" s="1" customFormat="1" ht="24" customHeight="1">
      <c r="B350" s="40"/>
      <c r="C350" s="213" t="s">
        <v>637</v>
      </c>
      <c r="D350" s="213" t="s">
        <v>196</v>
      </c>
      <c r="E350" s="214" t="s">
        <v>638</v>
      </c>
      <c r="F350" s="215" t="s">
        <v>639</v>
      </c>
      <c r="G350" s="216" t="s">
        <v>217</v>
      </c>
      <c r="H350" s="217">
        <v>576</v>
      </c>
      <c r="I350" s="218"/>
      <c r="J350" s="219">
        <f>ROUND(I350*H350,2)</f>
        <v>0</v>
      </c>
      <c r="K350" s="215" t="s">
        <v>200</v>
      </c>
      <c r="L350" s="45"/>
      <c r="M350" s="220" t="s">
        <v>32</v>
      </c>
      <c r="N350" s="221" t="s">
        <v>51</v>
      </c>
      <c r="O350" s="85"/>
      <c r="P350" s="222">
        <f>O350*H350</f>
        <v>0</v>
      </c>
      <c r="Q350" s="222">
        <v>0</v>
      </c>
      <c r="R350" s="222">
        <f>Q350*H350</f>
        <v>0</v>
      </c>
      <c r="S350" s="222">
        <v>0</v>
      </c>
      <c r="T350" s="223">
        <f>S350*H350</f>
        <v>0</v>
      </c>
      <c r="AR350" s="224" t="s">
        <v>201</v>
      </c>
      <c r="AT350" s="224" t="s">
        <v>196</v>
      </c>
      <c r="AU350" s="224" t="s">
        <v>136</v>
      </c>
      <c r="AY350" s="18" t="s">
        <v>194</v>
      </c>
      <c r="BE350" s="225">
        <f>IF(N350="základní",J350,0)</f>
        <v>0</v>
      </c>
      <c r="BF350" s="225">
        <f>IF(N350="snížená",J350,0)</f>
        <v>0</v>
      </c>
      <c r="BG350" s="225">
        <f>IF(N350="zákl. přenesená",J350,0)</f>
        <v>0</v>
      </c>
      <c r="BH350" s="225">
        <f>IF(N350="sníž. přenesená",J350,0)</f>
        <v>0</v>
      </c>
      <c r="BI350" s="225">
        <f>IF(N350="nulová",J350,0)</f>
        <v>0</v>
      </c>
      <c r="BJ350" s="18" t="s">
        <v>136</v>
      </c>
      <c r="BK350" s="225">
        <f>ROUND(I350*H350,2)</f>
        <v>0</v>
      </c>
      <c r="BL350" s="18" t="s">
        <v>201</v>
      </c>
      <c r="BM350" s="224" t="s">
        <v>640</v>
      </c>
    </row>
    <row r="351" spans="2:65" s="1" customFormat="1" ht="24" customHeight="1">
      <c r="B351" s="40"/>
      <c r="C351" s="213" t="s">
        <v>641</v>
      </c>
      <c r="D351" s="213" t="s">
        <v>196</v>
      </c>
      <c r="E351" s="214" t="s">
        <v>642</v>
      </c>
      <c r="F351" s="215" t="s">
        <v>643</v>
      </c>
      <c r="G351" s="216" t="s">
        <v>217</v>
      </c>
      <c r="H351" s="217">
        <v>115200</v>
      </c>
      <c r="I351" s="218"/>
      <c r="J351" s="219">
        <f>ROUND(I351*H351,2)</f>
        <v>0</v>
      </c>
      <c r="K351" s="215" t="s">
        <v>200</v>
      </c>
      <c r="L351" s="45"/>
      <c r="M351" s="220" t="s">
        <v>32</v>
      </c>
      <c r="N351" s="221" t="s">
        <v>51</v>
      </c>
      <c r="O351" s="85"/>
      <c r="P351" s="222">
        <f>O351*H351</f>
        <v>0</v>
      </c>
      <c r="Q351" s="222">
        <v>0</v>
      </c>
      <c r="R351" s="222">
        <f>Q351*H351</f>
        <v>0</v>
      </c>
      <c r="S351" s="222">
        <v>0</v>
      </c>
      <c r="T351" s="223">
        <f>S351*H351</f>
        <v>0</v>
      </c>
      <c r="AR351" s="224" t="s">
        <v>201</v>
      </c>
      <c r="AT351" s="224" t="s">
        <v>196</v>
      </c>
      <c r="AU351" s="224" t="s">
        <v>136</v>
      </c>
      <c r="AY351" s="18" t="s">
        <v>194</v>
      </c>
      <c r="BE351" s="225">
        <f>IF(N351="základní",J351,0)</f>
        <v>0</v>
      </c>
      <c r="BF351" s="225">
        <f>IF(N351="snížená",J351,0)</f>
        <v>0</v>
      </c>
      <c r="BG351" s="225">
        <f>IF(N351="zákl. přenesená",J351,0)</f>
        <v>0</v>
      </c>
      <c r="BH351" s="225">
        <f>IF(N351="sníž. přenesená",J351,0)</f>
        <v>0</v>
      </c>
      <c r="BI351" s="225">
        <f>IF(N351="nulová",J351,0)</f>
        <v>0</v>
      </c>
      <c r="BJ351" s="18" t="s">
        <v>136</v>
      </c>
      <c r="BK351" s="225">
        <f>ROUND(I351*H351,2)</f>
        <v>0</v>
      </c>
      <c r="BL351" s="18" t="s">
        <v>201</v>
      </c>
      <c r="BM351" s="224" t="s">
        <v>644</v>
      </c>
    </row>
    <row r="352" spans="2:65" s="1" customFormat="1" ht="24" customHeight="1">
      <c r="B352" s="40"/>
      <c r="C352" s="213" t="s">
        <v>645</v>
      </c>
      <c r="D352" s="213" t="s">
        <v>196</v>
      </c>
      <c r="E352" s="214" t="s">
        <v>646</v>
      </c>
      <c r="F352" s="215" t="s">
        <v>647</v>
      </c>
      <c r="G352" s="216" t="s">
        <v>217</v>
      </c>
      <c r="H352" s="217">
        <v>576</v>
      </c>
      <c r="I352" s="218"/>
      <c r="J352" s="219">
        <f>ROUND(I352*H352,2)</f>
        <v>0</v>
      </c>
      <c r="K352" s="215" t="s">
        <v>200</v>
      </c>
      <c r="L352" s="45"/>
      <c r="M352" s="220" t="s">
        <v>32</v>
      </c>
      <c r="N352" s="221" t="s">
        <v>51</v>
      </c>
      <c r="O352" s="85"/>
      <c r="P352" s="222">
        <f>O352*H352</f>
        <v>0</v>
      </c>
      <c r="Q352" s="222">
        <v>0</v>
      </c>
      <c r="R352" s="222">
        <f>Q352*H352</f>
        <v>0</v>
      </c>
      <c r="S352" s="222">
        <v>0</v>
      </c>
      <c r="T352" s="223">
        <f>S352*H352</f>
        <v>0</v>
      </c>
      <c r="AR352" s="224" t="s">
        <v>201</v>
      </c>
      <c r="AT352" s="224" t="s">
        <v>196</v>
      </c>
      <c r="AU352" s="224" t="s">
        <v>136</v>
      </c>
      <c r="AY352" s="18" t="s">
        <v>194</v>
      </c>
      <c r="BE352" s="225">
        <f>IF(N352="základní",J352,0)</f>
        <v>0</v>
      </c>
      <c r="BF352" s="225">
        <f>IF(N352="snížená",J352,0)</f>
        <v>0</v>
      </c>
      <c r="BG352" s="225">
        <f>IF(N352="zákl. přenesená",J352,0)</f>
        <v>0</v>
      </c>
      <c r="BH352" s="225">
        <f>IF(N352="sníž. přenesená",J352,0)</f>
        <v>0</v>
      </c>
      <c r="BI352" s="225">
        <f>IF(N352="nulová",J352,0)</f>
        <v>0</v>
      </c>
      <c r="BJ352" s="18" t="s">
        <v>136</v>
      </c>
      <c r="BK352" s="225">
        <f>ROUND(I352*H352,2)</f>
        <v>0</v>
      </c>
      <c r="BL352" s="18" t="s">
        <v>201</v>
      </c>
      <c r="BM352" s="224" t="s">
        <v>648</v>
      </c>
    </row>
    <row r="353" spans="2:65" s="1" customFormat="1" ht="24" customHeight="1">
      <c r="B353" s="40"/>
      <c r="C353" s="213" t="s">
        <v>649</v>
      </c>
      <c r="D353" s="213" t="s">
        <v>196</v>
      </c>
      <c r="E353" s="214" t="s">
        <v>650</v>
      </c>
      <c r="F353" s="215" t="s">
        <v>651</v>
      </c>
      <c r="G353" s="216" t="s">
        <v>217</v>
      </c>
      <c r="H353" s="217">
        <v>300</v>
      </c>
      <c r="I353" s="218"/>
      <c r="J353" s="219">
        <f>ROUND(I353*H353,2)</f>
        <v>0</v>
      </c>
      <c r="K353" s="215" t="s">
        <v>499</v>
      </c>
      <c r="L353" s="45"/>
      <c r="M353" s="220" t="s">
        <v>32</v>
      </c>
      <c r="N353" s="221" t="s">
        <v>51</v>
      </c>
      <c r="O353" s="85"/>
      <c r="P353" s="222">
        <f>O353*H353</f>
        <v>0</v>
      </c>
      <c r="Q353" s="222">
        <v>0.00021</v>
      </c>
      <c r="R353" s="222">
        <f>Q353*H353</f>
        <v>0.063</v>
      </c>
      <c r="S353" s="222">
        <v>0</v>
      </c>
      <c r="T353" s="223">
        <f>S353*H353</f>
        <v>0</v>
      </c>
      <c r="AR353" s="224" t="s">
        <v>201</v>
      </c>
      <c r="AT353" s="224" t="s">
        <v>196</v>
      </c>
      <c r="AU353" s="224" t="s">
        <v>136</v>
      </c>
      <c r="AY353" s="18" t="s">
        <v>194</v>
      </c>
      <c r="BE353" s="225">
        <f>IF(N353="základní",J353,0)</f>
        <v>0</v>
      </c>
      <c r="BF353" s="225">
        <f>IF(N353="snížená",J353,0)</f>
        <v>0</v>
      </c>
      <c r="BG353" s="225">
        <f>IF(N353="zákl. přenesená",J353,0)</f>
        <v>0</v>
      </c>
      <c r="BH353" s="225">
        <f>IF(N353="sníž. přenesená",J353,0)</f>
        <v>0</v>
      </c>
      <c r="BI353" s="225">
        <f>IF(N353="nulová",J353,0)</f>
        <v>0</v>
      </c>
      <c r="BJ353" s="18" t="s">
        <v>136</v>
      </c>
      <c r="BK353" s="225">
        <f>ROUND(I353*H353,2)</f>
        <v>0</v>
      </c>
      <c r="BL353" s="18" t="s">
        <v>201</v>
      </c>
      <c r="BM353" s="224" t="s">
        <v>652</v>
      </c>
    </row>
    <row r="354" spans="2:65" s="1" customFormat="1" ht="24" customHeight="1">
      <c r="B354" s="40"/>
      <c r="C354" s="213" t="s">
        <v>653</v>
      </c>
      <c r="D354" s="213" t="s">
        <v>196</v>
      </c>
      <c r="E354" s="214" t="s">
        <v>654</v>
      </c>
      <c r="F354" s="215" t="s">
        <v>655</v>
      </c>
      <c r="G354" s="216" t="s">
        <v>217</v>
      </c>
      <c r="H354" s="217">
        <v>300</v>
      </c>
      <c r="I354" s="218"/>
      <c r="J354" s="219">
        <f>ROUND(I354*H354,2)</f>
        <v>0</v>
      </c>
      <c r="K354" s="215" t="s">
        <v>200</v>
      </c>
      <c r="L354" s="45"/>
      <c r="M354" s="220" t="s">
        <v>32</v>
      </c>
      <c r="N354" s="221" t="s">
        <v>51</v>
      </c>
      <c r="O354" s="85"/>
      <c r="P354" s="222">
        <f>O354*H354</f>
        <v>0</v>
      </c>
      <c r="Q354" s="222">
        <v>4E-05</v>
      </c>
      <c r="R354" s="222">
        <f>Q354*H354</f>
        <v>0.012</v>
      </c>
      <c r="S354" s="222">
        <v>0</v>
      </c>
      <c r="T354" s="223">
        <f>S354*H354</f>
        <v>0</v>
      </c>
      <c r="AR354" s="224" t="s">
        <v>201</v>
      </c>
      <c r="AT354" s="224" t="s">
        <v>196</v>
      </c>
      <c r="AU354" s="224" t="s">
        <v>136</v>
      </c>
      <c r="AY354" s="18" t="s">
        <v>194</v>
      </c>
      <c r="BE354" s="225">
        <f>IF(N354="základní",J354,0)</f>
        <v>0</v>
      </c>
      <c r="BF354" s="225">
        <f>IF(N354="snížená",J354,0)</f>
        <v>0</v>
      </c>
      <c r="BG354" s="225">
        <f>IF(N354="zákl. přenesená",J354,0)</f>
        <v>0</v>
      </c>
      <c r="BH354" s="225">
        <f>IF(N354="sníž. přenesená",J354,0)</f>
        <v>0</v>
      </c>
      <c r="BI354" s="225">
        <f>IF(N354="nulová",J354,0)</f>
        <v>0</v>
      </c>
      <c r="BJ354" s="18" t="s">
        <v>136</v>
      </c>
      <c r="BK354" s="225">
        <f>ROUND(I354*H354,2)</f>
        <v>0</v>
      </c>
      <c r="BL354" s="18" t="s">
        <v>201</v>
      </c>
      <c r="BM354" s="224" t="s">
        <v>656</v>
      </c>
    </row>
    <row r="355" spans="2:65" s="1" customFormat="1" ht="16.5" customHeight="1">
      <c r="B355" s="40"/>
      <c r="C355" s="213" t="s">
        <v>657</v>
      </c>
      <c r="D355" s="213" t="s">
        <v>196</v>
      </c>
      <c r="E355" s="214" t="s">
        <v>658</v>
      </c>
      <c r="F355" s="215" t="s">
        <v>659</v>
      </c>
      <c r="G355" s="216" t="s">
        <v>392</v>
      </c>
      <c r="H355" s="217">
        <v>11</v>
      </c>
      <c r="I355" s="218"/>
      <c r="J355" s="219">
        <f>ROUND(I355*H355,2)</f>
        <v>0</v>
      </c>
      <c r="K355" s="215" t="s">
        <v>32</v>
      </c>
      <c r="L355" s="45"/>
      <c r="M355" s="220" t="s">
        <v>32</v>
      </c>
      <c r="N355" s="221" t="s">
        <v>51</v>
      </c>
      <c r="O355" s="85"/>
      <c r="P355" s="222">
        <f>O355*H355</f>
        <v>0</v>
      </c>
      <c r="Q355" s="222">
        <v>0</v>
      </c>
      <c r="R355" s="222">
        <f>Q355*H355</f>
        <v>0</v>
      </c>
      <c r="S355" s="222">
        <v>0</v>
      </c>
      <c r="T355" s="223">
        <f>S355*H355</f>
        <v>0</v>
      </c>
      <c r="AR355" s="224" t="s">
        <v>201</v>
      </c>
      <c r="AT355" s="224" t="s">
        <v>196</v>
      </c>
      <c r="AU355" s="224" t="s">
        <v>136</v>
      </c>
      <c r="AY355" s="18" t="s">
        <v>194</v>
      </c>
      <c r="BE355" s="225">
        <f>IF(N355="základní",J355,0)</f>
        <v>0</v>
      </c>
      <c r="BF355" s="225">
        <f>IF(N355="snížená",J355,0)</f>
        <v>0</v>
      </c>
      <c r="BG355" s="225">
        <f>IF(N355="zákl. přenesená",J355,0)</f>
        <v>0</v>
      </c>
      <c r="BH355" s="225">
        <f>IF(N355="sníž. přenesená",J355,0)</f>
        <v>0</v>
      </c>
      <c r="BI355" s="225">
        <f>IF(N355="nulová",J355,0)</f>
        <v>0</v>
      </c>
      <c r="BJ355" s="18" t="s">
        <v>136</v>
      </c>
      <c r="BK355" s="225">
        <f>ROUND(I355*H355,2)</f>
        <v>0</v>
      </c>
      <c r="BL355" s="18" t="s">
        <v>201</v>
      </c>
      <c r="BM355" s="224" t="s">
        <v>660</v>
      </c>
    </row>
    <row r="356" spans="2:63" s="11" customFormat="1" ht="22.8" customHeight="1">
      <c r="B356" s="197"/>
      <c r="C356" s="198"/>
      <c r="D356" s="199" t="s">
        <v>78</v>
      </c>
      <c r="E356" s="211" t="s">
        <v>661</v>
      </c>
      <c r="F356" s="211" t="s">
        <v>662</v>
      </c>
      <c r="G356" s="198"/>
      <c r="H356" s="198"/>
      <c r="I356" s="201"/>
      <c r="J356" s="212">
        <f>BK356</f>
        <v>0</v>
      </c>
      <c r="K356" s="198"/>
      <c r="L356" s="203"/>
      <c r="M356" s="204"/>
      <c r="N356" s="205"/>
      <c r="O356" s="205"/>
      <c r="P356" s="206">
        <f>SUM(P357:P359)</f>
        <v>0</v>
      </c>
      <c r="Q356" s="205"/>
      <c r="R356" s="206">
        <f>SUM(R357:R359)</f>
        <v>0</v>
      </c>
      <c r="S356" s="205"/>
      <c r="T356" s="207">
        <f>SUM(T357:T359)</f>
        <v>0</v>
      </c>
      <c r="AR356" s="208" t="s">
        <v>21</v>
      </c>
      <c r="AT356" s="209" t="s">
        <v>78</v>
      </c>
      <c r="AU356" s="209" t="s">
        <v>21</v>
      </c>
      <c r="AY356" s="208" t="s">
        <v>194</v>
      </c>
      <c r="BK356" s="210">
        <f>SUM(BK357:BK359)</f>
        <v>0</v>
      </c>
    </row>
    <row r="357" spans="2:65" s="1" customFormat="1" ht="24" customHeight="1">
      <c r="B357" s="40"/>
      <c r="C357" s="213" t="s">
        <v>663</v>
      </c>
      <c r="D357" s="213" t="s">
        <v>196</v>
      </c>
      <c r="E357" s="214" t="s">
        <v>664</v>
      </c>
      <c r="F357" s="215" t="s">
        <v>665</v>
      </c>
      <c r="G357" s="216" t="s">
        <v>242</v>
      </c>
      <c r="H357" s="217">
        <v>10</v>
      </c>
      <c r="I357" s="218"/>
      <c r="J357" s="219">
        <f>ROUND(I357*H357,2)</f>
        <v>0</v>
      </c>
      <c r="K357" s="215" t="s">
        <v>200</v>
      </c>
      <c r="L357" s="45"/>
      <c r="M357" s="220" t="s">
        <v>32</v>
      </c>
      <c r="N357" s="221" t="s">
        <v>51</v>
      </c>
      <c r="O357" s="85"/>
      <c r="P357" s="222">
        <f>O357*H357</f>
        <v>0</v>
      </c>
      <c r="Q357" s="222">
        <v>0</v>
      </c>
      <c r="R357" s="222">
        <f>Q357*H357</f>
        <v>0</v>
      </c>
      <c r="S357" s="222">
        <v>0</v>
      </c>
      <c r="T357" s="223">
        <f>S357*H357</f>
        <v>0</v>
      </c>
      <c r="AR357" s="224" t="s">
        <v>201</v>
      </c>
      <c r="AT357" s="224" t="s">
        <v>196</v>
      </c>
      <c r="AU357" s="224" t="s">
        <v>136</v>
      </c>
      <c r="AY357" s="18" t="s">
        <v>194</v>
      </c>
      <c r="BE357" s="225">
        <f>IF(N357="základní",J357,0)</f>
        <v>0</v>
      </c>
      <c r="BF357" s="225">
        <f>IF(N357="snížená",J357,0)</f>
        <v>0</v>
      </c>
      <c r="BG357" s="225">
        <f>IF(N357="zákl. přenesená",J357,0)</f>
        <v>0</v>
      </c>
      <c r="BH357" s="225">
        <f>IF(N357="sníž. přenesená",J357,0)</f>
        <v>0</v>
      </c>
      <c r="BI357" s="225">
        <f>IF(N357="nulová",J357,0)</f>
        <v>0</v>
      </c>
      <c r="BJ357" s="18" t="s">
        <v>136</v>
      </c>
      <c r="BK357" s="225">
        <f>ROUND(I357*H357,2)</f>
        <v>0</v>
      </c>
      <c r="BL357" s="18" t="s">
        <v>201</v>
      </c>
      <c r="BM357" s="224" t="s">
        <v>666</v>
      </c>
    </row>
    <row r="358" spans="2:65" s="1" customFormat="1" ht="16.5" customHeight="1">
      <c r="B358" s="40"/>
      <c r="C358" s="213" t="s">
        <v>667</v>
      </c>
      <c r="D358" s="213" t="s">
        <v>196</v>
      </c>
      <c r="E358" s="214" t="s">
        <v>668</v>
      </c>
      <c r="F358" s="215" t="s">
        <v>669</v>
      </c>
      <c r="G358" s="216" t="s">
        <v>242</v>
      </c>
      <c r="H358" s="217">
        <v>10</v>
      </c>
      <c r="I358" s="218"/>
      <c r="J358" s="219">
        <f>ROUND(I358*H358,2)</f>
        <v>0</v>
      </c>
      <c r="K358" s="215" t="s">
        <v>200</v>
      </c>
      <c r="L358" s="45"/>
      <c r="M358" s="220" t="s">
        <v>32</v>
      </c>
      <c r="N358" s="221" t="s">
        <v>51</v>
      </c>
      <c r="O358" s="85"/>
      <c r="P358" s="222">
        <f>O358*H358</f>
        <v>0</v>
      </c>
      <c r="Q358" s="222">
        <v>0</v>
      </c>
      <c r="R358" s="222">
        <f>Q358*H358</f>
        <v>0</v>
      </c>
      <c r="S358" s="222">
        <v>0</v>
      </c>
      <c r="T358" s="223">
        <f>S358*H358</f>
        <v>0</v>
      </c>
      <c r="AR358" s="224" t="s">
        <v>201</v>
      </c>
      <c r="AT358" s="224" t="s">
        <v>196</v>
      </c>
      <c r="AU358" s="224" t="s">
        <v>136</v>
      </c>
      <c r="AY358" s="18" t="s">
        <v>194</v>
      </c>
      <c r="BE358" s="225">
        <f>IF(N358="základní",J358,0)</f>
        <v>0</v>
      </c>
      <c r="BF358" s="225">
        <f>IF(N358="snížená",J358,0)</f>
        <v>0</v>
      </c>
      <c r="BG358" s="225">
        <f>IF(N358="zákl. přenesená",J358,0)</f>
        <v>0</v>
      </c>
      <c r="BH358" s="225">
        <f>IF(N358="sníž. přenesená",J358,0)</f>
        <v>0</v>
      </c>
      <c r="BI358" s="225">
        <f>IF(N358="nulová",J358,0)</f>
        <v>0</v>
      </c>
      <c r="BJ358" s="18" t="s">
        <v>136</v>
      </c>
      <c r="BK358" s="225">
        <f>ROUND(I358*H358,2)</f>
        <v>0</v>
      </c>
      <c r="BL358" s="18" t="s">
        <v>201</v>
      </c>
      <c r="BM358" s="224" t="s">
        <v>670</v>
      </c>
    </row>
    <row r="359" spans="2:65" s="1" customFormat="1" ht="24" customHeight="1">
      <c r="B359" s="40"/>
      <c r="C359" s="213" t="s">
        <v>671</v>
      </c>
      <c r="D359" s="213" t="s">
        <v>196</v>
      </c>
      <c r="E359" s="214" t="s">
        <v>672</v>
      </c>
      <c r="F359" s="215" t="s">
        <v>673</v>
      </c>
      <c r="G359" s="216" t="s">
        <v>242</v>
      </c>
      <c r="H359" s="217">
        <v>10</v>
      </c>
      <c r="I359" s="218"/>
      <c r="J359" s="219">
        <f>ROUND(I359*H359,2)</f>
        <v>0</v>
      </c>
      <c r="K359" s="215" t="s">
        <v>200</v>
      </c>
      <c r="L359" s="45"/>
      <c r="M359" s="220" t="s">
        <v>32</v>
      </c>
      <c r="N359" s="221" t="s">
        <v>51</v>
      </c>
      <c r="O359" s="85"/>
      <c r="P359" s="222">
        <f>O359*H359</f>
        <v>0</v>
      </c>
      <c r="Q359" s="222">
        <v>0</v>
      </c>
      <c r="R359" s="222">
        <f>Q359*H359</f>
        <v>0</v>
      </c>
      <c r="S359" s="222">
        <v>0</v>
      </c>
      <c r="T359" s="223">
        <f>S359*H359</f>
        <v>0</v>
      </c>
      <c r="AR359" s="224" t="s">
        <v>201</v>
      </c>
      <c r="AT359" s="224" t="s">
        <v>196</v>
      </c>
      <c r="AU359" s="224" t="s">
        <v>136</v>
      </c>
      <c r="AY359" s="18" t="s">
        <v>194</v>
      </c>
      <c r="BE359" s="225">
        <f>IF(N359="základní",J359,0)</f>
        <v>0</v>
      </c>
      <c r="BF359" s="225">
        <f>IF(N359="snížená",J359,0)</f>
        <v>0</v>
      </c>
      <c r="BG359" s="225">
        <f>IF(N359="zákl. přenesená",J359,0)</f>
        <v>0</v>
      </c>
      <c r="BH359" s="225">
        <f>IF(N359="sníž. přenesená",J359,0)</f>
        <v>0</v>
      </c>
      <c r="BI359" s="225">
        <f>IF(N359="nulová",J359,0)</f>
        <v>0</v>
      </c>
      <c r="BJ359" s="18" t="s">
        <v>136</v>
      </c>
      <c r="BK359" s="225">
        <f>ROUND(I359*H359,2)</f>
        <v>0</v>
      </c>
      <c r="BL359" s="18" t="s">
        <v>201</v>
      </c>
      <c r="BM359" s="224" t="s">
        <v>674</v>
      </c>
    </row>
    <row r="360" spans="2:63" s="11" customFormat="1" ht="22.8" customHeight="1">
      <c r="B360" s="197"/>
      <c r="C360" s="198"/>
      <c r="D360" s="199" t="s">
        <v>78</v>
      </c>
      <c r="E360" s="211" t="s">
        <v>675</v>
      </c>
      <c r="F360" s="211" t="s">
        <v>676</v>
      </c>
      <c r="G360" s="198"/>
      <c r="H360" s="198"/>
      <c r="I360" s="201"/>
      <c r="J360" s="212">
        <f>BK360</f>
        <v>0</v>
      </c>
      <c r="K360" s="198"/>
      <c r="L360" s="203"/>
      <c r="M360" s="204"/>
      <c r="N360" s="205"/>
      <c r="O360" s="205"/>
      <c r="P360" s="206">
        <f>P361</f>
        <v>0</v>
      </c>
      <c r="Q360" s="205"/>
      <c r="R360" s="206">
        <f>R361</f>
        <v>0</v>
      </c>
      <c r="S360" s="205"/>
      <c r="T360" s="207">
        <f>T361</f>
        <v>0</v>
      </c>
      <c r="AR360" s="208" t="s">
        <v>21</v>
      </c>
      <c r="AT360" s="209" t="s">
        <v>78</v>
      </c>
      <c r="AU360" s="209" t="s">
        <v>21</v>
      </c>
      <c r="AY360" s="208" t="s">
        <v>194</v>
      </c>
      <c r="BK360" s="210">
        <f>BK361</f>
        <v>0</v>
      </c>
    </row>
    <row r="361" spans="2:65" s="1" customFormat="1" ht="24" customHeight="1">
      <c r="B361" s="40"/>
      <c r="C361" s="213" t="s">
        <v>677</v>
      </c>
      <c r="D361" s="213" t="s">
        <v>196</v>
      </c>
      <c r="E361" s="214" t="s">
        <v>678</v>
      </c>
      <c r="F361" s="215" t="s">
        <v>679</v>
      </c>
      <c r="G361" s="216" t="s">
        <v>242</v>
      </c>
      <c r="H361" s="217">
        <v>828.934</v>
      </c>
      <c r="I361" s="218"/>
      <c r="J361" s="219">
        <f>ROUND(I361*H361,2)</f>
        <v>0</v>
      </c>
      <c r="K361" s="215" t="s">
        <v>200</v>
      </c>
      <c r="L361" s="45"/>
      <c r="M361" s="220" t="s">
        <v>32</v>
      </c>
      <c r="N361" s="221" t="s">
        <v>51</v>
      </c>
      <c r="O361" s="85"/>
      <c r="P361" s="222">
        <f>O361*H361</f>
        <v>0</v>
      </c>
      <c r="Q361" s="222">
        <v>0</v>
      </c>
      <c r="R361" s="222">
        <f>Q361*H361</f>
        <v>0</v>
      </c>
      <c r="S361" s="222">
        <v>0</v>
      </c>
      <c r="T361" s="223">
        <f>S361*H361</f>
        <v>0</v>
      </c>
      <c r="AR361" s="224" t="s">
        <v>201</v>
      </c>
      <c r="AT361" s="224" t="s">
        <v>196</v>
      </c>
      <c r="AU361" s="224" t="s">
        <v>136</v>
      </c>
      <c r="AY361" s="18" t="s">
        <v>194</v>
      </c>
      <c r="BE361" s="225">
        <f>IF(N361="základní",J361,0)</f>
        <v>0</v>
      </c>
      <c r="BF361" s="225">
        <f>IF(N361="snížená",J361,0)</f>
        <v>0</v>
      </c>
      <c r="BG361" s="225">
        <f>IF(N361="zákl. přenesená",J361,0)</f>
        <v>0</v>
      </c>
      <c r="BH361" s="225">
        <f>IF(N361="sníž. přenesená",J361,0)</f>
        <v>0</v>
      </c>
      <c r="BI361" s="225">
        <f>IF(N361="nulová",J361,0)</f>
        <v>0</v>
      </c>
      <c r="BJ361" s="18" t="s">
        <v>136</v>
      </c>
      <c r="BK361" s="225">
        <f>ROUND(I361*H361,2)</f>
        <v>0</v>
      </c>
      <c r="BL361" s="18" t="s">
        <v>201</v>
      </c>
      <c r="BM361" s="224" t="s">
        <v>680</v>
      </c>
    </row>
    <row r="362" spans="2:63" s="11" customFormat="1" ht="25.9" customHeight="1">
      <c r="B362" s="197"/>
      <c r="C362" s="198"/>
      <c r="D362" s="199" t="s">
        <v>78</v>
      </c>
      <c r="E362" s="200" t="s">
        <v>681</v>
      </c>
      <c r="F362" s="200" t="s">
        <v>682</v>
      </c>
      <c r="G362" s="198"/>
      <c r="H362" s="198"/>
      <c r="I362" s="201"/>
      <c r="J362" s="202">
        <f>BK362</f>
        <v>0</v>
      </c>
      <c r="K362" s="198"/>
      <c r="L362" s="203"/>
      <c r="M362" s="204"/>
      <c r="N362" s="205"/>
      <c r="O362" s="205"/>
      <c r="P362" s="206">
        <f>P363+P384+P400+P450+P454+P475+P480+P492+P504+P537+P555+P578+P594+P602+P604+P609</f>
        <v>0</v>
      </c>
      <c r="Q362" s="205"/>
      <c r="R362" s="206">
        <f>R363+R384+R400+R450+R454+R475+R480+R492+R504+R537+R555+R578+R594+R602+R604+R609</f>
        <v>217.68378694000003</v>
      </c>
      <c r="S362" s="205"/>
      <c r="T362" s="207">
        <f>T363+T384+T400+T450+T454+T475+T480+T492+T504+T537+T555+T578+T594+T602+T604+T609</f>
        <v>0</v>
      </c>
      <c r="AR362" s="208" t="s">
        <v>136</v>
      </c>
      <c r="AT362" s="209" t="s">
        <v>78</v>
      </c>
      <c r="AU362" s="209" t="s">
        <v>79</v>
      </c>
      <c r="AY362" s="208" t="s">
        <v>194</v>
      </c>
      <c r="BK362" s="210">
        <f>BK363+BK384+BK400+BK450+BK454+BK475+BK480+BK492+BK504+BK537+BK555+BK578+BK594+BK602+BK604+BK609</f>
        <v>0</v>
      </c>
    </row>
    <row r="363" spans="2:63" s="11" customFormat="1" ht="22.8" customHeight="1">
      <c r="B363" s="197"/>
      <c r="C363" s="198"/>
      <c r="D363" s="199" t="s">
        <v>78</v>
      </c>
      <c r="E363" s="211" t="s">
        <v>683</v>
      </c>
      <c r="F363" s="211" t="s">
        <v>684</v>
      </c>
      <c r="G363" s="198"/>
      <c r="H363" s="198"/>
      <c r="I363" s="201"/>
      <c r="J363" s="212">
        <f>BK363</f>
        <v>0</v>
      </c>
      <c r="K363" s="198"/>
      <c r="L363" s="203"/>
      <c r="M363" s="204"/>
      <c r="N363" s="205"/>
      <c r="O363" s="205"/>
      <c r="P363" s="206">
        <f>SUM(P364:P383)</f>
        <v>0</v>
      </c>
      <c r="Q363" s="205"/>
      <c r="R363" s="206">
        <f>SUM(R364:R383)</f>
        <v>174.46670099999997</v>
      </c>
      <c r="S363" s="205"/>
      <c r="T363" s="207">
        <f>SUM(T364:T383)</f>
        <v>0</v>
      </c>
      <c r="AR363" s="208" t="s">
        <v>136</v>
      </c>
      <c r="AT363" s="209" t="s">
        <v>78</v>
      </c>
      <c r="AU363" s="209" t="s">
        <v>21</v>
      </c>
      <c r="AY363" s="208" t="s">
        <v>194</v>
      </c>
      <c r="BK363" s="210">
        <f>SUM(BK364:BK383)</f>
        <v>0</v>
      </c>
    </row>
    <row r="364" spans="2:65" s="1" customFormat="1" ht="24" customHeight="1">
      <c r="B364" s="40"/>
      <c r="C364" s="213" t="s">
        <v>685</v>
      </c>
      <c r="D364" s="213" t="s">
        <v>196</v>
      </c>
      <c r="E364" s="214" t="s">
        <v>686</v>
      </c>
      <c r="F364" s="215" t="s">
        <v>687</v>
      </c>
      <c r="G364" s="216" t="s">
        <v>217</v>
      </c>
      <c r="H364" s="217">
        <v>389.4</v>
      </c>
      <c r="I364" s="218"/>
      <c r="J364" s="219">
        <f>ROUND(I364*H364,2)</f>
        <v>0</v>
      </c>
      <c r="K364" s="215" t="s">
        <v>200</v>
      </c>
      <c r="L364" s="45"/>
      <c r="M364" s="220" t="s">
        <v>32</v>
      </c>
      <c r="N364" s="221" t="s">
        <v>51</v>
      </c>
      <c r="O364" s="85"/>
      <c r="P364" s="222">
        <f>O364*H364</f>
        <v>0</v>
      </c>
      <c r="Q364" s="222">
        <v>0</v>
      </c>
      <c r="R364" s="222">
        <f>Q364*H364</f>
        <v>0</v>
      </c>
      <c r="S364" s="222">
        <v>0</v>
      </c>
      <c r="T364" s="223">
        <f>S364*H364</f>
        <v>0</v>
      </c>
      <c r="AR364" s="224" t="s">
        <v>267</v>
      </c>
      <c r="AT364" s="224" t="s">
        <v>196</v>
      </c>
      <c r="AU364" s="224" t="s">
        <v>136</v>
      </c>
      <c r="AY364" s="18" t="s">
        <v>194</v>
      </c>
      <c r="BE364" s="225">
        <f>IF(N364="základní",J364,0)</f>
        <v>0</v>
      </c>
      <c r="BF364" s="225">
        <f>IF(N364="snížená",J364,0)</f>
        <v>0</v>
      </c>
      <c r="BG364" s="225">
        <f>IF(N364="zákl. přenesená",J364,0)</f>
        <v>0</v>
      </c>
      <c r="BH364" s="225">
        <f>IF(N364="sníž. přenesená",J364,0)</f>
        <v>0</v>
      </c>
      <c r="BI364" s="225">
        <f>IF(N364="nulová",J364,0)</f>
        <v>0</v>
      </c>
      <c r="BJ364" s="18" t="s">
        <v>136</v>
      </c>
      <c r="BK364" s="225">
        <f>ROUND(I364*H364,2)</f>
        <v>0</v>
      </c>
      <c r="BL364" s="18" t="s">
        <v>267</v>
      </c>
      <c r="BM364" s="224" t="s">
        <v>688</v>
      </c>
    </row>
    <row r="365" spans="2:51" s="12" customFormat="1" ht="12">
      <c r="B365" s="236"/>
      <c r="C365" s="237"/>
      <c r="D365" s="238" t="s">
        <v>258</v>
      </c>
      <c r="E365" s="239" t="s">
        <v>32</v>
      </c>
      <c r="F365" s="240" t="s">
        <v>689</v>
      </c>
      <c r="G365" s="237"/>
      <c r="H365" s="241">
        <v>389.4</v>
      </c>
      <c r="I365" s="242"/>
      <c r="J365" s="237"/>
      <c r="K365" s="237"/>
      <c r="L365" s="243"/>
      <c r="M365" s="244"/>
      <c r="N365" s="245"/>
      <c r="O365" s="245"/>
      <c r="P365" s="245"/>
      <c r="Q365" s="245"/>
      <c r="R365" s="245"/>
      <c r="S365" s="245"/>
      <c r="T365" s="246"/>
      <c r="AT365" s="247" t="s">
        <v>258</v>
      </c>
      <c r="AU365" s="247" t="s">
        <v>136</v>
      </c>
      <c r="AV365" s="12" t="s">
        <v>136</v>
      </c>
      <c r="AW365" s="12" t="s">
        <v>39</v>
      </c>
      <c r="AX365" s="12" t="s">
        <v>21</v>
      </c>
      <c r="AY365" s="247" t="s">
        <v>194</v>
      </c>
    </row>
    <row r="366" spans="2:65" s="1" customFormat="1" ht="16.5" customHeight="1">
      <c r="B366" s="40"/>
      <c r="C366" s="226" t="s">
        <v>690</v>
      </c>
      <c r="D366" s="226" t="s">
        <v>249</v>
      </c>
      <c r="E366" s="227" t="s">
        <v>691</v>
      </c>
      <c r="F366" s="228" t="s">
        <v>692</v>
      </c>
      <c r="G366" s="229" t="s">
        <v>242</v>
      </c>
      <c r="H366" s="230">
        <v>0.708</v>
      </c>
      <c r="I366" s="231"/>
      <c r="J366" s="232">
        <f>ROUND(I366*H366,2)</f>
        <v>0</v>
      </c>
      <c r="K366" s="228" t="s">
        <v>200</v>
      </c>
      <c r="L366" s="233"/>
      <c r="M366" s="234" t="s">
        <v>32</v>
      </c>
      <c r="N366" s="235" t="s">
        <v>51</v>
      </c>
      <c r="O366" s="85"/>
      <c r="P366" s="222">
        <f>O366*H366</f>
        <v>0</v>
      </c>
      <c r="Q366" s="222">
        <v>1</v>
      </c>
      <c r="R366" s="222">
        <f>Q366*H366</f>
        <v>0.708</v>
      </c>
      <c r="S366" s="222">
        <v>0</v>
      </c>
      <c r="T366" s="223">
        <f>S366*H366</f>
        <v>0</v>
      </c>
      <c r="AR366" s="224" t="s">
        <v>378</v>
      </c>
      <c r="AT366" s="224" t="s">
        <v>249</v>
      </c>
      <c r="AU366" s="224" t="s">
        <v>136</v>
      </c>
      <c r="AY366" s="18" t="s">
        <v>194</v>
      </c>
      <c r="BE366" s="225">
        <f>IF(N366="základní",J366,0)</f>
        <v>0</v>
      </c>
      <c r="BF366" s="225">
        <f>IF(N366="snížená",J366,0)</f>
        <v>0</v>
      </c>
      <c r="BG366" s="225">
        <f>IF(N366="zákl. přenesená",J366,0)</f>
        <v>0</v>
      </c>
      <c r="BH366" s="225">
        <f>IF(N366="sníž. přenesená",J366,0)</f>
        <v>0</v>
      </c>
      <c r="BI366" s="225">
        <f>IF(N366="nulová",J366,0)</f>
        <v>0</v>
      </c>
      <c r="BJ366" s="18" t="s">
        <v>136</v>
      </c>
      <c r="BK366" s="225">
        <f>ROUND(I366*H366,2)</f>
        <v>0</v>
      </c>
      <c r="BL366" s="18" t="s">
        <v>267</v>
      </c>
      <c r="BM366" s="224" t="s">
        <v>693</v>
      </c>
    </row>
    <row r="367" spans="2:47" s="1" customFormat="1" ht="12">
      <c r="B367" s="40"/>
      <c r="C367" s="41"/>
      <c r="D367" s="238" t="s">
        <v>264</v>
      </c>
      <c r="E367" s="41"/>
      <c r="F367" s="248" t="s">
        <v>512</v>
      </c>
      <c r="G367" s="41"/>
      <c r="H367" s="41"/>
      <c r="I367" s="137"/>
      <c r="J367" s="41"/>
      <c r="K367" s="41"/>
      <c r="L367" s="45"/>
      <c r="M367" s="249"/>
      <c r="N367" s="85"/>
      <c r="O367" s="85"/>
      <c r="P367" s="85"/>
      <c r="Q367" s="85"/>
      <c r="R367" s="85"/>
      <c r="S367" s="85"/>
      <c r="T367" s="86"/>
      <c r="AT367" s="18" t="s">
        <v>264</v>
      </c>
      <c r="AU367" s="18" t="s">
        <v>136</v>
      </c>
    </row>
    <row r="368" spans="2:51" s="12" customFormat="1" ht="12">
      <c r="B368" s="236"/>
      <c r="C368" s="237"/>
      <c r="D368" s="238" t="s">
        <v>258</v>
      </c>
      <c r="E368" s="239" t="s">
        <v>32</v>
      </c>
      <c r="F368" s="240" t="s">
        <v>694</v>
      </c>
      <c r="G368" s="237"/>
      <c r="H368" s="241">
        <v>0.708</v>
      </c>
      <c r="I368" s="242"/>
      <c r="J368" s="237"/>
      <c r="K368" s="237"/>
      <c r="L368" s="243"/>
      <c r="M368" s="244"/>
      <c r="N368" s="245"/>
      <c r="O368" s="245"/>
      <c r="P368" s="245"/>
      <c r="Q368" s="245"/>
      <c r="R368" s="245"/>
      <c r="S368" s="245"/>
      <c r="T368" s="246"/>
      <c r="AT368" s="247" t="s">
        <v>258</v>
      </c>
      <c r="AU368" s="247" t="s">
        <v>136</v>
      </c>
      <c r="AV368" s="12" t="s">
        <v>136</v>
      </c>
      <c r="AW368" s="12" t="s">
        <v>39</v>
      </c>
      <c r="AX368" s="12" t="s">
        <v>21</v>
      </c>
      <c r="AY368" s="247" t="s">
        <v>194</v>
      </c>
    </row>
    <row r="369" spans="2:65" s="1" customFormat="1" ht="16.5" customHeight="1">
      <c r="B369" s="40"/>
      <c r="C369" s="213" t="s">
        <v>695</v>
      </c>
      <c r="D369" s="213" t="s">
        <v>196</v>
      </c>
      <c r="E369" s="214" t="s">
        <v>696</v>
      </c>
      <c r="F369" s="215" t="s">
        <v>697</v>
      </c>
      <c r="G369" s="216" t="s">
        <v>217</v>
      </c>
      <c r="H369" s="217">
        <v>85</v>
      </c>
      <c r="I369" s="218"/>
      <c r="J369" s="219">
        <f>ROUND(I369*H369,2)</f>
        <v>0</v>
      </c>
      <c r="K369" s="215" t="s">
        <v>499</v>
      </c>
      <c r="L369" s="45"/>
      <c r="M369" s="220" t="s">
        <v>32</v>
      </c>
      <c r="N369" s="221" t="s">
        <v>51</v>
      </c>
      <c r="O369" s="85"/>
      <c r="P369" s="222">
        <f>O369*H369</f>
        <v>0</v>
      </c>
      <c r="Q369" s="222">
        <v>0</v>
      </c>
      <c r="R369" s="222">
        <f>Q369*H369</f>
        <v>0</v>
      </c>
      <c r="S369" s="222">
        <v>0</v>
      </c>
      <c r="T369" s="223">
        <f>S369*H369</f>
        <v>0</v>
      </c>
      <c r="AR369" s="224" t="s">
        <v>267</v>
      </c>
      <c r="AT369" s="224" t="s">
        <v>196</v>
      </c>
      <c r="AU369" s="224" t="s">
        <v>136</v>
      </c>
      <c r="AY369" s="18" t="s">
        <v>194</v>
      </c>
      <c r="BE369" s="225">
        <f>IF(N369="základní",J369,0)</f>
        <v>0</v>
      </c>
      <c r="BF369" s="225">
        <f>IF(N369="snížená",J369,0)</f>
        <v>0</v>
      </c>
      <c r="BG369" s="225">
        <f>IF(N369="zákl. přenesená",J369,0)</f>
        <v>0</v>
      </c>
      <c r="BH369" s="225">
        <f>IF(N369="sníž. přenesená",J369,0)</f>
        <v>0</v>
      </c>
      <c r="BI369" s="225">
        <f>IF(N369="nulová",J369,0)</f>
        <v>0</v>
      </c>
      <c r="BJ369" s="18" t="s">
        <v>136</v>
      </c>
      <c r="BK369" s="225">
        <f>ROUND(I369*H369,2)</f>
        <v>0</v>
      </c>
      <c r="BL369" s="18" t="s">
        <v>267</v>
      </c>
      <c r="BM369" s="224" t="s">
        <v>698</v>
      </c>
    </row>
    <row r="370" spans="2:65" s="1" customFormat="1" ht="16.5" customHeight="1">
      <c r="B370" s="40"/>
      <c r="C370" s="226" t="s">
        <v>699</v>
      </c>
      <c r="D370" s="226" t="s">
        <v>249</v>
      </c>
      <c r="E370" s="227" t="s">
        <v>700</v>
      </c>
      <c r="F370" s="228" t="s">
        <v>701</v>
      </c>
      <c r="G370" s="229" t="s">
        <v>217</v>
      </c>
      <c r="H370" s="230">
        <v>102</v>
      </c>
      <c r="I370" s="231"/>
      <c r="J370" s="232">
        <f>ROUND(I370*H370,2)</f>
        <v>0</v>
      </c>
      <c r="K370" s="228" t="s">
        <v>499</v>
      </c>
      <c r="L370" s="233"/>
      <c r="M370" s="234" t="s">
        <v>32</v>
      </c>
      <c r="N370" s="235" t="s">
        <v>51</v>
      </c>
      <c r="O370" s="85"/>
      <c r="P370" s="222">
        <f>O370*H370</f>
        <v>0</v>
      </c>
      <c r="Q370" s="222">
        <v>0.0003</v>
      </c>
      <c r="R370" s="222">
        <f>Q370*H370</f>
        <v>0.0306</v>
      </c>
      <c r="S370" s="222">
        <v>0</v>
      </c>
      <c r="T370" s="223">
        <f>S370*H370</f>
        <v>0</v>
      </c>
      <c r="AR370" s="224" t="s">
        <v>378</v>
      </c>
      <c r="AT370" s="224" t="s">
        <v>249</v>
      </c>
      <c r="AU370" s="224" t="s">
        <v>136</v>
      </c>
      <c r="AY370" s="18" t="s">
        <v>194</v>
      </c>
      <c r="BE370" s="225">
        <f>IF(N370="základní",J370,0)</f>
        <v>0</v>
      </c>
      <c r="BF370" s="225">
        <f>IF(N370="snížená",J370,0)</f>
        <v>0</v>
      </c>
      <c r="BG370" s="225">
        <f>IF(N370="zákl. přenesená",J370,0)</f>
        <v>0</v>
      </c>
      <c r="BH370" s="225">
        <f>IF(N370="sníž. přenesená",J370,0)</f>
        <v>0</v>
      </c>
      <c r="BI370" s="225">
        <f>IF(N370="nulová",J370,0)</f>
        <v>0</v>
      </c>
      <c r="BJ370" s="18" t="s">
        <v>136</v>
      </c>
      <c r="BK370" s="225">
        <f>ROUND(I370*H370,2)</f>
        <v>0</v>
      </c>
      <c r="BL370" s="18" t="s">
        <v>267</v>
      </c>
      <c r="BM370" s="224" t="s">
        <v>702</v>
      </c>
    </row>
    <row r="371" spans="2:51" s="12" customFormat="1" ht="12">
      <c r="B371" s="236"/>
      <c r="C371" s="237"/>
      <c r="D371" s="238" t="s">
        <v>258</v>
      </c>
      <c r="E371" s="237"/>
      <c r="F371" s="240" t="s">
        <v>703</v>
      </c>
      <c r="G371" s="237"/>
      <c r="H371" s="241">
        <v>102</v>
      </c>
      <c r="I371" s="242"/>
      <c r="J371" s="237"/>
      <c r="K371" s="237"/>
      <c r="L371" s="243"/>
      <c r="M371" s="244"/>
      <c r="N371" s="245"/>
      <c r="O371" s="245"/>
      <c r="P371" s="245"/>
      <c r="Q371" s="245"/>
      <c r="R371" s="245"/>
      <c r="S371" s="245"/>
      <c r="T371" s="246"/>
      <c r="AT371" s="247" t="s">
        <v>258</v>
      </c>
      <c r="AU371" s="247" t="s">
        <v>136</v>
      </c>
      <c r="AV371" s="12" t="s">
        <v>136</v>
      </c>
      <c r="AW371" s="12" t="s">
        <v>4</v>
      </c>
      <c r="AX371" s="12" t="s">
        <v>21</v>
      </c>
      <c r="AY371" s="247" t="s">
        <v>194</v>
      </c>
    </row>
    <row r="372" spans="2:65" s="1" customFormat="1" ht="16.5" customHeight="1">
      <c r="B372" s="40"/>
      <c r="C372" s="213" t="s">
        <v>704</v>
      </c>
      <c r="D372" s="213" t="s">
        <v>196</v>
      </c>
      <c r="E372" s="214" t="s">
        <v>705</v>
      </c>
      <c r="F372" s="215" t="s">
        <v>706</v>
      </c>
      <c r="G372" s="216" t="s">
        <v>217</v>
      </c>
      <c r="H372" s="217">
        <v>224</v>
      </c>
      <c r="I372" s="218"/>
      <c r="J372" s="219">
        <f>ROUND(I372*H372,2)</f>
        <v>0</v>
      </c>
      <c r="K372" s="215" t="s">
        <v>200</v>
      </c>
      <c r="L372" s="45"/>
      <c r="M372" s="220" t="s">
        <v>32</v>
      </c>
      <c r="N372" s="221" t="s">
        <v>51</v>
      </c>
      <c r="O372" s="85"/>
      <c r="P372" s="222">
        <f>O372*H372</f>
        <v>0</v>
      </c>
      <c r="Q372" s="222">
        <v>0.0004</v>
      </c>
      <c r="R372" s="222">
        <f>Q372*H372</f>
        <v>0.0896</v>
      </c>
      <c r="S372" s="222">
        <v>0</v>
      </c>
      <c r="T372" s="223">
        <f>S372*H372</f>
        <v>0</v>
      </c>
      <c r="AR372" s="224" t="s">
        <v>267</v>
      </c>
      <c r="AT372" s="224" t="s">
        <v>196</v>
      </c>
      <c r="AU372" s="224" t="s">
        <v>136</v>
      </c>
      <c r="AY372" s="18" t="s">
        <v>194</v>
      </c>
      <c r="BE372" s="225">
        <f>IF(N372="základní",J372,0)</f>
        <v>0</v>
      </c>
      <c r="BF372" s="225">
        <f>IF(N372="snížená",J372,0)</f>
        <v>0</v>
      </c>
      <c r="BG372" s="225">
        <f>IF(N372="zákl. přenesená",J372,0)</f>
        <v>0</v>
      </c>
      <c r="BH372" s="225">
        <f>IF(N372="sníž. přenesená",J372,0)</f>
        <v>0</v>
      </c>
      <c r="BI372" s="225">
        <f>IF(N372="nulová",J372,0)</f>
        <v>0</v>
      </c>
      <c r="BJ372" s="18" t="s">
        <v>136</v>
      </c>
      <c r="BK372" s="225">
        <f>ROUND(I372*H372,2)</f>
        <v>0</v>
      </c>
      <c r="BL372" s="18" t="s">
        <v>267</v>
      </c>
      <c r="BM372" s="224" t="s">
        <v>707</v>
      </c>
    </row>
    <row r="373" spans="2:65" s="1" customFormat="1" ht="16.5" customHeight="1">
      <c r="B373" s="40"/>
      <c r="C373" s="226" t="s">
        <v>708</v>
      </c>
      <c r="D373" s="226" t="s">
        <v>249</v>
      </c>
      <c r="E373" s="227" t="s">
        <v>709</v>
      </c>
      <c r="F373" s="228" t="s">
        <v>710</v>
      </c>
      <c r="G373" s="229" t="s">
        <v>217</v>
      </c>
      <c r="H373" s="230">
        <v>257.6</v>
      </c>
      <c r="I373" s="231"/>
      <c r="J373" s="232">
        <f>ROUND(I373*H373,2)</f>
        <v>0</v>
      </c>
      <c r="K373" s="228" t="s">
        <v>200</v>
      </c>
      <c r="L373" s="233"/>
      <c r="M373" s="234" t="s">
        <v>32</v>
      </c>
      <c r="N373" s="235" t="s">
        <v>51</v>
      </c>
      <c r="O373" s="85"/>
      <c r="P373" s="222">
        <f>O373*H373</f>
        <v>0</v>
      </c>
      <c r="Q373" s="222">
        <v>0.00388</v>
      </c>
      <c r="R373" s="222">
        <f>Q373*H373</f>
        <v>0.9994880000000002</v>
      </c>
      <c r="S373" s="222">
        <v>0</v>
      </c>
      <c r="T373" s="223">
        <f>S373*H373</f>
        <v>0</v>
      </c>
      <c r="AR373" s="224" t="s">
        <v>378</v>
      </c>
      <c r="AT373" s="224" t="s">
        <v>249</v>
      </c>
      <c r="AU373" s="224" t="s">
        <v>136</v>
      </c>
      <c r="AY373" s="18" t="s">
        <v>194</v>
      </c>
      <c r="BE373" s="225">
        <f>IF(N373="základní",J373,0)</f>
        <v>0</v>
      </c>
      <c r="BF373" s="225">
        <f>IF(N373="snížená",J373,0)</f>
        <v>0</v>
      </c>
      <c r="BG373" s="225">
        <f>IF(N373="zákl. přenesená",J373,0)</f>
        <v>0</v>
      </c>
      <c r="BH373" s="225">
        <f>IF(N373="sníž. přenesená",J373,0)</f>
        <v>0</v>
      </c>
      <c r="BI373" s="225">
        <f>IF(N373="nulová",J373,0)</f>
        <v>0</v>
      </c>
      <c r="BJ373" s="18" t="s">
        <v>136</v>
      </c>
      <c r="BK373" s="225">
        <f>ROUND(I373*H373,2)</f>
        <v>0</v>
      </c>
      <c r="BL373" s="18" t="s">
        <v>267</v>
      </c>
      <c r="BM373" s="224" t="s">
        <v>711</v>
      </c>
    </row>
    <row r="374" spans="2:47" s="1" customFormat="1" ht="12">
      <c r="B374" s="40"/>
      <c r="C374" s="41"/>
      <c r="D374" s="238" t="s">
        <v>264</v>
      </c>
      <c r="E374" s="41"/>
      <c r="F374" s="248" t="s">
        <v>512</v>
      </c>
      <c r="G374" s="41"/>
      <c r="H374" s="41"/>
      <c r="I374" s="137"/>
      <c r="J374" s="41"/>
      <c r="K374" s="41"/>
      <c r="L374" s="45"/>
      <c r="M374" s="249"/>
      <c r="N374" s="85"/>
      <c r="O374" s="85"/>
      <c r="P374" s="85"/>
      <c r="Q374" s="85"/>
      <c r="R374" s="85"/>
      <c r="S374" s="85"/>
      <c r="T374" s="86"/>
      <c r="AT374" s="18" t="s">
        <v>264</v>
      </c>
      <c r="AU374" s="18" t="s">
        <v>136</v>
      </c>
    </row>
    <row r="375" spans="2:51" s="12" customFormat="1" ht="12">
      <c r="B375" s="236"/>
      <c r="C375" s="237"/>
      <c r="D375" s="238" t="s">
        <v>258</v>
      </c>
      <c r="E375" s="239" t="s">
        <v>32</v>
      </c>
      <c r="F375" s="240" t="s">
        <v>712</v>
      </c>
      <c r="G375" s="237"/>
      <c r="H375" s="241">
        <v>257.6</v>
      </c>
      <c r="I375" s="242"/>
      <c r="J375" s="237"/>
      <c r="K375" s="237"/>
      <c r="L375" s="243"/>
      <c r="M375" s="244"/>
      <c r="N375" s="245"/>
      <c r="O375" s="245"/>
      <c r="P375" s="245"/>
      <c r="Q375" s="245"/>
      <c r="R375" s="245"/>
      <c r="S375" s="245"/>
      <c r="T375" s="246"/>
      <c r="AT375" s="247" t="s">
        <v>258</v>
      </c>
      <c r="AU375" s="247" t="s">
        <v>136</v>
      </c>
      <c r="AV375" s="12" t="s">
        <v>136</v>
      </c>
      <c r="AW375" s="12" t="s">
        <v>39</v>
      </c>
      <c r="AX375" s="12" t="s">
        <v>21</v>
      </c>
      <c r="AY375" s="247" t="s">
        <v>194</v>
      </c>
    </row>
    <row r="376" spans="2:65" s="1" customFormat="1" ht="16.5" customHeight="1">
      <c r="B376" s="40"/>
      <c r="C376" s="226" t="s">
        <v>713</v>
      </c>
      <c r="D376" s="226" t="s">
        <v>249</v>
      </c>
      <c r="E376" s="227" t="s">
        <v>714</v>
      </c>
      <c r="F376" s="228" t="s">
        <v>715</v>
      </c>
      <c r="G376" s="229" t="s">
        <v>217</v>
      </c>
      <c r="H376" s="230">
        <v>172.5</v>
      </c>
      <c r="I376" s="231"/>
      <c r="J376" s="232">
        <f>ROUND(I376*H376,2)</f>
        <v>0</v>
      </c>
      <c r="K376" s="228" t="s">
        <v>32</v>
      </c>
      <c r="L376" s="233"/>
      <c r="M376" s="234" t="s">
        <v>32</v>
      </c>
      <c r="N376" s="235" t="s">
        <v>51</v>
      </c>
      <c r="O376" s="85"/>
      <c r="P376" s="222">
        <f>O376*H376</f>
        <v>0</v>
      </c>
      <c r="Q376" s="222">
        <v>1</v>
      </c>
      <c r="R376" s="222">
        <f>Q376*H376</f>
        <v>172.5</v>
      </c>
      <c r="S376" s="222">
        <v>0</v>
      </c>
      <c r="T376" s="223">
        <f>S376*H376</f>
        <v>0</v>
      </c>
      <c r="AR376" s="224" t="s">
        <v>378</v>
      </c>
      <c r="AT376" s="224" t="s">
        <v>249</v>
      </c>
      <c r="AU376" s="224" t="s">
        <v>136</v>
      </c>
      <c r="AY376" s="18" t="s">
        <v>194</v>
      </c>
      <c r="BE376" s="225">
        <f>IF(N376="základní",J376,0)</f>
        <v>0</v>
      </c>
      <c r="BF376" s="225">
        <f>IF(N376="snížená",J376,0)</f>
        <v>0</v>
      </c>
      <c r="BG376" s="225">
        <f>IF(N376="zákl. přenesená",J376,0)</f>
        <v>0</v>
      </c>
      <c r="BH376" s="225">
        <f>IF(N376="sníž. přenesená",J376,0)</f>
        <v>0</v>
      </c>
      <c r="BI376" s="225">
        <f>IF(N376="nulová",J376,0)</f>
        <v>0</v>
      </c>
      <c r="BJ376" s="18" t="s">
        <v>136</v>
      </c>
      <c r="BK376" s="225">
        <f>ROUND(I376*H376,2)</f>
        <v>0</v>
      </c>
      <c r="BL376" s="18" t="s">
        <v>267</v>
      </c>
      <c r="BM376" s="224" t="s">
        <v>716</v>
      </c>
    </row>
    <row r="377" spans="2:51" s="12" customFormat="1" ht="12">
      <c r="B377" s="236"/>
      <c r="C377" s="237"/>
      <c r="D377" s="238" t="s">
        <v>258</v>
      </c>
      <c r="E377" s="239" t="s">
        <v>32</v>
      </c>
      <c r="F377" s="240" t="s">
        <v>717</v>
      </c>
      <c r="G377" s="237"/>
      <c r="H377" s="241">
        <v>172.5</v>
      </c>
      <c r="I377" s="242"/>
      <c r="J377" s="237"/>
      <c r="K377" s="237"/>
      <c r="L377" s="243"/>
      <c r="M377" s="244"/>
      <c r="N377" s="245"/>
      <c r="O377" s="245"/>
      <c r="P377" s="245"/>
      <c r="Q377" s="245"/>
      <c r="R377" s="245"/>
      <c r="S377" s="245"/>
      <c r="T377" s="246"/>
      <c r="AT377" s="247" t="s">
        <v>258</v>
      </c>
      <c r="AU377" s="247" t="s">
        <v>136</v>
      </c>
      <c r="AV377" s="12" t="s">
        <v>136</v>
      </c>
      <c r="AW377" s="12" t="s">
        <v>39</v>
      </c>
      <c r="AX377" s="12" t="s">
        <v>21</v>
      </c>
      <c r="AY377" s="247" t="s">
        <v>194</v>
      </c>
    </row>
    <row r="378" spans="2:65" s="1" customFormat="1" ht="24" customHeight="1">
      <c r="B378" s="40"/>
      <c r="C378" s="213" t="s">
        <v>718</v>
      </c>
      <c r="D378" s="213" t="s">
        <v>196</v>
      </c>
      <c r="E378" s="214" t="s">
        <v>719</v>
      </c>
      <c r="F378" s="215" t="s">
        <v>720</v>
      </c>
      <c r="G378" s="216" t="s">
        <v>217</v>
      </c>
      <c r="H378" s="217">
        <v>117.7</v>
      </c>
      <c r="I378" s="218"/>
      <c r="J378" s="219">
        <f>ROUND(I378*H378,2)</f>
        <v>0</v>
      </c>
      <c r="K378" s="215" t="s">
        <v>282</v>
      </c>
      <c r="L378" s="45"/>
      <c r="M378" s="220" t="s">
        <v>32</v>
      </c>
      <c r="N378" s="221" t="s">
        <v>51</v>
      </c>
      <c r="O378" s="85"/>
      <c r="P378" s="222">
        <f>O378*H378</f>
        <v>0</v>
      </c>
      <c r="Q378" s="222">
        <v>0.00069</v>
      </c>
      <c r="R378" s="222">
        <f>Q378*H378</f>
        <v>0.081213</v>
      </c>
      <c r="S378" s="222">
        <v>0</v>
      </c>
      <c r="T378" s="223">
        <f>S378*H378</f>
        <v>0</v>
      </c>
      <c r="AR378" s="224" t="s">
        <v>267</v>
      </c>
      <c r="AT378" s="224" t="s">
        <v>196</v>
      </c>
      <c r="AU378" s="224" t="s">
        <v>136</v>
      </c>
      <c r="AY378" s="18" t="s">
        <v>194</v>
      </c>
      <c r="BE378" s="225">
        <f>IF(N378="základní",J378,0)</f>
        <v>0</v>
      </c>
      <c r="BF378" s="225">
        <f>IF(N378="snížená",J378,0)</f>
        <v>0</v>
      </c>
      <c r="BG378" s="225">
        <f>IF(N378="zákl. přenesená",J378,0)</f>
        <v>0</v>
      </c>
      <c r="BH378" s="225">
        <f>IF(N378="sníž. přenesená",J378,0)</f>
        <v>0</v>
      </c>
      <c r="BI378" s="225">
        <f>IF(N378="nulová",J378,0)</f>
        <v>0</v>
      </c>
      <c r="BJ378" s="18" t="s">
        <v>136</v>
      </c>
      <c r="BK378" s="225">
        <f>ROUND(I378*H378,2)</f>
        <v>0</v>
      </c>
      <c r="BL378" s="18" t="s">
        <v>267</v>
      </c>
      <c r="BM378" s="224" t="s">
        <v>721</v>
      </c>
    </row>
    <row r="379" spans="2:51" s="12" customFormat="1" ht="12">
      <c r="B379" s="236"/>
      <c r="C379" s="237"/>
      <c r="D379" s="238" t="s">
        <v>258</v>
      </c>
      <c r="E379" s="239" t="s">
        <v>32</v>
      </c>
      <c r="F379" s="240" t="s">
        <v>526</v>
      </c>
      <c r="G379" s="237"/>
      <c r="H379" s="241">
        <v>117.7</v>
      </c>
      <c r="I379" s="242"/>
      <c r="J379" s="237"/>
      <c r="K379" s="237"/>
      <c r="L379" s="243"/>
      <c r="M379" s="244"/>
      <c r="N379" s="245"/>
      <c r="O379" s="245"/>
      <c r="P379" s="245"/>
      <c r="Q379" s="245"/>
      <c r="R379" s="245"/>
      <c r="S379" s="245"/>
      <c r="T379" s="246"/>
      <c r="AT379" s="247" t="s">
        <v>258</v>
      </c>
      <c r="AU379" s="247" t="s">
        <v>136</v>
      </c>
      <c r="AV379" s="12" t="s">
        <v>136</v>
      </c>
      <c r="AW379" s="12" t="s">
        <v>39</v>
      </c>
      <c r="AX379" s="12" t="s">
        <v>21</v>
      </c>
      <c r="AY379" s="247" t="s">
        <v>194</v>
      </c>
    </row>
    <row r="380" spans="2:65" s="1" customFormat="1" ht="16.5" customHeight="1">
      <c r="B380" s="40"/>
      <c r="C380" s="213" t="s">
        <v>722</v>
      </c>
      <c r="D380" s="213" t="s">
        <v>196</v>
      </c>
      <c r="E380" s="214" t="s">
        <v>723</v>
      </c>
      <c r="F380" s="215" t="s">
        <v>724</v>
      </c>
      <c r="G380" s="216" t="s">
        <v>217</v>
      </c>
      <c r="H380" s="217">
        <v>85</v>
      </c>
      <c r="I380" s="218"/>
      <c r="J380" s="219">
        <f>ROUND(I380*H380,2)</f>
        <v>0</v>
      </c>
      <c r="K380" s="215" t="s">
        <v>499</v>
      </c>
      <c r="L380" s="45"/>
      <c r="M380" s="220" t="s">
        <v>32</v>
      </c>
      <c r="N380" s="221" t="s">
        <v>51</v>
      </c>
      <c r="O380" s="85"/>
      <c r="P380" s="222">
        <f>O380*H380</f>
        <v>0</v>
      </c>
      <c r="Q380" s="222">
        <v>8E-05</v>
      </c>
      <c r="R380" s="222">
        <f>Q380*H380</f>
        <v>0.0068000000000000005</v>
      </c>
      <c r="S380" s="222">
        <v>0</v>
      </c>
      <c r="T380" s="223">
        <f>S380*H380</f>
        <v>0</v>
      </c>
      <c r="AR380" s="224" t="s">
        <v>201</v>
      </c>
      <c r="AT380" s="224" t="s">
        <v>196</v>
      </c>
      <c r="AU380" s="224" t="s">
        <v>136</v>
      </c>
      <c r="AY380" s="18" t="s">
        <v>194</v>
      </c>
      <c r="BE380" s="225">
        <f>IF(N380="základní",J380,0)</f>
        <v>0</v>
      </c>
      <c r="BF380" s="225">
        <f>IF(N380="snížená",J380,0)</f>
        <v>0</v>
      </c>
      <c r="BG380" s="225">
        <f>IF(N380="zákl. přenesená",J380,0)</f>
        <v>0</v>
      </c>
      <c r="BH380" s="225">
        <f>IF(N380="sníž. přenesená",J380,0)</f>
        <v>0</v>
      </c>
      <c r="BI380" s="225">
        <f>IF(N380="nulová",J380,0)</f>
        <v>0</v>
      </c>
      <c r="BJ380" s="18" t="s">
        <v>136</v>
      </c>
      <c r="BK380" s="225">
        <f>ROUND(I380*H380,2)</f>
        <v>0</v>
      </c>
      <c r="BL380" s="18" t="s">
        <v>201</v>
      </c>
      <c r="BM380" s="224" t="s">
        <v>725</v>
      </c>
    </row>
    <row r="381" spans="2:65" s="1" customFormat="1" ht="16.5" customHeight="1">
      <c r="B381" s="40"/>
      <c r="C381" s="226" t="s">
        <v>726</v>
      </c>
      <c r="D381" s="226" t="s">
        <v>249</v>
      </c>
      <c r="E381" s="227" t="s">
        <v>727</v>
      </c>
      <c r="F381" s="228" t="s">
        <v>728</v>
      </c>
      <c r="G381" s="229" t="s">
        <v>217</v>
      </c>
      <c r="H381" s="230">
        <v>102</v>
      </c>
      <c r="I381" s="231"/>
      <c r="J381" s="232">
        <f>ROUND(I381*H381,2)</f>
        <v>0</v>
      </c>
      <c r="K381" s="228" t="s">
        <v>499</v>
      </c>
      <c r="L381" s="233"/>
      <c r="M381" s="234" t="s">
        <v>32</v>
      </c>
      <c r="N381" s="235" t="s">
        <v>51</v>
      </c>
      <c r="O381" s="85"/>
      <c r="P381" s="222">
        <f>O381*H381</f>
        <v>0</v>
      </c>
      <c r="Q381" s="222">
        <v>0.0005</v>
      </c>
      <c r="R381" s="222">
        <f>Q381*H381</f>
        <v>0.051000000000000004</v>
      </c>
      <c r="S381" s="222">
        <v>0</v>
      </c>
      <c r="T381" s="223">
        <f>S381*H381</f>
        <v>0</v>
      </c>
      <c r="AR381" s="224" t="s">
        <v>227</v>
      </c>
      <c r="AT381" s="224" t="s">
        <v>249</v>
      </c>
      <c r="AU381" s="224" t="s">
        <v>136</v>
      </c>
      <c r="AY381" s="18" t="s">
        <v>194</v>
      </c>
      <c r="BE381" s="225">
        <f>IF(N381="základní",J381,0)</f>
        <v>0</v>
      </c>
      <c r="BF381" s="225">
        <f>IF(N381="snížená",J381,0)</f>
        <v>0</v>
      </c>
      <c r="BG381" s="225">
        <f>IF(N381="zákl. přenesená",J381,0)</f>
        <v>0</v>
      </c>
      <c r="BH381" s="225">
        <f>IF(N381="sníž. přenesená",J381,0)</f>
        <v>0</v>
      </c>
      <c r="BI381" s="225">
        <f>IF(N381="nulová",J381,0)</f>
        <v>0</v>
      </c>
      <c r="BJ381" s="18" t="s">
        <v>136</v>
      </c>
      <c r="BK381" s="225">
        <f>ROUND(I381*H381,2)</f>
        <v>0</v>
      </c>
      <c r="BL381" s="18" t="s">
        <v>201</v>
      </c>
      <c r="BM381" s="224" t="s">
        <v>729</v>
      </c>
    </row>
    <row r="382" spans="2:51" s="12" customFormat="1" ht="12">
      <c r="B382" s="236"/>
      <c r="C382" s="237"/>
      <c r="D382" s="238" t="s">
        <v>258</v>
      </c>
      <c r="E382" s="237"/>
      <c r="F382" s="240" t="s">
        <v>703</v>
      </c>
      <c r="G382" s="237"/>
      <c r="H382" s="241">
        <v>102</v>
      </c>
      <c r="I382" s="242"/>
      <c r="J382" s="237"/>
      <c r="K382" s="237"/>
      <c r="L382" s="243"/>
      <c r="M382" s="244"/>
      <c r="N382" s="245"/>
      <c r="O382" s="245"/>
      <c r="P382" s="245"/>
      <c r="Q382" s="245"/>
      <c r="R382" s="245"/>
      <c r="S382" s="245"/>
      <c r="T382" s="246"/>
      <c r="AT382" s="247" t="s">
        <v>258</v>
      </c>
      <c r="AU382" s="247" t="s">
        <v>136</v>
      </c>
      <c r="AV382" s="12" t="s">
        <v>136</v>
      </c>
      <c r="AW382" s="12" t="s">
        <v>4</v>
      </c>
      <c r="AX382" s="12" t="s">
        <v>21</v>
      </c>
      <c r="AY382" s="247" t="s">
        <v>194</v>
      </c>
    </row>
    <row r="383" spans="2:65" s="1" customFormat="1" ht="24" customHeight="1">
      <c r="B383" s="40"/>
      <c r="C383" s="213" t="s">
        <v>730</v>
      </c>
      <c r="D383" s="213" t="s">
        <v>196</v>
      </c>
      <c r="E383" s="214" t="s">
        <v>731</v>
      </c>
      <c r="F383" s="215" t="s">
        <v>732</v>
      </c>
      <c r="G383" s="216" t="s">
        <v>242</v>
      </c>
      <c r="H383" s="217">
        <v>5</v>
      </c>
      <c r="I383" s="218"/>
      <c r="J383" s="219">
        <f>ROUND(I383*H383,2)</f>
        <v>0</v>
      </c>
      <c r="K383" s="215" t="s">
        <v>200</v>
      </c>
      <c r="L383" s="45"/>
      <c r="M383" s="220" t="s">
        <v>32</v>
      </c>
      <c r="N383" s="221" t="s">
        <v>51</v>
      </c>
      <c r="O383" s="85"/>
      <c r="P383" s="222">
        <f>O383*H383</f>
        <v>0</v>
      </c>
      <c r="Q383" s="222">
        <v>0</v>
      </c>
      <c r="R383" s="222">
        <f>Q383*H383</f>
        <v>0</v>
      </c>
      <c r="S383" s="222">
        <v>0</v>
      </c>
      <c r="T383" s="223">
        <f>S383*H383</f>
        <v>0</v>
      </c>
      <c r="AR383" s="224" t="s">
        <v>267</v>
      </c>
      <c r="AT383" s="224" t="s">
        <v>196</v>
      </c>
      <c r="AU383" s="224" t="s">
        <v>136</v>
      </c>
      <c r="AY383" s="18" t="s">
        <v>194</v>
      </c>
      <c r="BE383" s="225">
        <f>IF(N383="základní",J383,0)</f>
        <v>0</v>
      </c>
      <c r="BF383" s="225">
        <f>IF(N383="snížená",J383,0)</f>
        <v>0</v>
      </c>
      <c r="BG383" s="225">
        <f>IF(N383="zákl. přenesená",J383,0)</f>
        <v>0</v>
      </c>
      <c r="BH383" s="225">
        <f>IF(N383="sníž. přenesená",J383,0)</f>
        <v>0</v>
      </c>
      <c r="BI383" s="225">
        <f>IF(N383="nulová",J383,0)</f>
        <v>0</v>
      </c>
      <c r="BJ383" s="18" t="s">
        <v>136</v>
      </c>
      <c r="BK383" s="225">
        <f>ROUND(I383*H383,2)</f>
        <v>0</v>
      </c>
      <c r="BL383" s="18" t="s">
        <v>267</v>
      </c>
      <c r="BM383" s="224" t="s">
        <v>733</v>
      </c>
    </row>
    <row r="384" spans="2:63" s="11" customFormat="1" ht="22.8" customHeight="1">
      <c r="B384" s="197"/>
      <c r="C384" s="198"/>
      <c r="D384" s="199" t="s">
        <v>78</v>
      </c>
      <c r="E384" s="211" t="s">
        <v>734</v>
      </c>
      <c r="F384" s="211" t="s">
        <v>735</v>
      </c>
      <c r="G384" s="198"/>
      <c r="H384" s="198"/>
      <c r="I384" s="201"/>
      <c r="J384" s="212">
        <f>BK384</f>
        <v>0</v>
      </c>
      <c r="K384" s="198"/>
      <c r="L384" s="203"/>
      <c r="M384" s="204"/>
      <c r="N384" s="205"/>
      <c r="O384" s="205"/>
      <c r="P384" s="206">
        <f>SUM(P385:P399)</f>
        <v>0</v>
      </c>
      <c r="Q384" s="205"/>
      <c r="R384" s="206">
        <f>SUM(R385:R399)</f>
        <v>0.6091350400000001</v>
      </c>
      <c r="S384" s="205"/>
      <c r="T384" s="207">
        <f>SUM(T385:T399)</f>
        <v>0</v>
      </c>
      <c r="AR384" s="208" t="s">
        <v>136</v>
      </c>
      <c r="AT384" s="209" t="s">
        <v>78</v>
      </c>
      <c r="AU384" s="209" t="s">
        <v>21</v>
      </c>
      <c r="AY384" s="208" t="s">
        <v>194</v>
      </c>
      <c r="BK384" s="210">
        <f>SUM(BK385:BK399)</f>
        <v>0</v>
      </c>
    </row>
    <row r="385" spans="2:65" s="1" customFormat="1" ht="16.5" customHeight="1">
      <c r="B385" s="40"/>
      <c r="C385" s="213" t="s">
        <v>736</v>
      </c>
      <c r="D385" s="213" t="s">
        <v>196</v>
      </c>
      <c r="E385" s="214" t="s">
        <v>737</v>
      </c>
      <c r="F385" s="215" t="s">
        <v>738</v>
      </c>
      <c r="G385" s="216" t="s">
        <v>217</v>
      </c>
      <c r="H385" s="217">
        <v>65.302</v>
      </c>
      <c r="I385" s="218"/>
      <c r="J385" s="219">
        <f>ROUND(I385*H385,2)</f>
        <v>0</v>
      </c>
      <c r="K385" s="215" t="s">
        <v>499</v>
      </c>
      <c r="L385" s="45"/>
      <c r="M385" s="220" t="s">
        <v>32</v>
      </c>
      <c r="N385" s="221" t="s">
        <v>51</v>
      </c>
      <c r="O385" s="85"/>
      <c r="P385" s="222">
        <f>O385*H385</f>
        <v>0</v>
      </c>
      <c r="Q385" s="222">
        <v>0.00088</v>
      </c>
      <c r="R385" s="222">
        <f>Q385*H385</f>
        <v>0.057465760000000005</v>
      </c>
      <c r="S385" s="222">
        <v>0</v>
      </c>
      <c r="T385" s="223">
        <f>S385*H385</f>
        <v>0</v>
      </c>
      <c r="AR385" s="224" t="s">
        <v>267</v>
      </c>
      <c r="AT385" s="224" t="s">
        <v>196</v>
      </c>
      <c r="AU385" s="224" t="s">
        <v>136</v>
      </c>
      <c r="AY385" s="18" t="s">
        <v>194</v>
      </c>
      <c r="BE385" s="225">
        <f>IF(N385="základní",J385,0)</f>
        <v>0</v>
      </c>
      <c r="BF385" s="225">
        <f>IF(N385="snížená",J385,0)</f>
        <v>0</v>
      </c>
      <c r="BG385" s="225">
        <f>IF(N385="zákl. přenesená",J385,0)</f>
        <v>0</v>
      </c>
      <c r="BH385" s="225">
        <f>IF(N385="sníž. přenesená",J385,0)</f>
        <v>0</v>
      </c>
      <c r="BI385" s="225">
        <f>IF(N385="nulová",J385,0)</f>
        <v>0</v>
      </c>
      <c r="BJ385" s="18" t="s">
        <v>136</v>
      </c>
      <c r="BK385" s="225">
        <f>ROUND(I385*H385,2)</f>
        <v>0</v>
      </c>
      <c r="BL385" s="18" t="s">
        <v>267</v>
      </c>
      <c r="BM385" s="224" t="s">
        <v>739</v>
      </c>
    </row>
    <row r="386" spans="2:65" s="1" customFormat="1" ht="16.5" customHeight="1">
      <c r="B386" s="40"/>
      <c r="C386" s="226" t="s">
        <v>740</v>
      </c>
      <c r="D386" s="226" t="s">
        <v>249</v>
      </c>
      <c r="E386" s="227" t="s">
        <v>741</v>
      </c>
      <c r="F386" s="228" t="s">
        <v>742</v>
      </c>
      <c r="G386" s="229" t="s">
        <v>217</v>
      </c>
      <c r="H386" s="230">
        <v>75.097</v>
      </c>
      <c r="I386" s="231"/>
      <c r="J386" s="232">
        <f>ROUND(I386*H386,2)</f>
        <v>0</v>
      </c>
      <c r="K386" s="228" t="s">
        <v>499</v>
      </c>
      <c r="L386" s="233"/>
      <c r="M386" s="234" t="s">
        <v>32</v>
      </c>
      <c r="N386" s="235" t="s">
        <v>51</v>
      </c>
      <c r="O386" s="85"/>
      <c r="P386" s="222">
        <f>O386*H386</f>
        <v>0</v>
      </c>
      <c r="Q386" s="222">
        <v>0.00388</v>
      </c>
      <c r="R386" s="222">
        <f>Q386*H386</f>
        <v>0.29137636</v>
      </c>
      <c r="S386" s="222">
        <v>0</v>
      </c>
      <c r="T386" s="223">
        <f>S386*H386</f>
        <v>0</v>
      </c>
      <c r="AR386" s="224" t="s">
        <v>378</v>
      </c>
      <c r="AT386" s="224" t="s">
        <v>249</v>
      </c>
      <c r="AU386" s="224" t="s">
        <v>136</v>
      </c>
      <c r="AY386" s="18" t="s">
        <v>194</v>
      </c>
      <c r="BE386" s="225">
        <f>IF(N386="základní",J386,0)</f>
        <v>0</v>
      </c>
      <c r="BF386" s="225">
        <f>IF(N386="snížená",J386,0)</f>
        <v>0</v>
      </c>
      <c r="BG386" s="225">
        <f>IF(N386="zákl. přenesená",J386,0)</f>
        <v>0</v>
      </c>
      <c r="BH386" s="225">
        <f>IF(N386="sníž. přenesená",J386,0)</f>
        <v>0</v>
      </c>
      <c r="BI386" s="225">
        <f>IF(N386="nulová",J386,0)</f>
        <v>0</v>
      </c>
      <c r="BJ386" s="18" t="s">
        <v>136</v>
      </c>
      <c r="BK386" s="225">
        <f>ROUND(I386*H386,2)</f>
        <v>0</v>
      </c>
      <c r="BL386" s="18" t="s">
        <v>267</v>
      </c>
      <c r="BM386" s="224" t="s">
        <v>743</v>
      </c>
    </row>
    <row r="387" spans="2:51" s="12" customFormat="1" ht="12">
      <c r="B387" s="236"/>
      <c r="C387" s="237"/>
      <c r="D387" s="238" t="s">
        <v>258</v>
      </c>
      <c r="E387" s="237"/>
      <c r="F387" s="240" t="s">
        <v>744</v>
      </c>
      <c r="G387" s="237"/>
      <c r="H387" s="241">
        <v>75.097</v>
      </c>
      <c r="I387" s="242"/>
      <c r="J387" s="237"/>
      <c r="K387" s="237"/>
      <c r="L387" s="243"/>
      <c r="M387" s="244"/>
      <c r="N387" s="245"/>
      <c r="O387" s="245"/>
      <c r="P387" s="245"/>
      <c r="Q387" s="245"/>
      <c r="R387" s="245"/>
      <c r="S387" s="245"/>
      <c r="T387" s="246"/>
      <c r="AT387" s="247" t="s">
        <v>258</v>
      </c>
      <c r="AU387" s="247" t="s">
        <v>136</v>
      </c>
      <c r="AV387" s="12" t="s">
        <v>136</v>
      </c>
      <c r="AW387" s="12" t="s">
        <v>4</v>
      </c>
      <c r="AX387" s="12" t="s">
        <v>21</v>
      </c>
      <c r="AY387" s="247" t="s">
        <v>194</v>
      </c>
    </row>
    <row r="388" spans="2:65" s="1" customFormat="1" ht="16.5" customHeight="1">
      <c r="B388" s="40"/>
      <c r="C388" s="213" t="s">
        <v>745</v>
      </c>
      <c r="D388" s="213" t="s">
        <v>196</v>
      </c>
      <c r="E388" s="214" t="s">
        <v>746</v>
      </c>
      <c r="F388" s="215" t="s">
        <v>747</v>
      </c>
      <c r="G388" s="216" t="s">
        <v>217</v>
      </c>
      <c r="H388" s="217">
        <v>65.302</v>
      </c>
      <c r="I388" s="218"/>
      <c r="J388" s="219">
        <f>ROUND(I388*H388,2)</f>
        <v>0</v>
      </c>
      <c r="K388" s="215" t="s">
        <v>200</v>
      </c>
      <c r="L388" s="45"/>
      <c r="M388" s="220" t="s">
        <v>32</v>
      </c>
      <c r="N388" s="221" t="s">
        <v>51</v>
      </c>
      <c r="O388" s="85"/>
      <c r="P388" s="222">
        <f>O388*H388</f>
        <v>0</v>
      </c>
      <c r="Q388" s="222">
        <v>0.00072</v>
      </c>
      <c r="R388" s="222">
        <f>Q388*H388</f>
        <v>0.04701744000000001</v>
      </c>
      <c r="S388" s="222">
        <v>0</v>
      </c>
      <c r="T388" s="223">
        <f>S388*H388</f>
        <v>0</v>
      </c>
      <c r="AR388" s="224" t="s">
        <v>267</v>
      </c>
      <c r="AT388" s="224" t="s">
        <v>196</v>
      </c>
      <c r="AU388" s="224" t="s">
        <v>136</v>
      </c>
      <c r="AY388" s="18" t="s">
        <v>194</v>
      </c>
      <c r="BE388" s="225">
        <f>IF(N388="základní",J388,0)</f>
        <v>0</v>
      </c>
      <c r="BF388" s="225">
        <f>IF(N388="snížená",J388,0)</f>
        <v>0</v>
      </c>
      <c r="BG388" s="225">
        <f>IF(N388="zákl. přenesená",J388,0)</f>
        <v>0</v>
      </c>
      <c r="BH388" s="225">
        <f>IF(N388="sníž. přenesená",J388,0)</f>
        <v>0</v>
      </c>
      <c r="BI388" s="225">
        <f>IF(N388="nulová",J388,0)</f>
        <v>0</v>
      </c>
      <c r="BJ388" s="18" t="s">
        <v>136</v>
      </c>
      <c r="BK388" s="225">
        <f>ROUND(I388*H388,2)</f>
        <v>0</v>
      </c>
      <c r="BL388" s="18" t="s">
        <v>267</v>
      </c>
      <c r="BM388" s="224" t="s">
        <v>748</v>
      </c>
    </row>
    <row r="389" spans="2:47" s="1" customFormat="1" ht="12">
      <c r="B389" s="40"/>
      <c r="C389" s="41"/>
      <c r="D389" s="238" t="s">
        <v>264</v>
      </c>
      <c r="E389" s="41"/>
      <c r="F389" s="248" t="s">
        <v>749</v>
      </c>
      <c r="G389" s="41"/>
      <c r="H389" s="41"/>
      <c r="I389" s="137"/>
      <c r="J389" s="41"/>
      <c r="K389" s="41"/>
      <c r="L389" s="45"/>
      <c r="M389" s="249"/>
      <c r="N389" s="85"/>
      <c r="O389" s="85"/>
      <c r="P389" s="85"/>
      <c r="Q389" s="85"/>
      <c r="R389" s="85"/>
      <c r="S389" s="85"/>
      <c r="T389" s="86"/>
      <c r="AT389" s="18" t="s">
        <v>264</v>
      </c>
      <c r="AU389" s="18" t="s">
        <v>136</v>
      </c>
    </row>
    <row r="390" spans="2:51" s="12" customFormat="1" ht="12">
      <c r="B390" s="236"/>
      <c r="C390" s="237"/>
      <c r="D390" s="238" t="s">
        <v>258</v>
      </c>
      <c r="E390" s="239" t="s">
        <v>32</v>
      </c>
      <c r="F390" s="240" t="s">
        <v>750</v>
      </c>
      <c r="G390" s="237"/>
      <c r="H390" s="241">
        <v>26.082</v>
      </c>
      <c r="I390" s="242"/>
      <c r="J390" s="237"/>
      <c r="K390" s="237"/>
      <c r="L390" s="243"/>
      <c r="M390" s="244"/>
      <c r="N390" s="245"/>
      <c r="O390" s="245"/>
      <c r="P390" s="245"/>
      <c r="Q390" s="245"/>
      <c r="R390" s="245"/>
      <c r="S390" s="245"/>
      <c r="T390" s="246"/>
      <c r="AT390" s="247" t="s">
        <v>258</v>
      </c>
      <c r="AU390" s="247" t="s">
        <v>136</v>
      </c>
      <c r="AV390" s="12" t="s">
        <v>136</v>
      </c>
      <c r="AW390" s="12" t="s">
        <v>39</v>
      </c>
      <c r="AX390" s="12" t="s">
        <v>79</v>
      </c>
      <c r="AY390" s="247" t="s">
        <v>194</v>
      </c>
    </row>
    <row r="391" spans="2:51" s="12" customFormat="1" ht="12">
      <c r="B391" s="236"/>
      <c r="C391" s="237"/>
      <c r="D391" s="238" t="s">
        <v>258</v>
      </c>
      <c r="E391" s="239" t="s">
        <v>32</v>
      </c>
      <c r="F391" s="240" t="s">
        <v>751</v>
      </c>
      <c r="G391" s="237"/>
      <c r="H391" s="241">
        <v>39.22</v>
      </c>
      <c r="I391" s="242"/>
      <c r="J391" s="237"/>
      <c r="K391" s="237"/>
      <c r="L391" s="243"/>
      <c r="M391" s="244"/>
      <c r="N391" s="245"/>
      <c r="O391" s="245"/>
      <c r="P391" s="245"/>
      <c r="Q391" s="245"/>
      <c r="R391" s="245"/>
      <c r="S391" s="245"/>
      <c r="T391" s="246"/>
      <c r="AT391" s="247" t="s">
        <v>258</v>
      </c>
      <c r="AU391" s="247" t="s">
        <v>136</v>
      </c>
      <c r="AV391" s="12" t="s">
        <v>136</v>
      </c>
      <c r="AW391" s="12" t="s">
        <v>39</v>
      </c>
      <c r="AX391" s="12" t="s">
        <v>79</v>
      </c>
      <c r="AY391" s="247" t="s">
        <v>194</v>
      </c>
    </row>
    <row r="392" spans="2:51" s="13" customFormat="1" ht="12">
      <c r="B392" s="250"/>
      <c r="C392" s="251"/>
      <c r="D392" s="238" t="s">
        <v>258</v>
      </c>
      <c r="E392" s="252" t="s">
        <v>32</v>
      </c>
      <c r="F392" s="253" t="s">
        <v>278</v>
      </c>
      <c r="G392" s="251"/>
      <c r="H392" s="254">
        <v>65.30199999999999</v>
      </c>
      <c r="I392" s="255"/>
      <c r="J392" s="251"/>
      <c r="K392" s="251"/>
      <c r="L392" s="256"/>
      <c r="M392" s="257"/>
      <c r="N392" s="258"/>
      <c r="O392" s="258"/>
      <c r="P392" s="258"/>
      <c r="Q392" s="258"/>
      <c r="R392" s="258"/>
      <c r="S392" s="258"/>
      <c r="T392" s="259"/>
      <c r="AT392" s="260" t="s">
        <v>258</v>
      </c>
      <c r="AU392" s="260" t="s">
        <v>136</v>
      </c>
      <c r="AV392" s="13" t="s">
        <v>201</v>
      </c>
      <c r="AW392" s="13" t="s">
        <v>39</v>
      </c>
      <c r="AX392" s="13" t="s">
        <v>21</v>
      </c>
      <c r="AY392" s="260" t="s">
        <v>194</v>
      </c>
    </row>
    <row r="393" spans="2:65" s="1" customFormat="1" ht="16.5" customHeight="1">
      <c r="B393" s="40"/>
      <c r="C393" s="226" t="s">
        <v>752</v>
      </c>
      <c r="D393" s="226" t="s">
        <v>249</v>
      </c>
      <c r="E393" s="227" t="s">
        <v>753</v>
      </c>
      <c r="F393" s="228" t="s">
        <v>754</v>
      </c>
      <c r="G393" s="229" t="s">
        <v>217</v>
      </c>
      <c r="H393" s="230">
        <v>75.097</v>
      </c>
      <c r="I393" s="231"/>
      <c r="J393" s="232">
        <f>ROUND(I393*H393,2)</f>
        <v>0</v>
      </c>
      <c r="K393" s="228" t="s">
        <v>200</v>
      </c>
      <c r="L393" s="233"/>
      <c r="M393" s="234" t="s">
        <v>32</v>
      </c>
      <c r="N393" s="235" t="s">
        <v>51</v>
      </c>
      <c r="O393" s="85"/>
      <c r="P393" s="222">
        <f>O393*H393</f>
        <v>0</v>
      </c>
      <c r="Q393" s="222">
        <v>0.00254</v>
      </c>
      <c r="R393" s="222">
        <f>Q393*H393</f>
        <v>0.19074638</v>
      </c>
      <c r="S393" s="222">
        <v>0</v>
      </c>
      <c r="T393" s="223">
        <f>S393*H393</f>
        <v>0</v>
      </c>
      <c r="AR393" s="224" t="s">
        <v>378</v>
      </c>
      <c r="AT393" s="224" t="s">
        <v>249</v>
      </c>
      <c r="AU393" s="224" t="s">
        <v>136</v>
      </c>
      <c r="AY393" s="18" t="s">
        <v>194</v>
      </c>
      <c r="BE393" s="225">
        <f>IF(N393="základní",J393,0)</f>
        <v>0</v>
      </c>
      <c r="BF393" s="225">
        <f>IF(N393="snížená",J393,0)</f>
        <v>0</v>
      </c>
      <c r="BG393" s="225">
        <f>IF(N393="zákl. přenesená",J393,0)</f>
        <v>0</v>
      </c>
      <c r="BH393" s="225">
        <f>IF(N393="sníž. přenesená",J393,0)</f>
        <v>0</v>
      </c>
      <c r="BI393" s="225">
        <f>IF(N393="nulová",J393,0)</f>
        <v>0</v>
      </c>
      <c r="BJ393" s="18" t="s">
        <v>136</v>
      </c>
      <c r="BK393" s="225">
        <f>ROUND(I393*H393,2)</f>
        <v>0</v>
      </c>
      <c r="BL393" s="18" t="s">
        <v>267</v>
      </c>
      <c r="BM393" s="224" t="s">
        <v>755</v>
      </c>
    </row>
    <row r="394" spans="2:47" s="1" customFormat="1" ht="12">
      <c r="B394" s="40"/>
      <c r="C394" s="41"/>
      <c r="D394" s="238" t="s">
        <v>264</v>
      </c>
      <c r="E394" s="41"/>
      <c r="F394" s="248" t="s">
        <v>512</v>
      </c>
      <c r="G394" s="41"/>
      <c r="H394" s="41"/>
      <c r="I394" s="137"/>
      <c r="J394" s="41"/>
      <c r="K394" s="41"/>
      <c r="L394" s="45"/>
      <c r="M394" s="249"/>
      <c r="N394" s="85"/>
      <c r="O394" s="85"/>
      <c r="P394" s="85"/>
      <c r="Q394" s="85"/>
      <c r="R394" s="85"/>
      <c r="S394" s="85"/>
      <c r="T394" s="86"/>
      <c r="AT394" s="18" t="s">
        <v>264</v>
      </c>
      <c r="AU394" s="18" t="s">
        <v>136</v>
      </c>
    </row>
    <row r="395" spans="2:51" s="12" customFormat="1" ht="12">
      <c r="B395" s="236"/>
      <c r="C395" s="237"/>
      <c r="D395" s="238" t="s">
        <v>258</v>
      </c>
      <c r="E395" s="239" t="s">
        <v>32</v>
      </c>
      <c r="F395" s="240" t="s">
        <v>756</v>
      </c>
      <c r="G395" s="237"/>
      <c r="H395" s="241">
        <v>75.097</v>
      </c>
      <c r="I395" s="242"/>
      <c r="J395" s="237"/>
      <c r="K395" s="237"/>
      <c r="L395" s="243"/>
      <c r="M395" s="244"/>
      <c r="N395" s="245"/>
      <c r="O395" s="245"/>
      <c r="P395" s="245"/>
      <c r="Q395" s="245"/>
      <c r="R395" s="245"/>
      <c r="S395" s="245"/>
      <c r="T395" s="246"/>
      <c r="AT395" s="247" t="s">
        <v>258</v>
      </c>
      <c r="AU395" s="247" t="s">
        <v>136</v>
      </c>
      <c r="AV395" s="12" t="s">
        <v>136</v>
      </c>
      <c r="AW395" s="12" t="s">
        <v>39</v>
      </c>
      <c r="AX395" s="12" t="s">
        <v>21</v>
      </c>
      <c r="AY395" s="247" t="s">
        <v>194</v>
      </c>
    </row>
    <row r="396" spans="2:65" s="1" customFormat="1" ht="16.5" customHeight="1">
      <c r="B396" s="40"/>
      <c r="C396" s="213" t="s">
        <v>757</v>
      </c>
      <c r="D396" s="213" t="s">
        <v>196</v>
      </c>
      <c r="E396" s="214" t="s">
        <v>758</v>
      </c>
      <c r="F396" s="215" t="s">
        <v>759</v>
      </c>
      <c r="G396" s="216" t="s">
        <v>217</v>
      </c>
      <c r="H396" s="217">
        <v>65.302</v>
      </c>
      <c r="I396" s="218"/>
      <c r="J396" s="219">
        <f>ROUND(I396*H396,2)</f>
        <v>0</v>
      </c>
      <c r="K396" s="215" t="s">
        <v>499</v>
      </c>
      <c r="L396" s="45"/>
      <c r="M396" s="220" t="s">
        <v>32</v>
      </c>
      <c r="N396" s="221" t="s">
        <v>51</v>
      </c>
      <c r="O396" s="85"/>
      <c r="P396" s="222">
        <f>O396*H396</f>
        <v>0</v>
      </c>
      <c r="Q396" s="222">
        <v>0</v>
      </c>
      <c r="R396" s="222">
        <f>Q396*H396</f>
        <v>0</v>
      </c>
      <c r="S396" s="222">
        <v>0</v>
      </c>
      <c r="T396" s="223">
        <f>S396*H396</f>
        <v>0</v>
      </c>
      <c r="AR396" s="224" t="s">
        <v>267</v>
      </c>
      <c r="AT396" s="224" t="s">
        <v>196</v>
      </c>
      <c r="AU396" s="224" t="s">
        <v>136</v>
      </c>
      <c r="AY396" s="18" t="s">
        <v>194</v>
      </c>
      <c r="BE396" s="225">
        <f>IF(N396="základní",J396,0)</f>
        <v>0</v>
      </c>
      <c r="BF396" s="225">
        <f>IF(N396="snížená",J396,0)</f>
        <v>0</v>
      </c>
      <c r="BG396" s="225">
        <f>IF(N396="zákl. přenesená",J396,0)</f>
        <v>0</v>
      </c>
      <c r="BH396" s="225">
        <f>IF(N396="sníž. přenesená",J396,0)</f>
        <v>0</v>
      </c>
      <c r="BI396" s="225">
        <f>IF(N396="nulová",J396,0)</f>
        <v>0</v>
      </c>
      <c r="BJ396" s="18" t="s">
        <v>136</v>
      </c>
      <c r="BK396" s="225">
        <f>ROUND(I396*H396,2)</f>
        <v>0</v>
      </c>
      <c r="BL396" s="18" t="s">
        <v>267</v>
      </c>
      <c r="BM396" s="224" t="s">
        <v>760</v>
      </c>
    </row>
    <row r="397" spans="2:65" s="1" customFormat="1" ht="16.5" customHeight="1">
      <c r="B397" s="40"/>
      <c r="C397" s="226" t="s">
        <v>761</v>
      </c>
      <c r="D397" s="226" t="s">
        <v>249</v>
      </c>
      <c r="E397" s="227" t="s">
        <v>700</v>
      </c>
      <c r="F397" s="228" t="s">
        <v>701</v>
      </c>
      <c r="G397" s="229" t="s">
        <v>217</v>
      </c>
      <c r="H397" s="230">
        <v>75.097</v>
      </c>
      <c r="I397" s="231"/>
      <c r="J397" s="232">
        <f>ROUND(I397*H397,2)</f>
        <v>0</v>
      </c>
      <c r="K397" s="228" t="s">
        <v>499</v>
      </c>
      <c r="L397" s="233"/>
      <c r="M397" s="234" t="s">
        <v>32</v>
      </c>
      <c r="N397" s="235" t="s">
        <v>51</v>
      </c>
      <c r="O397" s="85"/>
      <c r="P397" s="222">
        <f>O397*H397</f>
        <v>0</v>
      </c>
      <c r="Q397" s="222">
        <v>0.0003</v>
      </c>
      <c r="R397" s="222">
        <f>Q397*H397</f>
        <v>0.022529099999999996</v>
      </c>
      <c r="S397" s="222">
        <v>0</v>
      </c>
      <c r="T397" s="223">
        <f>S397*H397</f>
        <v>0</v>
      </c>
      <c r="AR397" s="224" t="s">
        <v>378</v>
      </c>
      <c r="AT397" s="224" t="s">
        <v>249</v>
      </c>
      <c r="AU397" s="224" t="s">
        <v>136</v>
      </c>
      <c r="AY397" s="18" t="s">
        <v>194</v>
      </c>
      <c r="BE397" s="225">
        <f>IF(N397="základní",J397,0)</f>
        <v>0</v>
      </c>
      <c r="BF397" s="225">
        <f>IF(N397="snížená",J397,0)</f>
        <v>0</v>
      </c>
      <c r="BG397" s="225">
        <f>IF(N397="zákl. přenesená",J397,0)</f>
        <v>0</v>
      </c>
      <c r="BH397" s="225">
        <f>IF(N397="sníž. přenesená",J397,0)</f>
        <v>0</v>
      </c>
      <c r="BI397" s="225">
        <f>IF(N397="nulová",J397,0)</f>
        <v>0</v>
      </c>
      <c r="BJ397" s="18" t="s">
        <v>136</v>
      </c>
      <c r="BK397" s="225">
        <f>ROUND(I397*H397,2)</f>
        <v>0</v>
      </c>
      <c r="BL397" s="18" t="s">
        <v>267</v>
      </c>
      <c r="BM397" s="224" t="s">
        <v>762</v>
      </c>
    </row>
    <row r="398" spans="2:51" s="12" customFormat="1" ht="12">
      <c r="B398" s="236"/>
      <c r="C398" s="237"/>
      <c r="D398" s="238" t="s">
        <v>258</v>
      </c>
      <c r="E398" s="237"/>
      <c r="F398" s="240" t="s">
        <v>744</v>
      </c>
      <c r="G398" s="237"/>
      <c r="H398" s="241">
        <v>75.097</v>
      </c>
      <c r="I398" s="242"/>
      <c r="J398" s="237"/>
      <c r="K398" s="237"/>
      <c r="L398" s="243"/>
      <c r="M398" s="244"/>
      <c r="N398" s="245"/>
      <c r="O398" s="245"/>
      <c r="P398" s="245"/>
      <c r="Q398" s="245"/>
      <c r="R398" s="245"/>
      <c r="S398" s="245"/>
      <c r="T398" s="246"/>
      <c r="AT398" s="247" t="s">
        <v>258</v>
      </c>
      <c r="AU398" s="247" t="s">
        <v>136</v>
      </c>
      <c r="AV398" s="12" t="s">
        <v>136</v>
      </c>
      <c r="AW398" s="12" t="s">
        <v>4</v>
      </c>
      <c r="AX398" s="12" t="s">
        <v>21</v>
      </c>
      <c r="AY398" s="247" t="s">
        <v>194</v>
      </c>
    </row>
    <row r="399" spans="2:65" s="1" customFormat="1" ht="24" customHeight="1">
      <c r="B399" s="40"/>
      <c r="C399" s="213" t="s">
        <v>763</v>
      </c>
      <c r="D399" s="213" t="s">
        <v>196</v>
      </c>
      <c r="E399" s="214" t="s">
        <v>764</v>
      </c>
      <c r="F399" s="215" t="s">
        <v>765</v>
      </c>
      <c r="G399" s="216" t="s">
        <v>242</v>
      </c>
      <c r="H399" s="217">
        <v>0.483</v>
      </c>
      <c r="I399" s="218"/>
      <c r="J399" s="219">
        <f>ROUND(I399*H399,2)</f>
        <v>0</v>
      </c>
      <c r="K399" s="215" t="s">
        <v>200</v>
      </c>
      <c r="L399" s="45"/>
      <c r="M399" s="220" t="s">
        <v>32</v>
      </c>
      <c r="N399" s="221" t="s">
        <v>51</v>
      </c>
      <c r="O399" s="85"/>
      <c r="P399" s="222">
        <f>O399*H399</f>
        <v>0</v>
      </c>
      <c r="Q399" s="222">
        <v>0</v>
      </c>
      <c r="R399" s="222">
        <f>Q399*H399</f>
        <v>0</v>
      </c>
      <c r="S399" s="222">
        <v>0</v>
      </c>
      <c r="T399" s="223">
        <f>S399*H399</f>
        <v>0</v>
      </c>
      <c r="AR399" s="224" t="s">
        <v>267</v>
      </c>
      <c r="AT399" s="224" t="s">
        <v>196</v>
      </c>
      <c r="AU399" s="224" t="s">
        <v>136</v>
      </c>
      <c r="AY399" s="18" t="s">
        <v>194</v>
      </c>
      <c r="BE399" s="225">
        <f>IF(N399="základní",J399,0)</f>
        <v>0</v>
      </c>
      <c r="BF399" s="225">
        <f>IF(N399="snížená",J399,0)</f>
        <v>0</v>
      </c>
      <c r="BG399" s="225">
        <f>IF(N399="zákl. přenesená",J399,0)</f>
        <v>0</v>
      </c>
      <c r="BH399" s="225">
        <f>IF(N399="sníž. přenesená",J399,0)</f>
        <v>0</v>
      </c>
      <c r="BI399" s="225">
        <f>IF(N399="nulová",J399,0)</f>
        <v>0</v>
      </c>
      <c r="BJ399" s="18" t="s">
        <v>136</v>
      </c>
      <c r="BK399" s="225">
        <f>ROUND(I399*H399,2)</f>
        <v>0</v>
      </c>
      <c r="BL399" s="18" t="s">
        <v>267</v>
      </c>
      <c r="BM399" s="224" t="s">
        <v>766</v>
      </c>
    </row>
    <row r="400" spans="2:63" s="11" customFormat="1" ht="22.8" customHeight="1">
      <c r="B400" s="197"/>
      <c r="C400" s="198"/>
      <c r="D400" s="199" t="s">
        <v>78</v>
      </c>
      <c r="E400" s="211" t="s">
        <v>767</v>
      </c>
      <c r="F400" s="211" t="s">
        <v>768</v>
      </c>
      <c r="G400" s="198"/>
      <c r="H400" s="198"/>
      <c r="I400" s="201"/>
      <c r="J400" s="212">
        <f>BK400</f>
        <v>0</v>
      </c>
      <c r="K400" s="198"/>
      <c r="L400" s="203"/>
      <c r="M400" s="204"/>
      <c r="N400" s="205"/>
      <c r="O400" s="205"/>
      <c r="P400" s="206">
        <f>SUM(P401:P449)</f>
        <v>0</v>
      </c>
      <c r="Q400" s="205"/>
      <c r="R400" s="206">
        <f>SUM(R401:R449)</f>
        <v>4.9631771</v>
      </c>
      <c r="S400" s="205"/>
      <c r="T400" s="207">
        <f>SUM(T401:T449)</f>
        <v>0</v>
      </c>
      <c r="AR400" s="208" t="s">
        <v>136</v>
      </c>
      <c r="AT400" s="209" t="s">
        <v>78</v>
      </c>
      <c r="AU400" s="209" t="s">
        <v>21</v>
      </c>
      <c r="AY400" s="208" t="s">
        <v>194</v>
      </c>
      <c r="BK400" s="210">
        <f>SUM(BK401:BK449)</f>
        <v>0</v>
      </c>
    </row>
    <row r="401" spans="2:65" s="1" customFormat="1" ht="24" customHeight="1">
      <c r="B401" s="40"/>
      <c r="C401" s="213" t="s">
        <v>769</v>
      </c>
      <c r="D401" s="213" t="s">
        <v>196</v>
      </c>
      <c r="E401" s="214" t="s">
        <v>770</v>
      </c>
      <c r="F401" s="215" t="s">
        <v>771</v>
      </c>
      <c r="G401" s="216" t="s">
        <v>217</v>
      </c>
      <c r="H401" s="217">
        <v>29.7</v>
      </c>
      <c r="I401" s="218"/>
      <c r="J401" s="219">
        <f>ROUND(I401*H401,2)</f>
        <v>0</v>
      </c>
      <c r="K401" s="215" t="s">
        <v>200</v>
      </c>
      <c r="L401" s="45"/>
      <c r="M401" s="220" t="s">
        <v>32</v>
      </c>
      <c r="N401" s="221" t="s">
        <v>51</v>
      </c>
      <c r="O401" s="85"/>
      <c r="P401" s="222">
        <f>O401*H401</f>
        <v>0</v>
      </c>
      <c r="Q401" s="222">
        <v>0.003</v>
      </c>
      <c r="R401" s="222">
        <f>Q401*H401</f>
        <v>0.0891</v>
      </c>
      <c r="S401" s="222">
        <v>0</v>
      </c>
      <c r="T401" s="223">
        <f>S401*H401</f>
        <v>0</v>
      </c>
      <c r="AR401" s="224" t="s">
        <v>267</v>
      </c>
      <c r="AT401" s="224" t="s">
        <v>196</v>
      </c>
      <c r="AU401" s="224" t="s">
        <v>136</v>
      </c>
      <c r="AY401" s="18" t="s">
        <v>194</v>
      </c>
      <c r="BE401" s="225">
        <f>IF(N401="základní",J401,0)</f>
        <v>0</v>
      </c>
      <c r="BF401" s="225">
        <f>IF(N401="snížená",J401,0)</f>
        <v>0</v>
      </c>
      <c r="BG401" s="225">
        <f>IF(N401="zákl. přenesená",J401,0)</f>
        <v>0</v>
      </c>
      <c r="BH401" s="225">
        <f>IF(N401="sníž. přenesená",J401,0)</f>
        <v>0</v>
      </c>
      <c r="BI401" s="225">
        <f>IF(N401="nulová",J401,0)</f>
        <v>0</v>
      </c>
      <c r="BJ401" s="18" t="s">
        <v>136</v>
      </c>
      <c r="BK401" s="225">
        <f>ROUND(I401*H401,2)</f>
        <v>0</v>
      </c>
      <c r="BL401" s="18" t="s">
        <v>267</v>
      </c>
      <c r="BM401" s="224" t="s">
        <v>772</v>
      </c>
    </row>
    <row r="402" spans="2:51" s="12" customFormat="1" ht="12">
      <c r="B402" s="236"/>
      <c r="C402" s="237"/>
      <c r="D402" s="238" t="s">
        <v>258</v>
      </c>
      <c r="E402" s="239" t="s">
        <v>32</v>
      </c>
      <c r="F402" s="240" t="s">
        <v>773</v>
      </c>
      <c r="G402" s="237"/>
      <c r="H402" s="241">
        <v>29.7</v>
      </c>
      <c r="I402" s="242"/>
      <c r="J402" s="237"/>
      <c r="K402" s="237"/>
      <c r="L402" s="243"/>
      <c r="M402" s="244"/>
      <c r="N402" s="245"/>
      <c r="O402" s="245"/>
      <c r="P402" s="245"/>
      <c r="Q402" s="245"/>
      <c r="R402" s="245"/>
      <c r="S402" s="245"/>
      <c r="T402" s="246"/>
      <c r="AT402" s="247" t="s">
        <v>258</v>
      </c>
      <c r="AU402" s="247" t="s">
        <v>136</v>
      </c>
      <c r="AV402" s="12" t="s">
        <v>136</v>
      </c>
      <c r="AW402" s="12" t="s">
        <v>39</v>
      </c>
      <c r="AX402" s="12" t="s">
        <v>21</v>
      </c>
      <c r="AY402" s="247" t="s">
        <v>194</v>
      </c>
    </row>
    <row r="403" spans="2:65" s="1" customFormat="1" ht="16.5" customHeight="1">
      <c r="B403" s="40"/>
      <c r="C403" s="226" t="s">
        <v>774</v>
      </c>
      <c r="D403" s="226" t="s">
        <v>249</v>
      </c>
      <c r="E403" s="227" t="s">
        <v>775</v>
      </c>
      <c r="F403" s="228" t="s">
        <v>776</v>
      </c>
      <c r="G403" s="229" t="s">
        <v>217</v>
      </c>
      <c r="H403" s="230">
        <v>31.05</v>
      </c>
      <c r="I403" s="231"/>
      <c r="J403" s="232">
        <f>ROUND(I403*H403,2)</f>
        <v>0</v>
      </c>
      <c r="K403" s="228" t="s">
        <v>200</v>
      </c>
      <c r="L403" s="233"/>
      <c r="M403" s="234" t="s">
        <v>32</v>
      </c>
      <c r="N403" s="235" t="s">
        <v>51</v>
      </c>
      <c r="O403" s="85"/>
      <c r="P403" s="222">
        <f>O403*H403</f>
        <v>0</v>
      </c>
      <c r="Q403" s="222">
        <v>0.00448</v>
      </c>
      <c r="R403" s="222">
        <f>Q403*H403</f>
        <v>0.13910399999999998</v>
      </c>
      <c r="S403" s="222">
        <v>0</v>
      </c>
      <c r="T403" s="223">
        <f>S403*H403</f>
        <v>0</v>
      </c>
      <c r="AR403" s="224" t="s">
        <v>378</v>
      </c>
      <c r="AT403" s="224" t="s">
        <v>249</v>
      </c>
      <c r="AU403" s="224" t="s">
        <v>136</v>
      </c>
      <c r="AY403" s="18" t="s">
        <v>194</v>
      </c>
      <c r="BE403" s="225">
        <f>IF(N403="základní",J403,0)</f>
        <v>0</v>
      </c>
      <c r="BF403" s="225">
        <f>IF(N403="snížená",J403,0)</f>
        <v>0</v>
      </c>
      <c r="BG403" s="225">
        <f>IF(N403="zákl. přenesená",J403,0)</f>
        <v>0</v>
      </c>
      <c r="BH403" s="225">
        <f>IF(N403="sníž. přenesená",J403,0)</f>
        <v>0</v>
      </c>
      <c r="BI403" s="225">
        <f>IF(N403="nulová",J403,0)</f>
        <v>0</v>
      </c>
      <c r="BJ403" s="18" t="s">
        <v>136</v>
      </c>
      <c r="BK403" s="225">
        <f>ROUND(I403*H403,2)</f>
        <v>0</v>
      </c>
      <c r="BL403" s="18" t="s">
        <v>267</v>
      </c>
      <c r="BM403" s="224" t="s">
        <v>777</v>
      </c>
    </row>
    <row r="404" spans="2:47" s="1" customFormat="1" ht="12">
      <c r="B404" s="40"/>
      <c r="C404" s="41"/>
      <c r="D404" s="238" t="s">
        <v>264</v>
      </c>
      <c r="E404" s="41"/>
      <c r="F404" s="248" t="s">
        <v>512</v>
      </c>
      <c r="G404" s="41"/>
      <c r="H404" s="41"/>
      <c r="I404" s="137"/>
      <c r="J404" s="41"/>
      <c r="K404" s="41"/>
      <c r="L404" s="45"/>
      <c r="M404" s="249"/>
      <c r="N404" s="85"/>
      <c r="O404" s="85"/>
      <c r="P404" s="85"/>
      <c r="Q404" s="85"/>
      <c r="R404" s="85"/>
      <c r="S404" s="85"/>
      <c r="T404" s="86"/>
      <c r="AT404" s="18" t="s">
        <v>264</v>
      </c>
      <c r="AU404" s="18" t="s">
        <v>136</v>
      </c>
    </row>
    <row r="405" spans="2:51" s="12" customFormat="1" ht="12">
      <c r="B405" s="236"/>
      <c r="C405" s="237"/>
      <c r="D405" s="238" t="s">
        <v>258</v>
      </c>
      <c r="E405" s="239" t="s">
        <v>32</v>
      </c>
      <c r="F405" s="240" t="s">
        <v>778</v>
      </c>
      <c r="G405" s="237"/>
      <c r="H405" s="241">
        <v>31.05</v>
      </c>
      <c r="I405" s="242"/>
      <c r="J405" s="237"/>
      <c r="K405" s="237"/>
      <c r="L405" s="243"/>
      <c r="M405" s="244"/>
      <c r="N405" s="245"/>
      <c r="O405" s="245"/>
      <c r="P405" s="245"/>
      <c r="Q405" s="245"/>
      <c r="R405" s="245"/>
      <c r="S405" s="245"/>
      <c r="T405" s="246"/>
      <c r="AT405" s="247" t="s">
        <v>258</v>
      </c>
      <c r="AU405" s="247" t="s">
        <v>136</v>
      </c>
      <c r="AV405" s="12" t="s">
        <v>136</v>
      </c>
      <c r="AW405" s="12" t="s">
        <v>39</v>
      </c>
      <c r="AX405" s="12" t="s">
        <v>21</v>
      </c>
      <c r="AY405" s="247" t="s">
        <v>194</v>
      </c>
    </row>
    <row r="406" spans="2:65" s="1" customFormat="1" ht="24" customHeight="1">
      <c r="B406" s="40"/>
      <c r="C406" s="213" t="s">
        <v>779</v>
      </c>
      <c r="D406" s="213" t="s">
        <v>196</v>
      </c>
      <c r="E406" s="214" t="s">
        <v>780</v>
      </c>
      <c r="F406" s="215" t="s">
        <v>781</v>
      </c>
      <c r="G406" s="216" t="s">
        <v>199</v>
      </c>
      <c r="H406" s="217">
        <v>28.75</v>
      </c>
      <c r="I406" s="218"/>
      <c r="J406" s="219">
        <f>ROUND(I406*H406,2)</f>
        <v>0</v>
      </c>
      <c r="K406" s="215" t="s">
        <v>200</v>
      </c>
      <c r="L406" s="45"/>
      <c r="M406" s="220" t="s">
        <v>32</v>
      </c>
      <c r="N406" s="221" t="s">
        <v>51</v>
      </c>
      <c r="O406" s="85"/>
      <c r="P406" s="222">
        <f>O406*H406</f>
        <v>0</v>
      </c>
      <c r="Q406" s="222">
        <v>0.034</v>
      </c>
      <c r="R406" s="222">
        <f>Q406*H406</f>
        <v>0.9775</v>
      </c>
      <c r="S406" s="222">
        <v>0</v>
      </c>
      <c r="T406" s="223">
        <f>S406*H406</f>
        <v>0</v>
      </c>
      <c r="AR406" s="224" t="s">
        <v>267</v>
      </c>
      <c r="AT406" s="224" t="s">
        <v>196</v>
      </c>
      <c r="AU406" s="224" t="s">
        <v>136</v>
      </c>
      <c r="AY406" s="18" t="s">
        <v>194</v>
      </c>
      <c r="BE406" s="225">
        <f>IF(N406="základní",J406,0)</f>
        <v>0</v>
      </c>
      <c r="BF406" s="225">
        <f>IF(N406="snížená",J406,0)</f>
        <v>0</v>
      </c>
      <c r="BG406" s="225">
        <f>IF(N406="zákl. přenesená",J406,0)</f>
        <v>0</v>
      </c>
      <c r="BH406" s="225">
        <f>IF(N406="sníž. přenesená",J406,0)</f>
        <v>0</v>
      </c>
      <c r="BI406" s="225">
        <f>IF(N406="nulová",J406,0)</f>
        <v>0</v>
      </c>
      <c r="BJ406" s="18" t="s">
        <v>136</v>
      </c>
      <c r="BK406" s="225">
        <f>ROUND(I406*H406,2)</f>
        <v>0</v>
      </c>
      <c r="BL406" s="18" t="s">
        <v>267</v>
      </c>
      <c r="BM406" s="224" t="s">
        <v>782</v>
      </c>
    </row>
    <row r="407" spans="2:51" s="12" customFormat="1" ht="12">
      <c r="B407" s="236"/>
      <c r="C407" s="237"/>
      <c r="D407" s="238" t="s">
        <v>258</v>
      </c>
      <c r="E407" s="239" t="s">
        <v>32</v>
      </c>
      <c r="F407" s="240" t="s">
        <v>783</v>
      </c>
      <c r="G407" s="237"/>
      <c r="H407" s="241">
        <v>28.75</v>
      </c>
      <c r="I407" s="242"/>
      <c r="J407" s="237"/>
      <c r="K407" s="237"/>
      <c r="L407" s="243"/>
      <c r="M407" s="244"/>
      <c r="N407" s="245"/>
      <c r="O407" s="245"/>
      <c r="P407" s="245"/>
      <c r="Q407" s="245"/>
      <c r="R407" s="245"/>
      <c r="S407" s="245"/>
      <c r="T407" s="246"/>
      <c r="AT407" s="247" t="s">
        <v>258</v>
      </c>
      <c r="AU407" s="247" t="s">
        <v>136</v>
      </c>
      <c r="AV407" s="12" t="s">
        <v>136</v>
      </c>
      <c r="AW407" s="12" t="s">
        <v>39</v>
      </c>
      <c r="AX407" s="12" t="s">
        <v>21</v>
      </c>
      <c r="AY407" s="247" t="s">
        <v>194</v>
      </c>
    </row>
    <row r="408" spans="2:65" s="1" customFormat="1" ht="24" customHeight="1">
      <c r="B408" s="40"/>
      <c r="C408" s="213" t="s">
        <v>784</v>
      </c>
      <c r="D408" s="213" t="s">
        <v>196</v>
      </c>
      <c r="E408" s="214" t="s">
        <v>785</v>
      </c>
      <c r="F408" s="215" t="s">
        <v>786</v>
      </c>
      <c r="G408" s="216" t="s">
        <v>217</v>
      </c>
      <c r="H408" s="217">
        <v>192.5</v>
      </c>
      <c r="I408" s="218"/>
      <c r="J408" s="219">
        <f>ROUND(I408*H408,2)</f>
        <v>0</v>
      </c>
      <c r="K408" s="215" t="s">
        <v>200</v>
      </c>
      <c r="L408" s="45"/>
      <c r="M408" s="220" t="s">
        <v>32</v>
      </c>
      <c r="N408" s="221" t="s">
        <v>51</v>
      </c>
      <c r="O408" s="85"/>
      <c r="P408" s="222">
        <f>O408*H408</f>
        <v>0</v>
      </c>
      <c r="Q408" s="222">
        <v>0</v>
      </c>
      <c r="R408" s="222">
        <f>Q408*H408</f>
        <v>0</v>
      </c>
      <c r="S408" s="222">
        <v>0</v>
      </c>
      <c r="T408" s="223">
        <f>S408*H408</f>
        <v>0</v>
      </c>
      <c r="AR408" s="224" t="s">
        <v>267</v>
      </c>
      <c r="AT408" s="224" t="s">
        <v>196</v>
      </c>
      <c r="AU408" s="224" t="s">
        <v>136</v>
      </c>
      <c r="AY408" s="18" t="s">
        <v>194</v>
      </c>
      <c r="BE408" s="225">
        <f>IF(N408="základní",J408,0)</f>
        <v>0</v>
      </c>
      <c r="BF408" s="225">
        <f>IF(N408="snížená",J408,0)</f>
        <v>0</v>
      </c>
      <c r="BG408" s="225">
        <f>IF(N408="zákl. přenesená",J408,0)</f>
        <v>0</v>
      </c>
      <c r="BH408" s="225">
        <f>IF(N408="sníž. přenesená",J408,0)</f>
        <v>0</v>
      </c>
      <c r="BI408" s="225">
        <f>IF(N408="nulová",J408,0)</f>
        <v>0</v>
      </c>
      <c r="BJ408" s="18" t="s">
        <v>136</v>
      </c>
      <c r="BK408" s="225">
        <f>ROUND(I408*H408,2)</f>
        <v>0</v>
      </c>
      <c r="BL408" s="18" t="s">
        <v>267</v>
      </c>
      <c r="BM408" s="224" t="s">
        <v>787</v>
      </c>
    </row>
    <row r="409" spans="2:51" s="12" customFormat="1" ht="12">
      <c r="B409" s="236"/>
      <c r="C409" s="237"/>
      <c r="D409" s="238" t="s">
        <v>258</v>
      </c>
      <c r="E409" s="239" t="s">
        <v>32</v>
      </c>
      <c r="F409" s="240" t="s">
        <v>788</v>
      </c>
      <c r="G409" s="237"/>
      <c r="H409" s="241">
        <v>192.5</v>
      </c>
      <c r="I409" s="242"/>
      <c r="J409" s="237"/>
      <c r="K409" s="237"/>
      <c r="L409" s="243"/>
      <c r="M409" s="244"/>
      <c r="N409" s="245"/>
      <c r="O409" s="245"/>
      <c r="P409" s="245"/>
      <c r="Q409" s="245"/>
      <c r="R409" s="245"/>
      <c r="S409" s="245"/>
      <c r="T409" s="246"/>
      <c r="AT409" s="247" t="s">
        <v>258</v>
      </c>
      <c r="AU409" s="247" t="s">
        <v>136</v>
      </c>
      <c r="AV409" s="12" t="s">
        <v>136</v>
      </c>
      <c r="AW409" s="12" t="s">
        <v>39</v>
      </c>
      <c r="AX409" s="12" t="s">
        <v>21</v>
      </c>
      <c r="AY409" s="247" t="s">
        <v>194</v>
      </c>
    </row>
    <row r="410" spans="2:65" s="1" customFormat="1" ht="16.5" customHeight="1">
      <c r="B410" s="40"/>
      <c r="C410" s="226" t="s">
        <v>789</v>
      </c>
      <c r="D410" s="226" t="s">
        <v>249</v>
      </c>
      <c r="E410" s="227" t="s">
        <v>790</v>
      </c>
      <c r="F410" s="228" t="s">
        <v>791</v>
      </c>
      <c r="G410" s="229" t="s">
        <v>217</v>
      </c>
      <c r="H410" s="230">
        <v>172.5</v>
      </c>
      <c r="I410" s="231"/>
      <c r="J410" s="232">
        <f>ROUND(I410*H410,2)</f>
        <v>0</v>
      </c>
      <c r="K410" s="228" t="s">
        <v>32</v>
      </c>
      <c r="L410" s="233"/>
      <c r="M410" s="234" t="s">
        <v>32</v>
      </c>
      <c r="N410" s="235" t="s">
        <v>51</v>
      </c>
      <c r="O410" s="85"/>
      <c r="P410" s="222">
        <f>O410*H410</f>
        <v>0</v>
      </c>
      <c r="Q410" s="222">
        <v>0.0015</v>
      </c>
      <c r="R410" s="222">
        <f>Q410*H410</f>
        <v>0.25875</v>
      </c>
      <c r="S410" s="222">
        <v>0</v>
      </c>
      <c r="T410" s="223">
        <f>S410*H410</f>
        <v>0</v>
      </c>
      <c r="AR410" s="224" t="s">
        <v>378</v>
      </c>
      <c r="AT410" s="224" t="s">
        <v>249</v>
      </c>
      <c r="AU410" s="224" t="s">
        <v>136</v>
      </c>
      <c r="AY410" s="18" t="s">
        <v>194</v>
      </c>
      <c r="BE410" s="225">
        <f>IF(N410="základní",J410,0)</f>
        <v>0</v>
      </c>
      <c r="BF410" s="225">
        <f>IF(N410="snížená",J410,0)</f>
        <v>0</v>
      </c>
      <c r="BG410" s="225">
        <f>IF(N410="zákl. přenesená",J410,0)</f>
        <v>0</v>
      </c>
      <c r="BH410" s="225">
        <f>IF(N410="sníž. přenesená",J410,0)</f>
        <v>0</v>
      </c>
      <c r="BI410" s="225">
        <f>IF(N410="nulová",J410,0)</f>
        <v>0</v>
      </c>
      <c r="BJ410" s="18" t="s">
        <v>136</v>
      </c>
      <c r="BK410" s="225">
        <f>ROUND(I410*H410,2)</f>
        <v>0</v>
      </c>
      <c r="BL410" s="18" t="s">
        <v>267</v>
      </c>
      <c r="BM410" s="224" t="s">
        <v>792</v>
      </c>
    </row>
    <row r="411" spans="2:47" s="1" customFormat="1" ht="12">
      <c r="B411" s="40"/>
      <c r="C411" s="41"/>
      <c r="D411" s="238" t="s">
        <v>264</v>
      </c>
      <c r="E411" s="41"/>
      <c r="F411" s="248" t="s">
        <v>793</v>
      </c>
      <c r="G411" s="41"/>
      <c r="H411" s="41"/>
      <c r="I411" s="137"/>
      <c r="J411" s="41"/>
      <c r="K411" s="41"/>
      <c r="L411" s="45"/>
      <c r="M411" s="249"/>
      <c r="N411" s="85"/>
      <c r="O411" s="85"/>
      <c r="P411" s="85"/>
      <c r="Q411" s="85"/>
      <c r="R411" s="85"/>
      <c r="S411" s="85"/>
      <c r="T411" s="86"/>
      <c r="AT411" s="18" t="s">
        <v>264</v>
      </c>
      <c r="AU411" s="18" t="s">
        <v>136</v>
      </c>
    </row>
    <row r="412" spans="2:51" s="12" customFormat="1" ht="12">
      <c r="B412" s="236"/>
      <c r="C412" s="237"/>
      <c r="D412" s="238" t="s">
        <v>258</v>
      </c>
      <c r="E412" s="239" t="s">
        <v>32</v>
      </c>
      <c r="F412" s="240" t="s">
        <v>717</v>
      </c>
      <c r="G412" s="237"/>
      <c r="H412" s="241">
        <v>172.5</v>
      </c>
      <c r="I412" s="242"/>
      <c r="J412" s="237"/>
      <c r="K412" s="237"/>
      <c r="L412" s="243"/>
      <c r="M412" s="244"/>
      <c r="N412" s="245"/>
      <c r="O412" s="245"/>
      <c r="P412" s="245"/>
      <c r="Q412" s="245"/>
      <c r="R412" s="245"/>
      <c r="S412" s="245"/>
      <c r="T412" s="246"/>
      <c r="AT412" s="247" t="s">
        <v>258</v>
      </c>
      <c r="AU412" s="247" t="s">
        <v>136</v>
      </c>
      <c r="AV412" s="12" t="s">
        <v>136</v>
      </c>
      <c r="AW412" s="12" t="s">
        <v>39</v>
      </c>
      <c r="AX412" s="12" t="s">
        <v>21</v>
      </c>
      <c r="AY412" s="247" t="s">
        <v>194</v>
      </c>
    </row>
    <row r="413" spans="2:65" s="1" customFormat="1" ht="16.5" customHeight="1">
      <c r="B413" s="40"/>
      <c r="C413" s="226" t="s">
        <v>794</v>
      </c>
      <c r="D413" s="226" t="s">
        <v>249</v>
      </c>
      <c r="E413" s="227" t="s">
        <v>795</v>
      </c>
      <c r="F413" s="228" t="s">
        <v>796</v>
      </c>
      <c r="G413" s="229" t="s">
        <v>217</v>
      </c>
      <c r="H413" s="230">
        <v>28.75</v>
      </c>
      <c r="I413" s="231"/>
      <c r="J413" s="232">
        <f>ROUND(I413*H413,2)</f>
        <v>0</v>
      </c>
      <c r="K413" s="228" t="s">
        <v>200</v>
      </c>
      <c r="L413" s="233"/>
      <c r="M413" s="234" t="s">
        <v>32</v>
      </c>
      <c r="N413" s="235" t="s">
        <v>51</v>
      </c>
      <c r="O413" s="85"/>
      <c r="P413" s="222">
        <f>O413*H413</f>
        <v>0</v>
      </c>
      <c r="Q413" s="222">
        <v>0.0043</v>
      </c>
      <c r="R413" s="222">
        <f>Q413*H413</f>
        <v>0.123625</v>
      </c>
      <c r="S413" s="222">
        <v>0</v>
      </c>
      <c r="T413" s="223">
        <f>S413*H413</f>
        <v>0</v>
      </c>
      <c r="AR413" s="224" t="s">
        <v>378</v>
      </c>
      <c r="AT413" s="224" t="s">
        <v>249</v>
      </c>
      <c r="AU413" s="224" t="s">
        <v>136</v>
      </c>
      <c r="AY413" s="18" t="s">
        <v>194</v>
      </c>
      <c r="BE413" s="225">
        <f>IF(N413="základní",J413,0)</f>
        <v>0</v>
      </c>
      <c r="BF413" s="225">
        <f>IF(N413="snížená",J413,0)</f>
        <v>0</v>
      </c>
      <c r="BG413" s="225">
        <f>IF(N413="zákl. přenesená",J413,0)</f>
        <v>0</v>
      </c>
      <c r="BH413" s="225">
        <f>IF(N413="sníž. přenesená",J413,0)</f>
        <v>0</v>
      </c>
      <c r="BI413" s="225">
        <f>IF(N413="nulová",J413,0)</f>
        <v>0</v>
      </c>
      <c r="BJ413" s="18" t="s">
        <v>136</v>
      </c>
      <c r="BK413" s="225">
        <f>ROUND(I413*H413,2)</f>
        <v>0</v>
      </c>
      <c r="BL413" s="18" t="s">
        <v>267</v>
      </c>
      <c r="BM413" s="224" t="s">
        <v>797</v>
      </c>
    </row>
    <row r="414" spans="2:47" s="1" customFormat="1" ht="12">
      <c r="B414" s="40"/>
      <c r="C414" s="41"/>
      <c r="D414" s="238" t="s">
        <v>264</v>
      </c>
      <c r="E414" s="41"/>
      <c r="F414" s="248" t="s">
        <v>512</v>
      </c>
      <c r="G414" s="41"/>
      <c r="H414" s="41"/>
      <c r="I414" s="137"/>
      <c r="J414" s="41"/>
      <c r="K414" s="41"/>
      <c r="L414" s="45"/>
      <c r="M414" s="249"/>
      <c r="N414" s="85"/>
      <c r="O414" s="85"/>
      <c r="P414" s="85"/>
      <c r="Q414" s="85"/>
      <c r="R414" s="85"/>
      <c r="S414" s="85"/>
      <c r="T414" s="86"/>
      <c r="AT414" s="18" t="s">
        <v>264</v>
      </c>
      <c r="AU414" s="18" t="s">
        <v>136</v>
      </c>
    </row>
    <row r="415" spans="2:51" s="12" customFormat="1" ht="12">
      <c r="B415" s="236"/>
      <c r="C415" s="237"/>
      <c r="D415" s="238" t="s">
        <v>258</v>
      </c>
      <c r="E415" s="239" t="s">
        <v>32</v>
      </c>
      <c r="F415" s="240" t="s">
        <v>783</v>
      </c>
      <c r="G415" s="237"/>
      <c r="H415" s="241">
        <v>28.75</v>
      </c>
      <c r="I415" s="242"/>
      <c r="J415" s="237"/>
      <c r="K415" s="237"/>
      <c r="L415" s="243"/>
      <c r="M415" s="244"/>
      <c r="N415" s="245"/>
      <c r="O415" s="245"/>
      <c r="P415" s="245"/>
      <c r="Q415" s="245"/>
      <c r="R415" s="245"/>
      <c r="S415" s="245"/>
      <c r="T415" s="246"/>
      <c r="AT415" s="247" t="s">
        <v>258</v>
      </c>
      <c r="AU415" s="247" t="s">
        <v>136</v>
      </c>
      <c r="AV415" s="12" t="s">
        <v>136</v>
      </c>
      <c r="AW415" s="12" t="s">
        <v>39</v>
      </c>
      <c r="AX415" s="12" t="s">
        <v>21</v>
      </c>
      <c r="AY415" s="247" t="s">
        <v>194</v>
      </c>
    </row>
    <row r="416" spans="2:65" s="1" customFormat="1" ht="24" customHeight="1">
      <c r="B416" s="40"/>
      <c r="C416" s="213" t="s">
        <v>798</v>
      </c>
      <c r="D416" s="213" t="s">
        <v>196</v>
      </c>
      <c r="E416" s="214" t="s">
        <v>785</v>
      </c>
      <c r="F416" s="215" t="s">
        <v>786</v>
      </c>
      <c r="G416" s="216" t="s">
        <v>217</v>
      </c>
      <c r="H416" s="217">
        <v>425.7</v>
      </c>
      <c r="I416" s="218"/>
      <c r="J416" s="219">
        <f>ROUND(I416*H416,2)</f>
        <v>0</v>
      </c>
      <c r="K416" s="215" t="s">
        <v>200</v>
      </c>
      <c r="L416" s="45"/>
      <c r="M416" s="220" t="s">
        <v>32</v>
      </c>
      <c r="N416" s="221" t="s">
        <v>51</v>
      </c>
      <c r="O416" s="85"/>
      <c r="P416" s="222">
        <f>O416*H416</f>
        <v>0</v>
      </c>
      <c r="Q416" s="222">
        <v>0</v>
      </c>
      <c r="R416" s="222">
        <f>Q416*H416</f>
        <v>0</v>
      </c>
      <c r="S416" s="222">
        <v>0</v>
      </c>
      <c r="T416" s="223">
        <f>S416*H416</f>
        <v>0</v>
      </c>
      <c r="AR416" s="224" t="s">
        <v>267</v>
      </c>
      <c r="AT416" s="224" t="s">
        <v>196</v>
      </c>
      <c r="AU416" s="224" t="s">
        <v>136</v>
      </c>
      <c r="AY416" s="18" t="s">
        <v>194</v>
      </c>
      <c r="BE416" s="225">
        <f>IF(N416="základní",J416,0)</f>
        <v>0</v>
      </c>
      <c r="BF416" s="225">
        <f>IF(N416="snížená",J416,0)</f>
        <v>0</v>
      </c>
      <c r="BG416" s="225">
        <f>IF(N416="zákl. přenesená",J416,0)</f>
        <v>0</v>
      </c>
      <c r="BH416" s="225">
        <f>IF(N416="sníž. přenesená",J416,0)</f>
        <v>0</v>
      </c>
      <c r="BI416" s="225">
        <f>IF(N416="nulová",J416,0)</f>
        <v>0</v>
      </c>
      <c r="BJ416" s="18" t="s">
        <v>136</v>
      </c>
      <c r="BK416" s="225">
        <f>ROUND(I416*H416,2)</f>
        <v>0</v>
      </c>
      <c r="BL416" s="18" t="s">
        <v>267</v>
      </c>
      <c r="BM416" s="224" t="s">
        <v>799</v>
      </c>
    </row>
    <row r="417" spans="2:51" s="12" customFormat="1" ht="12">
      <c r="B417" s="236"/>
      <c r="C417" s="237"/>
      <c r="D417" s="238" t="s">
        <v>258</v>
      </c>
      <c r="E417" s="239" t="s">
        <v>32</v>
      </c>
      <c r="F417" s="240" t="s">
        <v>800</v>
      </c>
      <c r="G417" s="237"/>
      <c r="H417" s="241">
        <v>425.7</v>
      </c>
      <c r="I417" s="242"/>
      <c r="J417" s="237"/>
      <c r="K417" s="237"/>
      <c r="L417" s="243"/>
      <c r="M417" s="244"/>
      <c r="N417" s="245"/>
      <c r="O417" s="245"/>
      <c r="P417" s="245"/>
      <c r="Q417" s="245"/>
      <c r="R417" s="245"/>
      <c r="S417" s="245"/>
      <c r="T417" s="246"/>
      <c r="AT417" s="247" t="s">
        <v>258</v>
      </c>
      <c r="AU417" s="247" t="s">
        <v>136</v>
      </c>
      <c r="AV417" s="12" t="s">
        <v>136</v>
      </c>
      <c r="AW417" s="12" t="s">
        <v>39</v>
      </c>
      <c r="AX417" s="12" t="s">
        <v>21</v>
      </c>
      <c r="AY417" s="247" t="s">
        <v>194</v>
      </c>
    </row>
    <row r="418" spans="2:65" s="1" customFormat="1" ht="16.5" customHeight="1">
      <c r="B418" s="40"/>
      <c r="C418" s="226" t="s">
        <v>801</v>
      </c>
      <c r="D418" s="226" t="s">
        <v>249</v>
      </c>
      <c r="E418" s="227" t="s">
        <v>802</v>
      </c>
      <c r="F418" s="228" t="s">
        <v>803</v>
      </c>
      <c r="G418" s="229" t="s">
        <v>217</v>
      </c>
      <c r="H418" s="230">
        <v>100.05</v>
      </c>
      <c r="I418" s="231"/>
      <c r="J418" s="232">
        <f>ROUND(I418*H418,2)</f>
        <v>0</v>
      </c>
      <c r="K418" s="228" t="s">
        <v>200</v>
      </c>
      <c r="L418" s="233"/>
      <c r="M418" s="234" t="s">
        <v>32</v>
      </c>
      <c r="N418" s="235" t="s">
        <v>51</v>
      </c>
      <c r="O418" s="85"/>
      <c r="P418" s="222">
        <f>O418*H418</f>
        <v>0</v>
      </c>
      <c r="Q418" s="222">
        <v>0.0042</v>
      </c>
      <c r="R418" s="222">
        <f>Q418*H418</f>
        <v>0.42021</v>
      </c>
      <c r="S418" s="222">
        <v>0</v>
      </c>
      <c r="T418" s="223">
        <f>S418*H418</f>
        <v>0</v>
      </c>
      <c r="AR418" s="224" t="s">
        <v>378</v>
      </c>
      <c r="AT418" s="224" t="s">
        <v>249</v>
      </c>
      <c r="AU418" s="224" t="s">
        <v>136</v>
      </c>
      <c r="AY418" s="18" t="s">
        <v>194</v>
      </c>
      <c r="BE418" s="225">
        <f>IF(N418="základní",J418,0)</f>
        <v>0</v>
      </c>
      <c r="BF418" s="225">
        <f>IF(N418="snížená",J418,0)</f>
        <v>0</v>
      </c>
      <c r="BG418" s="225">
        <f>IF(N418="zákl. přenesená",J418,0)</f>
        <v>0</v>
      </c>
      <c r="BH418" s="225">
        <f>IF(N418="sníž. přenesená",J418,0)</f>
        <v>0</v>
      </c>
      <c r="BI418" s="225">
        <f>IF(N418="nulová",J418,0)</f>
        <v>0</v>
      </c>
      <c r="BJ418" s="18" t="s">
        <v>136</v>
      </c>
      <c r="BK418" s="225">
        <f>ROUND(I418*H418,2)</f>
        <v>0</v>
      </c>
      <c r="BL418" s="18" t="s">
        <v>267</v>
      </c>
      <c r="BM418" s="224" t="s">
        <v>804</v>
      </c>
    </row>
    <row r="419" spans="2:47" s="1" customFormat="1" ht="12">
      <c r="B419" s="40"/>
      <c r="C419" s="41"/>
      <c r="D419" s="238" t="s">
        <v>264</v>
      </c>
      <c r="E419" s="41"/>
      <c r="F419" s="248" t="s">
        <v>512</v>
      </c>
      <c r="G419" s="41"/>
      <c r="H419" s="41"/>
      <c r="I419" s="137"/>
      <c r="J419" s="41"/>
      <c r="K419" s="41"/>
      <c r="L419" s="45"/>
      <c r="M419" s="249"/>
      <c r="N419" s="85"/>
      <c r="O419" s="85"/>
      <c r="P419" s="85"/>
      <c r="Q419" s="85"/>
      <c r="R419" s="85"/>
      <c r="S419" s="85"/>
      <c r="T419" s="86"/>
      <c r="AT419" s="18" t="s">
        <v>264</v>
      </c>
      <c r="AU419" s="18" t="s">
        <v>136</v>
      </c>
    </row>
    <row r="420" spans="2:51" s="12" customFormat="1" ht="12">
      <c r="B420" s="236"/>
      <c r="C420" s="237"/>
      <c r="D420" s="238" t="s">
        <v>258</v>
      </c>
      <c r="E420" s="239" t="s">
        <v>32</v>
      </c>
      <c r="F420" s="240" t="s">
        <v>805</v>
      </c>
      <c r="G420" s="237"/>
      <c r="H420" s="241">
        <v>100.05</v>
      </c>
      <c r="I420" s="242"/>
      <c r="J420" s="237"/>
      <c r="K420" s="237"/>
      <c r="L420" s="243"/>
      <c r="M420" s="244"/>
      <c r="N420" s="245"/>
      <c r="O420" s="245"/>
      <c r="P420" s="245"/>
      <c r="Q420" s="245"/>
      <c r="R420" s="245"/>
      <c r="S420" s="245"/>
      <c r="T420" s="246"/>
      <c r="AT420" s="247" t="s">
        <v>258</v>
      </c>
      <c r="AU420" s="247" t="s">
        <v>136</v>
      </c>
      <c r="AV420" s="12" t="s">
        <v>136</v>
      </c>
      <c r="AW420" s="12" t="s">
        <v>39</v>
      </c>
      <c r="AX420" s="12" t="s">
        <v>21</v>
      </c>
      <c r="AY420" s="247" t="s">
        <v>194</v>
      </c>
    </row>
    <row r="421" spans="2:65" s="1" customFormat="1" ht="16.5" customHeight="1">
      <c r="B421" s="40"/>
      <c r="C421" s="226" t="s">
        <v>806</v>
      </c>
      <c r="D421" s="226" t="s">
        <v>249</v>
      </c>
      <c r="E421" s="227" t="s">
        <v>807</v>
      </c>
      <c r="F421" s="228" t="s">
        <v>808</v>
      </c>
      <c r="G421" s="229" t="s">
        <v>217</v>
      </c>
      <c r="H421" s="230">
        <v>172.5</v>
      </c>
      <c r="I421" s="231"/>
      <c r="J421" s="232">
        <f>ROUND(I421*H421,2)</f>
        <v>0</v>
      </c>
      <c r="K421" s="228" t="s">
        <v>200</v>
      </c>
      <c r="L421" s="233"/>
      <c r="M421" s="234" t="s">
        <v>32</v>
      </c>
      <c r="N421" s="235" t="s">
        <v>51</v>
      </c>
      <c r="O421" s="85"/>
      <c r="P421" s="222">
        <f>O421*H421</f>
        <v>0</v>
      </c>
      <c r="Q421" s="222">
        <v>0.0007</v>
      </c>
      <c r="R421" s="222">
        <f>Q421*H421</f>
        <v>0.12075</v>
      </c>
      <c r="S421" s="222">
        <v>0</v>
      </c>
      <c r="T421" s="223">
        <f>S421*H421</f>
        <v>0</v>
      </c>
      <c r="AR421" s="224" t="s">
        <v>378</v>
      </c>
      <c r="AT421" s="224" t="s">
        <v>249</v>
      </c>
      <c r="AU421" s="224" t="s">
        <v>136</v>
      </c>
      <c r="AY421" s="18" t="s">
        <v>194</v>
      </c>
      <c r="BE421" s="225">
        <f>IF(N421="základní",J421,0)</f>
        <v>0</v>
      </c>
      <c r="BF421" s="225">
        <f>IF(N421="snížená",J421,0)</f>
        <v>0</v>
      </c>
      <c r="BG421" s="225">
        <f>IF(N421="zákl. přenesená",J421,0)</f>
        <v>0</v>
      </c>
      <c r="BH421" s="225">
        <f>IF(N421="sníž. přenesená",J421,0)</f>
        <v>0</v>
      </c>
      <c r="BI421" s="225">
        <f>IF(N421="nulová",J421,0)</f>
        <v>0</v>
      </c>
      <c r="BJ421" s="18" t="s">
        <v>136</v>
      </c>
      <c r="BK421" s="225">
        <f>ROUND(I421*H421,2)</f>
        <v>0</v>
      </c>
      <c r="BL421" s="18" t="s">
        <v>267</v>
      </c>
      <c r="BM421" s="224" t="s">
        <v>809</v>
      </c>
    </row>
    <row r="422" spans="2:47" s="1" customFormat="1" ht="12">
      <c r="B422" s="40"/>
      <c r="C422" s="41"/>
      <c r="D422" s="238" t="s">
        <v>264</v>
      </c>
      <c r="E422" s="41"/>
      <c r="F422" s="248" t="s">
        <v>512</v>
      </c>
      <c r="G422" s="41"/>
      <c r="H422" s="41"/>
      <c r="I422" s="137"/>
      <c r="J422" s="41"/>
      <c r="K422" s="41"/>
      <c r="L422" s="45"/>
      <c r="M422" s="249"/>
      <c r="N422" s="85"/>
      <c r="O422" s="85"/>
      <c r="P422" s="85"/>
      <c r="Q422" s="85"/>
      <c r="R422" s="85"/>
      <c r="S422" s="85"/>
      <c r="T422" s="86"/>
      <c r="AT422" s="18" t="s">
        <v>264</v>
      </c>
      <c r="AU422" s="18" t="s">
        <v>136</v>
      </c>
    </row>
    <row r="423" spans="2:51" s="12" customFormat="1" ht="12">
      <c r="B423" s="236"/>
      <c r="C423" s="237"/>
      <c r="D423" s="238" t="s">
        <v>258</v>
      </c>
      <c r="E423" s="239" t="s">
        <v>32</v>
      </c>
      <c r="F423" s="240" t="s">
        <v>717</v>
      </c>
      <c r="G423" s="237"/>
      <c r="H423" s="241">
        <v>172.5</v>
      </c>
      <c r="I423" s="242"/>
      <c r="J423" s="237"/>
      <c r="K423" s="237"/>
      <c r="L423" s="243"/>
      <c r="M423" s="244"/>
      <c r="N423" s="245"/>
      <c r="O423" s="245"/>
      <c r="P423" s="245"/>
      <c r="Q423" s="245"/>
      <c r="R423" s="245"/>
      <c r="S423" s="245"/>
      <c r="T423" s="246"/>
      <c r="AT423" s="247" t="s">
        <v>258</v>
      </c>
      <c r="AU423" s="247" t="s">
        <v>136</v>
      </c>
      <c r="AV423" s="12" t="s">
        <v>136</v>
      </c>
      <c r="AW423" s="12" t="s">
        <v>39</v>
      </c>
      <c r="AX423" s="12" t="s">
        <v>21</v>
      </c>
      <c r="AY423" s="247" t="s">
        <v>194</v>
      </c>
    </row>
    <row r="424" spans="2:65" s="1" customFormat="1" ht="16.5" customHeight="1">
      <c r="B424" s="40"/>
      <c r="C424" s="226" t="s">
        <v>810</v>
      </c>
      <c r="D424" s="226" t="s">
        <v>249</v>
      </c>
      <c r="E424" s="227" t="s">
        <v>811</v>
      </c>
      <c r="F424" s="228" t="s">
        <v>812</v>
      </c>
      <c r="G424" s="229" t="s">
        <v>217</v>
      </c>
      <c r="H424" s="230">
        <v>172.5</v>
      </c>
      <c r="I424" s="231"/>
      <c r="J424" s="232">
        <f>ROUND(I424*H424,2)</f>
        <v>0</v>
      </c>
      <c r="K424" s="228" t="s">
        <v>32</v>
      </c>
      <c r="L424" s="233"/>
      <c r="M424" s="234" t="s">
        <v>32</v>
      </c>
      <c r="N424" s="235" t="s">
        <v>51</v>
      </c>
      <c r="O424" s="85"/>
      <c r="P424" s="222">
        <f>O424*H424</f>
        <v>0</v>
      </c>
      <c r="Q424" s="222">
        <v>0.0007</v>
      </c>
      <c r="R424" s="222">
        <f>Q424*H424</f>
        <v>0.12075</v>
      </c>
      <c r="S424" s="222">
        <v>0</v>
      </c>
      <c r="T424" s="223">
        <f>S424*H424</f>
        <v>0</v>
      </c>
      <c r="AR424" s="224" t="s">
        <v>378</v>
      </c>
      <c r="AT424" s="224" t="s">
        <v>249</v>
      </c>
      <c r="AU424" s="224" t="s">
        <v>136</v>
      </c>
      <c r="AY424" s="18" t="s">
        <v>194</v>
      </c>
      <c r="BE424" s="225">
        <f>IF(N424="základní",J424,0)</f>
        <v>0</v>
      </c>
      <c r="BF424" s="225">
        <f>IF(N424="snížená",J424,0)</f>
        <v>0</v>
      </c>
      <c r="BG424" s="225">
        <f>IF(N424="zákl. přenesená",J424,0)</f>
        <v>0</v>
      </c>
      <c r="BH424" s="225">
        <f>IF(N424="sníž. přenesená",J424,0)</f>
        <v>0</v>
      </c>
      <c r="BI424" s="225">
        <f>IF(N424="nulová",J424,0)</f>
        <v>0</v>
      </c>
      <c r="BJ424" s="18" t="s">
        <v>136</v>
      </c>
      <c r="BK424" s="225">
        <f>ROUND(I424*H424,2)</f>
        <v>0</v>
      </c>
      <c r="BL424" s="18" t="s">
        <v>267</v>
      </c>
      <c r="BM424" s="224" t="s">
        <v>813</v>
      </c>
    </row>
    <row r="425" spans="2:47" s="1" customFormat="1" ht="12">
      <c r="B425" s="40"/>
      <c r="C425" s="41"/>
      <c r="D425" s="238" t="s">
        <v>264</v>
      </c>
      <c r="E425" s="41"/>
      <c r="F425" s="248" t="s">
        <v>512</v>
      </c>
      <c r="G425" s="41"/>
      <c r="H425" s="41"/>
      <c r="I425" s="137"/>
      <c r="J425" s="41"/>
      <c r="K425" s="41"/>
      <c r="L425" s="45"/>
      <c r="M425" s="249"/>
      <c r="N425" s="85"/>
      <c r="O425" s="85"/>
      <c r="P425" s="85"/>
      <c r="Q425" s="85"/>
      <c r="R425" s="85"/>
      <c r="S425" s="85"/>
      <c r="T425" s="86"/>
      <c r="AT425" s="18" t="s">
        <v>264</v>
      </c>
      <c r="AU425" s="18" t="s">
        <v>136</v>
      </c>
    </row>
    <row r="426" spans="2:51" s="12" customFormat="1" ht="12">
      <c r="B426" s="236"/>
      <c r="C426" s="237"/>
      <c r="D426" s="238" t="s">
        <v>258</v>
      </c>
      <c r="E426" s="239" t="s">
        <v>32</v>
      </c>
      <c r="F426" s="240" t="s">
        <v>717</v>
      </c>
      <c r="G426" s="237"/>
      <c r="H426" s="241">
        <v>172.5</v>
      </c>
      <c r="I426" s="242"/>
      <c r="J426" s="237"/>
      <c r="K426" s="237"/>
      <c r="L426" s="243"/>
      <c r="M426" s="244"/>
      <c r="N426" s="245"/>
      <c r="O426" s="245"/>
      <c r="P426" s="245"/>
      <c r="Q426" s="245"/>
      <c r="R426" s="245"/>
      <c r="S426" s="245"/>
      <c r="T426" s="246"/>
      <c r="AT426" s="247" t="s">
        <v>258</v>
      </c>
      <c r="AU426" s="247" t="s">
        <v>136</v>
      </c>
      <c r="AV426" s="12" t="s">
        <v>136</v>
      </c>
      <c r="AW426" s="12" t="s">
        <v>39</v>
      </c>
      <c r="AX426" s="12" t="s">
        <v>21</v>
      </c>
      <c r="AY426" s="247" t="s">
        <v>194</v>
      </c>
    </row>
    <row r="427" spans="2:65" s="1" customFormat="1" ht="24" customHeight="1">
      <c r="B427" s="40"/>
      <c r="C427" s="213" t="s">
        <v>814</v>
      </c>
      <c r="D427" s="213" t="s">
        <v>196</v>
      </c>
      <c r="E427" s="214" t="s">
        <v>815</v>
      </c>
      <c r="F427" s="215" t="s">
        <v>816</v>
      </c>
      <c r="G427" s="216" t="s">
        <v>217</v>
      </c>
      <c r="H427" s="217">
        <v>16.02</v>
      </c>
      <c r="I427" s="218"/>
      <c r="J427" s="219">
        <f>ROUND(I427*H427,2)</f>
        <v>0</v>
      </c>
      <c r="K427" s="215" t="s">
        <v>499</v>
      </c>
      <c r="L427" s="45"/>
      <c r="M427" s="220" t="s">
        <v>32</v>
      </c>
      <c r="N427" s="221" t="s">
        <v>51</v>
      </c>
      <c r="O427" s="85"/>
      <c r="P427" s="222">
        <f>O427*H427</f>
        <v>0</v>
      </c>
      <c r="Q427" s="222">
        <v>0.006</v>
      </c>
      <c r="R427" s="222">
        <f>Q427*H427</f>
        <v>0.09612</v>
      </c>
      <c r="S427" s="222">
        <v>0</v>
      </c>
      <c r="T427" s="223">
        <f>S427*H427</f>
        <v>0</v>
      </c>
      <c r="AR427" s="224" t="s">
        <v>267</v>
      </c>
      <c r="AT427" s="224" t="s">
        <v>196</v>
      </c>
      <c r="AU427" s="224" t="s">
        <v>136</v>
      </c>
      <c r="AY427" s="18" t="s">
        <v>194</v>
      </c>
      <c r="BE427" s="225">
        <f>IF(N427="základní",J427,0)</f>
        <v>0</v>
      </c>
      <c r="BF427" s="225">
        <f>IF(N427="snížená",J427,0)</f>
        <v>0</v>
      </c>
      <c r="BG427" s="225">
        <f>IF(N427="zákl. přenesená",J427,0)</f>
        <v>0</v>
      </c>
      <c r="BH427" s="225">
        <f>IF(N427="sníž. přenesená",J427,0)</f>
        <v>0</v>
      </c>
      <c r="BI427" s="225">
        <f>IF(N427="nulová",J427,0)</f>
        <v>0</v>
      </c>
      <c r="BJ427" s="18" t="s">
        <v>136</v>
      </c>
      <c r="BK427" s="225">
        <f>ROUND(I427*H427,2)</f>
        <v>0</v>
      </c>
      <c r="BL427" s="18" t="s">
        <v>267</v>
      </c>
      <c r="BM427" s="224" t="s">
        <v>817</v>
      </c>
    </row>
    <row r="428" spans="2:51" s="12" customFormat="1" ht="12">
      <c r="B428" s="236"/>
      <c r="C428" s="237"/>
      <c r="D428" s="238" t="s">
        <v>258</v>
      </c>
      <c r="E428" s="239" t="s">
        <v>32</v>
      </c>
      <c r="F428" s="240" t="s">
        <v>818</v>
      </c>
      <c r="G428" s="237"/>
      <c r="H428" s="241">
        <v>8.9</v>
      </c>
      <c r="I428" s="242"/>
      <c r="J428" s="237"/>
      <c r="K428" s="237"/>
      <c r="L428" s="243"/>
      <c r="M428" s="244"/>
      <c r="N428" s="245"/>
      <c r="O428" s="245"/>
      <c r="P428" s="245"/>
      <c r="Q428" s="245"/>
      <c r="R428" s="245"/>
      <c r="S428" s="245"/>
      <c r="T428" s="246"/>
      <c r="AT428" s="247" t="s">
        <v>258</v>
      </c>
      <c r="AU428" s="247" t="s">
        <v>136</v>
      </c>
      <c r="AV428" s="12" t="s">
        <v>136</v>
      </c>
      <c r="AW428" s="12" t="s">
        <v>39</v>
      </c>
      <c r="AX428" s="12" t="s">
        <v>79</v>
      </c>
      <c r="AY428" s="247" t="s">
        <v>194</v>
      </c>
    </row>
    <row r="429" spans="2:51" s="12" customFormat="1" ht="12">
      <c r="B429" s="236"/>
      <c r="C429" s="237"/>
      <c r="D429" s="238" t="s">
        <v>258</v>
      </c>
      <c r="E429" s="239" t="s">
        <v>32</v>
      </c>
      <c r="F429" s="240" t="s">
        <v>819</v>
      </c>
      <c r="G429" s="237"/>
      <c r="H429" s="241">
        <v>7.12</v>
      </c>
      <c r="I429" s="242"/>
      <c r="J429" s="237"/>
      <c r="K429" s="237"/>
      <c r="L429" s="243"/>
      <c r="M429" s="244"/>
      <c r="N429" s="245"/>
      <c r="O429" s="245"/>
      <c r="P429" s="245"/>
      <c r="Q429" s="245"/>
      <c r="R429" s="245"/>
      <c r="S429" s="245"/>
      <c r="T429" s="246"/>
      <c r="AT429" s="247" t="s">
        <v>258</v>
      </c>
      <c r="AU429" s="247" t="s">
        <v>136</v>
      </c>
      <c r="AV429" s="12" t="s">
        <v>136</v>
      </c>
      <c r="AW429" s="12" t="s">
        <v>39</v>
      </c>
      <c r="AX429" s="12" t="s">
        <v>79</v>
      </c>
      <c r="AY429" s="247" t="s">
        <v>194</v>
      </c>
    </row>
    <row r="430" spans="2:51" s="13" customFormat="1" ht="12">
      <c r="B430" s="250"/>
      <c r="C430" s="251"/>
      <c r="D430" s="238" t="s">
        <v>258</v>
      </c>
      <c r="E430" s="252" t="s">
        <v>32</v>
      </c>
      <c r="F430" s="253" t="s">
        <v>278</v>
      </c>
      <c r="G430" s="251"/>
      <c r="H430" s="254">
        <v>16.02</v>
      </c>
      <c r="I430" s="255"/>
      <c r="J430" s="251"/>
      <c r="K430" s="251"/>
      <c r="L430" s="256"/>
      <c r="M430" s="257"/>
      <c r="N430" s="258"/>
      <c r="O430" s="258"/>
      <c r="P430" s="258"/>
      <c r="Q430" s="258"/>
      <c r="R430" s="258"/>
      <c r="S430" s="258"/>
      <c r="T430" s="259"/>
      <c r="AT430" s="260" t="s">
        <v>258</v>
      </c>
      <c r="AU430" s="260" t="s">
        <v>136</v>
      </c>
      <c r="AV430" s="13" t="s">
        <v>201</v>
      </c>
      <c r="AW430" s="13" t="s">
        <v>39</v>
      </c>
      <c r="AX430" s="13" t="s">
        <v>21</v>
      </c>
      <c r="AY430" s="260" t="s">
        <v>194</v>
      </c>
    </row>
    <row r="431" spans="2:65" s="1" customFormat="1" ht="16.5" customHeight="1">
      <c r="B431" s="40"/>
      <c r="C431" s="226" t="s">
        <v>820</v>
      </c>
      <c r="D431" s="226" t="s">
        <v>249</v>
      </c>
      <c r="E431" s="227" t="s">
        <v>821</v>
      </c>
      <c r="F431" s="228" t="s">
        <v>822</v>
      </c>
      <c r="G431" s="229" t="s">
        <v>217</v>
      </c>
      <c r="H431" s="230">
        <v>16.821</v>
      </c>
      <c r="I431" s="231"/>
      <c r="J431" s="232">
        <f>ROUND(I431*H431,2)</f>
        <v>0</v>
      </c>
      <c r="K431" s="228" t="s">
        <v>499</v>
      </c>
      <c r="L431" s="233"/>
      <c r="M431" s="234" t="s">
        <v>32</v>
      </c>
      <c r="N431" s="235" t="s">
        <v>51</v>
      </c>
      <c r="O431" s="85"/>
      <c r="P431" s="222">
        <f>O431*H431</f>
        <v>0</v>
      </c>
      <c r="Q431" s="222">
        <v>0.0015</v>
      </c>
      <c r="R431" s="222">
        <f>Q431*H431</f>
        <v>0.025231500000000004</v>
      </c>
      <c r="S431" s="222">
        <v>0</v>
      </c>
      <c r="T431" s="223">
        <f>S431*H431</f>
        <v>0</v>
      </c>
      <c r="AR431" s="224" t="s">
        <v>378</v>
      </c>
      <c r="AT431" s="224" t="s">
        <v>249</v>
      </c>
      <c r="AU431" s="224" t="s">
        <v>136</v>
      </c>
      <c r="AY431" s="18" t="s">
        <v>194</v>
      </c>
      <c r="BE431" s="225">
        <f>IF(N431="základní",J431,0)</f>
        <v>0</v>
      </c>
      <c r="BF431" s="225">
        <f>IF(N431="snížená",J431,0)</f>
        <v>0</v>
      </c>
      <c r="BG431" s="225">
        <f>IF(N431="zákl. přenesená",J431,0)</f>
        <v>0</v>
      </c>
      <c r="BH431" s="225">
        <f>IF(N431="sníž. přenesená",J431,0)</f>
        <v>0</v>
      </c>
      <c r="BI431" s="225">
        <f>IF(N431="nulová",J431,0)</f>
        <v>0</v>
      </c>
      <c r="BJ431" s="18" t="s">
        <v>136</v>
      </c>
      <c r="BK431" s="225">
        <f>ROUND(I431*H431,2)</f>
        <v>0</v>
      </c>
      <c r="BL431" s="18" t="s">
        <v>267</v>
      </c>
      <c r="BM431" s="224" t="s">
        <v>823</v>
      </c>
    </row>
    <row r="432" spans="2:51" s="12" customFormat="1" ht="12">
      <c r="B432" s="236"/>
      <c r="C432" s="237"/>
      <c r="D432" s="238" t="s">
        <v>258</v>
      </c>
      <c r="E432" s="237"/>
      <c r="F432" s="240" t="s">
        <v>824</v>
      </c>
      <c r="G432" s="237"/>
      <c r="H432" s="241">
        <v>16.821</v>
      </c>
      <c r="I432" s="242"/>
      <c r="J432" s="237"/>
      <c r="K432" s="237"/>
      <c r="L432" s="243"/>
      <c r="M432" s="244"/>
      <c r="N432" s="245"/>
      <c r="O432" s="245"/>
      <c r="P432" s="245"/>
      <c r="Q432" s="245"/>
      <c r="R432" s="245"/>
      <c r="S432" s="245"/>
      <c r="T432" s="246"/>
      <c r="AT432" s="247" t="s">
        <v>258</v>
      </c>
      <c r="AU432" s="247" t="s">
        <v>136</v>
      </c>
      <c r="AV432" s="12" t="s">
        <v>136</v>
      </c>
      <c r="AW432" s="12" t="s">
        <v>4</v>
      </c>
      <c r="AX432" s="12" t="s">
        <v>21</v>
      </c>
      <c r="AY432" s="247" t="s">
        <v>194</v>
      </c>
    </row>
    <row r="433" spans="2:65" s="1" customFormat="1" ht="16.5" customHeight="1">
      <c r="B433" s="40"/>
      <c r="C433" s="213" t="s">
        <v>825</v>
      </c>
      <c r="D433" s="213" t="s">
        <v>196</v>
      </c>
      <c r="E433" s="214" t="s">
        <v>826</v>
      </c>
      <c r="F433" s="215" t="s">
        <v>827</v>
      </c>
      <c r="G433" s="216" t="s">
        <v>217</v>
      </c>
      <c r="H433" s="217">
        <v>65</v>
      </c>
      <c r="I433" s="218"/>
      <c r="J433" s="219">
        <f>ROUND(I433*H433,2)</f>
        <v>0</v>
      </c>
      <c r="K433" s="215" t="s">
        <v>499</v>
      </c>
      <c r="L433" s="45"/>
      <c r="M433" s="220" t="s">
        <v>32</v>
      </c>
      <c r="N433" s="221" t="s">
        <v>51</v>
      </c>
      <c r="O433" s="85"/>
      <c r="P433" s="222">
        <f>O433*H433</f>
        <v>0</v>
      </c>
      <c r="Q433" s="222">
        <v>0</v>
      </c>
      <c r="R433" s="222">
        <f>Q433*H433</f>
        <v>0</v>
      </c>
      <c r="S433" s="222">
        <v>0</v>
      </c>
      <c r="T433" s="223">
        <f>S433*H433</f>
        <v>0</v>
      </c>
      <c r="AR433" s="224" t="s">
        <v>267</v>
      </c>
      <c r="AT433" s="224" t="s">
        <v>196</v>
      </c>
      <c r="AU433" s="224" t="s">
        <v>136</v>
      </c>
      <c r="AY433" s="18" t="s">
        <v>194</v>
      </c>
      <c r="BE433" s="225">
        <f>IF(N433="základní",J433,0)</f>
        <v>0</v>
      </c>
      <c r="BF433" s="225">
        <f>IF(N433="snížená",J433,0)</f>
        <v>0</v>
      </c>
      <c r="BG433" s="225">
        <f>IF(N433="zákl. přenesená",J433,0)</f>
        <v>0</v>
      </c>
      <c r="BH433" s="225">
        <f>IF(N433="sníž. přenesená",J433,0)</f>
        <v>0</v>
      </c>
      <c r="BI433" s="225">
        <f>IF(N433="nulová",J433,0)</f>
        <v>0</v>
      </c>
      <c r="BJ433" s="18" t="s">
        <v>136</v>
      </c>
      <c r="BK433" s="225">
        <f>ROUND(I433*H433,2)</f>
        <v>0</v>
      </c>
      <c r="BL433" s="18" t="s">
        <v>267</v>
      </c>
      <c r="BM433" s="224" t="s">
        <v>828</v>
      </c>
    </row>
    <row r="434" spans="2:65" s="1" customFormat="1" ht="16.5" customHeight="1">
      <c r="B434" s="40"/>
      <c r="C434" s="226" t="s">
        <v>829</v>
      </c>
      <c r="D434" s="226" t="s">
        <v>249</v>
      </c>
      <c r="E434" s="227" t="s">
        <v>830</v>
      </c>
      <c r="F434" s="228" t="s">
        <v>831</v>
      </c>
      <c r="G434" s="229" t="s">
        <v>199</v>
      </c>
      <c r="H434" s="230">
        <v>1</v>
      </c>
      <c r="I434" s="231"/>
      <c r="J434" s="232">
        <f>ROUND(I434*H434,2)</f>
        <v>0</v>
      </c>
      <c r="K434" s="228" t="s">
        <v>499</v>
      </c>
      <c r="L434" s="233"/>
      <c r="M434" s="234" t="s">
        <v>32</v>
      </c>
      <c r="N434" s="235" t="s">
        <v>51</v>
      </c>
      <c r="O434" s="85"/>
      <c r="P434" s="222">
        <f>O434*H434</f>
        <v>0</v>
      </c>
      <c r="Q434" s="222">
        <v>0.02</v>
      </c>
      <c r="R434" s="222">
        <f>Q434*H434</f>
        <v>0.02</v>
      </c>
      <c r="S434" s="222">
        <v>0</v>
      </c>
      <c r="T434" s="223">
        <f>S434*H434</f>
        <v>0</v>
      </c>
      <c r="AR434" s="224" t="s">
        <v>378</v>
      </c>
      <c r="AT434" s="224" t="s">
        <v>249</v>
      </c>
      <c r="AU434" s="224" t="s">
        <v>136</v>
      </c>
      <c r="AY434" s="18" t="s">
        <v>194</v>
      </c>
      <c r="BE434" s="225">
        <f>IF(N434="základní",J434,0)</f>
        <v>0</v>
      </c>
      <c r="BF434" s="225">
        <f>IF(N434="snížená",J434,0)</f>
        <v>0</v>
      </c>
      <c r="BG434" s="225">
        <f>IF(N434="zákl. přenesená",J434,0)</f>
        <v>0</v>
      </c>
      <c r="BH434" s="225">
        <f>IF(N434="sníž. přenesená",J434,0)</f>
        <v>0</v>
      </c>
      <c r="BI434" s="225">
        <f>IF(N434="nulová",J434,0)</f>
        <v>0</v>
      </c>
      <c r="BJ434" s="18" t="s">
        <v>136</v>
      </c>
      <c r="BK434" s="225">
        <f>ROUND(I434*H434,2)</f>
        <v>0</v>
      </c>
      <c r="BL434" s="18" t="s">
        <v>267</v>
      </c>
      <c r="BM434" s="224" t="s">
        <v>832</v>
      </c>
    </row>
    <row r="435" spans="2:65" s="1" customFormat="1" ht="24" customHeight="1">
      <c r="B435" s="40"/>
      <c r="C435" s="213" t="s">
        <v>833</v>
      </c>
      <c r="D435" s="213" t="s">
        <v>196</v>
      </c>
      <c r="E435" s="214" t="s">
        <v>834</v>
      </c>
      <c r="F435" s="215" t="s">
        <v>835</v>
      </c>
      <c r="G435" s="216" t="s">
        <v>217</v>
      </c>
      <c r="H435" s="217">
        <v>464.17</v>
      </c>
      <c r="I435" s="218"/>
      <c r="J435" s="219">
        <f>ROUND(I435*H435,2)</f>
        <v>0</v>
      </c>
      <c r="K435" s="215" t="s">
        <v>200</v>
      </c>
      <c r="L435" s="45"/>
      <c r="M435" s="220" t="s">
        <v>32</v>
      </c>
      <c r="N435" s="221" t="s">
        <v>51</v>
      </c>
      <c r="O435" s="85"/>
      <c r="P435" s="222">
        <f>O435*H435</f>
        <v>0</v>
      </c>
      <c r="Q435" s="222">
        <v>0</v>
      </c>
      <c r="R435" s="222">
        <f>Q435*H435</f>
        <v>0</v>
      </c>
      <c r="S435" s="222">
        <v>0</v>
      </c>
      <c r="T435" s="223">
        <f>S435*H435</f>
        <v>0</v>
      </c>
      <c r="AR435" s="224" t="s">
        <v>267</v>
      </c>
      <c r="AT435" s="224" t="s">
        <v>196</v>
      </c>
      <c r="AU435" s="224" t="s">
        <v>136</v>
      </c>
      <c r="AY435" s="18" t="s">
        <v>194</v>
      </c>
      <c r="BE435" s="225">
        <f>IF(N435="základní",J435,0)</f>
        <v>0</v>
      </c>
      <c r="BF435" s="225">
        <f>IF(N435="snížená",J435,0)</f>
        <v>0</v>
      </c>
      <c r="BG435" s="225">
        <f>IF(N435="zákl. přenesená",J435,0)</f>
        <v>0</v>
      </c>
      <c r="BH435" s="225">
        <f>IF(N435="sníž. přenesená",J435,0)</f>
        <v>0</v>
      </c>
      <c r="BI435" s="225">
        <f>IF(N435="nulová",J435,0)</f>
        <v>0</v>
      </c>
      <c r="BJ435" s="18" t="s">
        <v>136</v>
      </c>
      <c r="BK435" s="225">
        <f>ROUND(I435*H435,2)</f>
        <v>0</v>
      </c>
      <c r="BL435" s="18" t="s">
        <v>267</v>
      </c>
      <c r="BM435" s="224" t="s">
        <v>836</v>
      </c>
    </row>
    <row r="436" spans="2:65" s="1" customFormat="1" ht="16.5" customHeight="1">
      <c r="B436" s="40"/>
      <c r="C436" s="226" t="s">
        <v>837</v>
      </c>
      <c r="D436" s="226" t="s">
        <v>249</v>
      </c>
      <c r="E436" s="227" t="s">
        <v>838</v>
      </c>
      <c r="F436" s="228" t="s">
        <v>839</v>
      </c>
      <c r="G436" s="229" t="s">
        <v>217</v>
      </c>
      <c r="H436" s="230">
        <v>140</v>
      </c>
      <c r="I436" s="231"/>
      <c r="J436" s="232">
        <f>ROUND(I436*H436,2)</f>
        <v>0</v>
      </c>
      <c r="K436" s="228" t="s">
        <v>32</v>
      </c>
      <c r="L436" s="233"/>
      <c r="M436" s="234" t="s">
        <v>32</v>
      </c>
      <c r="N436" s="235" t="s">
        <v>51</v>
      </c>
      <c r="O436" s="85"/>
      <c r="P436" s="222">
        <f>O436*H436</f>
        <v>0</v>
      </c>
      <c r="Q436" s="222">
        <v>0.009</v>
      </c>
      <c r="R436" s="222">
        <f>Q436*H436</f>
        <v>1.26</v>
      </c>
      <c r="S436" s="222">
        <v>0</v>
      </c>
      <c r="T436" s="223">
        <f>S436*H436</f>
        <v>0</v>
      </c>
      <c r="AR436" s="224" t="s">
        <v>378</v>
      </c>
      <c r="AT436" s="224" t="s">
        <v>249</v>
      </c>
      <c r="AU436" s="224" t="s">
        <v>136</v>
      </c>
      <c r="AY436" s="18" t="s">
        <v>194</v>
      </c>
      <c r="BE436" s="225">
        <f>IF(N436="základní",J436,0)</f>
        <v>0</v>
      </c>
      <c r="BF436" s="225">
        <f>IF(N436="snížená",J436,0)</f>
        <v>0</v>
      </c>
      <c r="BG436" s="225">
        <f>IF(N436="zákl. přenesená",J436,0)</f>
        <v>0</v>
      </c>
      <c r="BH436" s="225">
        <f>IF(N436="sníž. přenesená",J436,0)</f>
        <v>0</v>
      </c>
      <c r="BI436" s="225">
        <f>IF(N436="nulová",J436,0)</f>
        <v>0</v>
      </c>
      <c r="BJ436" s="18" t="s">
        <v>136</v>
      </c>
      <c r="BK436" s="225">
        <f>ROUND(I436*H436,2)</f>
        <v>0</v>
      </c>
      <c r="BL436" s="18" t="s">
        <v>267</v>
      </c>
      <c r="BM436" s="224" t="s">
        <v>840</v>
      </c>
    </row>
    <row r="437" spans="2:47" s="1" customFormat="1" ht="12">
      <c r="B437" s="40"/>
      <c r="C437" s="41"/>
      <c r="D437" s="238" t="s">
        <v>264</v>
      </c>
      <c r="E437" s="41"/>
      <c r="F437" s="248" t="s">
        <v>512</v>
      </c>
      <c r="G437" s="41"/>
      <c r="H437" s="41"/>
      <c r="I437" s="137"/>
      <c r="J437" s="41"/>
      <c r="K437" s="41"/>
      <c r="L437" s="45"/>
      <c r="M437" s="249"/>
      <c r="N437" s="85"/>
      <c r="O437" s="85"/>
      <c r="P437" s="85"/>
      <c r="Q437" s="85"/>
      <c r="R437" s="85"/>
      <c r="S437" s="85"/>
      <c r="T437" s="86"/>
      <c r="AT437" s="18" t="s">
        <v>264</v>
      </c>
      <c r="AU437" s="18" t="s">
        <v>136</v>
      </c>
    </row>
    <row r="438" spans="2:51" s="12" customFormat="1" ht="12">
      <c r="B438" s="236"/>
      <c r="C438" s="237"/>
      <c r="D438" s="238" t="s">
        <v>258</v>
      </c>
      <c r="E438" s="239" t="s">
        <v>32</v>
      </c>
      <c r="F438" s="240" t="s">
        <v>841</v>
      </c>
      <c r="G438" s="237"/>
      <c r="H438" s="241">
        <v>140</v>
      </c>
      <c r="I438" s="242"/>
      <c r="J438" s="237"/>
      <c r="K438" s="237"/>
      <c r="L438" s="243"/>
      <c r="M438" s="244"/>
      <c r="N438" s="245"/>
      <c r="O438" s="245"/>
      <c r="P438" s="245"/>
      <c r="Q438" s="245"/>
      <c r="R438" s="245"/>
      <c r="S438" s="245"/>
      <c r="T438" s="246"/>
      <c r="AT438" s="247" t="s">
        <v>258</v>
      </c>
      <c r="AU438" s="247" t="s">
        <v>136</v>
      </c>
      <c r="AV438" s="12" t="s">
        <v>136</v>
      </c>
      <c r="AW438" s="12" t="s">
        <v>39</v>
      </c>
      <c r="AX438" s="12" t="s">
        <v>21</v>
      </c>
      <c r="AY438" s="247" t="s">
        <v>194</v>
      </c>
    </row>
    <row r="439" spans="2:65" s="1" customFormat="1" ht="16.5" customHeight="1">
      <c r="B439" s="40"/>
      <c r="C439" s="226" t="s">
        <v>842</v>
      </c>
      <c r="D439" s="226" t="s">
        <v>249</v>
      </c>
      <c r="E439" s="227" t="s">
        <v>843</v>
      </c>
      <c r="F439" s="228" t="s">
        <v>844</v>
      </c>
      <c r="G439" s="229" t="s">
        <v>217</v>
      </c>
      <c r="H439" s="230">
        <v>140</v>
      </c>
      <c r="I439" s="231"/>
      <c r="J439" s="232">
        <f>ROUND(I439*H439,2)</f>
        <v>0</v>
      </c>
      <c r="K439" s="228" t="s">
        <v>32</v>
      </c>
      <c r="L439" s="233"/>
      <c r="M439" s="234" t="s">
        <v>32</v>
      </c>
      <c r="N439" s="235" t="s">
        <v>51</v>
      </c>
      <c r="O439" s="85"/>
      <c r="P439" s="222">
        <f>O439*H439</f>
        <v>0</v>
      </c>
      <c r="Q439" s="222">
        <v>0.009</v>
      </c>
      <c r="R439" s="222">
        <f>Q439*H439</f>
        <v>1.26</v>
      </c>
      <c r="S439" s="222">
        <v>0</v>
      </c>
      <c r="T439" s="223">
        <f>S439*H439</f>
        <v>0</v>
      </c>
      <c r="AR439" s="224" t="s">
        <v>378</v>
      </c>
      <c r="AT439" s="224" t="s">
        <v>249</v>
      </c>
      <c r="AU439" s="224" t="s">
        <v>136</v>
      </c>
      <c r="AY439" s="18" t="s">
        <v>194</v>
      </c>
      <c r="BE439" s="225">
        <f>IF(N439="základní",J439,0)</f>
        <v>0</v>
      </c>
      <c r="BF439" s="225">
        <f>IF(N439="snížená",J439,0)</f>
        <v>0</v>
      </c>
      <c r="BG439" s="225">
        <f>IF(N439="zákl. přenesená",J439,0)</f>
        <v>0</v>
      </c>
      <c r="BH439" s="225">
        <f>IF(N439="sníž. přenesená",J439,0)</f>
        <v>0</v>
      </c>
      <c r="BI439" s="225">
        <f>IF(N439="nulová",J439,0)</f>
        <v>0</v>
      </c>
      <c r="BJ439" s="18" t="s">
        <v>136</v>
      </c>
      <c r="BK439" s="225">
        <f>ROUND(I439*H439,2)</f>
        <v>0</v>
      </c>
      <c r="BL439" s="18" t="s">
        <v>267</v>
      </c>
      <c r="BM439" s="224" t="s">
        <v>845</v>
      </c>
    </row>
    <row r="440" spans="2:47" s="1" customFormat="1" ht="12">
      <c r="B440" s="40"/>
      <c r="C440" s="41"/>
      <c r="D440" s="238" t="s">
        <v>264</v>
      </c>
      <c r="E440" s="41"/>
      <c r="F440" s="248" t="s">
        <v>512</v>
      </c>
      <c r="G440" s="41"/>
      <c r="H440" s="41"/>
      <c r="I440" s="137"/>
      <c r="J440" s="41"/>
      <c r="K440" s="41"/>
      <c r="L440" s="45"/>
      <c r="M440" s="249"/>
      <c r="N440" s="85"/>
      <c r="O440" s="85"/>
      <c r="P440" s="85"/>
      <c r="Q440" s="85"/>
      <c r="R440" s="85"/>
      <c r="S440" s="85"/>
      <c r="T440" s="86"/>
      <c r="AT440" s="18" t="s">
        <v>264</v>
      </c>
      <c r="AU440" s="18" t="s">
        <v>136</v>
      </c>
    </row>
    <row r="441" spans="2:51" s="12" customFormat="1" ht="12">
      <c r="B441" s="236"/>
      <c r="C441" s="237"/>
      <c r="D441" s="238" t="s">
        <v>258</v>
      </c>
      <c r="E441" s="239" t="s">
        <v>32</v>
      </c>
      <c r="F441" s="240" t="s">
        <v>841</v>
      </c>
      <c r="G441" s="237"/>
      <c r="H441" s="241">
        <v>140</v>
      </c>
      <c r="I441" s="242"/>
      <c r="J441" s="237"/>
      <c r="K441" s="237"/>
      <c r="L441" s="243"/>
      <c r="M441" s="244"/>
      <c r="N441" s="245"/>
      <c r="O441" s="245"/>
      <c r="P441" s="245"/>
      <c r="Q441" s="245"/>
      <c r="R441" s="245"/>
      <c r="S441" s="245"/>
      <c r="T441" s="246"/>
      <c r="AT441" s="247" t="s">
        <v>258</v>
      </c>
      <c r="AU441" s="247" t="s">
        <v>136</v>
      </c>
      <c r="AV441" s="12" t="s">
        <v>136</v>
      </c>
      <c r="AW441" s="12" t="s">
        <v>39</v>
      </c>
      <c r="AX441" s="12" t="s">
        <v>21</v>
      </c>
      <c r="AY441" s="247" t="s">
        <v>194</v>
      </c>
    </row>
    <row r="442" spans="2:65" s="1" customFormat="1" ht="16.5" customHeight="1">
      <c r="B442" s="40"/>
      <c r="C442" s="226" t="s">
        <v>846</v>
      </c>
      <c r="D442" s="226" t="s">
        <v>249</v>
      </c>
      <c r="E442" s="227" t="s">
        <v>847</v>
      </c>
      <c r="F442" s="228" t="s">
        <v>848</v>
      </c>
      <c r="G442" s="229" t="s">
        <v>217</v>
      </c>
      <c r="H442" s="230">
        <v>169.433</v>
      </c>
      <c r="I442" s="231"/>
      <c r="J442" s="232">
        <f>ROUND(I442*H442,2)</f>
        <v>0</v>
      </c>
      <c r="K442" s="228" t="s">
        <v>200</v>
      </c>
      <c r="L442" s="233"/>
      <c r="M442" s="234" t="s">
        <v>32</v>
      </c>
      <c r="N442" s="235" t="s">
        <v>51</v>
      </c>
      <c r="O442" s="85"/>
      <c r="P442" s="222">
        <f>O442*H442</f>
        <v>0</v>
      </c>
      <c r="Q442" s="222">
        <v>0.0002</v>
      </c>
      <c r="R442" s="222">
        <f>Q442*H442</f>
        <v>0.0338866</v>
      </c>
      <c r="S442" s="222">
        <v>0</v>
      </c>
      <c r="T442" s="223">
        <f>S442*H442</f>
        <v>0</v>
      </c>
      <c r="AR442" s="224" t="s">
        <v>378</v>
      </c>
      <c r="AT442" s="224" t="s">
        <v>249</v>
      </c>
      <c r="AU442" s="224" t="s">
        <v>136</v>
      </c>
      <c r="AY442" s="18" t="s">
        <v>194</v>
      </c>
      <c r="BE442" s="225">
        <f>IF(N442="základní",J442,0)</f>
        <v>0</v>
      </c>
      <c r="BF442" s="225">
        <f>IF(N442="snížená",J442,0)</f>
        <v>0</v>
      </c>
      <c r="BG442" s="225">
        <f>IF(N442="zákl. přenesená",J442,0)</f>
        <v>0</v>
      </c>
      <c r="BH442" s="225">
        <f>IF(N442="sníž. přenesená",J442,0)</f>
        <v>0</v>
      </c>
      <c r="BI442" s="225">
        <f>IF(N442="nulová",J442,0)</f>
        <v>0</v>
      </c>
      <c r="BJ442" s="18" t="s">
        <v>136</v>
      </c>
      <c r="BK442" s="225">
        <f>ROUND(I442*H442,2)</f>
        <v>0</v>
      </c>
      <c r="BL442" s="18" t="s">
        <v>267</v>
      </c>
      <c r="BM442" s="224" t="s">
        <v>849</v>
      </c>
    </row>
    <row r="443" spans="2:47" s="1" customFormat="1" ht="12">
      <c r="B443" s="40"/>
      <c r="C443" s="41"/>
      <c r="D443" s="238" t="s">
        <v>264</v>
      </c>
      <c r="E443" s="41"/>
      <c r="F443" s="248" t="s">
        <v>512</v>
      </c>
      <c r="G443" s="41"/>
      <c r="H443" s="41"/>
      <c r="I443" s="137"/>
      <c r="J443" s="41"/>
      <c r="K443" s="41"/>
      <c r="L443" s="45"/>
      <c r="M443" s="249"/>
      <c r="N443" s="85"/>
      <c r="O443" s="85"/>
      <c r="P443" s="85"/>
      <c r="Q443" s="85"/>
      <c r="R443" s="85"/>
      <c r="S443" s="85"/>
      <c r="T443" s="86"/>
      <c r="AT443" s="18" t="s">
        <v>264</v>
      </c>
      <c r="AU443" s="18" t="s">
        <v>136</v>
      </c>
    </row>
    <row r="444" spans="2:51" s="12" customFormat="1" ht="12">
      <c r="B444" s="236"/>
      <c r="C444" s="237"/>
      <c r="D444" s="238" t="s">
        <v>258</v>
      </c>
      <c r="E444" s="239" t="s">
        <v>32</v>
      </c>
      <c r="F444" s="240" t="s">
        <v>850</v>
      </c>
      <c r="G444" s="237"/>
      <c r="H444" s="241">
        <v>169.433</v>
      </c>
      <c r="I444" s="242"/>
      <c r="J444" s="237"/>
      <c r="K444" s="237"/>
      <c r="L444" s="243"/>
      <c r="M444" s="244"/>
      <c r="N444" s="245"/>
      <c r="O444" s="245"/>
      <c r="P444" s="245"/>
      <c r="Q444" s="245"/>
      <c r="R444" s="245"/>
      <c r="S444" s="245"/>
      <c r="T444" s="246"/>
      <c r="AT444" s="247" t="s">
        <v>258</v>
      </c>
      <c r="AU444" s="247" t="s">
        <v>136</v>
      </c>
      <c r="AV444" s="12" t="s">
        <v>136</v>
      </c>
      <c r="AW444" s="12" t="s">
        <v>39</v>
      </c>
      <c r="AX444" s="12" t="s">
        <v>21</v>
      </c>
      <c r="AY444" s="247" t="s">
        <v>194</v>
      </c>
    </row>
    <row r="445" spans="2:65" s="1" customFormat="1" ht="24" customHeight="1">
      <c r="B445" s="40"/>
      <c r="C445" s="213" t="s">
        <v>851</v>
      </c>
      <c r="D445" s="213" t="s">
        <v>196</v>
      </c>
      <c r="E445" s="214" t="s">
        <v>852</v>
      </c>
      <c r="F445" s="215" t="s">
        <v>853</v>
      </c>
      <c r="G445" s="216" t="s">
        <v>217</v>
      </c>
      <c r="H445" s="217">
        <v>150</v>
      </c>
      <c r="I445" s="218"/>
      <c r="J445" s="219">
        <f>ROUND(I445*H445,2)</f>
        <v>0</v>
      </c>
      <c r="K445" s="215" t="s">
        <v>200</v>
      </c>
      <c r="L445" s="45"/>
      <c r="M445" s="220" t="s">
        <v>32</v>
      </c>
      <c r="N445" s="221" t="s">
        <v>51</v>
      </c>
      <c r="O445" s="85"/>
      <c r="P445" s="222">
        <f>O445*H445</f>
        <v>0</v>
      </c>
      <c r="Q445" s="222">
        <v>0</v>
      </c>
      <c r="R445" s="222">
        <f>Q445*H445</f>
        <v>0</v>
      </c>
      <c r="S445" s="222">
        <v>0</v>
      </c>
      <c r="T445" s="223">
        <f>S445*H445</f>
        <v>0</v>
      </c>
      <c r="AR445" s="224" t="s">
        <v>267</v>
      </c>
      <c r="AT445" s="224" t="s">
        <v>196</v>
      </c>
      <c r="AU445" s="224" t="s">
        <v>136</v>
      </c>
      <c r="AY445" s="18" t="s">
        <v>194</v>
      </c>
      <c r="BE445" s="225">
        <f>IF(N445="základní",J445,0)</f>
        <v>0</v>
      </c>
      <c r="BF445" s="225">
        <f>IF(N445="snížená",J445,0)</f>
        <v>0</v>
      </c>
      <c r="BG445" s="225">
        <f>IF(N445="zákl. přenesená",J445,0)</f>
        <v>0</v>
      </c>
      <c r="BH445" s="225">
        <f>IF(N445="sníž. přenesená",J445,0)</f>
        <v>0</v>
      </c>
      <c r="BI445" s="225">
        <f>IF(N445="nulová",J445,0)</f>
        <v>0</v>
      </c>
      <c r="BJ445" s="18" t="s">
        <v>136</v>
      </c>
      <c r="BK445" s="225">
        <f>ROUND(I445*H445,2)</f>
        <v>0</v>
      </c>
      <c r="BL445" s="18" t="s">
        <v>267</v>
      </c>
      <c r="BM445" s="224" t="s">
        <v>854</v>
      </c>
    </row>
    <row r="446" spans="2:65" s="1" customFormat="1" ht="16.5" customHeight="1">
      <c r="B446" s="40"/>
      <c r="C446" s="226" t="s">
        <v>855</v>
      </c>
      <c r="D446" s="226" t="s">
        <v>249</v>
      </c>
      <c r="E446" s="227" t="s">
        <v>856</v>
      </c>
      <c r="F446" s="228" t="s">
        <v>857</v>
      </c>
      <c r="G446" s="229" t="s">
        <v>217</v>
      </c>
      <c r="H446" s="230">
        <v>165</v>
      </c>
      <c r="I446" s="231"/>
      <c r="J446" s="232">
        <f>ROUND(I446*H446,2)</f>
        <v>0</v>
      </c>
      <c r="K446" s="228" t="s">
        <v>282</v>
      </c>
      <c r="L446" s="233"/>
      <c r="M446" s="234" t="s">
        <v>32</v>
      </c>
      <c r="N446" s="235" t="s">
        <v>51</v>
      </c>
      <c r="O446" s="85"/>
      <c r="P446" s="222">
        <f>O446*H446</f>
        <v>0</v>
      </c>
      <c r="Q446" s="222">
        <v>0.00011</v>
      </c>
      <c r="R446" s="222">
        <f>Q446*H446</f>
        <v>0.01815</v>
      </c>
      <c r="S446" s="222">
        <v>0</v>
      </c>
      <c r="T446" s="223">
        <f>S446*H446</f>
        <v>0</v>
      </c>
      <c r="AR446" s="224" t="s">
        <v>378</v>
      </c>
      <c r="AT446" s="224" t="s">
        <v>249</v>
      </c>
      <c r="AU446" s="224" t="s">
        <v>136</v>
      </c>
      <c r="AY446" s="18" t="s">
        <v>194</v>
      </c>
      <c r="BE446" s="225">
        <f>IF(N446="základní",J446,0)</f>
        <v>0</v>
      </c>
      <c r="BF446" s="225">
        <f>IF(N446="snížená",J446,0)</f>
        <v>0</v>
      </c>
      <c r="BG446" s="225">
        <f>IF(N446="zákl. přenesená",J446,0)</f>
        <v>0</v>
      </c>
      <c r="BH446" s="225">
        <f>IF(N446="sníž. přenesená",J446,0)</f>
        <v>0</v>
      </c>
      <c r="BI446" s="225">
        <f>IF(N446="nulová",J446,0)</f>
        <v>0</v>
      </c>
      <c r="BJ446" s="18" t="s">
        <v>136</v>
      </c>
      <c r="BK446" s="225">
        <f>ROUND(I446*H446,2)</f>
        <v>0</v>
      </c>
      <c r="BL446" s="18" t="s">
        <v>267</v>
      </c>
      <c r="BM446" s="224" t="s">
        <v>858</v>
      </c>
    </row>
    <row r="447" spans="2:47" s="1" customFormat="1" ht="12">
      <c r="B447" s="40"/>
      <c r="C447" s="41"/>
      <c r="D447" s="238" t="s">
        <v>264</v>
      </c>
      <c r="E447" s="41"/>
      <c r="F447" s="248" t="s">
        <v>512</v>
      </c>
      <c r="G447" s="41"/>
      <c r="H447" s="41"/>
      <c r="I447" s="137"/>
      <c r="J447" s="41"/>
      <c r="K447" s="41"/>
      <c r="L447" s="45"/>
      <c r="M447" s="249"/>
      <c r="N447" s="85"/>
      <c r="O447" s="85"/>
      <c r="P447" s="85"/>
      <c r="Q447" s="85"/>
      <c r="R447" s="85"/>
      <c r="S447" s="85"/>
      <c r="T447" s="86"/>
      <c r="AT447" s="18" t="s">
        <v>264</v>
      </c>
      <c r="AU447" s="18" t="s">
        <v>136</v>
      </c>
    </row>
    <row r="448" spans="2:51" s="12" customFormat="1" ht="12">
      <c r="B448" s="236"/>
      <c r="C448" s="237"/>
      <c r="D448" s="238" t="s">
        <v>258</v>
      </c>
      <c r="E448" s="239" t="s">
        <v>32</v>
      </c>
      <c r="F448" s="240" t="s">
        <v>418</v>
      </c>
      <c r="G448" s="237"/>
      <c r="H448" s="241">
        <v>165</v>
      </c>
      <c r="I448" s="242"/>
      <c r="J448" s="237"/>
      <c r="K448" s="237"/>
      <c r="L448" s="243"/>
      <c r="M448" s="244"/>
      <c r="N448" s="245"/>
      <c r="O448" s="245"/>
      <c r="P448" s="245"/>
      <c r="Q448" s="245"/>
      <c r="R448" s="245"/>
      <c r="S448" s="245"/>
      <c r="T448" s="246"/>
      <c r="AT448" s="247" t="s">
        <v>258</v>
      </c>
      <c r="AU448" s="247" t="s">
        <v>136</v>
      </c>
      <c r="AV448" s="12" t="s">
        <v>136</v>
      </c>
      <c r="AW448" s="12" t="s">
        <v>39</v>
      </c>
      <c r="AX448" s="12" t="s">
        <v>21</v>
      </c>
      <c r="AY448" s="247" t="s">
        <v>194</v>
      </c>
    </row>
    <row r="449" spans="2:65" s="1" customFormat="1" ht="24" customHeight="1">
      <c r="B449" s="40"/>
      <c r="C449" s="213" t="s">
        <v>859</v>
      </c>
      <c r="D449" s="213" t="s">
        <v>196</v>
      </c>
      <c r="E449" s="214" t="s">
        <v>860</v>
      </c>
      <c r="F449" s="215" t="s">
        <v>861</v>
      </c>
      <c r="G449" s="216" t="s">
        <v>242</v>
      </c>
      <c r="H449" s="217">
        <v>3.562</v>
      </c>
      <c r="I449" s="218"/>
      <c r="J449" s="219">
        <f>ROUND(I449*H449,2)</f>
        <v>0</v>
      </c>
      <c r="K449" s="215" t="s">
        <v>200</v>
      </c>
      <c r="L449" s="45"/>
      <c r="M449" s="220" t="s">
        <v>32</v>
      </c>
      <c r="N449" s="221" t="s">
        <v>51</v>
      </c>
      <c r="O449" s="85"/>
      <c r="P449" s="222">
        <f>O449*H449</f>
        <v>0</v>
      </c>
      <c r="Q449" s="222">
        <v>0</v>
      </c>
      <c r="R449" s="222">
        <f>Q449*H449</f>
        <v>0</v>
      </c>
      <c r="S449" s="222">
        <v>0</v>
      </c>
      <c r="T449" s="223">
        <f>S449*H449</f>
        <v>0</v>
      </c>
      <c r="AR449" s="224" t="s">
        <v>267</v>
      </c>
      <c r="AT449" s="224" t="s">
        <v>196</v>
      </c>
      <c r="AU449" s="224" t="s">
        <v>136</v>
      </c>
      <c r="AY449" s="18" t="s">
        <v>194</v>
      </c>
      <c r="BE449" s="225">
        <f>IF(N449="základní",J449,0)</f>
        <v>0</v>
      </c>
      <c r="BF449" s="225">
        <f>IF(N449="snížená",J449,0)</f>
        <v>0</v>
      </c>
      <c r="BG449" s="225">
        <f>IF(N449="zákl. přenesená",J449,0)</f>
        <v>0</v>
      </c>
      <c r="BH449" s="225">
        <f>IF(N449="sníž. přenesená",J449,0)</f>
        <v>0</v>
      </c>
      <c r="BI449" s="225">
        <f>IF(N449="nulová",J449,0)</f>
        <v>0</v>
      </c>
      <c r="BJ449" s="18" t="s">
        <v>136</v>
      </c>
      <c r="BK449" s="225">
        <f>ROUND(I449*H449,2)</f>
        <v>0</v>
      </c>
      <c r="BL449" s="18" t="s">
        <v>267</v>
      </c>
      <c r="BM449" s="224" t="s">
        <v>862</v>
      </c>
    </row>
    <row r="450" spans="2:63" s="11" customFormat="1" ht="22.8" customHeight="1">
      <c r="B450" s="197"/>
      <c r="C450" s="198"/>
      <c r="D450" s="199" t="s">
        <v>78</v>
      </c>
      <c r="E450" s="211" t="s">
        <v>863</v>
      </c>
      <c r="F450" s="211" t="s">
        <v>864</v>
      </c>
      <c r="G450" s="198"/>
      <c r="H450" s="198"/>
      <c r="I450" s="201"/>
      <c r="J450" s="212">
        <f>BK450</f>
        <v>0</v>
      </c>
      <c r="K450" s="198"/>
      <c r="L450" s="203"/>
      <c r="M450" s="204"/>
      <c r="N450" s="205"/>
      <c r="O450" s="205"/>
      <c r="P450" s="206">
        <f>SUM(P451:P453)</f>
        <v>0</v>
      </c>
      <c r="Q450" s="205"/>
      <c r="R450" s="206">
        <f>SUM(R451:R453)</f>
        <v>0.12772999999999998</v>
      </c>
      <c r="S450" s="205"/>
      <c r="T450" s="207">
        <f>SUM(T451:T453)</f>
        <v>0</v>
      </c>
      <c r="AR450" s="208" t="s">
        <v>136</v>
      </c>
      <c r="AT450" s="209" t="s">
        <v>78</v>
      </c>
      <c r="AU450" s="209" t="s">
        <v>21</v>
      </c>
      <c r="AY450" s="208" t="s">
        <v>194</v>
      </c>
      <c r="BK450" s="210">
        <f>SUM(BK451:BK453)</f>
        <v>0</v>
      </c>
    </row>
    <row r="451" spans="2:65" s="1" customFormat="1" ht="16.5" customHeight="1">
      <c r="B451" s="40"/>
      <c r="C451" s="213" t="s">
        <v>865</v>
      </c>
      <c r="D451" s="213" t="s">
        <v>196</v>
      </c>
      <c r="E451" s="214" t="s">
        <v>866</v>
      </c>
      <c r="F451" s="215" t="s">
        <v>867</v>
      </c>
      <c r="G451" s="216" t="s">
        <v>262</v>
      </c>
      <c r="H451" s="217">
        <v>120.5</v>
      </c>
      <c r="I451" s="218"/>
      <c r="J451" s="219">
        <f>ROUND(I451*H451,2)</f>
        <v>0</v>
      </c>
      <c r="K451" s="215" t="s">
        <v>200</v>
      </c>
      <c r="L451" s="45"/>
      <c r="M451" s="220" t="s">
        <v>32</v>
      </c>
      <c r="N451" s="221" t="s">
        <v>51</v>
      </c>
      <c r="O451" s="85"/>
      <c r="P451" s="222">
        <f>O451*H451</f>
        <v>0</v>
      </c>
      <c r="Q451" s="222">
        <v>0.00106</v>
      </c>
      <c r="R451" s="222">
        <f>Q451*H451</f>
        <v>0.12772999999999998</v>
      </c>
      <c r="S451" s="222">
        <v>0</v>
      </c>
      <c r="T451" s="223">
        <f>S451*H451</f>
        <v>0</v>
      </c>
      <c r="AR451" s="224" t="s">
        <v>267</v>
      </c>
      <c r="AT451" s="224" t="s">
        <v>196</v>
      </c>
      <c r="AU451" s="224" t="s">
        <v>136</v>
      </c>
      <c r="AY451" s="18" t="s">
        <v>194</v>
      </c>
      <c r="BE451" s="225">
        <f>IF(N451="základní",J451,0)</f>
        <v>0</v>
      </c>
      <c r="BF451" s="225">
        <f>IF(N451="snížená",J451,0)</f>
        <v>0</v>
      </c>
      <c r="BG451" s="225">
        <f>IF(N451="zákl. přenesená",J451,0)</f>
        <v>0</v>
      </c>
      <c r="BH451" s="225">
        <f>IF(N451="sníž. přenesená",J451,0)</f>
        <v>0</v>
      </c>
      <c r="BI451" s="225">
        <f>IF(N451="nulová",J451,0)</f>
        <v>0</v>
      </c>
      <c r="BJ451" s="18" t="s">
        <v>136</v>
      </c>
      <c r="BK451" s="225">
        <f>ROUND(I451*H451,2)</f>
        <v>0</v>
      </c>
      <c r="BL451" s="18" t="s">
        <v>267</v>
      </c>
      <c r="BM451" s="224" t="s">
        <v>868</v>
      </c>
    </row>
    <row r="452" spans="2:47" s="1" customFormat="1" ht="12">
      <c r="B452" s="40"/>
      <c r="C452" s="41"/>
      <c r="D452" s="238" t="s">
        <v>264</v>
      </c>
      <c r="E452" s="41"/>
      <c r="F452" s="248" t="s">
        <v>869</v>
      </c>
      <c r="G452" s="41"/>
      <c r="H452" s="41"/>
      <c r="I452" s="137"/>
      <c r="J452" s="41"/>
      <c r="K452" s="41"/>
      <c r="L452" s="45"/>
      <c r="M452" s="249"/>
      <c r="N452" s="85"/>
      <c r="O452" s="85"/>
      <c r="P452" s="85"/>
      <c r="Q452" s="85"/>
      <c r="R452" s="85"/>
      <c r="S452" s="85"/>
      <c r="T452" s="86"/>
      <c r="AT452" s="18" t="s">
        <v>264</v>
      </c>
      <c r="AU452" s="18" t="s">
        <v>136</v>
      </c>
    </row>
    <row r="453" spans="2:51" s="12" customFormat="1" ht="12">
      <c r="B453" s="236"/>
      <c r="C453" s="237"/>
      <c r="D453" s="238" t="s">
        <v>258</v>
      </c>
      <c r="E453" s="239" t="s">
        <v>32</v>
      </c>
      <c r="F453" s="240" t="s">
        <v>870</v>
      </c>
      <c r="G453" s="237"/>
      <c r="H453" s="241">
        <v>120.5</v>
      </c>
      <c r="I453" s="242"/>
      <c r="J453" s="237"/>
      <c r="K453" s="237"/>
      <c r="L453" s="243"/>
      <c r="M453" s="244"/>
      <c r="N453" s="245"/>
      <c r="O453" s="245"/>
      <c r="P453" s="245"/>
      <c r="Q453" s="245"/>
      <c r="R453" s="245"/>
      <c r="S453" s="245"/>
      <c r="T453" s="246"/>
      <c r="AT453" s="247" t="s">
        <v>258</v>
      </c>
      <c r="AU453" s="247" t="s">
        <v>136</v>
      </c>
      <c r="AV453" s="12" t="s">
        <v>136</v>
      </c>
      <c r="AW453" s="12" t="s">
        <v>39</v>
      </c>
      <c r="AX453" s="12" t="s">
        <v>21</v>
      </c>
      <c r="AY453" s="247" t="s">
        <v>194</v>
      </c>
    </row>
    <row r="454" spans="2:63" s="11" customFormat="1" ht="22.8" customHeight="1">
      <c r="B454" s="197"/>
      <c r="C454" s="198"/>
      <c r="D454" s="199" t="s">
        <v>78</v>
      </c>
      <c r="E454" s="211" t="s">
        <v>871</v>
      </c>
      <c r="F454" s="211" t="s">
        <v>872</v>
      </c>
      <c r="G454" s="198"/>
      <c r="H454" s="198"/>
      <c r="I454" s="201"/>
      <c r="J454" s="212">
        <f>BK454</f>
        <v>0</v>
      </c>
      <c r="K454" s="198"/>
      <c r="L454" s="203"/>
      <c r="M454" s="204"/>
      <c r="N454" s="205"/>
      <c r="O454" s="205"/>
      <c r="P454" s="206">
        <f>SUM(P455:P474)</f>
        <v>0</v>
      </c>
      <c r="Q454" s="205"/>
      <c r="R454" s="206">
        <f>SUM(R455:R474)</f>
        <v>10.753245000000001</v>
      </c>
      <c r="S454" s="205"/>
      <c r="T454" s="207">
        <f>SUM(T455:T474)</f>
        <v>0</v>
      </c>
      <c r="AR454" s="208" t="s">
        <v>136</v>
      </c>
      <c r="AT454" s="209" t="s">
        <v>78</v>
      </c>
      <c r="AU454" s="209" t="s">
        <v>21</v>
      </c>
      <c r="AY454" s="208" t="s">
        <v>194</v>
      </c>
      <c r="BK454" s="210">
        <f>SUM(BK455:BK474)</f>
        <v>0</v>
      </c>
    </row>
    <row r="455" spans="2:65" s="1" customFormat="1" ht="24" customHeight="1">
      <c r="B455" s="40"/>
      <c r="C455" s="213" t="s">
        <v>873</v>
      </c>
      <c r="D455" s="213" t="s">
        <v>196</v>
      </c>
      <c r="E455" s="214" t="s">
        <v>874</v>
      </c>
      <c r="F455" s="215" t="s">
        <v>875</v>
      </c>
      <c r="G455" s="216" t="s">
        <v>199</v>
      </c>
      <c r="H455" s="217">
        <v>15.3</v>
      </c>
      <c r="I455" s="218"/>
      <c r="J455" s="219">
        <f>ROUND(I455*H455,2)</f>
        <v>0</v>
      </c>
      <c r="K455" s="215" t="s">
        <v>499</v>
      </c>
      <c r="L455" s="45"/>
      <c r="M455" s="220" t="s">
        <v>32</v>
      </c>
      <c r="N455" s="221" t="s">
        <v>51</v>
      </c>
      <c r="O455" s="85"/>
      <c r="P455" s="222">
        <f>O455*H455</f>
        <v>0</v>
      </c>
      <c r="Q455" s="222">
        <v>0.00108</v>
      </c>
      <c r="R455" s="222">
        <f>Q455*H455</f>
        <v>0.016524</v>
      </c>
      <c r="S455" s="222">
        <v>0</v>
      </c>
      <c r="T455" s="223">
        <f>S455*H455</f>
        <v>0</v>
      </c>
      <c r="AR455" s="224" t="s">
        <v>267</v>
      </c>
      <c r="AT455" s="224" t="s">
        <v>196</v>
      </c>
      <c r="AU455" s="224" t="s">
        <v>136</v>
      </c>
      <c r="AY455" s="18" t="s">
        <v>194</v>
      </c>
      <c r="BE455" s="225">
        <f>IF(N455="základní",J455,0)</f>
        <v>0</v>
      </c>
      <c r="BF455" s="225">
        <f>IF(N455="snížená",J455,0)</f>
        <v>0</v>
      </c>
      <c r="BG455" s="225">
        <f>IF(N455="zákl. přenesená",J455,0)</f>
        <v>0</v>
      </c>
      <c r="BH455" s="225">
        <f>IF(N455="sníž. přenesená",J455,0)</f>
        <v>0</v>
      </c>
      <c r="BI455" s="225">
        <f>IF(N455="nulová",J455,0)</f>
        <v>0</v>
      </c>
      <c r="BJ455" s="18" t="s">
        <v>136</v>
      </c>
      <c r="BK455" s="225">
        <f>ROUND(I455*H455,2)</f>
        <v>0</v>
      </c>
      <c r="BL455" s="18" t="s">
        <v>267</v>
      </c>
      <c r="BM455" s="224" t="s">
        <v>876</v>
      </c>
    </row>
    <row r="456" spans="2:65" s="1" customFormat="1" ht="36" customHeight="1">
      <c r="B456" s="40"/>
      <c r="C456" s="213" t="s">
        <v>877</v>
      </c>
      <c r="D456" s="213" t="s">
        <v>196</v>
      </c>
      <c r="E456" s="214" t="s">
        <v>878</v>
      </c>
      <c r="F456" s="215" t="s">
        <v>879</v>
      </c>
      <c r="G456" s="216" t="s">
        <v>262</v>
      </c>
      <c r="H456" s="217">
        <v>307.76</v>
      </c>
      <c r="I456" s="218"/>
      <c r="J456" s="219">
        <f>ROUND(I456*H456,2)</f>
        <v>0</v>
      </c>
      <c r="K456" s="215" t="s">
        <v>200</v>
      </c>
      <c r="L456" s="45"/>
      <c r="M456" s="220" t="s">
        <v>32</v>
      </c>
      <c r="N456" s="221" t="s">
        <v>51</v>
      </c>
      <c r="O456" s="85"/>
      <c r="P456" s="222">
        <f>O456*H456</f>
        <v>0</v>
      </c>
      <c r="Q456" s="222">
        <v>0</v>
      </c>
      <c r="R456" s="222">
        <f>Q456*H456</f>
        <v>0</v>
      </c>
      <c r="S456" s="222">
        <v>0</v>
      </c>
      <c r="T456" s="223">
        <f>S456*H456</f>
        <v>0</v>
      </c>
      <c r="AR456" s="224" t="s">
        <v>267</v>
      </c>
      <c r="AT456" s="224" t="s">
        <v>196</v>
      </c>
      <c r="AU456" s="224" t="s">
        <v>136</v>
      </c>
      <c r="AY456" s="18" t="s">
        <v>194</v>
      </c>
      <c r="BE456" s="225">
        <f>IF(N456="základní",J456,0)</f>
        <v>0</v>
      </c>
      <c r="BF456" s="225">
        <f>IF(N456="snížená",J456,0)</f>
        <v>0</v>
      </c>
      <c r="BG456" s="225">
        <f>IF(N456="zákl. přenesená",J456,0)</f>
        <v>0</v>
      </c>
      <c r="BH456" s="225">
        <f>IF(N456="sníž. přenesená",J456,0)</f>
        <v>0</v>
      </c>
      <c r="BI456" s="225">
        <f>IF(N456="nulová",J456,0)</f>
        <v>0</v>
      </c>
      <c r="BJ456" s="18" t="s">
        <v>136</v>
      </c>
      <c r="BK456" s="225">
        <f>ROUND(I456*H456,2)</f>
        <v>0</v>
      </c>
      <c r="BL456" s="18" t="s">
        <v>267</v>
      </c>
      <c r="BM456" s="224" t="s">
        <v>880</v>
      </c>
    </row>
    <row r="457" spans="2:51" s="14" customFormat="1" ht="12">
      <c r="B457" s="261"/>
      <c r="C457" s="262"/>
      <c r="D457" s="238" t="s">
        <v>258</v>
      </c>
      <c r="E457" s="263" t="s">
        <v>32</v>
      </c>
      <c r="F457" s="264" t="s">
        <v>881</v>
      </c>
      <c r="G457" s="262"/>
      <c r="H457" s="263" t="s">
        <v>32</v>
      </c>
      <c r="I457" s="265"/>
      <c r="J457" s="262"/>
      <c r="K457" s="262"/>
      <c r="L457" s="266"/>
      <c r="M457" s="267"/>
      <c r="N457" s="268"/>
      <c r="O457" s="268"/>
      <c r="P457" s="268"/>
      <c r="Q457" s="268"/>
      <c r="R457" s="268"/>
      <c r="S457" s="268"/>
      <c r="T457" s="269"/>
      <c r="AT457" s="270" t="s">
        <v>258</v>
      </c>
      <c r="AU457" s="270" t="s">
        <v>136</v>
      </c>
      <c r="AV457" s="14" t="s">
        <v>21</v>
      </c>
      <c r="AW457" s="14" t="s">
        <v>39</v>
      </c>
      <c r="AX457" s="14" t="s">
        <v>79</v>
      </c>
      <c r="AY457" s="270" t="s">
        <v>194</v>
      </c>
    </row>
    <row r="458" spans="2:51" s="12" customFormat="1" ht="12">
      <c r="B458" s="236"/>
      <c r="C458" s="237"/>
      <c r="D458" s="238" t="s">
        <v>258</v>
      </c>
      <c r="E458" s="239" t="s">
        <v>32</v>
      </c>
      <c r="F458" s="240" t="s">
        <v>882</v>
      </c>
      <c r="G458" s="237"/>
      <c r="H458" s="241">
        <v>156.016</v>
      </c>
      <c r="I458" s="242"/>
      <c r="J458" s="237"/>
      <c r="K458" s="237"/>
      <c r="L458" s="243"/>
      <c r="M458" s="244"/>
      <c r="N458" s="245"/>
      <c r="O458" s="245"/>
      <c r="P458" s="245"/>
      <c r="Q458" s="245"/>
      <c r="R458" s="245"/>
      <c r="S458" s="245"/>
      <c r="T458" s="246"/>
      <c r="AT458" s="247" t="s">
        <v>258</v>
      </c>
      <c r="AU458" s="247" t="s">
        <v>136</v>
      </c>
      <c r="AV458" s="12" t="s">
        <v>136</v>
      </c>
      <c r="AW458" s="12" t="s">
        <v>39</v>
      </c>
      <c r="AX458" s="12" t="s">
        <v>79</v>
      </c>
      <c r="AY458" s="247" t="s">
        <v>194</v>
      </c>
    </row>
    <row r="459" spans="2:51" s="12" customFormat="1" ht="12">
      <c r="B459" s="236"/>
      <c r="C459" s="237"/>
      <c r="D459" s="238" t="s">
        <v>258</v>
      </c>
      <c r="E459" s="239" t="s">
        <v>32</v>
      </c>
      <c r="F459" s="240" t="s">
        <v>883</v>
      </c>
      <c r="G459" s="237"/>
      <c r="H459" s="241">
        <v>123.766</v>
      </c>
      <c r="I459" s="242"/>
      <c r="J459" s="237"/>
      <c r="K459" s="237"/>
      <c r="L459" s="243"/>
      <c r="M459" s="244"/>
      <c r="N459" s="245"/>
      <c r="O459" s="245"/>
      <c r="P459" s="245"/>
      <c r="Q459" s="245"/>
      <c r="R459" s="245"/>
      <c r="S459" s="245"/>
      <c r="T459" s="246"/>
      <c r="AT459" s="247" t="s">
        <v>258</v>
      </c>
      <c r="AU459" s="247" t="s">
        <v>136</v>
      </c>
      <c r="AV459" s="12" t="s">
        <v>136</v>
      </c>
      <c r="AW459" s="12" t="s">
        <v>39</v>
      </c>
      <c r="AX459" s="12" t="s">
        <v>79</v>
      </c>
      <c r="AY459" s="247" t="s">
        <v>194</v>
      </c>
    </row>
    <row r="460" spans="2:51" s="13" customFormat="1" ht="12">
      <c r="B460" s="250"/>
      <c r="C460" s="251"/>
      <c r="D460" s="238" t="s">
        <v>258</v>
      </c>
      <c r="E460" s="252" t="s">
        <v>32</v>
      </c>
      <c r="F460" s="253" t="s">
        <v>278</v>
      </c>
      <c r="G460" s="251"/>
      <c r="H460" s="254">
        <v>279.782</v>
      </c>
      <c r="I460" s="255"/>
      <c r="J460" s="251"/>
      <c r="K460" s="251"/>
      <c r="L460" s="256"/>
      <c r="M460" s="257"/>
      <c r="N460" s="258"/>
      <c r="O460" s="258"/>
      <c r="P460" s="258"/>
      <c r="Q460" s="258"/>
      <c r="R460" s="258"/>
      <c r="S460" s="258"/>
      <c r="T460" s="259"/>
      <c r="AT460" s="260" t="s">
        <v>258</v>
      </c>
      <c r="AU460" s="260" t="s">
        <v>136</v>
      </c>
      <c r="AV460" s="13" t="s">
        <v>201</v>
      </c>
      <c r="AW460" s="13" t="s">
        <v>39</v>
      </c>
      <c r="AX460" s="13" t="s">
        <v>79</v>
      </c>
      <c r="AY460" s="260" t="s">
        <v>194</v>
      </c>
    </row>
    <row r="461" spans="2:51" s="12" customFormat="1" ht="12">
      <c r="B461" s="236"/>
      <c r="C461" s="237"/>
      <c r="D461" s="238" t="s">
        <v>258</v>
      </c>
      <c r="E461" s="239" t="s">
        <v>32</v>
      </c>
      <c r="F461" s="240" t="s">
        <v>884</v>
      </c>
      <c r="G461" s="237"/>
      <c r="H461" s="241">
        <v>307.76</v>
      </c>
      <c r="I461" s="242"/>
      <c r="J461" s="237"/>
      <c r="K461" s="237"/>
      <c r="L461" s="243"/>
      <c r="M461" s="244"/>
      <c r="N461" s="245"/>
      <c r="O461" s="245"/>
      <c r="P461" s="245"/>
      <c r="Q461" s="245"/>
      <c r="R461" s="245"/>
      <c r="S461" s="245"/>
      <c r="T461" s="246"/>
      <c r="AT461" s="247" t="s">
        <v>258</v>
      </c>
      <c r="AU461" s="247" t="s">
        <v>136</v>
      </c>
      <c r="AV461" s="12" t="s">
        <v>136</v>
      </c>
      <c r="AW461" s="12" t="s">
        <v>39</v>
      </c>
      <c r="AX461" s="12" t="s">
        <v>21</v>
      </c>
      <c r="AY461" s="247" t="s">
        <v>194</v>
      </c>
    </row>
    <row r="462" spans="2:65" s="1" customFormat="1" ht="16.5" customHeight="1">
      <c r="B462" s="40"/>
      <c r="C462" s="226" t="s">
        <v>885</v>
      </c>
      <c r="D462" s="226" t="s">
        <v>249</v>
      </c>
      <c r="E462" s="227" t="s">
        <v>886</v>
      </c>
      <c r="F462" s="228" t="s">
        <v>887</v>
      </c>
      <c r="G462" s="229" t="s">
        <v>199</v>
      </c>
      <c r="H462" s="230">
        <v>11.3</v>
      </c>
      <c r="I462" s="231"/>
      <c r="J462" s="232">
        <f>ROUND(I462*H462,2)</f>
        <v>0</v>
      </c>
      <c r="K462" s="228" t="s">
        <v>282</v>
      </c>
      <c r="L462" s="233"/>
      <c r="M462" s="234" t="s">
        <v>32</v>
      </c>
      <c r="N462" s="235" t="s">
        <v>51</v>
      </c>
      <c r="O462" s="85"/>
      <c r="P462" s="222">
        <f>O462*H462</f>
        <v>0</v>
      </c>
      <c r="Q462" s="222">
        <v>0.55</v>
      </c>
      <c r="R462" s="222">
        <f>Q462*H462</f>
        <v>6.215000000000001</v>
      </c>
      <c r="S462" s="222">
        <v>0</v>
      </c>
      <c r="T462" s="223">
        <f>S462*H462</f>
        <v>0</v>
      </c>
      <c r="AR462" s="224" t="s">
        <v>378</v>
      </c>
      <c r="AT462" s="224" t="s">
        <v>249</v>
      </c>
      <c r="AU462" s="224" t="s">
        <v>136</v>
      </c>
      <c r="AY462" s="18" t="s">
        <v>194</v>
      </c>
      <c r="BE462" s="225">
        <f>IF(N462="základní",J462,0)</f>
        <v>0</v>
      </c>
      <c r="BF462" s="225">
        <f>IF(N462="snížená",J462,0)</f>
        <v>0</v>
      </c>
      <c r="BG462" s="225">
        <f>IF(N462="zákl. přenesená",J462,0)</f>
        <v>0</v>
      </c>
      <c r="BH462" s="225">
        <f>IF(N462="sníž. přenesená",J462,0)</f>
        <v>0</v>
      </c>
      <c r="BI462" s="225">
        <f>IF(N462="nulová",J462,0)</f>
        <v>0</v>
      </c>
      <c r="BJ462" s="18" t="s">
        <v>136</v>
      </c>
      <c r="BK462" s="225">
        <f>ROUND(I462*H462,2)</f>
        <v>0</v>
      </c>
      <c r="BL462" s="18" t="s">
        <v>267</v>
      </c>
      <c r="BM462" s="224" t="s">
        <v>888</v>
      </c>
    </row>
    <row r="463" spans="2:65" s="1" customFormat="1" ht="24" customHeight="1">
      <c r="B463" s="40"/>
      <c r="C463" s="213" t="s">
        <v>889</v>
      </c>
      <c r="D463" s="213" t="s">
        <v>196</v>
      </c>
      <c r="E463" s="214" t="s">
        <v>890</v>
      </c>
      <c r="F463" s="215" t="s">
        <v>891</v>
      </c>
      <c r="G463" s="216" t="s">
        <v>217</v>
      </c>
      <c r="H463" s="217">
        <v>248.6</v>
      </c>
      <c r="I463" s="218"/>
      <c r="J463" s="219">
        <f>ROUND(I463*H463,2)</f>
        <v>0</v>
      </c>
      <c r="K463" s="215" t="s">
        <v>200</v>
      </c>
      <c r="L463" s="45"/>
      <c r="M463" s="220" t="s">
        <v>32</v>
      </c>
      <c r="N463" s="221" t="s">
        <v>51</v>
      </c>
      <c r="O463" s="85"/>
      <c r="P463" s="222">
        <f>O463*H463</f>
        <v>0</v>
      </c>
      <c r="Q463" s="222">
        <v>0</v>
      </c>
      <c r="R463" s="222">
        <f>Q463*H463</f>
        <v>0</v>
      </c>
      <c r="S463" s="222">
        <v>0</v>
      </c>
      <c r="T463" s="223">
        <f>S463*H463</f>
        <v>0</v>
      </c>
      <c r="AR463" s="224" t="s">
        <v>267</v>
      </c>
      <c r="AT463" s="224" t="s">
        <v>196</v>
      </c>
      <c r="AU463" s="224" t="s">
        <v>136</v>
      </c>
      <c r="AY463" s="18" t="s">
        <v>194</v>
      </c>
      <c r="BE463" s="225">
        <f>IF(N463="základní",J463,0)</f>
        <v>0</v>
      </c>
      <c r="BF463" s="225">
        <f>IF(N463="snížená",J463,0)</f>
        <v>0</v>
      </c>
      <c r="BG463" s="225">
        <f>IF(N463="zákl. přenesená",J463,0)</f>
        <v>0</v>
      </c>
      <c r="BH463" s="225">
        <f>IF(N463="sníž. přenesená",J463,0)</f>
        <v>0</v>
      </c>
      <c r="BI463" s="225">
        <f>IF(N463="nulová",J463,0)</f>
        <v>0</v>
      </c>
      <c r="BJ463" s="18" t="s">
        <v>136</v>
      </c>
      <c r="BK463" s="225">
        <f>ROUND(I463*H463,2)</f>
        <v>0</v>
      </c>
      <c r="BL463" s="18" t="s">
        <v>267</v>
      </c>
      <c r="BM463" s="224" t="s">
        <v>892</v>
      </c>
    </row>
    <row r="464" spans="2:51" s="12" customFormat="1" ht="12">
      <c r="B464" s="236"/>
      <c r="C464" s="237"/>
      <c r="D464" s="238" t="s">
        <v>258</v>
      </c>
      <c r="E464" s="239" t="s">
        <v>32</v>
      </c>
      <c r="F464" s="240" t="s">
        <v>893</v>
      </c>
      <c r="G464" s="237"/>
      <c r="H464" s="241">
        <v>248.6</v>
      </c>
      <c r="I464" s="242"/>
      <c r="J464" s="237"/>
      <c r="K464" s="237"/>
      <c r="L464" s="243"/>
      <c r="M464" s="244"/>
      <c r="N464" s="245"/>
      <c r="O464" s="245"/>
      <c r="P464" s="245"/>
      <c r="Q464" s="245"/>
      <c r="R464" s="245"/>
      <c r="S464" s="245"/>
      <c r="T464" s="246"/>
      <c r="AT464" s="247" t="s">
        <v>258</v>
      </c>
      <c r="AU464" s="247" t="s">
        <v>136</v>
      </c>
      <c r="AV464" s="12" t="s">
        <v>136</v>
      </c>
      <c r="AW464" s="12" t="s">
        <v>39</v>
      </c>
      <c r="AX464" s="12" t="s">
        <v>21</v>
      </c>
      <c r="AY464" s="247" t="s">
        <v>194</v>
      </c>
    </row>
    <row r="465" spans="2:65" s="1" customFormat="1" ht="16.5" customHeight="1">
      <c r="B465" s="40"/>
      <c r="C465" s="226" t="s">
        <v>894</v>
      </c>
      <c r="D465" s="226" t="s">
        <v>249</v>
      </c>
      <c r="E465" s="227" t="s">
        <v>895</v>
      </c>
      <c r="F465" s="228" t="s">
        <v>896</v>
      </c>
      <c r="G465" s="229" t="s">
        <v>217</v>
      </c>
      <c r="H465" s="230">
        <v>272.8</v>
      </c>
      <c r="I465" s="231"/>
      <c r="J465" s="232">
        <f>ROUND(I465*H465,2)</f>
        <v>0</v>
      </c>
      <c r="K465" s="228" t="s">
        <v>499</v>
      </c>
      <c r="L465" s="233"/>
      <c r="M465" s="234" t="s">
        <v>32</v>
      </c>
      <c r="N465" s="235" t="s">
        <v>51</v>
      </c>
      <c r="O465" s="85"/>
      <c r="P465" s="222">
        <f>O465*H465</f>
        <v>0</v>
      </c>
      <c r="Q465" s="222">
        <v>0.0072</v>
      </c>
      <c r="R465" s="222">
        <f>Q465*H465</f>
        <v>1.9641600000000001</v>
      </c>
      <c r="S465" s="222">
        <v>0</v>
      </c>
      <c r="T465" s="223">
        <f>S465*H465</f>
        <v>0</v>
      </c>
      <c r="AR465" s="224" t="s">
        <v>378</v>
      </c>
      <c r="AT465" s="224" t="s">
        <v>249</v>
      </c>
      <c r="AU465" s="224" t="s">
        <v>136</v>
      </c>
      <c r="AY465" s="18" t="s">
        <v>194</v>
      </c>
      <c r="BE465" s="225">
        <f>IF(N465="základní",J465,0)</f>
        <v>0</v>
      </c>
      <c r="BF465" s="225">
        <f>IF(N465="snížená",J465,0)</f>
        <v>0</v>
      </c>
      <c r="BG465" s="225">
        <f>IF(N465="zákl. přenesená",J465,0)</f>
        <v>0</v>
      </c>
      <c r="BH465" s="225">
        <f>IF(N465="sníž. přenesená",J465,0)</f>
        <v>0</v>
      </c>
      <c r="BI465" s="225">
        <f>IF(N465="nulová",J465,0)</f>
        <v>0</v>
      </c>
      <c r="BJ465" s="18" t="s">
        <v>136</v>
      </c>
      <c r="BK465" s="225">
        <f>ROUND(I465*H465,2)</f>
        <v>0</v>
      </c>
      <c r="BL465" s="18" t="s">
        <v>267</v>
      </c>
      <c r="BM465" s="224" t="s">
        <v>897</v>
      </c>
    </row>
    <row r="466" spans="2:51" s="12" customFormat="1" ht="12">
      <c r="B466" s="236"/>
      <c r="C466" s="237"/>
      <c r="D466" s="238" t="s">
        <v>258</v>
      </c>
      <c r="E466" s="237"/>
      <c r="F466" s="240" t="s">
        <v>898</v>
      </c>
      <c r="G466" s="237"/>
      <c r="H466" s="241">
        <v>272.8</v>
      </c>
      <c r="I466" s="242"/>
      <c r="J466" s="237"/>
      <c r="K466" s="237"/>
      <c r="L466" s="243"/>
      <c r="M466" s="244"/>
      <c r="N466" s="245"/>
      <c r="O466" s="245"/>
      <c r="P466" s="245"/>
      <c r="Q466" s="245"/>
      <c r="R466" s="245"/>
      <c r="S466" s="245"/>
      <c r="T466" s="246"/>
      <c r="AT466" s="247" t="s">
        <v>258</v>
      </c>
      <c r="AU466" s="247" t="s">
        <v>136</v>
      </c>
      <c r="AV466" s="12" t="s">
        <v>136</v>
      </c>
      <c r="AW466" s="12" t="s">
        <v>4</v>
      </c>
      <c r="AX466" s="12" t="s">
        <v>21</v>
      </c>
      <c r="AY466" s="247" t="s">
        <v>194</v>
      </c>
    </row>
    <row r="467" spans="2:65" s="1" customFormat="1" ht="16.5" customHeight="1">
      <c r="B467" s="40"/>
      <c r="C467" s="213" t="s">
        <v>899</v>
      </c>
      <c r="D467" s="213" t="s">
        <v>196</v>
      </c>
      <c r="E467" s="214" t="s">
        <v>900</v>
      </c>
      <c r="F467" s="215" t="s">
        <v>901</v>
      </c>
      <c r="G467" s="216" t="s">
        <v>217</v>
      </c>
      <c r="H467" s="217">
        <v>59.4</v>
      </c>
      <c r="I467" s="218"/>
      <c r="J467" s="219">
        <f>ROUND(I467*H467,2)</f>
        <v>0</v>
      </c>
      <c r="K467" s="215" t="s">
        <v>200</v>
      </c>
      <c r="L467" s="45"/>
      <c r="M467" s="220" t="s">
        <v>32</v>
      </c>
      <c r="N467" s="221" t="s">
        <v>51</v>
      </c>
      <c r="O467" s="85"/>
      <c r="P467" s="222">
        <f>O467*H467</f>
        <v>0</v>
      </c>
      <c r="Q467" s="222">
        <v>0</v>
      </c>
      <c r="R467" s="222">
        <f>Q467*H467</f>
        <v>0</v>
      </c>
      <c r="S467" s="222">
        <v>0</v>
      </c>
      <c r="T467" s="223">
        <f>S467*H467</f>
        <v>0</v>
      </c>
      <c r="AR467" s="224" t="s">
        <v>267</v>
      </c>
      <c r="AT467" s="224" t="s">
        <v>196</v>
      </c>
      <c r="AU467" s="224" t="s">
        <v>136</v>
      </c>
      <c r="AY467" s="18" t="s">
        <v>194</v>
      </c>
      <c r="BE467" s="225">
        <f>IF(N467="základní",J467,0)</f>
        <v>0</v>
      </c>
      <c r="BF467" s="225">
        <f>IF(N467="snížená",J467,0)</f>
        <v>0</v>
      </c>
      <c r="BG467" s="225">
        <f>IF(N467="zákl. přenesená",J467,0)</f>
        <v>0</v>
      </c>
      <c r="BH467" s="225">
        <f>IF(N467="sníž. přenesená",J467,0)</f>
        <v>0</v>
      </c>
      <c r="BI467" s="225">
        <f>IF(N467="nulová",J467,0)</f>
        <v>0</v>
      </c>
      <c r="BJ467" s="18" t="s">
        <v>136</v>
      </c>
      <c r="BK467" s="225">
        <f>ROUND(I467*H467,2)</f>
        <v>0</v>
      </c>
      <c r="BL467" s="18" t="s">
        <v>267</v>
      </c>
      <c r="BM467" s="224" t="s">
        <v>902</v>
      </c>
    </row>
    <row r="468" spans="2:51" s="12" customFormat="1" ht="12">
      <c r="B468" s="236"/>
      <c r="C468" s="237"/>
      <c r="D468" s="238" t="s">
        <v>258</v>
      </c>
      <c r="E468" s="239" t="s">
        <v>32</v>
      </c>
      <c r="F468" s="240" t="s">
        <v>903</v>
      </c>
      <c r="G468" s="237"/>
      <c r="H468" s="241">
        <v>59.4</v>
      </c>
      <c r="I468" s="242"/>
      <c r="J468" s="237"/>
      <c r="K468" s="237"/>
      <c r="L468" s="243"/>
      <c r="M468" s="244"/>
      <c r="N468" s="245"/>
      <c r="O468" s="245"/>
      <c r="P468" s="245"/>
      <c r="Q468" s="245"/>
      <c r="R468" s="245"/>
      <c r="S468" s="245"/>
      <c r="T468" s="246"/>
      <c r="AT468" s="247" t="s">
        <v>258</v>
      </c>
      <c r="AU468" s="247" t="s">
        <v>136</v>
      </c>
      <c r="AV468" s="12" t="s">
        <v>136</v>
      </c>
      <c r="AW468" s="12" t="s">
        <v>39</v>
      </c>
      <c r="AX468" s="12" t="s">
        <v>21</v>
      </c>
      <c r="AY468" s="247" t="s">
        <v>194</v>
      </c>
    </row>
    <row r="469" spans="2:65" s="1" customFormat="1" ht="16.5" customHeight="1">
      <c r="B469" s="40"/>
      <c r="C469" s="226" t="s">
        <v>904</v>
      </c>
      <c r="D469" s="226" t="s">
        <v>249</v>
      </c>
      <c r="E469" s="227" t="s">
        <v>905</v>
      </c>
      <c r="F469" s="228" t="s">
        <v>906</v>
      </c>
      <c r="G469" s="229" t="s">
        <v>199</v>
      </c>
      <c r="H469" s="230">
        <v>2</v>
      </c>
      <c r="I469" s="231"/>
      <c r="J469" s="232">
        <f>ROUND(I469*H469,2)</f>
        <v>0</v>
      </c>
      <c r="K469" s="228" t="s">
        <v>200</v>
      </c>
      <c r="L469" s="233"/>
      <c r="M469" s="234" t="s">
        <v>32</v>
      </c>
      <c r="N469" s="235" t="s">
        <v>51</v>
      </c>
      <c r="O469" s="85"/>
      <c r="P469" s="222">
        <f>O469*H469</f>
        <v>0</v>
      </c>
      <c r="Q469" s="222">
        <v>0.55</v>
      </c>
      <c r="R469" s="222">
        <f>Q469*H469</f>
        <v>1.1</v>
      </c>
      <c r="S469" s="222">
        <v>0</v>
      </c>
      <c r="T469" s="223">
        <f>S469*H469</f>
        <v>0</v>
      </c>
      <c r="AR469" s="224" t="s">
        <v>378</v>
      </c>
      <c r="AT469" s="224" t="s">
        <v>249</v>
      </c>
      <c r="AU469" s="224" t="s">
        <v>136</v>
      </c>
      <c r="AY469" s="18" t="s">
        <v>194</v>
      </c>
      <c r="BE469" s="225">
        <f>IF(N469="základní",J469,0)</f>
        <v>0</v>
      </c>
      <c r="BF469" s="225">
        <f>IF(N469="snížená",J469,0)</f>
        <v>0</v>
      </c>
      <c r="BG469" s="225">
        <f>IF(N469="zákl. přenesená",J469,0)</f>
        <v>0</v>
      </c>
      <c r="BH469" s="225">
        <f>IF(N469="sníž. přenesená",J469,0)</f>
        <v>0</v>
      </c>
      <c r="BI469" s="225">
        <f>IF(N469="nulová",J469,0)</f>
        <v>0</v>
      </c>
      <c r="BJ469" s="18" t="s">
        <v>136</v>
      </c>
      <c r="BK469" s="225">
        <f>ROUND(I469*H469,2)</f>
        <v>0</v>
      </c>
      <c r="BL469" s="18" t="s">
        <v>267</v>
      </c>
      <c r="BM469" s="224" t="s">
        <v>907</v>
      </c>
    </row>
    <row r="470" spans="2:65" s="1" customFormat="1" ht="16.5" customHeight="1">
      <c r="B470" s="40"/>
      <c r="C470" s="213" t="s">
        <v>908</v>
      </c>
      <c r="D470" s="213" t="s">
        <v>196</v>
      </c>
      <c r="E470" s="214" t="s">
        <v>900</v>
      </c>
      <c r="F470" s="215" t="s">
        <v>901</v>
      </c>
      <c r="G470" s="216" t="s">
        <v>217</v>
      </c>
      <c r="H470" s="217">
        <v>110</v>
      </c>
      <c r="I470" s="218"/>
      <c r="J470" s="219">
        <f>ROUND(I470*H470,2)</f>
        <v>0</v>
      </c>
      <c r="K470" s="215" t="s">
        <v>200</v>
      </c>
      <c r="L470" s="45"/>
      <c r="M470" s="220" t="s">
        <v>32</v>
      </c>
      <c r="N470" s="221" t="s">
        <v>51</v>
      </c>
      <c r="O470" s="85"/>
      <c r="P470" s="222">
        <f>O470*H470</f>
        <v>0</v>
      </c>
      <c r="Q470" s="222">
        <v>0</v>
      </c>
      <c r="R470" s="222">
        <f>Q470*H470</f>
        <v>0</v>
      </c>
      <c r="S470" s="222">
        <v>0</v>
      </c>
      <c r="T470" s="223">
        <f>S470*H470</f>
        <v>0</v>
      </c>
      <c r="AR470" s="224" t="s">
        <v>267</v>
      </c>
      <c r="AT470" s="224" t="s">
        <v>196</v>
      </c>
      <c r="AU470" s="224" t="s">
        <v>136</v>
      </c>
      <c r="AY470" s="18" t="s">
        <v>194</v>
      </c>
      <c r="BE470" s="225">
        <f>IF(N470="základní",J470,0)</f>
        <v>0</v>
      </c>
      <c r="BF470" s="225">
        <f>IF(N470="snížená",J470,0)</f>
        <v>0</v>
      </c>
      <c r="BG470" s="225">
        <f>IF(N470="zákl. přenesená",J470,0)</f>
        <v>0</v>
      </c>
      <c r="BH470" s="225">
        <f>IF(N470="sníž. přenesená",J470,0)</f>
        <v>0</v>
      </c>
      <c r="BI470" s="225">
        <f>IF(N470="nulová",J470,0)</f>
        <v>0</v>
      </c>
      <c r="BJ470" s="18" t="s">
        <v>136</v>
      </c>
      <c r="BK470" s="225">
        <f>ROUND(I470*H470,2)</f>
        <v>0</v>
      </c>
      <c r="BL470" s="18" t="s">
        <v>267</v>
      </c>
      <c r="BM470" s="224" t="s">
        <v>909</v>
      </c>
    </row>
    <row r="471" spans="2:51" s="12" customFormat="1" ht="12">
      <c r="B471" s="236"/>
      <c r="C471" s="237"/>
      <c r="D471" s="238" t="s">
        <v>258</v>
      </c>
      <c r="E471" s="239" t="s">
        <v>32</v>
      </c>
      <c r="F471" s="240" t="s">
        <v>910</v>
      </c>
      <c r="G471" s="237"/>
      <c r="H471" s="241">
        <v>110</v>
      </c>
      <c r="I471" s="242"/>
      <c r="J471" s="237"/>
      <c r="K471" s="237"/>
      <c r="L471" s="243"/>
      <c r="M471" s="244"/>
      <c r="N471" s="245"/>
      <c r="O471" s="245"/>
      <c r="P471" s="245"/>
      <c r="Q471" s="245"/>
      <c r="R471" s="245"/>
      <c r="S471" s="245"/>
      <c r="T471" s="246"/>
      <c r="AT471" s="247" t="s">
        <v>258</v>
      </c>
      <c r="AU471" s="247" t="s">
        <v>136</v>
      </c>
      <c r="AV471" s="12" t="s">
        <v>136</v>
      </c>
      <c r="AW471" s="12" t="s">
        <v>39</v>
      </c>
      <c r="AX471" s="12" t="s">
        <v>21</v>
      </c>
      <c r="AY471" s="247" t="s">
        <v>194</v>
      </c>
    </row>
    <row r="472" spans="2:65" s="1" customFormat="1" ht="16.5" customHeight="1">
      <c r="B472" s="40"/>
      <c r="C472" s="226" t="s">
        <v>911</v>
      </c>
      <c r="D472" s="226" t="s">
        <v>249</v>
      </c>
      <c r="E472" s="227" t="s">
        <v>905</v>
      </c>
      <c r="F472" s="228" t="s">
        <v>906</v>
      </c>
      <c r="G472" s="229" t="s">
        <v>199</v>
      </c>
      <c r="H472" s="230">
        <v>2</v>
      </c>
      <c r="I472" s="231"/>
      <c r="J472" s="232">
        <f>ROUND(I472*H472,2)</f>
        <v>0</v>
      </c>
      <c r="K472" s="228" t="s">
        <v>200</v>
      </c>
      <c r="L472" s="233"/>
      <c r="M472" s="234" t="s">
        <v>32</v>
      </c>
      <c r="N472" s="235" t="s">
        <v>51</v>
      </c>
      <c r="O472" s="85"/>
      <c r="P472" s="222">
        <f>O472*H472</f>
        <v>0</v>
      </c>
      <c r="Q472" s="222">
        <v>0.55</v>
      </c>
      <c r="R472" s="222">
        <f>Q472*H472</f>
        <v>1.1</v>
      </c>
      <c r="S472" s="222">
        <v>0</v>
      </c>
      <c r="T472" s="223">
        <f>S472*H472</f>
        <v>0</v>
      </c>
      <c r="AR472" s="224" t="s">
        <v>378</v>
      </c>
      <c r="AT472" s="224" t="s">
        <v>249</v>
      </c>
      <c r="AU472" s="224" t="s">
        <v>136</v>
      </c>
      <c r="AY472" s="18" t="s">
        <v>194</v>
      </c>
      <c r="BE472" s="225">
        <f>IF(N472="základní",J472,0)</f>
        <v>0</v>
      </c>
      <c r="BF472" s="225">
        <f>IF(N472="snížená",J472,0)</f>
        <v>0</v>
      </c>
      <c r="BG472" s="225">
        <f>IF(N472="zákl. přenesená",J472,0)</f>
        <v>0</v>
      </c>
      <c r="BH472" s="225">
        <f>IF(N472="sníž. přenesená",J472,0)</f>
        <v>0</v>
      </c>
      <c r="BI472" s="225">
        <f>IF(N472="nulová",J472,0)</f>
        <v>0</v>
      </c>
      <c r="BJ472" s="18" t="s">
        <v>136</v>
      </c>
      <c r="BK472" s="225">
        <f>ROUND(I472*H472,2)</f>
        <v>0</v>
      </c>
      <c r="BL472" s="18" t="s">
        <v>267</v>
      </c>
      <c r="BM472" s="224" t="s">
        <v>912</v>
      </c>
    </row>
    <row r="473" spans="2:65" s="1" customFormat="1" ht="24" customHeight="1">
      <c r="B473" s="40"/>
      <c r="C473" s="213" t="s">
        <v>913</v>
      </c>
      <c r="D473" s="213" t="s">
        <v>196</v>
      </c>
      <c r="E473" s="214" t="s">
        <v>914</v>
      </c>
      <c r="F473" s="215" t="s">
        <v>915</v>
      </c>
      <c r="G473" s="216" t="s">
        <v>199</v>
      </c>
      <c r="H473" s="217">
        <v>15.3</v>
      </c>
      <c r="I473" s="218"/>
      <c r="J473" s="219">
        <f>ROUND(I473*H473,2)</f>
        <v>0</v>
      </c>
      <c r="K473" s="215" t="s">
        <v>200</v>
      </c>
      <c r="L473" s="45"/>
      <c r="M473" s="220" t="s">
        <v>32</v>
      </c>
      <c r="N473" s="221" t="s">
        <v>51</v>
      </c>
      <c r="O473" s="85"/>
      <c r="P473" s="222">
        <f>O473*H473</f>
        <v>0</v>
      </c>
      <c r="Q473" s="222">
        <v>0.02337</v>
      </c>
      <c r="R473" s="222">
        <f>Q473*H473</f>
        <v>0.357561</v>
      </c>
      <c r="S473" s="222">
        <v>0</v>
      </c>
      <c r="T473" s="223">
        <f>S473*H473</f>
        <v>0</v>
      </c>
      <c r="AR473" s="224" t="s">
        <v>267</v>
      </c>
      <c r="AT473" s="224" t="s">
        <v>196</v>
      </c>
      <c r="AU473" s="224" t="s">
        <v>136</v>
      </c>
      <c r="AY473" s="18" t="s">
        <v>194</v>
      </c>
      <c r="BE473" s="225">
        <f>IF(N473="základní",J473,0)</f>
        <v>0</v>
      </c>
      <c r="BF473" s="225">
        <f>IF(N473="snížená",J473,0)</f>
        <v>0</v>
      </c>
      <c r="BG473" s="225">
        <f>IF(N473="zákl. přenesená",J473,0)</f>
        <v>0</v>
      </c>
      <c r="BH473" s="225">
        <f>IF(N473="sníž. přenesená",J473,0)</f>
        <v>0</v>
      </c>
      <c r="BI473" s="225">
        <f>IF(N473="nulová",J473,0)</f>
        <v>0</v>
      </c>
      <c r="BJ473" s="18" t="s">
        <v>136</v>
      </c>
      <c r="BK473" s="225">
        <f>ROUND(I473*H473,2)</f>
        <v>0</v>
      </c>
      <c r="BL473" s="18" t="s">
        <v>267</v>
      </c>
      <c r="BM473" s="224" t="s">
        <v>916</v>
      </c>
    </row>
    <row r="474" spans="2:65" s="1" customFormat="1" ht="24" customHeight="1">
      <c r="B474" s="40"/>
      <c r="C474" s="213" t="s">
        <v>917</v>
      </c>
      <c r="D474" s="213" t="s">
        <v>196</v>
      </c>
      <c r="E474" s="214" t="s">
        <v>918</v>
      </c>
      <c r="F474" s="215" t="s">
        <v>919</v>
      </c>
      <c r="G474" s="216" t="s">
        <v>242</v>
      </c>
      <c r="H474" s="217">
        <v>10.468</v>
      </c>
      <c r="I474" s="218"/>
      <c r="J474" s="219">
        <f>ROUND(I474*H474,2)</f>
        <v>0</v>
      </c>
      <c r="K474" s="215" t="s">
        <v>200</v>
      </c>
      <c r="L474" s="45"/>
      <c r="M474" s="220" t="s">
        <v>32</v>
      </c>
      <c r="N474" s="221" t="s">
        <v>51</v>
      </c>
      <c r="O474" s="85"/>
      <c r="P474" s="222">
        <f>O474*H474</f>
        <v>0</v>
      </c>
      <c r="Q474" s="222">
        <v>0</v>
      </c>
      <c r="R474" s="222">
        <f>Q474*H474</f>
        <v>0</v>
      </c>
      <c r="S474" s="222">
        <v>0</v>
      </c>
      <c r="T474" s="223">
        <f>S474*H474</f>
        <v>0</v>
      </c>
      <c r="AR474" s="224" t="s">
        <v>267</v>
      </c>
      <c r="AT474" s="224" t="s">
        <v>196</v>
      </c>
      <c r="AU474" s="224" t="s">
        <v>136</v>
      </c>
      <c r="AY474" s="18" t="s">
        <v>194</v>
      </c>
      <c r="BE474" s="225">
        <f>IF(N474="základní",J474,0)</f>
        <v>0</v>
      </c>
      <c r="BF474" s="225">
        <f>IF(N474="snížená",J474,0)</f>
        <v>0</v>
      </c>
      <c r="BG474" s="225">
        <f>IF(N474="zákl. přenesená",J474,0)</f>
        <v>0</v>
      </c>
      <c r="BH474" s="225">
        <f>IF(N474="sníž. přenesená",J474,0)</f>
        <v>0</v>
      </c>
      <c r="BI474" s="225">
        <f>IF(N474="nulová",J474,0)</f>
        <v>0</v>
      </c>
      <c r="BJ474" s="18" t="s">
        <v>136</v>
      </c>
      <c r="BK474" s="225">
        <f>ROUND(I474*H474,2)</f>
        <v>0</v>
      </c>
      <c r="BL474" s="18" t="s">
        <v>267</v>
      </c>
      <c r="BM474" s="224" t="s">
        <v>920</v>
      </c>
    </row>
    <row r="475" spans="2:63" s="11" customFormat="1" ht="22.8" customHeight="1">
      <c r="B475" s="197"/>
      <c r="C475" s="198"/>
      <c r="D475" s="199" t="s">
        <v>78</v>
      </c>
      <c r="E475" s="211" t="s">
        <v>921</v>
      </c>
      <c r="F475" s="211" t="s">
        <v>922</v>
      </c>
      <c r="G475" s="198"/>
      <c r="H475" s="198"/>
      <c r="I475" s="201"/>
      <c r="J475" s="212">
        <f>BK475</f>
        <v>0</v>
      </c>
      <c r="K475" s="198"/>
      <c r="L475" s="203"/>
      <c r="M475" s="204"/>
      <c r="N475" s="205"/>
      <c r="O475" s="205"/>
      <c r="P475" s="206">
        <f>SUM(P476:P479)</f>
        <v>0</v>
      </c>
      <c r="Q475" s="205"/>
      <c r="R475" s="206">
        <f>SUM(R476:R479)</f>
        <v>6.532811999999999</v>
      </c>
      <c r="S475" s="205"/>
      <c r="T475" s="207">
        <f>SUM(T476:T479)</f>
        <v>0</v>
      </c>
      <c r="AR475" s="208" t="s">
        <v>136</v>
      </c>
      <c r="AT475" s="209" t="s">
        <v>78</v>
      </c>
      <c r="AU475" s="209" t="s">
        <v>21</v>
      </c>
      <c r="AY475" s="208" t="s">
        <v>194</v>
      </c>
      <c r="BK475" s="210">
        <f>SUM(BK476:BK479)</f>
        <v>0</v>
      </c>
    </row>
    <row r="476" spans="2:65" s="1" customFormat="1" ht="24" customHeight="1">
      <c r="B476" s="40"/>
      <c r="C476" s="213" t="s">
        <v>923</v>
      </c>
      <c r="D476" s="213" t="s">
        <v>196</v>
      </c>
      <c r="E476" s="214" t="s">
        <v>924</v>
      </c>
      <c r="F476" s="215" t="s">
        <v>925</v>
      </c>
      <c r="G476" s="216" t="s">
        <v>217</v>
      </c>
      <c r="H476" s="217">
        <v>178.2</v>
      </c>
      <c r="I476" s="218"/>
      <c r="J476" s="219">
        <f>ROUND(I476*H476,2)</f>
        <v>0</v>
      </c>
      <c r="K476" s="215" t="s">
        <v>499</v>
      </c>
      <c r="L476" s="45"/>
      <c r="M476" s="220" t="s">
        <v>32</v>
      </c>
      <c r="N476" s="221" t="s">
        <v>51</v>
      </c>
      <c r="O476" s="85"/>
      <c r="P476" s="222">
        <f>O476*H476</f>
        <v>0</v>
      </c>
      <c r="Q476" s="222">
        <v>0.03666</v>
      </c>
      <c r="R476" s="222">
        <f>Q476*H476</f>
        <v>6.532811999999999</v>
      </c>
      <c r="S476" s="222">
        <v>0</v>
      </c>
      <c r="T476" s="223">
        <f>S476*H476</f>
        <v>0</v>
      </c>
      <c r="AR476" s="224" t="s">
        <v>267</v>
      </c>
      <c r="AT476" s="224" t="s">
        <v>196</v>
      </c>
      <c r="AU476" s="224" t="s">
        <v>136</v>
      </c>
      <c r="AY476" s="18" t="s">
        <v>194</v>
      </c>
      <c r="BE476" s="225">
        <f>IF(N476="základní",J476,0)</f>
        <v>0</v>
      </c>
      <c r="BF476" s="225">
        <f>IF(N476="snížená",J476,0)</f>
        <v>0</v>
      </c>
      <c r="BG476" s="225">
        <f>IF(N476="zákl. přenesená",J476,0)</f>
        <v>0</v>
      </c>
      <c r="BH476" s="225">
        <f>IF(N476="sníž. přenesená",J476,0)</f>
        <v>0</v>
      </c>
      <c r="BI476" s="225">
        <f>IF(N476="nulová",J476,0)</f>
        <v>0</v>
      </c>
      <c r="BJ476" s="18" t="s">
        <v>136</v>
      </c>
      <c r="BK476" s="225">
        <f>ROUND(I476*H476,2)</f>
        <v>0</v>
      </c>
      <c r="BL476" s="18" t="s">
        <v>267</v>
      </c>
      <c r="BM476" s="224" t="s">
        <v>926</v>
      </c>
    </row>
    <row r="477" spans="2:51" s="12" customFormat="1" ht="12">
      <c r="B477" s="236"/>
      <c r="C477" s="237"/>
      <c r="D477" s="238" t="s">
        <v>258</v>
      </c>
      <c r="E477" s="239" t="s">
        <v>32</v>
      </c>
      <c r="F477" s="240" t="s">
        <v>927</v>
      </c>
      <c r="G477" s="237"/>
      <c r="H477" s="241">
        <v>178.2</v>
      </c>
      <c r="I477" s="242"/>
      <c r="J477" s="237"/>
      <c r="K477" s="237"/>
      <c r="L477" s="243"/>
      <c r="M477" s="244"/>
      <c r="N477" s="245"/>
      <c r="O477" s="245"/>
      <c r="P477" s="245"/>
      <c r="Q477" s="245"/>
      <c r="R477" s="245"/>
      <c r="S477" s="245"/>
      <c r="T477" s="246"/>
      <c r="AT477" s="247" t="s">
        <v>258</v>
      </c>
      <c r="AU477" s="247" t="s">
        <v>136</v>
      </c>
      <c r="AV477" s="12" t="s">
        <v>136</v>
      </c>
      <c r="AW477" s="12" t="s">
        <v>39</v>
      </c>
      <c r="AX477" s="12" t="s">
        <v>21</v>
      </c>
      <c r="AY477" s="247" t="s">
        <v>194</v>
      </c>
    </row>
    <row r="478" spans="2:65" s="1" customFormat="1" ht="16.5" customHeight="1">
      <c r="B478" s="40"/>
      <c r="C478" s="213" t="s">
        <v>928</v>
      </c>
      <c r="D478" s="213" t="s">
        <v>196</v>
      </c>
      <c r="E478" s="214" t="s">
        <v>929</v>
      </c>
      <c r="F478" s="215" t="s">
        <v>930</v>
      </c>
      <c r="G478" s="216" t="s">
        <v>931</v>
      </c>
      <c r="H478" s="217">
        <v>1</v>
      </c>
      <c r="I478" s="218"/>
      <c r="J478" s="219">
        <f>ROUND(I478*H478,2)</f>
        <v>0</v>
      </c>
      <c r="K478" s="215" t="s">
        <v>32</v>
      </c>
      <c r="L478" s="45"/>
      <c r="M478" s="220" t="s">
        <v>32</v>
      </c>
      <c r="N478" s="221" t="s">
        <v>51</v>
      </c>
      <c r="O478" s="85"/>
      <c r="P478" s="222">
        <f>O478*H478</f>
        <v>0</v>
      </c>
      <c r="Q478" s="222">
        <v>0</v>
      </c>
      <c r="R478" s="222">
        <f>Q478*H478</f>
        <v>0</v>
      </c>
      <c r="S478" s="222">
        <v>0</v>
      </c>
      <c r="T478" s="223">
        <f>S478*H478</f>
        <v>0</v>
      </c>
      <c r="AR478" s="224" t="s">
        <v>267</v>
      </c>
      <c r="AT478" s="224" t="s">
        <v>196</v>
      </c>
      <c r="AU478" s="224" t="s">
        <v>136</v>
      </c>
      <c r="AY478" s="18" t="s">
        <v>194</v>
      </c>
      <c r="BE478" s="225">
        <f>IF(N478="základní",J478,0)</f>
        <v>0</v>
      </c>
      <c r="BF478" s="225">
        <f>IF(N478="snížená",J478,0)</f>
        <v>0</v>
      </c>
      <c r="BG478" s="225">
        <f>IF(N478="zákl. přenesená",J478,0)</f>
        <v>0</v>
      </c>
      <c r="BH478" s="225">
        <f>IF(N478="sníž. přenesená",J478,0)</f>
        <v>0</v>
      </c>
      <c r="BI478" s="225">
        <f>IF(N478="nulová",J478,0)</f>
        <v>0</v>
      </c>
      <c r="BJ478" s="18" t="s">
        <v>136</v>
      </c>
      <c r="BK478" s="225">
        <f>ROUND(I478*H478,2)</f>
        <v>0</v>
      </c>
      <c r="BL478" s="18" t="s">
        <v>267</v>
      </c>
      <c r="BM478" s="224" t="s">
        <v>932</v>
      </c>
    </row>
    <row r="479" spans="2:65" s="1" customFormat="1" ht="36" customHeight="1">
      <c r="B479" s="40"/>
      <c r="C479" s="213" t="s">
        <v>933</v>
      </c>
      <c r="D479" s="213" t="s">
        <v>196</v>
      </c>
      <c r="E479" s="214" t="s">
        <v>934</v>
      </c>
      <c r="F479" s="215" t="s">
        <v>935</v>
      </c>
      <c r="G479" s="216" t="s">
        <v>242</v>
      </c>
      <c r="H479" s="217">
        <v>2.525</v>
      </c>
      <c r="I479" s="218"/>
      <c r="J479" s="219">
        <f>ROUND(I479*H479,2)</f>
        <v>0</v>
      </c>
      <c r="K479" s="215" t="s">
        <v>200</v>
      </c>
      <c r="L479" s="45"/>
      <c r="M479" s="220" t="s">
        <v>32</v>
      </c>
      <c r="N479" s="221" t="s">
        <v>51</v>
      </c>
      <c r="O479" s="85"/>
      <c r="P479" s="222">
        <f>O479*H479</f>
        <v>0</v>
      </c>
      <c r="Q479" s="222">
        <v>0</v>
      </c>
      <c r="R479" s="222">
        <f>Q479*H479</f>
        <v>0</v>
      </c>
      <c r="S479" s="222">
        <v>0</v>
      </c>
      <c r="T479" s="223">
        <f>S479*H479</f>
        <v>0</v>
      </c>
      <c r="AR479" s="224" t="s">
        <v>201</v>
      </c>
      <c r="AT479" s="224" t="s">
        <v>196</v>
      </c>
      <c r="AU479" s="224" t="s">
        <v>136</v>
      </c>
      <c r="AY479" s="18" t="s">
        <v>194</v>
      </c>
      <c r="BE479" s="225">
        <f>IF(N479="základní",J479,0)</f>
        <v>0</v>
      </c>
      <c r="BF479" s="225">
        <f>IF(N479="snížená",J479,0)</f>
        <v>0</v>
      </c>
      <c r="BG479" s="225">
        <f>IF(N479="zákl. přenesená",J479,0)</f>
        <v>0</v>
      </c>
      <c r="BH479" s="225">
        <f>IF(N479="sníž. přenesená",J479,0)</f>
        <v>0</v>
      </c>
      <c r="BI479" s="225">
        <f>IF(N479="nulová",J479,0)</f>
        <v>0</v>
      </c>
      <c r="BJ479" s="18" t="s">
        <v>136</v>
      </c>
      <c r="BK479" s="225">
        <f>ROUND(I479*H479,2)</f>
        <v>0</v>
      </c>
      <c r="BL479" s="18" t="s">
        <v>201</v>
      </c>
      <c r="BM479" s="224" t="s">
        <v>936</v>
      </c>
    </row>
    <row r="480" spans="2:63" s="11" customFormat="1" ht="22.8" customHeight="1">
      <c r="B480" s="197"/>
      <c r="C480" s="198"/>
      <c r="D480" s="199" t="s">
        <v>78</v>
      </c>
      <c r="E480" s="211" t="s">
        <v>937</v>
      </c>
      <c r="F480" s="211" t="s">
        <v>938</v>
      </c>
      <c r="G480" s="198"/>
      <c r="H480" s="198"/>
      <c r="I480" s="201"/>
      <c r="J480" s="212">
        <f>BK480</f>
        <v>0</v>
      </c>
      <c r="K480" s="198"/>
      <c r="L480" s="203"/>
      <c r="M480" s="204"/>
      <c r="N480" s="205"/>
      <c r="O480" s="205"/>
      <c r="P480" s="206">
        <f>SUM(P481:P491)</f>
        <v>0</v>
      </c>
      <c r="Q480" s="205"/>
      <c r="R480" s="206">
        <f>SUM(R481:R491)</f>
        <v>0.722035</v>
      </c>
      <c r="S480" s="205"/>
      <c r="T480" s="207">
        <f>SUM(T481:T491)</f>
        <v>0</v>
      </c>
      <c r="AR480" s="208" t="s">
        <v>136</v>
      </c>
      <c r="AT480" s="209" t="s">
        <v>78</v>
      </c>
      <c r="AU480" s="209" t="s">
        <v>21</v>
      </c>
      <c r="AY480" s="208" t="s">
        <v>194</v>
      </c>
      <c r="BK480" s="210">
        <f>SUM(BK481:BK491)</f>
        <v>0</v>
      </c>
    </row>
    <row r="481" spans="2:65" s="1" customFormat="1" ht="16.5" customHeight="1">
      <c r="B481" s="40"/>
      <c r="C481" s="213" t="s">
        <v>939</v>
      </c>
      <c r="D481" s="213" t="s">
        <v>196</v>
      </c>
      <c r="E481" s="214" t="s">
        <v>940</v>
      </c>
      <c r="F481" s="215" t="s">
        <v>941</v>
      </c>
      <c r="G481" s="216" t="s">
        <v>262</v>
      </c>
      <c r="H481" s="217">
        <v>33</v>
      </c>
      <c r="I481" s="218"/>
      <c r="J481" s="219">
        <f>ROUND(I481*H481,2)</f>
        <v>0</v>
      </c>
      <c r="K481" s="215" t="s">
        <v>200</v>
      </c>
      <c r="L481" s="45"/>
      <c r="M481" s="220" t="s">
        <v>32</v>
      </c>
      <c r="N481" s="221" t="s">
        <v>51</v>
      </c>
      <c r="O481" s="85"/>
      <c r="P481" s="222">
        <f>O481*H481</f>
        <v>0</v>
      </c>
      <c r="Q481" s="222">
        <v>0.00109</v>
      </c>
      <c r="R481" s="222">
        <f>Q481*H481</f>
        <v>0.03597</v>
      </c>
      <c r="S481" s="222">
        <v>0</v>
      </c>
      <c r="T481" s="223">
        <f>S481*H481</f>
        <v>0</v>
      </c>
      <c r="AR481" s="224" t="s">
        <v>267</v>
      </c>
      <c r="AT481" s="224" t="s">
        <v>196</v>
      </c>
      <c r="AU481" s="224" t="s">
        <v>136</v>
      </c>
      <c r="AY481" s="18" t="s">
        <v>194</v>
      </c>
      <c r="BE481" s="225">
        <f>IF(N481="základní",J481,0)</f>
        <v>0</v>
      </c>
      <c r="BF481" s="225">
        <f>IF(N481="snížená",J481,0)</f>
        <v>0</v>
      </c>
      <c r="BG481" s="225">
        <f>IF(N481="zákl. přenesená",J481,0)</f>
        <v>0</v>
      </c>
      <c r="BH481" s="225">
        <f>IF(N481="sníž. přenesená",J481,0)</f>
        <v>0</v>
      </c>
      <c r="BI481" s="225">
        <f>IF(N481="nulová",J481,0)</f>
        <v>0</v>
      </c>
      <c r="BJ481" s="18" t="s">
        <v>136</v>
      </c>
      <c r="BK481" s="225">
        <f>ROUND(I481*H481,2)</f>
        <v>0</v>
      </c>
      <c r="BL481" s="18" t="s">
        <v>267</v>
      </c>
      <c r="BM481" s="224" t="s">
        <v>942</v>
      </c>
    </row>
    <row r="482" spans="2:65" s="1" customFormat="1" ht="16.5" customHeight="1">
      <c r="B482" s="40"/>
      <c r="C482" s="213" t="s">
        <v>943</v>
      </c>
      <c r="D482" s="213" t="s">
        <v>196</v>
      </c>
      <c r="E482" s="214" t="s">
        <v>944</v>
      </c>
      <c r="F482" s="215" t="s">
        <v>945</v>
      </c>
      <c r="G482" s="216" t="s">
        <v>262</v>
      </c>
      <c r="H482" s="217">
        <v>13</v>
      </c>
      <c r="I482" s="218"/>
      <c r="J482" s="219">
        <f>ROUND(I482*H482,2)</f>
        <v>0</v>
      </c>
      <c r="K482" s="215" t="s">
        <v>200</v>
      </c>
      <c r="L482" s="45"/>
      <c r="M482" s="220" t="s">
        <v>32</v>
      </c>
      <c r="N482" s="221" t="s">
        <v>51</v>
      </c>
      <c r="O482" s="85"/>
      <c r="P482" s="222">
        <f>O482*H482</f>
        <v>0</v>
      </c>
      <c r="Q482" s="222">
        <v>0.0015</v>
      </c>
      <c r="R482" s="222">
        <f>Q482*H482</f>
        <v>0.0195</v>
      </c>
      <c r="S482" s="222">
        <v>0</v>
      </c>
      <c r="T482" s="223">
        <f>S482*H482</f>
        <v>0</v>
      </c>
      <c r="AR482" s="224" t="s">
        <v>267</v>
      </c>
      <c r="AT482" s="224" t="s">
        <v>196</v>
      </c>
      <c r="AU482" s="224" t="s">
        <v>136</v>
      </c>
      <c r="AY482" s="18" t="s">
        <v>194</v>
      </c>
      <c r="BE482" s="225">
        <f>IF(N482="základní",J482,0)</f>
        <v>0</v>
      </c>
      <c r="BF482" s="225">
        <f>IF(N482="snížená",J482,0)</f>
        <v>0</v>
      </c>
      <c r="BG482" s="225">
        <f>IF(N482="zákl. přenesená",J482,0)</f>
        <v>0</v>
      </c>
      <c r="BH482" s="225">
        <f>IF(N482="sníž. přenesená",J482,0)</f>
        <v>0</v>
      </c>
      <c r="BI482" s="225">
        <f>IF(N482="nulová",J482,0)</f>
        <v>0</v>
      </c>
      <c r="BJ482" s="18" t="s">
        <v>136</v>
      </c>
      <c r="BK482" s="225">
        <f>ROUND(I482*H482,2)</f>
        <v>0</v>
      </c>
      <c r="BL482" s="18" t="s">
        <v>267</v>
      </c>
      <c r="BM482" s="224" t="s">
        <v>946</v>
      </c>
    </row>
    <row r="483" spans="2:65" s="1" customFormat="1" ht="24" customHeight="1">
      <c r="B483" s="40"/>
      <c r="C483" s="213" t="s">
        <v>947</v>
      </c>
      <c r="D483" s="213" t="s">
        <v>196</v>
      </c>
      <c r="E483" s="214" t="s">
        <v>948</v>
      </c>
      <c r="F483" s="215" t="s">
        <v>949</v>
      </c>
      <c r="G483" s="216" t="s">
        <v>262</v>
      </c>
      <c r="H483" s="217">
        <v>41</v>
      </c>
      <c r="I483" s="218"/>
      <c r="J483" s="219">
        <f>ROUND(I483*H483,2)</f>
        <v>0</v>
      </c>
      <c r="K483" s="215" t="s">
        <v>200</v>
      </c>
      <c r="L483" s="45"/>
      <c r="M483" s="220" t="s">
        <v>32</v>
      </c>
      <c r="N483" s="221" t="s">
        <v>51</v>
      </c>
      <c r="O483" s="85"/>
      <c r="P483" s="222">
        <f>O483*H483</f>
        <v>0</v>
      </c>
      <c r="Q483" s="222">
        <v>0.00269</v>
      </c>
      <c r="R483" s="222">
        <f>Q483*H483</f>
        <v>0.11029</v>
      </c>
      <c r="S483" s="222">
        <v>0</v>
      </c>
      <c r="T483" s="223">
        <f>S483*H483</f>
        <v>0</v>
      </c>
      <c r="AR483" s="224" t="s">
        <v>267</v>
      </c>
      <c r="AT483" s="224" t="s">
        <v>196</v>
      </c>
      <c r="AU483" s="224" t="s">
        <v>136</v>
      </c>
      <c r="AY483" s="18" t="s">
        <v>194</v>
      </c>
      <c r="BE483" s="225">
        <f>IF(N483="základní",J483,0)</f>
        <v>0</v>
      </c>
      <c r="BF483" s="225">
        <f>IF(N483="snížená",J483,0)</f>
        <v>0</v>
      </c>
      <c r="BG483" s="225">
        <f>IF(N483="zákl. přenesená",J483,0)</f>
        <v>0</v>
      </c>
      <c r="BH483" s="225">
        <f>IF(N483="sníž. přenesená",J483,0)</f>
        <v>0</v>
      </c>
      <c r="BI483" s="225">
        <f>IF(N483="nulová",J483,0)</f>
        <v>0</v>
      </c>
      <c r="BJ483" s="18" t="s">
        <v>136</v>
      </c>
      <c r="BK483" s="225">
        <f>ROUND(I483*H483,2)</f>
        <v>0</v>
      </c>
      <c r="BL483" s="18" t="s">
        <v>267</v>
      </c>
      <c r="BM483" s="224" t="s">
        <v>950</v>
      </c>
    </row>
    <row r="484" spans="2:65" s="1" customFormat="1" ht="24" customHeight="1">
      <c r="B484" s="40"/>
      <c r="C484" s="213" t="s">
        <v>951</v>
      </c>
      <c r="D484" s="213" t="s">
        <v>196</v>
      </c>
      <c r="E484" s="214" t="s">
        <v>952</v>
      </c>
      <c r="F484" s="215" t="s">
        <v>953</v>
      </c>
      <c r="G484" s="216" t="s">
        <v>262</v>
      </c>
      <c r="H484" s="217">
        <v>36.5</v>
      </c>
      <c r="I484" s="218"/>
      <c r="J484" s="219">
        <f>ROUND(I484*H484,2)</f>
        <v>0</v>
      </c>
      <c r="K484" s="215" t="s">
        <v>200</v>
      </c>
      <c r="L484" s="45"/>
      <c r="M484" s="220" t="s">
        <v>32</v>
      </c>
      <c r="N484" s="221" t="s">
        <v>51</v>
      </c>
      <c r="O484" s="85"/>
      <c r="P484" s="222">
        <f>O484*H484</f>
        <v>0</v>
      </c>
      <c r="Q484" s="222">
        <v>0.00535</v>
      </c>
      <c r="R484" s="222">
        <f>Q484*H484</f>
        <v>0.19527499999999998</v>
      </c>
      <c r="S484" s="222">
        <v>0</v>
      </c>
      <c r="T484" s="223">
        <f>S484*H484</f>
        <v>0</v>
      </c>
      <c r="AR484" s="224" t="s">
        <v>267</v>
      </c>
      <c r="AT484" s="224" t="s">
        <v>196</v>
      </c>
      <c r="AU484" s="224" t="s">
        <v>136</v>
      </c>
      <c r="AY484" s="18" t="s">
        <v>194</v>
      </c>
      <c r="BE484" s="225">
        <f>IF(N484="základní",J484,0)</f>
        <v>0</v>
      </c>
      <c r="BF484" s="225">
        <f>IF(N484="snížená",J484,0)</f>
        <v>0</v>
      </c>
      <c r="BG484" s="225">
        <f>IF(N484="zákl. přenesená",J484,0)</f>
        <v>0</v>
      </c>
      <c r="BH484" s="225">
        <f>IF(N484="sníž. přenesená",J484,0)</f>
        <v>0</v>
      </c>
      <c r="BI484" s="225">
        <f>IF(N484="nulová",J484,0)</f>
        <v>0</v>
      </c>
      <c r="BJ484" s="18" t="s">
        <v>136</v>
      </c>
      <c r="BK484" s="225">
        <f>ROUND(I484*H484,2)</f>
        <v>0</v>
      </c>
      <c r="BL484" s="18" t="s">
        <v>267</v>
      </c>
      <c r="BM484" s="224" t="s">
        <v>954</v>
      </c>
    </row>
    <row r="485" spans="2:65" s="1" customFormat="1" ht="24" customHeight="1">
      <c r="B485" s="40"/>
      <c r="C485" s="213" t="s">
        <v>955</v>
      </c>
      <c r="D485" s="213" t="s">
        <v>196</v>
      </c>
      <c r="E485" s="214" t="s">
        <v>956</v>
      </c>
      <c r="F485" s="215" t="s">
        <v>957</v>
      </c>
      <c r="G485" s="216" t="s">
        <v>262</v>
      </c>
      <c r="H485" s="217">
        <v>50</v>
      </c>
      <c r="I485" s="218"/>
      <c r="J485" s="219">
        <f>ROUND(I485*H485,2)</f>
        <v>0</v>
      </c>
      <c r="K485" s="215" t="s">
        <v>200</v>
      </c>
      <c r="L485" s="45"/>
      <c r="M485" s="220" t="s">
        <v>32</v>
      </c>
      <c r="N485" s="221" t="s">
        <v>51</v>
      </c>
      <c r="O485" s="85"/>
      <c r="P485" s="222">
        <f>O485*H485</f>
        <v>0</v>
      </c>
      <c r="Q485" s="222">
        <v>0.00448</v>
      </c>
      <c r="R485" s="222">
        <f>Q485*H485</f>
        <v>0.22399999999999998</v>
      </c>
      <c r="S485" s="222">
        <v>0</v>
      </c>
      <c r="T485" s="223">
        <f>S485*H485</f>
        <v>0</v>
      </c>
      <c r="AR485" s="224" t="s">
        <v>267</v>
      </c>
      <c r="AT485" s="224" t="s">
        <v>196</v>
      </c>
      <c r="AU485" s="224" t="s">
        <v>136</v>
      </c>
      <c r="AY485" s="18" t="s">
        <v>194</v>
      </c>
      <c r="BE485" s="225">
        <f>IF(N485="základní",J485,0)</f>
        <v>0</v>
      </c>
      <c r="BF485" s="225">
        <f>IF(N485="snížená",J485,0)</f>
        <v>0</v>
      </c>
      <c r="BG485" s="225">
        <f>IF(N485="zákl. přenesená",J485,0)</f>
        <v>0</v>
      </c>
      <c r="BH485" s="225">
        <f>IF(N485="sníž. přenesená",J485,0)</f>
        <v>0</v>
      </c>
      <c r="BI485" s="225">
        <f>IF(N485="nulová",J485,0)</f>
        <v>0</v>
      </c>
      <c r="BJ485" s="18" t="s">
        <v>136</v>
      </c>
      <c r="BK485" s="225">
        <f>ROUND(I485*H485,2)</f>
        <v>0</v>
      </c>
      <c r="BL485" s="18" t="s">
        <v>267</v>
      </c>
      <c r="BM485" s="224" t="s">
        <v>958</v>
      </c>
    </row>
    <row r="486" spans="2:65" s="1" customFormat="1" ht="16.5" customHeight="1">
      <c r="B486" s="40"/>
      <c r="C486" s="213" t="s">
        <v>959</v>
      </c>
      <c r="D486" s="213" t="s">
        <v>196</v>
      </c>
      <c r="E486" s="214" t="s">
        <v>960</v>
      </c>
      <c r="F486" s="215" t="s">
        <v>961</v>
      </c>
      <c r="G486" s="216" t="s">
        <v>262</v>
      </c>
      <c r="H486" s="217">
        <v>30</v>
      </c>
      <c r="I486" s="218"/>
      <c r="J486" s="219">
        <f>ROUND(I486*H486,2)</f>
        <v>0</v>
      </c>
      <c r="K486" s="215" t="s">
        <v>200</v>
      </c>
      <c r="L486" s="45"/>
      <c r="M486" s="220" t="s">
        <v>32</v>
      </c>
      <c r="N486" s="221" t="s">
        <v>51</v>
      </c>
      <c r="O486" s="85"/>
      <c r="P486" s="222">
        <f>O486*H486</f>
        <v>0</v>
      </c>
      <c r="Q486" s="222">
        <v>0.00174</v>
      </c>
      <c r="R486" s="222">
        <f>Q486*H486</f>
        <v>0.0522</v>
      </c>
      <c r="S486" s="222">
        <v>0</v>
      </c>
      <c r="T486" s="223">
        <f>S486*H486</f>
        <v>0</v>
      </c>
      <c r="AR486" s="224" t="s">
        <v>267</v>
      </c>
      <c r="AT486" s="224" t="s">
        <v>196</v>
      </c>
      <c r="AU486" s="224" t="s">
        <v>136</v>
      </c>
      <c r="AY486" s="18" t="s">
        <v>194</v>
      </c>
      <c r="BE486" s="225">
        <f>IF(N486="základní",J486,0)</f>
        <v>0</v>
      </c>
      <c r="BF486" s="225">
        <f>IF(N486="snížená",J486,0)</f>
        <v>0</v>
      </c>
      <c r="BG486" s="225">
        <f>IF(N486="zákl. přenesená",J486,0)</f>
        <v>0</v>
      </c>
      <c r="BH486" s="225">
        <f>IF(N486="sníž. přenesená",J486,0)</f>
        <v>0</v>
      </c>
      <c r="BI486" s="225">
        <f>IF(N486="nulová",J486,0)</f>
        <v>0</v>
      </c>
      <c r="BJ486" s="18" t="s">
        <v>136</v>
      </c>
      <c r="BK486" s="225">
        <f>ROUND(I486*H486,2)</f>
        <v>0</v>
      </c>
      <c r="BL486" s="18" t="s">
        <v>267</v>
      </c>
      <c r="BM486" s="224" t="s">
        <v>962</v>
      </c>
    </row>
    <row r="487" spans="2:65" s="1" customFormat="1" ht="24" customHeight="1">
      <c r="B487" s="40"/>
      <c r="C487" s="213" t="s">
        <v>963</v>
      </c>
      <c r="D487" s="213" t="s">
        <v>196</v>
      </c>
      <c r="E487" s="214" t="s">
        <v>964</v>
      </c>
      <c r="F487" s="215" t="s">
        <v>965</v>
      </c>
      <c r="G487" s="216" t="s">
        <v>262</v>
      </c>
      <c r="H487" s="217">
        <v>40</v>
      </c>
      <c r="I487" s="218"/>
      <c r="J487" s="219">
        <f>ROUND(I487*H487,2)</f>
        <v>0</v>
      </c>
      <c r="K487" s="215" t="s">
        <v>200</v>
      </c>
      <c r="L487" s="45"/>
      <c r="M487" s="220" t="s">
        <v>32</v>
      </c>
      <c r="N487" s="221" t="s">
        <v>51</v>
      </c>
      <c r="O487" s="85"/>
      <c r="P487" s="222">
        <f>O487*H487</f>
        <v>0</v>
      </c>
      <c r="Q487" s="222">
        <v>0.00212</v>
      </c>
      <c r="R487" s="222">
        <f>Q487*H487</f>
        <v>0.0848</v>
      </c>
      <c r="S487" s="222">
        <v>0</v>
      </c>
      <c r="T487" s="223">
        <f>S487*H487</f>
        <v>0</v>
      </c>
      <c r="AR487" s="224" t="s">
        <v>267</v>
      </c>
      <c r="AT487" s="224" t="s">
        <v>196</v>
      </c>
      <c r="AU487" s="224" t="s">
        <v>136</v>
      </c>
      <c r="AY487" s="18" t="s">
        <v>194</v>
      </c>
      <c r="BE487" s="225">
        <f>IF(N487="základní",J487,0)</f>
        <v>0</v>
      </c>
      <c r="BF487" s="225">
        <f>IF(N487="snížená",J487,0)</f>
        <v>0</v>
      </c>
      <c r="BG487" s="225">
        <f>IF(N487="zákl. přenesená",J487,0)</f>
        <v>0</v>
      </c>
      <c r="BH487" s="225">
        <f>IF(N487="sníž. přenesená",J487,0)</f>
        <v>0</v>
      </c>
      <c r="BI487" s="225">
        <f>IF(N487="nulová",J487,0)</f>
        <v>0</v>
      </c>
      <c r="BJ487" s="18" t="s">
        <v>136</v>
      </c>
      <c r="BK487" s="225">
        <f>ROUND(I487*H487,2)</f>
        <v>0</v>
      </c>
      <c r="BL487" s="18" t="s">
        <v>267</v>
      </c>
      <c r="BM487" s="224" t="s">
        <v>966</v>
      </c>
    </row>
    <row r="488" spans="2:47" s="1" customFormat="1" ht="12">
      <c r="B488" s="40"/>
      <c r="C488" s="41"/>
      <c r="D488" s="238" t="s">
        <v>264</v>
      </c>
      <c r="E488" s="41"/>
      <c r="F488" s="248" t="s">
        <v>967</v>
      </c>
      <c r="G488" s="41"/>
      <c r="H488" s="41"/>
      <c r="I488" s="137"/>
      <c r="J488" s="41"/>
      <c r="K488" s="41"/>
      <c r="L488" s="45"/>
      <c r="M488" s="249"/>
      <c r="N488" s="85"/>
      <c r="O488" s="85"/>
      <c r="P488" s="85"/>
      <c r="Q488" s="85"/>
      <c r="R488" s="85"/>
      <c r="S488" s="85"/>
      <c r="T488" s="86"/>
      <c r="AT488" s="18" t="s">
        <v>264</v>
      </c>
      <c r="AU488" s="18" t="s">
        <v>136</v>
      </c>
    </row>
    <row r="489" spans="2:65" s="1" customFormat="1" ht="24" customHeight="1">
      <c r="B489" s="40"/>
      <c r="C489" s="213" t="s">
        <v>968</v>
      </c>
      <c r="D489" s="213" t="s">
        <v>196</v>
      </c>
      <c r="E489" s="214" t="s">
        <v>969</v>
      </c>
      <c r="F489" s="215" t="s">
        <v>970</v>
      </c>
      <c r="G489" s="216" t="s">
        <v>242</v>
      </c>
      <c r="H489" s="217">
        <v>0.722</v>
      </c>
      <c r="I489" s="218"/>
      <c r="J489" s="219">
        <f>ROUND(I489*H489,2)</f>
        <v>0</v>
      </c>
      <c r="K489" s="215" t="s">
        <v>200</v>
      </c>
      <c r="L489" s="45"/>
      <c r="M489" s="220" t="s">
        <v>32</v>
      </c>
      <c r="N489" s="221" t="s">
        <v>51</v>
      </c>
      <c r="O489" s="85"/>
      <c r="P489" s="222">
        <f>O489*H489</f>
        <v>0</v>
      </c>
      <c r="Q489" s="222">
        <v>0</v>
      </c>
      <c r="R489" s="222">
        <f>Q489*H489</f>
        <v>0</v>
      </c>
      <c r="S489" s="222">
        <v>0</v>
      </c>
      <c r="T489" s="223">
        <f>S489*H489</f>
        <v>0</v>
      </c>
      <c r="AR489" s="224" t="s">
        <v>267</v>
      </c>
      <c r="AT489" s="224" t="s">
        <v>196</v>
      </c>
      <c r="AU489" s="224" t="s">
        <v>136</v>
      </c>
      <c r="AY489" s="18" t="s">
        <v>194</v>
      </c>
      <c r="BE489" s="225">
        <f>IF(N489="základní",J489,0)</f>
        <v>0</v>
      </c>
      <c r="BF489" s="225">
        <f>IF(N489="snížená",J489,0)</f>
        <v>0</v>
      </c>
      <c r="BG489" s="225">
        <f>IF(N489="zákl. přenesená",J489,0)</f>
        <v>0</v>
      </c>
      <c r="BH489" s="225">
        <f>IF(N489="sníž. přenesená",J489,0)</f>
        <v>0</v>
      </c>
      <c r="BI489" s="225">
        <f>IF(N489="nulová",J489,0)</f>
        <v>0</v>
      </c>
      <c r="BJ489" s="18" t="s">
        <v>136</v>
      </c>
      <c r="BK489" s="225">
        <f>ROUND(I489*H489,2)</f>
        <v>0</v>
      </c>
      <c r="BL489" s="18" t="s">
        <v>267</v>
      </c>
      <c r="BM489" s="224" t="s">
        <v>971</v>
      </c>
    </row>
    <row r="490" spans="2:65" s="1" customFormat="1" ht="16.5" customHeight="1">
      <c r="B490" s="40"/>
      <c r="C490" s="213" t="s">
        <v>972</v>
      </c>
      <c r="D490" s="213" t="s">
        <v>196</v>
      </c>
      <c r="E490" s="214" t="s">
        <v>973</v>
      </c>
      <c r="F490" s="215" t="s">
        <v>974</v>
      </c>
      <c r="G490" s="216" t="s">
        <v>262</v>
      </c>
      <c r="H490" s="217">
        <v>57.5</v>
      </c>
      <c r="I490" s="218"/>
      <c r="J490" s="219">
        <f>ROUND(I490*H490,2)</f>
        <v>0</v>
      </c>
      <c r="K490" s="215" t="s">
        <v>32</v>
      </c>
      <c r="L490" s="45"/>
      <c r="M490" s="220" t="s">
        <v>32</v>
      </c>
      <c r="N490" s="221" t="s">
        <v>51</v>
      </c>
      <c r="O490" s="85"/>
      <c r="P490" s="222">
        <f>O490*H490</f>
        <v>0</v>
      </c>
      <c r="Q490" s="222">
        <v>0</v>
      </c>
      <c r="R490" s="222">
        <f>Q490*H490</f>
        <v>0</v>
      </c>
      <c r="S490" s="222">
        <v>0</v>
      </c>
      <c r="T490" s="223">
        <f>S490*H490</f>
        <v>0</v>
      </c>
      <c r="AR490" s="224" t="s">
        <v>267</v>
      </c>
      <c r="AT490" s="224" t="s">
        <v>196</v>
      </c>
      <c r="AU490" s="224" t="s">
        <v>136</v>
      </c>
      <c r="AY490" s="18" t="s">
        <v>194</v>
      </c>
      <c r="BE490" s="225">
        <f>IF(N490="základní",J490,0)</f>
        <v>0</v>
      </c>
      <c r="BF490" s="225">
        <f>IF(N490="snížená",J490,0)</f>
        <v>0</v>
      </c>
      <c r="BG490" s="225">
        <f>IF(N490="zákl. přenesená",J490,0)</f>
        <v>0</v>
      </c>
      <c r="BH490" s="225">
        <f>IF(N490="sníž. přenesená",J490,0)</f>
        <v>0</v>
      </c>
      <c r="BI490" s="225">
        <f>IF(N490="nulová",J490,0)</f>
        <v>0</v>
      </c>
      <c r="BJ490" s="18" t="s">
        <v>136</v>
      </c>
      <c r="BK490" s="225">
        <f>ROUND(I490*H490,2)</f>
        <v>0</v>
      </c>
      <c r="BL490" s="18" t="s">
        <v>267</v>
      </c>
      <c r="BM490" s="224" t="s">
        <v>975</v>
      </c>
    </row>
    <row r="491" spans="2:51" s="12" customFormat="1" ht="12">
      <c r="B491" s="236"/>
      <c r="C491" s="237"/>
      <c r="D491" s="238" t="s">
        <v>258</v>
      </c>
      <c r="E491" s="239" t="s">
        <v>32</v>
      </c>
      <c r="F491" s="240" t="s">
        <v>976</v>
      </c>
      <c r="G491" s="237"/>
      <c r="H491" s="241">
        <v>57.5</v>
      </c>
      <c r="I491" s="242"/>
      <c r="J491" s="237"/>
      <c r="K491" s="237"/>
      <c r="L491" s="243"/>
      <c r="M491" s="244"/>
      <c r="N491" s="245"/>
      <c r="O491" s="245"/>
      <c r="P491" s="245"/>
      <c r="Q491" s="245"/>
      <c r="R491" s="245"/>
      <c r="S491" s="245"/>
      <c r="T491" s="246"/>
      <c r="AT491" s="247" t="s">
        <v>258</v>
      </c>
      <c r="AU491" s="247" t="s">
        <v>136</v>
      </c>
      <c r="AV491" s="12" t="s">
        <v>136</v>
      </c>
      <c r="AW491" s="12" t="s">
        <v>39</v>
      </c>
      <c r="AX491" s="12" t="s">
        <v>21</v>
      </c>
      <c r="AY491" s="247" t="s">
        <v>194</v>
      </c>
    </row>
    <row r="492" spans="2:63" s="11" customFormat="1" ht="22.8" customHeight="1">
      <c r="B492" s="197"/>
      <c r="C492" s="198"/>
      <c r="D492" s="199" t="s">
        <v>78</v>
      </c>
      <c r="E492" s="211" t="s">
        <v>977</v>
      </c>
      <c r="F492" s="211" t="s">
        <v>978</v>
      </c>
      <c r="G492" s="198"/>
      <c r="H492" s="198"/>
      <c r="I492" s="201"/>
      <c r="J492" s="212">
        <f>BK492</f>
        <v>0</v>
      </c>
      <c r="K492" s="198"/>
      <c r="L492" s="203"/>
      <c r="M492" s="204"/>
      <c r="N492" s="205"/>
      <c r="O492" s="205"/>
      <c r="P492" s="206">
        <f>SUM(P493:P503)</f>
        <v>0</v>
      </c>
      <c r="Q492" s="205"/>
      <c r="R492" s="206">
        <f>SUM(R493:R503)</f>
        <v>6.989294800000001</v>
      </c>
      <c r="S492" s="205"/>
      <c r="T492" s="207">
        <f>SUM(T493:T503)</f>
        <v>0</v>
      </c>
      <c r="AR492" s="208" t="s">
        <v>136</v>
      </c>
      <c r="AT492" s="209" t="s">
        <v>78</v>
      </c>
      <c r="AU492" s="209" t="s">
        <v>21</v>
      </c>
      <c r="AY492" s="208" t="s">
        <v>194</v>
      </c>
      <c r="BK492" s="210">
        <f>SUM(BK493:BK503)</f>
        <v>0</v>
      </c>
    </row>
    <row r="493" spans="2:65" s="1" customFormat="1" ht="16.5" customHeight="1">
      <c r="B493" s="40"/>
      <c r="C493" s="213" t="s">
        <v>979</v>
      </c>
      <c r="D493" s="213" t="s">
        <v>196</v>
      </c>
      <c r="E493" s="214" t="s">
        <v>980</v>
      </c>
      <c r="F493" s="215" t="s">
        <v>981</v>
      </c>
      <c r="G493" s="216" t="s">
        <v>217</v>
      </c>
      <c r="H493" s="217">
        <v>206.8</v>
      </c>
      <c r="I493" s="218"/>
      <c r="J493" s="219">
        <f>ROUND(I493*H493,2)</f>
        <v>0</v>
      </c>
      <c r="K493" s="215" t="s">
        <v>200</v>
      </c>
      <c r="L493" s="45"/>
      <c r="M493" s="220" t="s">
        <v>32</v>
      </c>
      <c r="N493" s="221" t="s">
        <v>51</v>
      </c>
      <c r="O493" s="85"/>
      <c r="P493" s="222">
        <f>O493*H493</f>
        <v>0</v>
      </c>
      <c r="Q493" s="222">
        <v>0</v>
      </c>
      <c r="R493" s="222">
        <f>Q493*H493</f>
        <v>0</v>
      </c>
      <c r="S493" s="222">
        <v>0</v>
      </c>
      <c r="T493" s="223">
        <f>S493*H493</f>
        <v>0</v>
      </c>
      <c r="AR493" s="224" t="s">
        <v>267</v>
      </c>
      <c r="AT493" s="224" t="s">
        <v>196</v>
      </c>
      <c r="AU493" s="224" t="s">
        <v>136</v>
      </c>
      <c r="AY493" s="18" t="s">
        <v>194</v>
      </c>
      <c r="BE493" s="225">
        <f>IF(N493="základní",J493,0)</f>
        <v>0</v>
      </c>
      <c r="BF493" s="225">
        <f>IF(N493="snížená",J493,0)</f>
        <v>0</v>
      </c>
      <c r="BG493" s="225">
        <f>IF(N493="zákl. přenesená",J493,0)</f>
        <v>0</v>
      </c>
      <c r="BH493" s="225">
        <f>IF(N493="sníž. přenesená",J493,0)</f>
        <v>0</v>
      </c>
      <c r="BI493" s="225">
        <f>IF(N493="nulová",J493,0)</f>
        <v>0</v>
      </c>
      <c r="BJ493" s="18" t="s">
        <v>136</v>
      </c>
      <c r="BK493" s="225">
        <f>ROUND(I493*H493,2)</f>
        <v>0</v>
      </c>
      <c r="BL493" s="18" t="s">
        <v>267</v>
      </c>
      <c r="BM493" s="224" t="s">
        <v>982</v>
      </c>
    </row>
    <row r="494" spans="2:47" s="1" customFormat="1" ht="12">
      <c r="B494" s="40"/>
      <c r="C494" s="41"/>
      <c r="D494" s="238" t="s">
        <v>264</v>
      </c>
      <c r="E494" s="41"/>
      <c r="F494" s="248" t="s">
        <v>983</v>
      </c>
      <c r="G494" s="41"/>
      <c r="H494" s="41"/>
      <c r="I494" s="137"/>
      <c r="J494" s="41"/>
      <c r="K494" s="41"/>
      <c r="L494" s="45"/>
      <c r="M494" s="249"/>
      <c r="N494" s="85"/>
      <c r="O494" s="85"/>
      <c r="P494" s="85"/>
      <c r="Q494" s="85"/>
      <c r="R494" s="85"/>
      <c r="S494" s="85"/>
      <c r="T494" s="86"/>
      <c r="AT494" s="18" t="s">
        <v>264</v>
      </c>
      <c r="AU494" s="18" t="s">
        <v>136</v>
      </c>
    </row>
    <row r="495" spans="2:51" s="12" customFormat="1" ht="12">
      <c r="B495" s="236"/>
      <c r="C495" s="237"/>
      <c r="D495" s="238" t="s">
        <v>258</v>
      </c>
      <c r="E495" s="239" t="s">
        <v>32</v>
      </c>
      <c r="F495" s="240" t="s">
        <v>984</v>
      </c>
      <c r="G495" s="237"/>
      <c r="H495" s="241">
        <v>206.8</v>
      </c>
      <c r="I495" s="242"/>
      <c r="J495" s="237"/>
      <c r="K495" s="237"/>
      <c r="L495" s="243"/>
      <c r="M495" s="244"/>
      <c r="N495" s="245"/>
      <c r="O495" s="245"/>
      <c r="P495" s="245"/>
      <c r="Q495" s="245"/>
      <c r="R495" s="245"/>
      <c r="S495" s="245"/>
      <c r="T495" s="246"/>
      <c r="AT495" s="247" t="s">
        <v>258</v>
      </c>
      <c r="AU495" s="247" t="s">
        <v>136</v>
      </c>
      <c r="AV495" s="12" t="s">
        <v>136</v>
      </c>
      <c r="AW495" s="12" t="s">
        <v>39</v>
      </c>
      <c r="AX495" s="12" t="s">
        <v>21</v>
      </c>
      <c r="AY495" s="247" t="s">
        <v>194</v>
      </c>
    </row>
    <row r="496" spans="2:65" s="1" customFormat="1" ht="16.5" customHeight="1">
      <c r="B496" s="40"/>
      <c r="C496" s="226" t="s">
        <v>985</v>
      </c>
      <c r="D496" s="226" t="s">
        <v>249</v>
      </c>
      <c r="E496" s="227" t="s">
        <v>986</v>
      </c>
      <c r="F496" s="228" t="s">
        <v>987</v>
      </c>
      <c r="G496" s="229" t="s">
        <v>205</v>
      </c>
      <c r="H496" s="230">
        <v>1880</v>
      </c>
      <c r="I496" s="231"/>
      <c r="J496" s="232">
        <f>ROUND(I496*H496,2)</f>
        <v>0</v>
      </c>
      <c r="K496" s="228" t="s">
        <v>200</v>
      </c>
      <c r="L496" s="233"/>
      <c r="M496" s="234" t="s">
        <v>32</v>
      </c>
      <c r="N496" s="235" t="s">
        <v>51</v>
      </c>
      <c r="O496" s="85"/>
      <c r="P496" s="222">
        <f>O496*H496</f>
        <v>0</v>
      </c>
      <c r="Q496" s="222">
        <v>0.0037</v>
      </c>
      <c r="R496" s="222">
        <f>Q496*H496</f>
        <v>6.956</v>
      </c>
      <c r="S496" s="222">
        <v>0</v>
      </c>
      <c r="T496" s="223">
        <f>S496*H496</f>
        <v>0</v>
      </c>
      <c r="AR496" s="224" t="s">
        <v>378</v>
      </c>
      <c r="AT496" s="224" t="s">
        <v>249</v>
      </c>
      <c r="AU496" s="224" t="s">
        <v>136</v>
      </c>
      <c r="AY496" s="18" t="s">
        <v>194</v>
      </c>
      <c r="BE496" s="225">
        <f>IF(N496="základní",J496,0)</f>
        <v>0</v>
      </c>
      <c r="BF496" s="225">
        <f>IF(N496="snížená",J496,0)</f>
        <v>0</v>
      </c>
      <c r="BG496" s="225">
        <f>IF(N496="zákl. přenesená",J496,0)</f>
        <v>0</v>
      </c>
      <c r="BH496" s="225">
        <f>IF(N496="sníž. přenesená",J496,0)</f>
        <v>0</v>
      </c>
      <c r="BI496" s="225">
        <f>IF(N496="nulová",J496,0)</f>
        <v>0</v>
      </c>
      <c r="BJ496" s="18" t="s">
        <v>136</v>
      </c>
      <c r="BK496" s="225">
        <f>ROUND(I496*H496,2)</f>
        <v>0</v>
      </c>
      <c r="BL496" s="18" t="s">
        <v>267</v>
      </c>
      <c r="BM496" s="224" t="s">
        <v>988</v>
      </c>
    </row>
    <row r="497" spans="2:47" s="1" customFormat="1" ht="12">
      <c r="B497" s="40"/>
      <c r="C497" s="41"/>
      <c r="D497" s="238" t="s">
        <v>264</v>
      </c>
      <c r="E497" s="41"/>
      <c r="F497" s="248" t="s">
        <v>512</v>
      </c>
      <c r="G497" s="41"/>
      <c r="H497" s="41"/>
      <c r="I497" s="137"/>
      <c r="J497" s="41"/>
      <c r="K497" s="41"/>
      <c r="L497" s="45"/>
      <c r="M497" s="249"/>
      <c r="N497" s="85"/>
      <c r="O497" s="85"/>
      <c r="P497" s="85"/>
      <c r="Q497" s="85"/>
      <c r="R497" s="85"/>
      <c r="S497" s="85"/>
      <c r="T497" s="86"/>
      <c r="AT497" s="18" t="s">
        <v>264</v>
      </c>
      <c r="AU497" s="18" t="s">
        <v>136</v>
      </c>
    </row>
    <row r="498" spans="2:65" s="1" customFormat="1" ht="16.5" customHeight="1">
      <c r="B498" s="40"/>
      <c r="C498" s="213" t="s">
        <v>989</v>
      </c>
      <c r="D498" s="213" t="s">
        <v>196</v>
      </c>
      <c r="E498" s="214" t="s">
        <v>990</v>
      </c>
      <c r="F498" s="215" t="s">
        <v>991</v>
      </c>
      <c r="G498" s="216" t="s">
        <v>217</v>
      </c>
      <c r="H498" s="217">
        <v>206.8</v>
      </c>
      <c r="I498" s="218"/>
      <c r="J498" s="219">
        <f>ROUND(I498*H498,2)</f>
        <v>0</v>
      </c>
      <c r="K498" s="215" t="s">
        <v>499</v>
      </c>
      <c r="L498" s="45"/>
      <c r="M498" s="220" t="s">
        <v>32</v>
      </c>
      <c r="N498" s="221" t="s">
        <v>51</v>
      </c>
      <c r="O498" s="85"/>
      <c r="P498" s="222">
        <f>O498*H498</f>
        <v>0</v>
      </c>
      <c r="Q498" s="222">
        <v>4E-05</v>
      </c>
      <c r="R498" s="222">
        <f>Q498*H498</f>
        <v>0.008272000000000002</v>
      </c>
      <c r="S498" s="222">
        <v>0</v>
      </c>
      <c r="T498" s="223">
        <f>S498*H498</f>
        <v>0</v>
      </c>
      <c r="AR498" s="224" t="s">
        <v>267</v>
      </c>
      <c r="AT498" s="224" t="s">
        <v>196</v>
      </c>
      <c r="AU498" s="224" t="s">
        <v>136</v>
      </c>
      <c r="AY498" s="18" t="s">
        <v>194</v>
      </c>
      <c r="BE498" s="225">
        <f>IF(N498="základní",J498,0)</f>
        <v>0</v>
      </c>
      <c r="BF498" s="225">
        <f>IF(N498="snížená",J498,0)</f>
        <v>0</v>
      </c>
      <c r="BG498" s="225">
        <f>IF(N498="zákl. přenesená",J498,0)</f>
        <v>0</v>
      </c>
      <c r="BH498" s="225">
        <f>IF(N498="sníž. přenesená",J498,0)</f>
        <v>0</v>
      </c>
      <c r="BI498" s="225">
        <f>IF(N498="nulová",J498,0)</f>
        <v>0</v>
      </c>
      <c r="BJ498" s="18" t="s">
        <v>136</v>
      </c>
      <c r="BK498" s="225">
        <f>ROUND(I498*H498,2)</f>
        <v>0</v>
      </c>
      <c r="BL498" s="18" t="s">
        <v>267</v>
      </c>
      <c r="BM498" s="224" t="s">
        <v>992</v>
      </c>
    </row>
    <row r="499" spans="2:65" s="1" customFormat="1" ht="16.5" customHeight="1">
      <c r="B499" s="40"/>
      <c r="C499" s="213" t="s">
        <v>993</v>
      </c>
      <c r="D499" s="213" t="s">
        <v>196</v>
      </c>
      <c r="E499" s="214" t="s">
        <v>994</v>
      </c>
      <c r="F499" s="215" t="s">
        <v>995</v>
      </c>
      <c r="G499" s="216" t="s">
        <v>217</v>
      </c>
      <c r="H499" s="217">
        <v>206.8</v>
      </c>
      <c r="I499" s="218"/>
      <c r="J499" s="219">
        <f>ROUND(I499*H499,2)</f>
        <v>0</v>
      </c>
      <c r="K499" s="215" t="s">
        <v>499</v>
      </c>
      <c r="L499" s="45"/>
      <c r="M499" s="220" t="s">
        <v>32</v>
      </c>
      <c r="N499" s="221" t="s">
        <v>51</v>
      </c>
      <c r="O499" s="85"/>
      <c r="P499" s="222">
        <f>O499*H499</f>
        <v>0</v>
      </c>
      <c r="Q499" s="222">
        <v>0</v>
      </c>
      <c r="R499" s="222">
        <f>Q499*H499</f>
        <v>0</v>
      </c>
      <c r="S499" s="222">
        <v>0</v>
      </c>
      <c r="T499" s="223">
        <f>S499*H499</f>
        <v>0</v>
      </c>
      <c r="AR499" s="224" t="s">
        <v>267</v>
      </c>
      <c r="AT499" s="224" t="s">
        <v>196</v>
      </c>
      <c r="AU499" s="224" t="s">
        <v>136</v>
      </c>
      <c r="AY499" s="18" t="s">
        <v>194</v>
      </c>
      <c r="BE499" s="225">
        <f>IF(N499="základní",J499,0)</f>
        <v>0</v>
      </c>
      <c r="BF499" s="225">
        <f>IF(N499="snížená",J499,0)</f>
        <v>0</v>
      </c>
      <c r="BG499" s="225">
        <f>IF(N499="zákl. přenesená",J499,0)</f>
        <v>0</v>
      </c>
      <c r="BH499" s="225">
        <f>IF(N499="sníž. přenesená",J499,0)</f>
        <v>0</v>
      </c>
      <c r="BI499" s="225">
        <f>IF(N499="nulová",J499,0)</f>
        <v>0</v>
      </c>
      <c r="BJ499" s="18" t="s">
        <v>136</v>
      </c>
      <c r="BK499" s="225">
        <f>ROUND(I499*H499,2)</f>
        <v>0</v>
      </c>
      <c r="BL499" s="18" t="s">
        <v>267</v>
      </c>
      <c r="BM499" s="224" t="s">
        <v>996</v>
      </c>
    </row>
    <row r="500" spans="2:65" s="1" customFormat="1" ht="24" customHeight="1">
      <c r="B500" s="40"/>
      <c r="C500" s="226" t="s">
        <v>997</v>
      </c>
      <c r="D500" s="226" t="s">
        <v>249</v>
      </c>
      <c r="E500" s="227" t="s">
        <v>998</v>
      </c>
      <c r="F500" s="228" t="s">
        <v>999</v>
      </c>
      <c r="G500" s="229" t="s">
        <v>217</v>
      </c>
      <c r="H500" s="230">
        <v>227.48</v>
      </c>
      <c r="I500" s="231"/>
      <c r="J500" s="232">
        <f>ROUND(I500*H500,2)</f>
        <v>0</v>
      </c>
      <c r="K500" s="228" t="s">
        <v>499</v>
      </c>
      <c r="L500" s="233"/>
      <c r="M500" s="234" t="s">
        <v>32</v>
      </c>
      <c r="N500" s="235" t="s">
        <v>51</v>
      </c>
      <c r="O500" s="85"/>
      <c r="P500" s="222">
        <f>O500*H500</f>
        <v>0</v>
      </c>
      <c r="Q500" s="222">
        <v>0.00011</v>
      </c>
      <c r="R500" s="222">
        <f>Q500*H500</f>
        <v>0.0250228</v>
      </c>
      <c r="S500" s="222">
        <v>0</v>
      </c>
      <c r="T500" s="223">
        <f>S500*H500</f>
        <v>0</v>
      </c>
      <c r="AR500" s="224" t="s">
        <v>378</v>
      </c>
      <c r="AT500" s="224" t="s">
        <v>249</v>
      </c>
      <c r="AU500" s="224" t="s">
        <v>136</v>
      </c>
      <c r="AY500" s="18" t="s">
        <v>194</v>
      </c>
      <c r="BE500" s="225">
        <f>IF(N500="základní",J500,0)</f>
        <v>0</v>
      </c>
      <c r="BF500" s="225">
        <f>IF(N500="snížená",J500,0)</f>
        <v>0</v>
      </c>
      <c r="BG500" s="225">
        <f>IF(N500="zákl. přenesená",J500,0)</f>
        <v>0</v>
      </c>
      <c r="BH500" s="225">
        <f>IF(N500="sníž. přenesená",J500,0)</f>
        <v>0</v>
      </c>
      <c r="BI500" s="225">
        <f>IF(N500="nulová",J500,0)</f>
        <v>0</v>
      </c>
      <c r="BJ500" s="18" t="s">
        <v>136</v>
      </c>
      <c r="BK500" s="225">
        <f>ROUND(I500*H500,2)</f>
        <v>0</v>
      </c>
      <c r="BL500" s="18" t="s">
        <v>267</v>
      </c>
      <c r="BM500" s="224" t="s">
        <v>1000</v>
      </c>
    </row>
    <row r="501" spans="2:51" s="12" customFormat="1" ht="12">
      <c r="B501" s="236"/>
      <c r="C501" s="237"/>
      <c r="D501" s="238" t="s">
        <v>258</v>
      </c>
      <c r="E501" s="237"/>
      <c r="F501" s="240" t="s">
        <v>1001</v>
      </c>
      <c r="G501" s="237"/>
      <c r="H501" s="241">
        <v>227.48</v>
      </c>
      <c r="I501" s="242"/>
      <c r="J501" s="237"/>
      <c r="K501" s="237"/>
      <c r="L501" s="243"/>
      <c r="M501" s="244"/>
      <c r="N501" s="245"/>
      <c r="O501" s="245"/>
      <c r="P501" s="245"/>
      <c r="Q501" s="245"/>
      <c r="R501" s="245"/>
      <c r="S501" s="245"/>
      <c r="T501" s="246"/>
      <c r="AT501" s="247" t="s">
        <v>258</v>
      </c>
      <c r="AU501" s="247" t="s">
        <v>136</v>
      </c>
      <c r="AV501" s="12" t="s">
        <v>136</v>
      </c>
      <c r="AW501" s="12" t="s">
        <v>4</v>
      </c>
      <c r="AX501" s="12" t="s">
        <v>21</v>
      </c>
      <c r="AY501" s="247" t="s">
        <v>194</v>
      </c>
    </row>
    <row r="502" spans="2:65" s="1" customFormat="1" ht="16.5" customHeight="1">
      <c r="B502" s="40"/>
      <c r="C502" s="213" t="s">
        <v>1002</v>
      </c>
      <c r="D502" s="213" t="s">
        <v>196</v>
      </c>
      <c r="E502" s="214" t="s">
        <v>1003</v>
      </c>
      <c r="F502" s="215" t="s">
        <v>1004</v>
      </c>
      <c r="G502" s="216" t="s">
        <v>931</v>
      </c>
      <c r="H502" s="217">
        <v>1</v>
      </c>
      <c r="I502" s="218"/>
      <c r="J502" s="219">
        <f>ROUND(I502*H502,2)</f>
        <v>0</v>
      </c>
      <c r="K502" s="215" t="s">
        <v>32</v>
      </c>
      <c r="L502" s="45"/>
      <c r="M502" s="220" t="s">
        <v>32</v>
      </c>
      <c r="N502" s="221" t="s">
        <v>51</v>
      </c>
      <c r="O502" s="85"/>
      <c r="P502" s="222">
        <f>O502*H502</f>
        <v>0</v>
      </c>
      <c r="Q502" s="222">
        <v>0</v>
      </c>
      <c r="R502" s="222">
        <f>Q502*H502</f>
        <v>0</v>
      </c>
      <c r="S502" s="222">
        <v>0</v>
      </c>
      <c r="T502" s="223">
        <f>S502*H502</f>
        <v>0</v>
      </c>
      <c r="AR502" s="224" t="s">
        <v>267</v>
      </c>
      <c r="AT502" s="224" t="s">
        <v>196</v>
      </c>
      <c r="AU502" s="224" t="s">
        <v>136</v>
      </c>
      <c r="AY502" s="18" t="s">
        <v>194</v>
      </c>
      <c r="BE502" s="225">
        <f>IF(N502="základní",J502,0)</f>
        <v>0</v>
      </c>
      <c r="BF502" s="225">
        <f>IF(N502="snížená",J502,0)</f>
        <v>0</v>
      </c>
      <c r="BG502" s="225">
        <f>IF(N502="zákl. přenesená",J502,0)</f>
        <v>0</v>
      </c>
      <c r="BH502" s="225">
        <f>IF(N502="sníž. přenesená",J502,0)</f>
        <v>0</v>
      </c>
      <c r="BI502" s="225">
        <f>IF(N502="nulová",J502,0)</f>
        <v>0</v>
      </c>
      <c r="BJ502" s="18" t="s">
        <v>136</v>
      </c>
      <c r="BK502" s="225">
        <f>ROUND(I502*H502,2)</f>
        <v>0</v>
      </c>
      <c r="BL502" s="18" t="s">
        <v>267</v>
      </c>
      <c r="BM502" s="224" t="s">
        <v>1005</v>
      </c>
    </row>
    <row r="503" spans="2:47" s="1" customFormat="1" ht="12">
      <c r="B503" s="40"/>
      <c r="C503" s="41"/>
      <c r="D503" s="238" t="s">
        <v>264</v>
      </c>
      <c r="E503" s="41"/>
      <c r="F503" s="248" t="s">
        <v>1006</v>
      </c>
      <c r="G503" s="41"/>
      <c r="H503" s="41"/>
      <c r="I503" s="137"/>
      <c r="J503" s="41"/>
      <c r="K503" s="41"/>
      <c r="L503" s="45"/>
      <c r="M503" s="249"/>
      <c r="N503" s="85"/>
      <c r="O503" s="85"/>
      <c r="P503" s="85"/>
      <c r="Q503" s="85"/>
      <c r="R503" s="85"/>
      <c r="S503" s="85"/>
      <c r="T503" s="86"/>
      <c r="AT503" s="18" t="s">
        <v>264</v>
      </c>
      <c r="AU503" s="18" t="s">
        <v>136</v>
      </c>
    </row>
    <row r="504" spans="2:63" s="11" customFormat="1" ht="22.8" customHeight="1">
      <c r="B504" s="197"/>
      <c r="C504" s="198"/>
      <c r="D504" s="199" t="s">
        <v>78</v>
      </c>
      <c r="E504" s="211" t="s">
        <v>1007</v>
      </c>
      <c r="F504" s="211" t="s">
        <v>1008</v>
      </c>
      <c r="G504" s="198"/>
      <c r="H504" s="198"/>
      <c r="I504" s="201"/>
      <c r="J504" s="212">
        <f>BK504</f>
        <v>0</v>
      </c>
      <c r="K504" s="198"/>
      <c r="L504" s="203"/>
      <c r="M504" s="204"/>
      <c r="N504" s="205"/>
      <c r="O504" s="205"/>
      <c r="P504" s="206">
        <f>SUM(P505:P536)</f>
        <v>0</v>
      </c>
      <c r="Q504" s="205"/>
      <c r="R504" s="206">
        <f>SUM(R505:R536)</f>
        <v>0.30105</v>
      </c>
      <c r="S504" s="205"/>
      <c r="T504" s="207">
        <f>SUM(T505:T536)</f>
        <v>0</v>
      </c>
      <c r="AR504" s="208" t="s">
        <v>136</v>
      </c>
      <c r="AT504" s="209" t="s">
        <v>78</v>
      </c>
      <c r="AU504" s="209" t="s">
        <v>21</v>
      </c>
      <c r="AY504" s="208" t="s">
        <v>194</v>
      </c>
      <c r="BK504" s="210">
        <f>SUM(BK505:BK536)</f>
        <v>0</v>
      </c>
    </row>
    <row r="505" spans="2:65" s="1" customFormat="1" ht="24" customHeight="1">
      <c r="B505" s="40"/>
      <c r="C505" s="213" t="s">
        <v>1009</v>
      </c>
      <c r="D505" s="213" t="s">
        <v>196</v>
      </c>
      <c r="E505" s="214" t="s">
        <v>1010</v>
      </c>
      <c r="F505" s="215" t="s">
        <v>1011</v>
      </c>
      <c r="G505" s="216" t="s">
        <v>217</v>
      </c>
      <c r="H505" s="217">
        <v>4</v>
      </c>
      <c r="I505" s="218"/>
      <c r="J505" s="219">
        <f>ROUND(I505*H505,2)</f>
        <v>0</v>
      </c>
      <c r="K505" s="215" t="s">
        <v>200</v>
      </c>
      <c r="L505" s="45"/>
      <c r="M505" s="220" t="s">
        <v>32</v>
      </c>
      <c r="N505" s="221" t="s">
        <v>51</v>
      </c>
      <c r="O505" s="85"/>
      <c r="P505" s="222">
        <f>O505*H505</f>
        <v>0</v>
      </c>
      <c r="Q505" s="222">
        <v>0</v>
      </c>
      <c r="R505" s="222">
        <f>Q505*H505</f>
        <v>0</v>
      </c>
      <c r="S505" s="222">
        <v>0</v>
      </c>
      <c r="T505" s="223">
        <f>S505*H505</f>
        <v>0</v>
      </c>
      <c r="AR505" s="224" t="s">
        <v>267</v>
      </c>
      <c r="AT505" s="224" t="s">
        <v>196</v>
      </c>
      <c r="AU505" s="224" t="s">
        <v>136</v>
      </c>
      <c r="AY505" s="18" t="s">
        <v>194</v>
      </c>
      <c r="BE505" s="225">
        <f>IF(N505="základní",J505,0)</f>
        <v>0</v>
      </c>
      <c r="BF505" s="225">
        <f>IF(N505="snížená",J505,0)</f>
        <v>0</v>
      </c>
      <c r="BG505" s="225">
        <f>IF(N505="zákl. přenesená",J505,0)</f>
        <v>0</v>
      </c>
      <c r="BH505" s="225">
        <f>IF(N505="sníž. přenesená",J505,0)</f>
        <v>0</v>
      </c>
      <c r="BI505" s="225">
        <f>IF(N505="nulová",J505,0)</f>
        <v>0</v>
      </c>
      <c r="BJ505" s="18" t="s">
        <v>136</v>
      </c>
      <c r="BK505" s="225">
        <f>ROUND(I505*H505,2)</f>
        <v>0</v>
      </c>
      <c r="BL505" s="18" t="s">
        <v>267</v>
      </c>
      <c r="BM505" s="224" t="s">
        <v>1012</v>
      </c>
    </row>
    <row r="506" spans="2:65" s="1" customFormat="1" ht="16.5" customHeight="1">
      <c r="B506" s="40"/>
      <c r="C506" s="213" t="s">
        <v>1013</v>
      </c>
      <c r="D506" s="213" t="s">
        <v>196</v>
      </c>
      <c r="E506" s="214" t="s">
        <v>1014</v>
      </c>
      <c r="F506" s="215" t="s">
        <v>1015</v>
      </c>
      <c r="G506" s="216" t="s">
        <v>217</v>
      </c>
      <c r="H506" s="217">
        <v>4</v>
      </c>
      <c r="I506" s="218"/>
      <c r="J506" s="219">
        <f>ROUND(I506*H506,2)</f>
        <v>0</v>
      </c>
      <c r="K506" s="215" t="s">
        <v>32</v>
      </c>
      <c r="L506" s="45"/>
      <c r="M506" s="220" t="s">
        <v>32</v>
      </c>
      <c r="N506" s="221" t="s">
        <v>51</v>
      </c>
      <c r="O506" s="85"/>
      <c r="P506" s="222">
        <f>O506*H506</f>
        <v>0</v>
      </c>
      <c r="Q506" s="222">
        <v>0</v>
      </c>
      <c r="R506" s="222">
        <f>Q506*H506</f>
        <v>0</v>
      </c>
      <c r="S506" s="222">
        <v>0</v>
      </c>
      <c r="T506" s="223">
        <f>S506*H506</f>
        <v>0</v>
      </c>
      <c r="AR506" s="224" t="s">
        <v>267</v>
      </c>
      <c r="AT506" s="224" t="s">
        <v>196</v>
      </c>
      <c r="AU506" s="224" t="s">
        <v>136</v>
      </c>
      <c r="AY506" s="18" t="s">
        <v>194</v>
      </c>
      <c r="BE506" s="225">
        <f>IF(N506="základní",J506,0)</f>
        <v>0</v>
      </c>
      <c r="BF506" s="225">
        <f>IF(N506="snížená",J506,0)</f>
        <v>0</v>
      </c>
      <c r="BG506" s="225">
        <f>IF(N506="zákl. přenesená",J506,0)</f>
        <v>0</v>
      </c>
      <c r="BH506" s="225">
        <f>IF(N506="sníž. přenesená",J506,0)</f>
        <v>0</v>
      </c>
      <c r="BI506" s="225">
        <f>IF(N506="nulová",J506,0)</f>
        <v>0</v>
      </c>
      <c r="BJ506" s="18" t="s">
        <v>136</v>
      </c>
      <c r="BK506" s="225">
        <f>ROUND(I506*H506,2)</f>
        <v>0</v>
      </c>
      <c r="BL506" s="18" t="s">
        <v>267</v>
      </c>
      <c r="BM506" s="224" t="s">
        <v>1016</v>
      </c>
    </row>
    <row r="507" spans="2:65" s="1" customFormat="1" ht="16.5" customHeight="1">
      <c r="B507" s="40"/>
      <c r="C507" s="226" t="s">
        <v>507</v>
      </c>
      <c r="D507" s="226" t="s">
        <v>249</v>
      </c>
      <c r="E507" s="227" t="s">
        <v>1017</v>
      </c>
      <c r="F507" s="228" t="s">
        <v>1018</v>
      </c>
      <c r="G507" s="229" t="s">
        <v>217</v>
      </c>
      <c r="H507" s="230">
        <v>4</v>
      </c>
      <c r="I507" s="231"/>
      <c r="J507" s="232">
        <f>ROUND(I507*H507,2)</f>
        <v>0</v>
      </c>
      <c r="K507" s="228" t="s">
        <v>200</v>
      </c>
      <c r="L507" s="233"/>
      <c r="M507" s="234" t="s">
        <v>32</v>
      </c>
      <c r="N507" s="235" t="s">
        <v>51</v>
      </c>
      <c r="O507" s="85"/>
      <c r="P507" s="222">
        <f>O507*H507</f>
        <v>0</v>
      </c>
      <c r="Q507" s="222">
        <v>0.00735</v>
      </c>
      <c r="R507" s="222">
        <f>Q507*H507</f>
        <v>0.0294</v>
      </c>
      <c r="S507" s="222">
        <v>0</v>
      </c>
      <c r="T507" s="223">
        <f>S507*H507</f>
        <v>0</v>
      </c>
      <c r="AR507" s="224" t="s">
        <v>378</v>
      </c>
      <c r="AT507" s="224" t="s">
        <v>249</v>
      </c>
      <c r="AU507" s="224" t="s">
        <v>136</v>
      </c>
      <c r="AY507" s="18" t="s">
        <v>194</v>
      </c>
      <c r="BE507" s="225">
        <f>IF(N507="základní",J507,0)</f>
        <v>0</v>
      </c>
      <c r="BF507" s="225">
        <f>IF(N507="snížená",J507,0)</f>
        <v>0</v>
      </c>
      <c r="BG507" s="225">
        <f>IF(N507="zákl. přenesená",J507,0)</f>
        <v>0</v>
      </c>
      <c r="BH507" s="225">
        <f>IF(N507="sníž. přenesená",J507,0)</f>
        <v>0</v>
      </c>
      <c r="BI507" s="225">
        <f>IF(N507="nulová",J507,0)</f>
        <v>0</v>
      </c>
      <c r="BJ507" s="18" t="s">
        <v>136</v>
      </c>
      <c r="BK507" s="225">
        <f>ROUND(I507*H507,2)</f>
        <v>0</v>
      </c>
      <c r="BL507" s="18" t="s">
        <v>267</v>
      </c>
      <c r="BM507" s="224" t="s">
        <v>1019</v>
      </c>
    </row>
    <row r="508" spans="2:65" s="1" customFormat="1" ht="24" customHeight="1">
      <c r="B508" s="40"/>
      <c r="C508" s="213" t="s">
        <v>1020</v>
      </c>
      <c r="D508" s="213" t="s">
        <v>196</v>
      </c>
      <c r="E508" s="214" t="s">
        <v>1021</v>
      </c>
      <c r="F508" s="215" t="s">
        <v>1022</v>
      </c>
      <c r="G508" s="216" t="s">
        <v>217</v>
      </c>
      <c r="H508" s="217">
        <v>12</v>
      </c>
      <c r="I508" s="218"/>
      <c r="J508" s="219">
        <f>ROUND(I508*H508,2)</f>
        <v>0</v>
      </c>
      <c r="K508" s="215" t="s">
        <v>200</v>
      </c>
      <c r="L508" s="45"/>
      <c r="M508" s="220" t="s">
        <v>32</v>
      </c>
      <c r="N508" s="221" t="s">
        <v>51</v>
      </c>
      <c r="O508" s="85"/>
      <c r="P508" s="222">
        <f>O508*H508</f>
        <v>0</v>
      </c>
      <c r="Q508" s="222">
        <v>0.00027</v>
      </c>
      <c r="R508" s="222">
        <f>Q508*H508</f>
        <v>0.00324</v>
      </c>
      <c r="S508" s="222">
        <v>0</v>
      </c>
      <c r="T508" s="223">
        <f>S508*H508</f>
        <v>0</v>
      </c>
      <c r="AR508" s="224" t="s">
        <v>267</v>
      </c>
      <c r="AT508" s="224" t="s">
        <v>196</v>
      </c>
      <c r="AU508" s="224" t="s">
        <v>136</v>
      </c>
      <c r="AY508" s="18" t="s">
        <v>194</v>
      </c>
      <c r="BE508" s="225">
        <f>IF(N508="základní",J508,0)</f>
        <v>0</v>
      </c>
      <c r="BF508" s="225">
        <f>IF(N508="snížená",J508,0)</f>
        <v>0</v>
      </c>
      <c r="BG508" s="225">
        <f>IF(N508="zákl. přenesená",J508,0)</f>
        <v>0</v>
      </c>
      <c r="BH508" s="225">
        <f>IF(N508="sníž. přenesená",J508,0)</f>
        <v>0</v>
      </c>
      <c r="BI508" s="225">
        <f>IF(N508="nulová",J508,0)</f>
        <v>0</v>
      </c>
      <c r="BJ508" s="18" t="s">
        <v>136</v>
      </c>
      <c r="BK508" s="225">
        <f>ROUND(I508*H508,2)</f>
        <v>0</v>
      </c>
      <c r="BL508" s="18" t="s">
        <v>267</v>
      </c>
      <c r="BM508" s="224" t="s">
        <v>1023</v>
      </c>
    </row>
    <row r="509" spans="2:47" s="1" customFormat="1" ht="12">
      <c r="B509" s="40"/>
      <c r="C509" s="41"/>
      <c r="D509" s="238" t="s">
        <v>264</v>
      </c>
      <c r="E509" s="41"/>
      <c r="F509" s="248" t="s">
        <v>1024</v>
      </c>
      <c r="G509" s="41"/>
      <c r="H509" s="41"/>
      <c r="I509" s="137"/>
      <c r="J509" s="41"/>
      <c r="K509" s="41"/>
      <c r="L509" s="45"/>
      <c r="M509" s="249"/>
      <c r="N509" s="85"/>
      <c r="O509" s="85"/>
      <c r="P509" s="85"/>
      <c r="Q509" s="85"/>
      <c r="R509" s="85"/>
      <c r="S509" s="85"/>
      <c r="T509" s="86"/>
      <c r="AT509" s="18" t="s">
        <v>264</v>
      </c>
      <c r="AU509" s="18" t="s">
        <v>136</v>
      </c>
    </row>
    <row r="510" spans="2:65" s="1" customFormat="1" ht="16.5" customHeight="1">
      <c r="B510" s="40"/>
      <c r="C510" s="226" t="s">
        <v>1025</v>
      </c>
      <c r="D510" s="226" t="s">
        <v>249</v>
      </c>
      <c r="E510" s="227" t="s">
        <v>1026</v>
      </c>
      <c r="F510" s="228" t="s">
        <v>1027</v>
      </c>
      <c r="G510" s="229" t="s">
        <v>205</v>
      </c>
      <c r="H510" s="230">
        <v>1</v>
      </c>
      <c r="I510" s="231"/>
      <c r="J510" s="232">
        <f>ROUND(I510*H510,2)</f>
        <v>0</v>
      </c>
      <c r="K510" s="228" t="s">
        <v>32</v>
      </c>
      <c r="L510" s="233"/>
      <c r="M510" s="234" t="s">
        <v>32</v>
      </c>
      <c r="N510" s="235" t="s">
        <v>51</v>
      </c>
      <c r="O510" s="85"/>
      <c r="P510" s="222">
        <f>O510*H510</f>
        <v>0</v>
      </c>
      <c r="Q510" s="222">
        <v>0</v>
      </c>
      <c r="R510" s="222">
        <f>Q510*H510</f>
        <v>0</v>
      </c>
      <c r="S510" s="222">
        <v>0</v>
      </c>
      <c r="T510" s="223">
        <f>S510*H510</f>
        <v>0</v>
      </c>
      <c r="AR510" s="224" t="s">
        <v>378</v>
      </c>
      <c r="AT510" s="224" t="s">
        <v>249</v>
      </c>
      <c r="AU510" s="224" t="s">
        <v>136</v>
      </c>
      <c r="AY510" s="18" t="s">
        <v>194</v>
      </c>
      <c r="BE510" s="225">
        <f>IF(N510="základní",J510,0)</f>
        <v>0</v>
      </c>
      <c r="BF510" s="225">
        <f>IF(N510="snížená",J510,0)</f>
        <v>0</v>
      </c>
      <c r="BG510" s="225">
        <f>IF(N510="zákl. přenesená",J510,0)</f>
        <v>0</v>
      </c>
      <c r="BH510" s="225">
        <f>IF(N510="sníž. přenesená",J510,0)</f>
        <v>0</v>
      </c>
      <c r="BI510" s="225">
        <f>IF(N510="nulová",J510,0)</f>
        <v>0</v>
      </c>
      <c r="BJ510" s="18" t="s">
        <v>136</v>
      </c>
      <c r="BK510" s="225">
        <f>ROUND(I510*H510,2)</f>
        <v>0</v>
      </c>
      <c r="BL510" s="18" t="s">
        <v>267</v>
      </c>
      <c r="BM510" s="224" t="s">
        <v>1028</v>
      </c>
    </row>
    <row r="511" spans="2:65" s="1" customFormat="1" ht="16.5" customHeight="1">
      <c r="B511" s="40"/>
      <c r="C511" s="226" t="s">
        <v>1029</v>
      </c>
      <c r="D511" s="226" t="s">
        <v>249</v>
      </c>
      <c r="E511" s="227" t="s">
        <v>1030</v>
      </c>
      <c r="F511" s="228" t="s">
        <v>1031</v>
      </c>
      <c r="G511" s="229" t="s">
        <v>205</v>
      </c>
      <c r="H511" s="230">
        <v>3</v>
      </c>
      <c r="I511" s="231"/>
      <c r="J511" s="232">
        <f>ROUND(I511*H511,2)</f>
        <v>0</v>
      </c>
      <c r="K511" s="228" t="s">
        <v>32</v>
      </c>
      <c r="L511" s="233"/>
      <c r="M511" s="234" t="s">
        <v>32</v>
      </c>
      <c r="N511" s="235" t="s">
        <v>51</v>
      </c>
      <c r="O511" s="85"/>
      <c r="P511" s="222">
        <f>O511*H511</f>
        <v>0</v>
      </c>
      <c r="Q511" s="222">
        <v>0</v>
      </c>
      <c r="R511" s="222">
        <f>Q511*H511</f>
        <v>0</v>
      </c>
      <c r="S511" s="222">
        <v>0</v>
      </c>
      <c r="T511" s="223">
        <f>S511*H511</f>
        <v>0</v>
      </c>
      <c r="AR511" s="224" t="s">
        <v>378</v>
      </c>
      <c r="AT511" s="224" t="s">
        <v>249</v>
      </c>
      <c r="AU511" s="224" t="s">
        <v>136</v>
      </c>
      <c r="AY511" s="18" t="s">
        <v>194</v>
      </c>
      <c r="BE511" s="225">
        <f>IF(N511="základní",J511,0)</f>
        <v>0</v>
      </c>
      <c r="BF511" s="225">
        <f>IF(N511="snížená",J511,0)</f>
        <v>0</v>
      </c>
      <c r="BG511" s="225">
        <f>IF(N511="zákl. přenesená",J511,0)</f>
        <v>0</v>
      </c>
      <c r="BH511" s="225">
        <f>IF(N511="sníž. přenesená",J511,0)</f>
        <v>0</v>
      </c>
      <c r="BI511" s="225">
        <f>IF(N511="nulová",J511,0)</f>
        <v>0</v>
      </c>
      <c r="BJ511" s="18" t="s">
        <v>136</v>
      </c>
      <c r="BK511" s="225">
        <f>ROUND(I511*H511,2)</f>
        <v>0</v>
      </c>
      <c r="BL511" s="18" t="s">
        <v>267</v>
      </c>
      <c r="BM511" s="224" t="s">
        <v>1032</v>
      </c>
    </row>
    <row r="512" spans="2:65" s="1" customFormat="1" ht="16.5" customHeight="1">
      <c r="B512" s="40"/>
      <c r="C512" s="226" t="s">
        <v>1033</v>
      </c>
      <c r="D512" s="226" t="s">
        <v>249</v>
      </c>
      <c r="E512" s="227" t="s">
        <v>1034</v>
      </c>
      <c r="F512" s="228" t="s">
        <v>1035</v>
      </c>
      <c r="G512" s="229" t="s">
        <v>205</v>
      </c>
      <c r="H512" s="230">
        <v>1</v>
      </c>
      <c r="I512" s="231"/>
      <c r="J512" s="232">
        <f>ROUND(I512*H512,2)</f>
        <v>0</v>
      </c>
      <c r="K512" s="228" t="s">
        <v>32</v>
      </c>
      <c r="L512" s="233"/>
      <c r="M512" s="234" t="s">
        <v>32</v>
      </c>
      <c r="N512" s="235" t="s">
        <v>51</v>
      </c>
      <c r="O512" s="85"/>
      <c r="P512" s="222">
        <f>O512*H512</f>
        <v>0</v>
      </c>
      <c r="Q512" s="222">
        <v>0</v>
      </c>
      <c r="R512" s="222">
        <f>Q512*H512</f>
        <v>0</v>
      </c>
      <c r="S512" s="222">
        <v>0</v>
      </c>
      <c r="T512" s="223">
        <f>S512*H512</f>
        <v>0</v>
      </c>
      <c r="AR512" s="224" t="s">
        <v>378</v>
      </c>
      <c r="AT512" s="224" t="s">
        <v>249</v>
      </c>
      <c r="AU512" s="224" t="s">
        <v>136</v>
      </c>
      <c r="AY512" s="18" t="s">
        <v>194</v>
      </c>
      <c r="BE512" s="225">
        <f>IF(N512="základní",J512,0)</f>
        <v>0</v>
      </c>
      <c r="BF512" s="225">
        <f>IF(N512="snížená",J512,0)</f>
        <v>0</v>
      </c>
      <c r="BG512" s="225">
        <f>IF(N512="zákl. přenesená",J512,0)</f>
        <v>0</v>
      </c>
      <c r="BH512" s="225">
        <f>IF(N512="sníž. přenesená",J512,0)</f>
        <v>0</v>
      </c>
      <c r="BI512" s="225">
        <f>IF(N512="nulová",J512,0)</f>
        <v>0</v>
      </c>
      <c r="BJ512" s="18" t="s">
        <v>136</v>
      </c>
      <c r="BK512" s="225">
        <f>ROUND(I512*H512,2)</f>
        <v>0</v>
      </c>
      <c r="BL512" s="18" t="s">
        <v>267</v>
      </c>
      <c r="BM512" s="224" t="s">
        <v>1036</v>
      </c>
    </row>
    <row r="513" spans="2:65" s="1" customFormat="1" ht="16.5" customHeight="1">
      <c r="B513" s="40"/>
      <c r="C513" s="226" t="s">
        <v>1037</v>
      </c>
      <c r="D513" s="226" t="s">
        <v>249</v>
      </c>
      <c r="E513" s="227" t="s">
        <v>1038</v>
      </c>
      <c r="F513" s="228" t="s">
        <v>1039</v>
      </c>
      <c r="G513" s="229" t="s">
        <v>205</v>
      </c>
      <c r="H513" s="230">
        <v>1</v>
      </c>
      <c r="I513" s="231"/>
      <c r="J513" s="232">
        <f>ROUND(I513*H513,2)</f>
        <v>0</v>
      </c>
      <c r="K513" s="228" t="s">
        <v>32</v>
      </c>
      <c r="L513" s="233"/>
      <c r="M513" s="234" t="s">
        <v>32</v>
      </c>
      <c r="N513" s="235" t="s">
        <v>51</v>
      </c>
      <c r="O513" s="85"/>
      <c r="P513" s="222">
        <f>O513*H513</f>
        <v>0</v>
      </c>
      <c r="Q513" s="222">
        <v>0</v>
      </c>
      <c r="R513" s="222">
        <f>Q513*H513</f>
        <v>0</v>
      </c>
      <c r="S513" s="222">
        <v>0</v>
      </c>
      <c r="T513" s="223">
        <f>S513*H513</f>
        <v>0</v>
      </c>
      <c r="AR513" s="224" t="s">
        <v>378</v>
      </c>
      <c r="AT513" s="224" t="s">
        <v>249</v>
      </c>
      <c r="AU513" s="224" t="s">
        <v>136</v>
      </c>
      <c r="AY513" s="18" t="s">
        <v>194</v>
      </c>
      <c r="BE513" s="225">
        <f>IF(N513="základní",J513,0)</f>
        <v>0</v>
      </c>
      <c r="BF513" s="225">
        <f>IF(N513="snížená",J513,0)</f>
        <v>0</v>
      </c>
      <c r="BG513" s="225">
        <f>IF(N513="zákl. přenesená",J513,0)</f>
        <v>0</v>
      </c>
      <c r="BH513" s="225">
        <f>IF(N513="sníž. přenesená",J513,0)</f>
        <v>0</v>
      </c>
      <c r="BI513" s="225">
        <f>IF(N513="nulová",J513,0)</f>
        <v>0</v>
      </c>
      <c r="BJ513" s="18" t="s">
        <v>136</v>
      </c>
      <c r="BK513" s="225">
        <f>ROUND(I513*H513,2)</f>
        <v>0</v>
      </c>
      <c r="BL513" s="18" t="s">
        <v>267</v>
      </c>
      <c r="BM513" s="224" t="s">
        <v>1040</v>
      </c>
    </row>
    <row r="514" spans="2:65" s="1" customFormat="1" ht="16.5" customHeight="1">
      <c r="B514" s="40"/>
      <c r="C514" s="226" t="s">
        <v>1041</v>
      </c>
      <c r="D514" s="226" t="s">
        <v>249</v>
      </c>
      <c r="E514" s="227" t="s">
        <v>1042</v>
      </c>
      <c r="F514" s="228" t="s">
        <v>1043</v>
      </c>
      <c r="G514" s="229" t="s">
        <v>205</v>
      </c>
      <c r="H514" s="230">
        <v>6</v>
      </c>
      <c r="I514" s="231"/>
      <c r="J514" s="232">
        <f>ROUND(I514*H514,2)</f>
        <v>0</v>
      </c>
      <c r="K514" s="228" t="s">
        <v>32</v>
      </c>
      <c r="L514" s="233"/>
      <c r="M514" s="234" t="s">
        <v>32</v>
      </c>
      <c r="N514" s="235" t="s">
        <v>51</v>
      </c>
      <c r="O514" s="85"/>
      <c r="P514" s="222">
        <f>O514*H514</f>
        <v>0</v>
      </c>
      <c r="Q514" s="222">
        <v>0</v>
      </c>
      <c r="R514" s="222">
        <f>Q514*H514</f>
        <v>0</v>
      </c>
      <c r="S514" s="222">
        <v>0</v>
      </c>
      <c r="T514" s="223">
        <f>S514*H514</f>
        <v>0</v>
      </c>
      <c r="AR514" s="224" t="s">
        <v>378</v>
      </c>
      <c r="AT514" s="224" t="s">
        <v>249</v>
      </c>
      <c r="AU514" s="224" t="s">
        <v>136</v>
      </c>
      <c r="AY514" s="18" t="s">
        <v>194</v>
      </c>
      <c r="BE514" s="225">
        <f>IF(N514="základní",J514,0)</f>
        <v>0</v>
      </c>
      <c r="BF514" s="225">
        <f>IF(N514="snížená",J514,0)</f>
        <v>0</v>
      </c>
      <c r="BG514" s="225">
        <f>IF(N514="zákl. přenesená",J514,0)</f>
        <v>0</v>
      </c>
      <c r="BH514" s="225">
        <f>IF(N514="sníž. přenesená",J514,0)</f>
        <v>0</v>
      </c>
      <c r="BI514" s="225">
        <f>IF(N514="nulová",J514,0)</f>
        <v>0</v>
      </c>
      <c r="BJ514" s="18" t="s">
        <v>136</v>
      </c>
      <c r="BK514" s="225">
        <f>ROUND(I514*H514,2)</f>
        <v>0</v>
      </c>
      <c r="BL514" s="18" t="s">
        <v>267</v>
      </c>
      <c r="BM514" s="224" t="s">
        <v>1044</v>
      </c>
    </row>
    <row r="515" spans="2:65" s="1" customFormat="1" ht="24" customHeight="1">
      <c r="B515" s="40"/>
      <c r="C515" s="213" t="s">
        <v>1045</v>
      </c>
      <c r="D515" s="213" t="s">
        <v>196</v>
      </c>
      <c r="E515" s="214" t="s">
        <v>1046</v>
      </c>
      <c r="F515" s="215" t="s">
        <v>1047</v>
      </c>
      <c r="G515" s="216" t="s">
        <v>217</v>
      </c>
      <c r="H515" s="217">
        <v>9</v>
      </c>
      <c r="I515" s="218"/>
      <c r="J515" s="219">
        <f>ROUND(I515*H515,2)</f>
        <v>0</v>
      </c>
      <c r="K515" s="215" t="s">
        <v>200</v>
      </c>
      <c r="L515" s="45"/>
      <c r="M515" s="220" t="s">
        <v>32</v>
      </c>
      <c r="N515" s="221" t="s">
        <v>51</v>
      </c>
      <c r="O515" s="85"/>
      <c r="P515" s="222">
        <f>O515*H515</f>
        <v>0</v>
      </c>
      <c r="Q515" s="222">
        <v>0.00026</v>
      </c>
      <c r="R515" s="222">
        <f>Q515*H515</f>
        <v>0.0023399999999999996</v>
      </c>
      <c r="S515" s="222">
        <v>0</v>
      </c>
      <c r="T515" s="223">
        <f>S515*H515</f>
        <v>0</v>
      </c>
      <c r="AR515" s="224" t="s">
        <v>267</v>
      </c>
      <c r="AT515" s="224" t="s">
        <v>196</v>
      </c>
      <c r="AU515" s="224" t="s">
        <v>136</v>
      </c>
      <c r="AY515" s="18" t="s">
        <v>194</v>
      </c>
      <c r="BE515" s="225">
        <f>IF(N515="základní",J515,0)</f>
        <v>0</v>
      </c>
      <c r="BF515" s="225">
        <f>IF(N515="snížená",J515,0)</f>
        <v>0</v>
      </c>
      <c r="BG515" s="225">
        <f>IF(N515="zákl. přenesená",J515,0)</f>
        <v>0</v>
      </c>
      <c r="BH515" s="225">
        <f>IF(N515="sníž. přenesená",J515,0)</f>
        <v>0</v>
      </c>
      <c r="BI515" s="225">
        <f>IF(N515="nulová",J515,0)</f>
        <v>0</v>
      </c>
      <c r="BJ515" s="18" t="s">
        <v>136</v>
      </c>
      <c r="BK515" s="225">
        <f>ROUND(I515*H515,2)</f>
        <v>0</v>
      </c>
      <c r="BL515" s="18" t="s">
        <v>267</v>
      </c>
      <c r="BM515" s="224" t="s">
        <v>1048</v>
      </c>
    </row>
    <row r="516" spans="2:47" s="1" customFormat="1" ht="12">
      <c r="B516" s="40"/>
      <c r="C516" s="41"/>
      <c r="D516" s="238" t="s">
        <v>264</v>
      </c>
      <c r="E516" s="41"/>
      <c r="F516" s="248" t="s">
        <v>1024</v>
      </c>
      <c r="G516" s="41"/>
      <c r="H516" s="41"/>
      <c r="I516" s="137"/>
      <c r="J516" s="41"/>
      <c r="K516" s="41"/>
      <c r="L516" s="45"/>
      <c r="M516" s="249"/>
      <c r="N516" s="85"/>
      <c r="O516" s="85"/>
      <c r="P516" s="85"/>
      <c r="Q516" s="85"/>
      <c r="R516" s="85"/>
      <c r="S516" s="85"/>
      <c r="T516" s="86"/>
      <c r="AT516" s="18" t="s">
        <v>264</v>
      </c>
      <c r="AU516" s="18" t="s">
        <v>136</v>
      </c>
    </row>
    <row r="517" spans="2:65" s="1" customFormat="1" ht="16.5" customHeight="1">
      <c r="B517" s="40"/>
      <c r="C517" s="226" t="s">
        <v>1049</v>
      </c>
      <c r="D517" s="226" t="s">
        <v>249</v>
      </c>
      <c r="E517" s="227" t="s">
        <v>1050</v>
      </c>
      <c r="F517" s="228" t="s">
        <v>1051</v>
      </c>
      <c r="G517" s="229" t="s">
        <v>205</v>
      </c>
      <c r="H517" s="230">
        <v>4</v>
      </c>
      <c r="I517" s="231"/>
      <c r="J517" s="232">
        <f>ROUND(I517*H517,2)</f>
        <v>0</v>
      </c>
      <c r="K517" s="228" t="s">
        <v>32</v>
      </c>
      <c r="L517" s="233"/>
      <c r="M517" s="234" t="s">
        <v>32</v>
      </c>
      <c r="N517" s="235" t="s">
        <v>51</v>
      </c>
      <c r="O517" s="85"/>
      <c r="P517" s="222">
        <f>O517*H517</f>
        <v>0</v>
      </c>
      <c r="Q517" s="222">
        <v>0</v>
      </c>
      <c r="R517" s="222">
        <f>Q517*H517</f>
        <v>0</v>
      </c>
      <c r="S517" s="222">
        <v>0</v>
      </c>
      <c r="T517" s="223">
        <f>S517*H517</f>
        <v>0</v>
      </c>
      <c r="AR517" s="224" t="s">
        <v>378</v>
      </c>
      <c r="AT517" s="224" t="s">
        <v>249</v>
      </c>
      <c r="AU517" s="224" t="s">
        <v>136</v>
      </c>
      <c r="AY517" s="18" t="s">
        <v>194</v>
      </c>
      <c r="BE517" s="225">
        <f>IF(N517="základní",J517,0)</f>
        <v>0</v>
      </c>
      <c r="BF517" s="225">
        <f>IF(N517="snížená",J517,0)</f>
        <v>0</v>
      </c>
      <c r="BG517" s="225">
        <f>IF(N517="zákl. přenesená",J517,0)</f>
        <v>0</v>
      </c>
      <c r="BH517" s="225">
        <f>IF(N517="sníž. přenesená",J517,0)</f>
        <v>0</v>
      </c>
      <c r="BI517" s="225">
        <f>IF(N517="nulová",J517,0)</f>
        <v>0</v>
      </c>
      <c r="BJ517" s="18" t="s">
        <v>136</v>
      </c>
      <c r="BK517" s="225">
        <f>ROUND(I517*H517,2)</f>
        <v>0</v>
      </c>
      <c r="BL517" s="18" t="s">
        <v>267</v>
      </c>
      <c r="BM517" s="224" t="s">
        <v>1052</v>
      </c>
    </row>
    <row r="518" spans="2:65" s="1" customFormat="1" ht="16.5" customHeight="1">
      <c r="B518" s="40"/>
      <c r="C518" s="226" t="s">
        <v>1053</v>
      </c>
      <c r="D518" s="226" t="s">
        <v>249</v>
      </c>
      <c r="E518" s="227" t="s">
        <v>1054</v>
      </c>
      <c r="F518" s="228" t="s">
        <v>1055</v>
      </c>
      <c r="G518" s="229" t="s">
        <v>205</v>
      </c>
      <c r="H518" s="230">
        <v>4</v>
      </c>
      <c r="I518" s="231"/>
      <c r="J518" s="232">
        <f>ROUND(I518*H518,2)</f>
        <v>0</v>
      </c>
      <c r="K518" s="228" t="s">
        <v>32</v>
      </c>
      <c r="L518" s="233"/>
      <c r="M518" s="234" t="s">
        <v>32</v>
      </c>
      <c r="N518" s="235" t="s">
        <v>51</v>
      </c>
      <c r="O518" s="85"/>
      <c r="P518" s="222">
        <f>O518*H518</f>
        <v>0</v>
      </c>
      <c r="Q518" s="222">
        <v>0</v>
      </c>
      <c r="R518" s="222">
        <f>Q518*H518</f>
        <v>0</v>
      </c>
      <c r="S518" s="222">
        <v>0</v>
      </c>
      <c r="T518" s="223">
        <f>S518*H518</f>
        <v>0</v>
      </c>
      <c r="AR518" s="224" t="s">
        <v>378</v>
      </c>
      <c r="AT518" s="224" t="s">
        <v>249</v>
      </c>
      <c r="AU518" s="224" t="s">
        <v>136</v>
      </c>
      <c r="AY518" s="18" t="s">
        <v>194</v>
      </c>
      <c r="BE518" s="225">
        <f>IF(N518="základní",J518,0)</f>
        <v>0</v>
      </c>
      <c r="BF518" s="225">
        <f>IF(N518="snížená",J518,0)</f>
        <v>0</v>
      </c>
      <c r="BG518" s="225">
        <f>IF(N518="zákl. přenesená",J518,0)</f>
        <v>0</v>
      </c>
      <c r="BH518" s="225">
        <f>IF(N518="sníž. přenesená",J518,0)</f>
        <v>0</v>
      </c>
      <c r="BI518" s="225">
        <f>IF(N518="nulová",J518,0)</f>
        <v>0</v>
      </c>
      <c r="BJ518" s="18" t="s">
        <v>136</v>
      </c>
      <c r="BK518" s="225">
        <f>ROUND(I518*H518,2)</f>
        <v>0</v>
      </c>
      <c r="BL518" s="18" t="s">
        <v>267</v>
      </c>
      <c r="BM518" s="224" t="s">
        <v>1056</v>
      </c>
    </row>
    <row r="519" spans="2:65" s="1" customFormat="1" ht="16.5" customHeight="1">
      <c r="B519" s="40"/>
      <c r="C519" s="226" t="s">
        <v>1057</v>
      </c>
      <c r="D519" s="226" t="s">
        <v>249</v>
      </c>
      <c r="E519" s="227" t="s">
        <v>1058</v>
      </c>
      <c r="F519" s="228" t="s">
        <v>1059</v>
      </c>
      <c r="G519" s="229" t="s">
        <v>205</v>
      </c>
      <c r="H519" s="230">
        <v>1</v>
      </c>
      <c r="I519" s="231"/>
      <c r="J519" s="232">
        <f>ROUND(I519*H519,2)</f>
        <v>0</v>
      </c>
      <c r="K519" s="228" t="s">
        <v>32</v>
      </c>
      <c r="L519" s="233"/>
      <c r="M519" s="234" t="s">
        <v>32</v>
      </c>
      <c r="N519" s="235" t="s">
        <v>51</v>
      </c>
      <c r="O519" s="85"/>
      <c r="P519" s="222">
        <f>O519*H519</f>
        <v>0</v>
      </c>
      <c r="Q519" s="222">
        <v>0</v>
      </c>
      <c r="R519" s="222">
        <f>Q519*H519</f>
        <v>0</v>
      </c>
      <c r="S519" s="222">
        <v>0</v>
      </c>
      <c r="T519" s="223">
        <f>S519*H519</f>
        <v>0</v>
      </c>
      <c r="AR519" s="224" t="s">
        <v>378</v>
      </c>
      <c r="AT519" s="224" t="s">
        <v>249</v>
      </c>
      <c r="AU519" s="224" t="s">
        <v>136</v>
      </c>
      <c r="AY519" s="18" t="s">
        <v>194</v>
      </c>
      <c r="BE519" s="225">
        <f>IF(N519="základní",J519,0)</f>
        <v>0</v>
      </c>
      <c r="BF519" s="225">
        <f>IF(N519="snížená",J519,0)</f>
        <v>0</v>
      </c>
      <c r="BG519" s="225">
        <f>IF(N519="zákl. přenesená",J519,0)</f>
        <v>0</v>
      </c>
      <c r="BH519" s="225">
        <f>IF(N519="sníž. přenesená",J519,0)</f>
        <v>0</v>
      </c>
      <c r="BI519" s="225">
        <f>IF(N519="nulová",J519,0)</f>
        <v>0</v>
      </c>
      <c r="BJ519" s="18" t="s">
        <v>136</v>
      </c>
      <c r="BK519" s="225">
        <f>ROUND(I519*H519,2)</f>
        <v>0</v>
      </c>
      <c r="BL519" s="18" t="s">
        <v>267</v>
      </c>
      <c r="BM519" s="224" t="s">
        <v>1060</v>
      </c>
    </row>
    <row r="520" spans="2:65" s="1" customFormat="1" ht="24" customHeight="1">
      <c r="B520" s="40"/>
      <c r="C520" s="213" t="s">
        <v>1061</v>
      </c>
      <c r="D520" s="213" t="s">
        <v>196</v>
      </c>
      <c r="E520" s="214" t="s">
        <v>1062</v>
      </c>
      <c r="F520" s="215" t="s">
        <v>1063</v>
      </c>
      <c r="G520" s="216" t="s">
        <v>205</v>
      </c>
      <c r="H520" s="217">
        <v>2</v>
      </c>
      <c r="I520" s="218"/>
      <c r="J520" s="219">
        <f>ROUND(I520*H520,2)</f>
        <v>0</v>
      </c>
      <c r="K520" s="215" t="s">
        <v>200</v>
      </c>
      <c r="L520" s="45"/>
      <c r="M520" s="220" t="s">
        <v>32</v>
      </c>
      <c r="N520" s="221" t="s">
        <v>51</v>
      </c>
      <c r="O520" s="85"/>
      <c r="P520" s="222">
        <f>O520*H520</f>
        <v>0</v>
      </c>
      <c r="Q520" s="222">
        <v>0</v>
      </c>
      <c r="R520" s="222">
        <f>Q520*H520</f>
        <v>0</v>
      </c>
      <c r="S520" s="222">
        <v>0</v>
      </c>
      <c r="T520" s="223">
        <f>S520*H520</f>
        <v>0</v>
      </c>
      <c r="AR520" s="224" t="s">
        <v>267</v>
      </c>
      <c r="AT520" s="224" t="s">
        <v>196</v>
      </c>
      <c r="AU520" s="224" t="s">
        <v>136</v>
      </c>
      <c r="AY520" s="18" t="s">
        <v>194</v>
      </c>
      <c r="BE520" s="225">
        <f>IF(N520="základní",J520,0)</f>
        <v>0</v>
      </c>
      <c r="BF520" s="225">
        <f>IF(N520="snížená",J520,0)</f>
        <v>0</v>
      </c>
      <c r="BG520" s="225">
        <f>IF(N520="zákl. přenesená",J520,0)</f>
        <v>0</v>
      </c>
      <c r="BH520" s="225">
        <f>IF(N520="sníž. přenesená",J520,0)</f>
        <v>0</v>
      </c>
      <c r="BI520" s="225">
        <f>IF(N520="nulová",J520,0)</f>
        <v>0</v>
      </c>
      <c r="BJ520" s="18" t="s">
        <v>136</v>
      </c>
      <c r="BK520" s="225">
        <f>ROUND(I520*H520,2)</f>
        <v>0</v>
      </c>
      <c r="BL520" s="18" t="s">
        <v>267</v>
      </c>
      <c r="BM520" s="224" t="s">
        <v>1064</v>
      </c>
    </row>
    <row r="521" spans="2:65" s="1" customFormat="1" ht="16.5" customHeight="1">
      <c r="B521" s="40"/>
      <c r="C521" s="226" t="s">
        <v>1065</v>
      </c>
      <c r="D521" s="226" t="s">
        <v>249</v>
      </c>
      <c r="E521" s="227" t="s">
        <v>1066</v>
      </c>
      <c r="F521" s="228" t="s">
        <v>1067</v>
      </c>
      <c r="G521" s="229" t="s">
        <v>205</v>
      </c>
      <c r="H521" s="230">
        <v>1</v>
      </c>
      <c r="I521" s="231"/>
      <c r="J521" s="232">
        <f>ROUND(I521*H521,2)</f>
        <v>0</v>
      </c>
      <c r="K521" s="228" t="s">
        <v>200</v>
      </c>
      <c r="L521" s="233"/>
      <c r="M521" s="234" t="s">
        <v>32</v>
      </c>
      <c r="N521" s="235" t="s">
        <v>51</v>
      </c>
      <c r="O521" s="85"/>
      <c r="P521" s="222">
        <f>O521*H521</f>
        <v>0</v>
      </c>
      <c r="Q521" s="222">
        <v>0.016</v>
      </c>
      <c r="R521" s="222">
        <f>Q521*H521</f>
        <v>0.016</v>
      </c>
      <c r="S521" s="222">
        <v>0</v>
      </c>
      <c r="T521" s="223">
        <f>S521*H521</f>
        <v>0</v>
      </c>
      <c r="AR521" s="224" t="s">
        <v>378</v>
      </c>
      <c r="AT521" s="224" t="s">
        <v>249</v>
      </c>
      <c r="AU521" s="224" t="s">
        <v>136</v>
      </c>
      <c r="AY521" s="18" t="s">
        <v>194</v>
      </c>
      <c r="BE521" s="225">
        <f>IF(N521="základní",J521,0)</f>
        <v>0</v>
      </c>
      <c r="BF521" s="225">
        <f>IF(N521="snížená",J521,0)</f>
        <v>0</v>
      </c>
      <c r="BG521" s="225">
        <f>IF(N521="zákl. přenesená",J521,0)</f>
        <v>0</v>
      </c>
      <c r="BH521" s="225">
        <f>IF(N521="sníž. přenesená",J521,0)</f>
        <v>0</v>
      </c>
      <c r="BI521" s="225">
        <f>IF(N521="nulová",J521,0)</f>
        <v>0</v>
      </c>
      <c r="BJ521" s="18" t="s">
        <v>136</v>
      </c>
      <c r="BK521" s="225">
        <f>ROUND(I521*H521,2)</f>
        <v>0</v>
      </c>
      <c r="BL521" s="18" t="s">
        <v>267</v>
      </c>
      <c r="BM521" s="224" t="s">
        <v>1068</v>
      </c>
    </row>
    <row r="522" spans="2:65" s="1" customFormat="1" ht="16.5" customHeight="1">
      <c r="B522" s="40"/>
      <c r="C522" s="226" t="s">
        <v>1069</v>
      </c>
      <c r="D522" s="226" t="s">
        <v>249</v>
      </c>
      <c r="E522" s="227" t="s">
        <v>1070</v>
      </c>
      <c r="F522" s="228" t="s">
        <v>1071</v>
      </c>
      <c r="G522" s="229" t="s">
        <v>205</v>
      </c>
      <c r="H522" s="230">
        <v>1</v>
      </c>
      <c r="I522" s="231"/>
      <c r="J522" s="232">
        <f>ROUND(I522*H522,2)</f>
        <v>0</v>
      </c>
      <c r="K522" s="228" t="s">
        <v>200</v>
      </c>
      <c r="L522" s="233"/>
      <c r="M522" s="234" t="s">
        <v>32</v>
      </c>
      <c r="N522" s="235" t="s">
        <v>51</v>
      </c>
      <c r="O522" s="85"/>
      <c r="P522" s="222">
        <f>O522*H522</f>
        <v>0</v>
      </c>
      <c r="Q522" s="222">
        <v>0.0155</v>
      </c>
      <c r="R522" s="222">
        <f>Q522*H522</f>
        <v>0.0155</v>
      </c>
      <c r="S522" s="222">
        <v>0</v>
      </c>
      <c r="T522" s="223">
        <f>S522*H522</f>
        <v>0</v>
      </c>
      <c r="AR522" s="224" t="s">
        <v>378</v>
      </c>
      <c r="AT522" s="224" t="s">
        <v>249</v>
      </c>
      <c r="AU522" s="224" t="s">
        <v>136</v>
      </c>
      <c r="AY522" s="18" t="s">
        <v>194</v>
      </c>
      <c r="BE522" s="225">
        <f>IF(N522="základní",J522,0)</f>
        <v>0</v>
      </c>
      <c r="BF522" s="225">
        <f>IF(N522="snížená",J522,0)</f>
        <v>0</v>
      </c>
      <c r="BG522" s="225">
        <f>IF(N522="zákl. přenesená",J522,0)</f>
        <v>0</v>
      </c>
      <c r="BH522" s="225">
        <f>IF(N522="sníž. přenesená",J522,0)</f>
        <v>0</v>
      </c>
      <c r="BI522" s="225">
        <f>IF(N522="nulová",J522,0)</f>
        <v>0</v>
      </c>
      <c r="BJ522" s="18" t="s">
        <v>136</v>
      </c>
      <c r="BK522" s="225">
        <f>ROUND(I522*H522,2)</f>
        <v>0</v>
      </c>
      <c r="BL522" s="18" t="s">
        <v>267</v>
      </c>
      <c r="BM522" s="224" t="s">
        <v>1072</v>
      </c>
    </row>
    <row r="523" spans="2:65" s="1" customFormat="1" ht="24" customHeight="1">
      <c r="B523" s="40"/>
      <c r="C523" s="213" t="s">
        <v>1073</v>
      </c>
      <c r="D523" s="213" t="s">
        <v>196</v>
      </c>
      <c r="E523" s="214" t="s">
        <v>1074</v>
      </c>
      <c r="F523" s="215" t="s">
        <v>1075</v>
      </c>
      <c r="G523" s="216" t="s">
        <v>205</v>
      </c>
      <c r="H523" s="217">
        <v>11</v>
      </c>
      <c r="I523" s="218"/>
      <c r="J523" s="219">
        <f>ROUND(I523*H523,2)</f>
        <v>0</v>
      </c>
      <c r="K523" s="215" t="s">
        <v>200</v>
      </c>
      <c r="L523" s="45"/>
      <c r="M523" s="220" t="s">
        <v>32</v>
      </c>
      <c r="N523" s="221" t="s">
        <v>51</v>
      </c>
      <c r="O523" s="85"/>
      <c r="P523" s="222">
        <f>O523*H523</f>
        <v>0</v>
      </c>
      <c r="Q523" s="222">
        <v>0</v>
      </c>
      <c r="R523" s="222">
        <f>Q523*H523</f>
        <v>0</v>
      </c>
      <c r="S523" s="222">
        <v>0</v>
      </c>
      <c r="T523" s="223">
        <f>S523*H523</f>
        <v>0</v>
      </c>
      <c r="AR523" s="224" t="s">
        <v>267</v>
      </c>
      <c r="AT523" s="224" t="s">
        <v>196</v>
      </c>
      <c r="AU523" s="224" t="s">
        <v>136</v>
      </c>
      <c r="AY523" s="18" t="s">
        <v>194</v>
      </c>
      <c r="BE523" s="225">
        <f>IF(N523="základní",J523,0)</f>
        <v>0</v>
      </c>
      <c r="BF523" s="225">
        <f>IF(N523="snížená",J523,0)</f>
        <v>0</v>
      </c>
      <c r="BG523" s="225">
        <f>IF(N523="zákl. přenesená",J523,0)</f>
        <v>0</v>
      </c>
      <c r="BH523" s="225">
        <f>IF(N523="sníž. přenesená",J523,0)</f>
        <v>0</v>
      </c>
      <c r="BI523" s="225">
        <f>IF(N523="nulová",J523,0)</f>
        <v>0</v>
      </c>
      <c r="BJ523" s="18" t="s">
        <v>136</v>
      </c>
      <c r="BK523" s="225">
        <f>ROUND(I523*H523,2)</f>
        <v>0</v>
      </c>
      <c r="BL523" s="18" t="s">
        <v>267</v>
      </c>
      <c r="BM523" s="224" t="s">
        <v>1076</v>
      </c>
    </row>
    <row r="524" spans="2:65" s="1" customFormat="1" ht="16.5" customHeight="1">
      <c r="B524" s="40"/>
      <c r="C524" s="226" t="s">
        <v>1077</v>
      </c>
      <c r="D524" s="226" t="s">
        <v>249</v>
      </c>
      <c r="E524" s="227" t="s">
        <v>1078</v>
      </c>
      <c r="F524" s="228" t="s">
        <v>1079</v>
      </c>
      <c r="G524" s="229" t="s">
        <v>205</v>
      </c>
      <c r="H524" s="230">
        <v>11</v>
      </c>
      <c r="I524" s="231"/>
      <c r="J524" s="232">
        <f>ROUND(I524*H524,2)</f>
        <v>0</v>
      </c>
      <c r="K524" s="228" t="s">
        <v>200</v>
      </c>
      <c r="L524" s="233"/>
      <c r="M524" s="234" t="s">
        <v>32</v>
      </c>
      <c r="N524" s="235" t="s">
        <v>51</v>
      </c>
      <c r="O524" s="85"/>
      <c r="P524" s="222">
        <f>O524*H524</f>
        <v>0</v>
      </c>
      <c r="Q524" s="222">
        <v>0.0175</v>
      </c>
      <c r="R524" s="222">
        <f>Q524*H524</f>
        <v>0.1925</v>
      </c>
      <c r="S524" s="222">
        <v>0</v>
      </c>
      <c r="T524" s="223">
        <f>S524*H524</f>
        <v>0</v>
      </c>
      <c r="AR524" s="224" t="s">
        <v>378</v>
      </c>
      <c r="AT524" s="224" t="s">
        <v>249</v>
      </c>
      <c r="AU524" s="224" t="s">
        <v>136</v>
      </c>
      <c r="AY524" s="18" t="s">
        <v>194</v>
      </c>
      <c r="BE524" s="225">
        <f>IF(N524="základní",J524,0)</f>
        <v>0</v>
      </c>
      <c r="BF524" s="225">
        <f>IF(N524="snížená",J524,0)</f>
        <v>0</v>
      </c>
      <c r="BG524" s="225">
        <f>IF(N524="zákl. přenesená",J524,0)</f>
        <v>0</v>
      </c>
      <c r="BH524" s="225">
        <f>IF(N524="sníž. přenesená",J524,0)</f>
        <v>0</v>
      </c>
      <c r="BI524" s="225">
        <f>IF(N524="nulová",J524,0)</f>
        <v>0</v>
      </c>
      <c r="BJ524" s="18" t="s">
        <v>136</v>
      </c>
      <c r="BK524" s="225">
        <f>ROUND(I524*H524,2)</f>
        <v>0</v>
      </c>
      <c r="BL524" s="18" t="s">
        <v>267</v>
      </c>
      <c r="BM524" s="224" t="s">
        <v>1080</v>
      </c>
    </row>
    <row r="525" spans="2:65" s="1" customFormat="1" ht="24" customHeight="1">
      <c r="B525" s="40"/>
      <c r="C525" s="213" t="s">
        <v>1081</v>
      </c>
      <c r="D525" s="213" t="s">
        <v>196</v>
      </c>
      <c r="E525" s="214" t="s">
        <v>1082</v>
      </c>
      <c r="F525" s="215" t="s">
        <v>1083</v>
      </c>
      <c r="G525" s="216" t="s">
        <v>205</v>
      </c>
      <c r="H525" s="217">
        <v>3</v>
      </c>
      <c r="I525" s="218"/>
      <c r="J525" s="219">
        <f>ROUND(I525*H525,2)</f>
        <v>0</v>
      </c>
      <c r="K525" s="215" t="s">
        <v>200</v>
      </c>
      <c r="L525" s="45"/>
      <c r="M525" s="220" t="s">
        <v>32</v>
      </c>
      <c r="N525" s="221" t="s">
        <v>51</v>
      </c>
      <c r="O525" s="85"/>
      <c r="P525" s="222">
        <f>O525*H525</f>
        <v>0</v>
      </c>
      <c r="Q525" s="222">
        <v>0</v>
      </c>
      <c r="R525" s="222">
        <f>Q525*H525</f>
        <v>0</v>
      </c>
      <c r="S525" s="222">
        <v>0</v>
      </c>
      <c r="T525" s="223">
        <f>S525*H525</f>
        <v>0</v>
      </c>
      <c r="AR525" s="224" t="s">
        <v>267</v>
      </c>
      <c r="AT525" s="224" t="s">
        <v>196</v>
      </c>
      <c r="AU525" s="224" t="s">
        <v>136</v>
      </c>
      <c r="AY525" s="18" t="s">
        <v>194</v>
      </c>
      <c r="BE525" s="225">
        <f>IF(N525="základní",J525,0)</f>
        <v>0</v>
      </c>
      <c r="BF525" s="225">
        <f>IF(N525="snížená",J525,0)</f>
        <v>0</v>
      </c>
      <c r="BG525" s="225">
        <f>IF(N525="zákl. přenesená",J525,0)</f>
        <v>0</v>
      </c>
      <c r="BH525" s="225">
        <f>IF(N525="sníž. přenesená",J525,0)</f>
        <v>0</v>
      </c>
      <c r="BI525" s="225">
        <f>IF(N525="nulová",J525,0)</f>
        <v>0</v>
      </c>
      <c r="BJ525" s="18" t="s">
        <v>136</v>
      </c>
      <c r="BK525" s="225">
        <f>ROUND(I525*H525,2)</f>
        <v>0</v>
      </c>
      <c r="BL525" s="18" t="s">
        <v>267</v>
      </c>
      <c r="BM525" s="224" t="s">
        <v>1084</v>
      </c>
    </row>
    <row r="526" spans="2:65" s="1" customFormat="1" ht="16.5" customHeight="1">
      <c r="B526" s="40"/>
      <c r="C526" s="226" t="s">
        <v>1085</v>
      </c>
      <c r="D526" s="226" t="s">
        <v>249</v>
      </c>
      <c r="E526" s="227" t="s">
        <v>1086</v>
      </c>
      <c r="F526" s="228" t="s">
        <v>1087</v>
      </c>
      <c r="G526" s="229" t="s">
        <v>205</v>
      </c>
      <c r="H526" s="230">
        <v>2</v>
      </c>
      <c r="I526" s="231"/>
      <c r="J526" s="232">
        <f>ROUND(I526*H526,2)</f>
        <v>0</v>
      </c>
      <c r="K526" s="228" t="s">
        <v>32</v>
      </c>
      <c r="L526" s="233"/>
      <c r="M526" s="234" t="s">
        <v>32</v>
      </c>
      <c r="N526" s="235" t="s">
        <v>51</v>
      </c>
      <c r="O526" s="85"/>
      <c r="P526" s="222">
        <f>O526*H526</f>
        <v>0</v>
      </c>
      <c r="Q526" s="222">
        <v>0</v>
      </c>
      <c r="R526" s="222">
        <f>Q526*H526</f>
        <v>0</v>
      </c>
      <c r="S526" s="222">
        <v>0</v>
      </c>
      <c r="T526" s="223">
        <f>S526*H526</f>
        <v>0</v>
      </c>
      <c r="AR526" s="224" t="s">
        <v>378</v>
      </c>
      <c r="AT526" s="224" t="s">
        <v>249</v>
      </c>
      <c r="AU526" s="224" t="s">
        <v>136</v>
      </c>
      <c r="AY526" s="18" t="s">
        <v>194</v>
      </c>
      <c r="BE526" s="225">
        <f>IF(N526="základní",J526,0)</f>
        <v>0</v>
      </c>
      <c r="BF526" s="225">
        <f>IF(N526="snížená",J526,0)</f>
        <v>0</v>
      </c>
      <c r="BG526" s="225">
        <f>IF(N526="zákl. přenesená",J526,0)</f>
        <v>0</v>
      </c>
      <c r="BH526" s="225">
        <f>IF(N526="sníž. přenesená",J526,0)</f>
        <v>0</v>
      </c>
      <c r="BI526" s="225">
        <f>IF(N526="nulová",J526,0)</f>
        <v>0</v>
      </c>
      <c r="BJ526" s="18" t="s">
        <v>136</v>
      </c>
      <c r="BK526" s="225">
        <f>ROUND(I526*H526,2)</f>
        <v>0</v>
      </c>
      <c r="BL526" s="18" t="s">
        <v>267</v>
      </c>
      <c r="BM526" s="224" t="s">
        <v>1088</v>
      </c>
    </row>
    <row r="527" spans="2:65" s="1" customFormat="1" ht="16.5" customHeight="1">
      <c r="B527" s="40"/>
      <c r="C527" s="226" t="s">
        <v>1089</v>
      </c>
      <c r="D527" s="226" t="s">
        <v>249</v>
      </c>
      <c r="E527" s="227" t="s">
        <v>1090</v>
      </c>
      <c r="F527" s="228" t="s">
        <v>1091</v>
      </c>
      <c r="G527" s="229" t="s">
        <v>205</v>
      </c>
      <c r="H527" s="230">
        <v>1</v>
      </c>
      <c r="I527" s="231"/>
      <c r="J527" s="232">
        <f>ROUND(I527*H527,2)</f>
        <v>0</v>
      </c>
      <c r="K527" s="228" t="s">
        <v>32</v>
      </c>
      <c r="L527" s="233"/>
      <c r="M527" s="234" t="s">
        <v>32</v>
      </c>
      <c r="N527" s="235" t="s">
        <v>51</v>
      </c>
      <c r="O527" s="85"/>
      <c r="P527" s="222">
        <f>O527*H527</f>
        <v>0</v>
      </c>
      <c r="Q527" s="222">
        <v>0</v>
      </c>
      <c r="R527" s="222">
        <f>Q527*H527</f>
        <v>0</v>
      </c>
      <c r="S527" s="222">
        <v>0</v>
      </c>
      <c r="T527" s="223">
        <f>S527*H527</f>
        <v>0</v>
      </c>
      <c r="AR527" s="224" t="s">
        <v>378</v>
      </c>
      <c r="AT527" s="224" t="s">
        <v>249</v>
      </c>
      <c r="AU527" s="224" t="s">
        <v>136</v>
      </c>
      <c r="AY527" s="18" t="s">
        <v>194</v>
      </c>
      <c r="BE527" s="225">
        <f>IF(N527="základní",J527,0)</f>
        <v>0</v>
      </c>
      <c r="BF527" s="225">
        <f>IF(N527="snížená",J527,0)</f>
        <v>0</v>
      </c>
      <c r="BG527" s="225">
        <f>IF(N527="zákl. přenesená",J527,0)</f>
        <v>0</v>
      </c>
      <c r="BH527" s="225">
        <f>IF(N527="sníž. přenesená",J527,0)</f>
        <v>0</v>
      </c>
      <c r="BI527" s="225">
        <f>IF(N527="nulová",J527,0)</f>
        <v>0</v>
      </c>
      <c r="BJ527" s="18" t="s">
        <v>136</v>
      </c>
      <c r="BK527" s="225">
        <f>ROUND(I527*H527,2)</f>
        <v>0</v>
      </c>
      <c r="BL527" s="18" t="s">
        <v>267</v>
      </c>
      <c r="BM527" s="224" t="s">
        <v>1092</v>
      </c>
    </row>
    <row r="528" spans="2:65" s="1" customFormat="1" ht="24" customHeight="1">
      <c r="B528" s="40"/>
      <c r="C528" s="213" t="s">
        <v>1093</v>
      </c>
      <c r="D528" s="213" t="s">
        <v>196</v>
      </c>
      <c r="E528" s="214" t="s">
        <v>1094</v>
      </c>
      <c r="F528" s="215" t="s">
        <v>1095</v>
      </c>
      <c r="G528" s="216" t="s">
        <v>205</v>
      </c>
      <c r="H528" s="217">
        <v>5</v>
      </c>
      <c r="I528" s="218"/>
      <c r="J528" s="219">
        <f>ROUND(I528*H528,2)</f>
        <v>0</v>
      </c>
      <c r="K528" s="215" t="s">
        <v>200</v>
      </c>
      <c r="L528" s="45"/>
      <c r="M528" s="220" t="s">
        <v>32</v>
      </c>
      <c r="N528" s="221" t="s">
        <v>51</v>
      </c>
      <c r="O528" s="85"/>
      <c r="P528" s="222">
        <f>O528*H528</f>
        <v>0</v>
      </c>
      <c r="Q528" s="222">
        <v>0.00092</v>
      </c>
      <c r="R528" s="222">
        <f>Q528*H528</f>
        <v>0.0046</v>
      </c>
      <c r="S528" s="222">
        <v>0</v>
      </c>
      <c r="T528" s="223">
        <f>S528*H528</f>
        <v>0</v>
      </c>
      <c r="AR528" s="224" t="s">
        <v>267</v>
      </c>
      <c r="AT528" s="224" t="s">
        <v>196</v>
      </c>
      <c r="AU528" s="224" t="s">
        <v>136</v>
      </c>
      <c r="AY528" s="18" t="s">
        <v>194</v>
      </c>
      <c r="BE528" s="225">
        <f>IF(N528="základní",J528,0)</f>
        <v>0</v>
      </c>
      <c r="BF528" s="225">
        <f>IF(N528="snížená",J528,0)</f>
        <v>0</v>
      </c>
      <c r="BG528" s="225">
        <f>IF(N528="zákl. přenesená",J528,0)</f>
        <v>0</v>
      </c>
      <c r="BH528" s="225">
        <f>IF(N528="sníž. přenesená",J528,0)</f>
        <v>0</v>
      </c>
      <c r="BI528" s="225">
        <f>IF(N528="nulová",J528,0)</f>
        <v>0</v>
      </c>
      <c r="BJ528" s="18" t="s">
        <v>136</v>
      </c>
      <c r="BK528" s="225">
        <f>ROUND(I528*H528,2)</f>
        <v>0</v>
      </c>
      <c r="BL528" s="18" t="s">
        <v>267</v>
      </c>
      <c r="BM528" s="224" t="s">
        <v>1096</v>
      </c>
    </row>
    <row r="529" spans="2:65" s="1" customFormat="1" ht="16.5" customHeight="1">
      <c r="B529" s="40"/>
      <c r="C529" s="226" t="s">
        <v>1097</v>
      </c>
      <c r="D529" s="226" t="s">
        <v>249</v>
      </c>
      <c r="E529" s="227" t="s">
        <v>1098</v>
      </c>
      <c r="F529" s="228" t="s">
        <v>1099</v>
      </c>
      <c r="G529" s="229" t="s">
        <v>205</v>
      </c>
      <c r="H529" s="230">
        <v>1</v>
      </c>
      <c r="I529" s="231"/>
      <c r="J529" s="232">
        <f>ROUND(I529*H529,2)</f>
        <v>0</v>
      </c>
      <c r="K529" s="228" t="s">
        <v>32</v>
      </c>
      <c r="L529" s="233"/>
      <c r="M529" s="234" t="s">
        <v>32</v>
      </c>
      <c r="N529" s="235" t="s">
        <v>51</v>
      </c>
      <c r="O529" s="85"/>
      <c r="P529" s="222">
        <f>O529*H529</f>
        <v>0</v>
      </c>
      <c r="Q529" s="222">
        <v>0</v>
      </c>
      <c r="R529" s="222">
        <f>Q529*H529</f>
        <v>0</v>
      </c>
      <c r="S529" s="222">
        <v>0</v>
      </c>
      <c r="T529" s="223">
        <f>S529*H529</f>
        <v>0</v>
      </c>
      <c r="AR529" s="224" t="s">
        <v>378</v>
      </c>
      <c r="AT529" s="224" t="s">
        <v>249</v>
      </c>
      <c r="AU529" s="224" t="s">
        <v>136</v>
      </c>
      <c r="AY529" s="18" t="s">
        <v>194</v>
      </c>
      <c r="BE529" s="225">
        <f>IF(N529="základní",J529,0)</f>
        <v>0</v>
      </c>
      <c r="BF529" s="225">
        <f>IF(N529="snížená",J529,0)</f>
        <v>0</v>
      </c>
      <c r="BG529" s="225">
        <f>IF(N529="zákl. přenesená",J529,0)</f>
        <v>0</v>
      </c>
      <c r="BH529" s="225">
        <f>IF(N529="sníž. přenesená",J529,0)</f>
        <v>0</v>
      </c>
      <c r="BI529" s="225">
        <f>IF(N529="nulová",J529,0)</f>
        <v>0</v>
      </c>
      <c r="BJ529" s="18" t="s">
        <v>136</v>
      </c>
      <c r="BK529" s="225">
        <f>ROUND(I529*H529,2)</f>
        <v>0</v>
      </c>
      <c r="BL529" s="18" t="s">
        <v>267</v>
      </c>
      <c r="BM529" s="224" t="s">
        <v>1100</v>
      </c>
    </row>
    <row r="530" spans="2:65" s="1" customFormat="1" ht="16.5" customHeight="1">
      <c r="B530" s="40"/>
      <c r="C530" s="226" t="s">
        <v>1101</v>
      </c>
      <c r="D530" s="226" t="s">
        <v>249</v>
      </c>
      <c r="E530" s="227" t="s">
        <v>1102</v>
      </c>
      <c r="F530" s="228" t="s">
        <v>1103</v>
      </c>
      <c r="G530" s="229" t="s">
        <v>205</v>
      </c>
      <c r="H530" s="230">
        <v>2</v>
      </c>
      <c r="I530" s="231"/>
      <c r="J530" s="232">
        <f>ROUND(I530*H530,2)</f>
        <v>0</v>
      </c>
      <c r="K530" s="228" t="s">
        <v>32</v>
      </c>
      <c r="L530" s="233"/>
      <c r="M530" s="234" t="s">
        <v>32</v>
      </c>
      <c r="N530" s="235" t="s">
        <v>51</v>
      </c>
      <c r="O530" s="85"/>
      <c r="P530" s="222">
        <f>O530*H530</f>
        <v>0</v>
      </c>
      <c r="Q530" s="222">
        <v>0</v>
      </c>
      <c r="R530" s="222">
        <f>Q530*H530</f>
        <v>0</v>
      </c>
      <c r="S530" s="222">
        <v>0</v>
      </c>
      <c r="T530" s="223">
        <f>S530*H530</f>
        <v>0</v>
      </c>
      <c r="AR530" s="224" t="s">
        <v>378</v>
      </c>
      <c r="AT530" s="224" t="s">
        <v>249</v>
      </c>
      <c r="AU530" s="224" t="s">
        <v>136</v>
      </c>
      <c r="AY530" s="18" t="s">
        <v>194</v>
      </c>
      <c r="BE530" s="225">
        <f>IF(N530="základní",J530,0)</f>
        <v>0</v>
      </c>
      <c r="BF530" s="225">
        <f>IF(N530="snížená",J530,0)</f>
        <v>0</v>
      </c>
      <c r="BG530" s="225">
        <f>IF(N530="zákl. přenesená",J530,0)</f>
        <v>0</v>
      </c>
      <c r="BH530" s="225">
        <f>IF(N530="sníž. přenesená",J530,0)</f>
        <v>0</v>
      </c>
      <c r="BI530" s="225">
        <f>IF(N530="nulová",J530,0)</f>
        <v>0</v>
      </c>
      <c r="BJ530" s="18" t="s">
        <v>136</v>
      </c>
      <c r="BK530" s="225">
        <f>ROUND(I530*H530,2)</f>
        <v>0</v>
      </c>
      <c r="BL530" s="18" t="s">
        <v>267</v>
      </c>
      <c r="BM530" s="224" t="s">
        <v>1104</v>
      </c>
    </row>
    <row r="531" spans="2:65" s="1" customFormat="1" ht="16.5" customHeight="1">
      <c r="B531" s="40"/>
      <c r="C531" s="226" t="s">
        <v>1105</v>
      </c>
      <c r="D531" s="226" t="s">
        <v>249</v>
      </c>
      <c r="E531" s="227" t="s">
        <v>1106</v>
      </c>
      <c r="F531" s="228" t="s">
        <v>1107</v>
      </c>
      <c r="G531" s="229" t="s">
        <v>205</v>
      </c>
      <c r="H531" s="230">
        <v>1</v>
      </c>
      <c r="I531" s="231"/>
      <c r="J531" s="232">
        <f>ROUND(I531*H531,2)</f>
        <v>0</v>
      </c>
      <c r="K531" s="228" t="s">
        <v>32</v>
      </c>
      <c r="L531" s="233"/>
      <c r="M531" s="234" t="s">
        <v>32</v>
      </c>
      <c r="N531" s="235" t="s">
        <v>51</v>
      </c>
      <c r="O531" s="85"/>
      <c r="P531" s="222">
        <f>O531*H531</f>
        <v>0</v>
      </c>
      <c r="Q531" s="222">
        <v>0</v>
      </c>
      <c r="R531" s="222">
        <f>Q531*H531</f>
        <v>0</v>
      </c>
      <c r="S531" s="222">
        <v>0</v>
      </c>
      <c r="T531" s="223">
        <f>S531*H531</f>
        <v>0</v>
      </c>
      <c r="AR531" s="224" t="s">
        <v>378</v>
      </c>
      <c r="AT531" s="224" t="s">
        <v>249</v>
      </c>
      <c r="AU531" s="224" t="s">
        <v>136</v>
      </c>
      <c r="AY531" s="18" t="s">
        <v>194</v>
      </c>
      <c r="BE531" s="225">
        <f>IF(N531="základní",J531,0)</f>
        <v>0</v>
      </c>
      <c r="BF531" s="225">
        <f>IF(N531="snížená",J531,0)</f>
        <v>0</v>
      </c>
      <c r="BG531" s="225">
        <f>IF(N531="zákl. přenesená",J531,0)</f>
        <v>0</v>
      </c>
      <c r="BH531" s="225">
        <f>IF(N531="sníž. přenesená",J531,0)</f>
        <v>0</v>
      </c>
      <c r="BI531" s="225">
        <f>IF(N531="nulová",J531,0)</f>
        <v>0</v>
      </c>
      <c r="BJ531" s="18" t="s">
        <v>136</v>
      </c>
      <c r="BK531" s="225">
        <f>ROUND(I531*H531,2)</f>
        <v>0</v>
      </c>
      <c r="BL531" s="18" t="s">
        <v>267</v>
      </c>
      <c r="BM531" s="224" t="s">
        <v>1108</v>
      </c>
    </row>
    <row r="532" spans="2:65" s="1" customFormat="1" ht="16.5" customHeight="1">
      <c r="B532" s="40"/>
      <c r="C532" s="226" t="s">
        <v>1109</v>
      </c>
      <c r="D532" s="226" t="s">
        <v>249</v>
      </c>
      <c r="E532" s="227" t="s">
        <v>1110</v>
      </c>
      <c r="F532" s="228" t="s">
        <v>1111</v>
      </c>
      <c r="G532" s="229" t="s">
        <v>205</v>
      </c>
      <c r="H532" s="230">
        <v>1</v>
      </c>
      <c r="I532" s="231"/>
      <c r="J532" s="232">
        <f>ROUND(I532*H532,2)</f>
        <v>0</v>
      </c>
      <c r="K532" s="228" t="s">
        <v>32</v>
      </c>
      <c r="L532" s="233"/>
      <c r="M532" s="234" t="s">
        <v>32</v>
      </c>
      <c r="N532" s="235" t="s">
        <v>51</v>
      </c>
      <c r="O532" s="85"/>
      <c r="P532" s="222">
        <f>O532*H532</f>
        <v>0</v>
      </c>
      <c r="Q532" s="222">
        <v>0</v>
      </c>
      <c r="R532" s="222">
        <f>Q532*H532</f>
        <v>0</v>
      </c>
      <c r="S532" s="222">
        <v>0</v>
      </c>
      <c r="T532" s="223">
        <f>S532*H532</f>
        <v>0</v>
      </c>
      <c r="AR532" s="224" t="s">
        <v>378</v>
      </c>
      <c r="AT532" s="224" t="s">
        <v>249</v>
      </c>
      <c r="AU532" s="224" t="s">
        <v>136</v>
      </c>
      <c r="AY532" s="18" t="s">
        <v>194</v>
      </c>
      <c r="BE532" s="225">
        <f>IF(N532="základní",J532,0)</f>
        <v>0</v>
      </c>
      <c r="BF532" s="225">
        <f>IF(N532="snížená",J532,0)</f>
        <v>0</v>
      </c>
      <c r="BG532" s="225">
        <f>IF(N532="zákl. přenesená",J532,0)</f>
        <v>0</v>
      </c>
      <c r="BH532" s="225">
        <f>IF(N532="sníž. přenesená",J532,0)</f>
        <v>0</v>
      </c>
      <c r="BI532" s="225">
        <f>IF(N532="nulová",J532,0)</f>
        <v>0</v>
      </c>
      <c r="BJ532" s="18" t="s">
        <v>136</v>
      </c>
      <c r="BK532" s="225">
        <f>ROUND(I532*H532,2)</f>
        <v>0</v>
      </c>
      <c r="BL532" s="18" t="s">
        <v>267</v>
      </c>
      <c r="BM532" s="224" t="s">
        <v>1112</v>
      </c>
    </row>
    <row r="533" spans="2:65" s="1" customFormat="1" ht="24" customHeight="1">
      <c r="B533" s="40"/>
      <c r="C533" s="213" t="s">
        <v>1113</v>
      </c>
      <c r="D533" s="213" t="s">
        <v>196</v>
      </c>
      <c r="E533" s="214" t="s">
        <v>1114</v>
      </c>
      <c r="F533" s="215" t="s">
        <v>1115</v>
      </c>
      <c r="G533" s="216" t="s">
        <v>205</v>
      </c>
      <c r="H533" s="217">
        <v>1</v>
      </c>
      <c r="I533" s="218"/>
      <c r="J533" s="219">
        <f>ROUND(I533*H533,2)</f>
        <v>0</v>
      </c>
      <c r="K533" s="215" t="s">
        <v>200</v>
      </c>
      <c r="L533" s="45"/>
      <c r="M533" s="220" t="s">
        <v>32</v>
      </c>
      <c r="N533" s="221" t="s">
        <v>51</v>
      </c>
      <c r="O533" s="85"/>
      <c r="P533" s="222">
        <f>O533*H533</f>
        <v>0</v>
      </c>
      <c r="Q533" s="222">
        <v>0.00027</v>
      </c>
      <c r="R533" s="222">
        <f>Q533*H533</f>
        <v>0.00027</v>
      </c>
      <c r="S533" s="222">
        <v>0</v>
      </c>
      <c r="T533" s="223">
        <f>S533*H533</f>
        <v>0</v>
      </c>
      <c r="AR533" s="224" t="s">
        <v>201</v>
      </c>
      <c r="AT533" s="224" t="s">
        <v>196</v>
      </c>
      <c r="AU533" s="224" t="s">
        <v>136</v>
      </c>
      <c r="AY533" s="18" t="s">
        <v>194</v>
      </c>
      <c r="BE533" s="225">
        <f>IF(N533="základní",J533,0)</f>
        <v>0</v>
      </c>
      <c r="BF533" s="225">
        <f>IF(N533="snížená",J533,0)</f>
        <v>0</v>
      </c>
      <c r="BG533" s="225">
        <f>IF(N533="zákl. přenesená",J533,0)</f>
        <v>0</v>
      </c>
      <c r="BH533" s="225">
        <f>IF(N533="sníž. přenesená",J533,0)</f>
        <v>0</v>
      </c>
      <c r="BI533" s="225">
        <f>IF(N533="nulová",J533,0)</f>
        <v>0</v>
      </c>
      <c r="BJ533" s="18" t="s">
        <v>136</v>
      </c>
      <c r="BK533" s="225">
        <f>ROUND(I533*H533,2)</f>
        <v>0</v>
      </c>
      <c r="BL533" s="18" t="s">
        <v>201</v>
      </c>
      <c r="BM533" s="224" t="s">
        <v>1116</v>
      </c>
    </row>
    <row r="534" spans="2:65" s="1" customFormat="1" ht="16.5" customHeight="1">
      <c r="B534" s="40"/>
      <c r="C534" s="226" t="s">
        <v>1117</v>
      </c>
      <c r="D534" s="226" t="s">
        <v>249</v>
      </c>
      <c r="E534" s="227" t="s">
        <v>1118</v>
      </c>
      <c r="F534" s="228" t="s">
        <v>1119</v>
      </c>
      <c r="G534" s="229" t="s">
        <v>205</v>
      </c>
      <c r="H534" s="230">
        <v>1</v>
      </c>
      <c r="I534" s="231"/>
      <c r="J534" s="232">
        <f>ROUND(I534*H534,2)</f>
        <v>0</v>
      </c>
      <c r="K534" s="228" t="s">
        <v>200</v>
      </c>
      <c r="L534" s="233"/>
      <c r="M534" s="234" t="s">
        <v>32</v>
      </c>
      <c r="N534" s="235" t="s">
        <v>51</v>
      </c>
      <c r="O534" s="85"/>
      <c r="P534" s="222">
        <f>O534*H534</f>
        <v>0</v>
      </c>
      <c r="Q534" s="222">
        <v>0.0372</v>
      </c>
      <c r="R534" s="222">
        <f>Q534*H534</f>
        <v>0.0372</v>
      </c>
      <c r="S534" s="222">
        <v>0</v>
      </c>
      <c r="T534" s="223">
        <f>S534*H534</f>
        <v>0</v>
      </c>
      <c r="AR534" s="224" t="s">
        <v>227</v>
      </c>
      <c r="AT534" s="224" t="s">
        <v>249</v>
      </c>
      <c r="AU534" s="224" t="s">
        <v>136</v>
      </c>
      <c r="AY534" s="18" t="s">
        <v>194</v>
      </c>
      <c r="BE534" s="225">
        <f>IF(N534="základní",J534,0)</f>
        <v>0</v>
      </c>
      <c r="BF534" s="225">
        <f>IF(N534="snížená",J534,0)</f>
        <v>0</v>
      </c>
      <c r="BG534" s="225">
        <f>IF(N534="zákl. přenesená",J534,0)</f>
        <v>0</v>
      </c>
      <c r="BH534" s="225">
        <f>IF(N534="sníž. přenesená",J534,0)</f>
        <v>0</v>
      </c>
      <c r="BI534" s="225">
        <f>IF(N534="nulová",J534,0)</f>
        <v>0</v>
      </c>
      <c r="BJ534" s="18" t="s">
        <v>136</v>
      </c>
      <c r="BK534" s="225">
        <f>ROUND(I534*H534,2)</f>
        <v>0</v>
      </c>
      <c r="BL534" s="18" t="s">
        <v>201</v>
      </c>
      <c r="BM534" s="224" t="s">
        <v>1120</v>
      </c>
    </row>
    <row r="535" spans="2:47" s="1" customFormat="1" ht="12">
      <c r="B535" s="40"/>
      <c r="C535" s="41"/>
      <c r="D535" s="238" t="s">
        <v>264</v>
      </c>
      <c r="E535" s="41"/>
      <c r="F535" s="248" t="s">
        <v>1121</v>
      </c>
      <c r="G535" s="41"/>
      <c r="H535" s="41"/>
      <c r="I535" s="137"/>
      <c r="J535" s="41"/>
      <c r="K535" s="41"/>
      <c r="L535" s="45"/>
      <c r="M535" s="249"/>
      <c r="N535" s="85"/>
      <c r="O535" s="85"/>
      <c r="P535" s="85"/>
      <c r="Q535" s="85"/>
      <c r="R535" s="85"/>
      <c r="S535" s="85"/>
      <c r="T535" s="86"/>
      <c r="AT535" s="18" t="s">
        <v>264</v>
      </c>
      <c r="AU535" s="18" t="s">
        <v>136</v>
      </c>
    </row>
    <row r="536" spans="2:65" s="1" customFormat="1" ht="24" customHeight="1">
      <c r="B536" s="40"/>
      <c r="C536" s="213" t="s">
        <v>1122</v>
      </c>
      <c r="D536" s="213" t="s">
        <v>196</v>
      </c>
      <c r="E536" s="214" t="s">
        <v>1123</v>
      </c>
      <c r="F536" s="215" t="s">
        <v>1124</v>
      </c>
      <c r="G536" s="216" t="s">
        <v>242</v>
      </c>
      <c r="H536" s="217">
        <v>0.264</v>
      </c>
      <c r="I536" s="218"/>
      <c r="J536" s="219">
        <f>ROUND(I536*H536,2)</f>
        <v>0</v>
      </c>
      <c r="K536" s="215" t="s">
        <v>200</v>
      </c>
      <c r="L536" s="45"/>
      <c r="M536" s="220" t="s">
        <v>32</v>
      </c>
      <c r="N536" s="221" t="s">
        <v>51</v>
      </c>
      <c r="O536" s="85"/>
      <c r="P536" s="222">
        <f>O536*H536</f>
        <v>0</v>
      </c>
      <c r="Q536" s="222">
        <v>0</v>
      </c>
      <c r="R536" s="222">
        <f>Q536*H536</f>
        <v>0</v>
      </c>
      <c r="S536" s="222">
        <v>0</v>
      </c>
      <c r="T536" s="223">
        <f>S536*H536</f>
        <v>0</v>
      </c>
      <c r="AR536" s="224" t="s">
        <v>267</v>
      </c>
      <c r="AT536" s="224" t="s">
        <v>196</v>
      </c>
      <c r="AU536" s="224" t="s">
        <v>136</v>
      </c>
      <c r="AY536" s="18" t="s">
        <v>194</v>
      </c>
      <c r="BE536" s="225">
        <f>IF(N536="základní",J536,0)</f>
        <v>0</v>
      </c>
      <c r="BF536" s="225">
        <f>IF(N536="snížená",J536,0)</f>
        <v>0</v>
      </c>
      <c r="BG536" s="225">
        <f>IF(N536="zákl. přenesená",J536,0)</f>
        <v>0</v>
      </c>
      <c r="BH536" s="225">
        <f>IF(N536="sníž. přenesená",J536,0)</f>
        <v>0</v>
      </c>
      <c r="BI536" s="225">
        <f>IF(N536="nulová",J536,0)</f>
        <v>0</v>
      </c>
      <c r="BJ536" s="18" t="s">
        <v>136</v>
      </c>
      <c r="BK536" s="225">
        <f>ROUND(I536*H536,2)</f>
        <v>0</v>
      </c>
      <c r="BL536" s="18" t="s">
        <v>267</v>
      </c>
      <c r="BM536" s="224" t="s">
        <v>1125</v>
      </c>
    </row>
    <row r="537" spans="2:63" s="11" customFormat="1" ht="22.8" customHeight="1">
      <c r="B537" s="197"/>
      <c r="C537" s="198"/>
      <c r="D537" s="199" t="s">
        <v>78</v>
      </c>
      <c r="E537" s="211" t="s">
        <v>1126</v>
      </c>
      <c r="F537" s="211" t="s">
        <v>1127</v>
      </c>
      <c r="G537" s="198"/>
      <c r="H537" s="198"/>
      <c r="I537" s="201"/>
      <c r="J537" s="212">
        <f>BK537</f>
        <v>0</v>
      </c>
      <c r="K537" s="198"/>
      <c r="L537" s="203"/>
      <c r="M537" s="204"/>
      <c r="N537" s="205"/>
      <c r="O537" s="205"/>
      <c r="P537" s="206">
        <f>SUM(P538:P554)</f>
        <v>0</v>
      </c>
      <c r="Q537" s="205"/>
      <c r="R537" s="206">
        <f>SUM(R538:R554)</f>
        <v>0.151626</v>
      </c>
      <c r="S537" s="205"/>
      <c r="T537" s="207">
        <f>SUM(T538:T554)</f>
        <v>0</v>
      </c>
      <c r="AR537" s="208" t="s">
        <v>136</v>
      </c>
      <c r="AT537" s="209" t="s">
        <v>78</v>
      </c>
      <c r="AU537" s="209" t="s">
        <v>21</v>
      </c>
      <c r="AY537" s="208" t="s">
        <v>194</v>
      </c>
      <c r="BK537" s="210">
        <f>SUM(BK538:BK554)</f>
        <v>0</v>
      </c>
    </row>
    <row r="538" spans="2:65" s="1" customFormat="1" ht="16.5" customHeight="1">
      <c r="B538" s="40"/>
      <c r="C538" s="213" t="s">
        <v>1128</v>
      </c>
      <c r="D538" s="213" t="s">
        <v>196</v>
      </c>
      <c r="E538" s="214" t="s">
        <v>1129</v>
      </c>
      <c r="F538" s="215" t="s">
        <v>1130</v>
      </c>
      <c r="G538" s="216" t="s">
        <v>262</v>
      </c>
      <c r="H538" s="217">
        <v>55</v>
      </c>
      <c r="I538" s="218"/>
      <c r="J538" s="219">
        <f>ROUND(I538*H538,2)</f>
        <v>0</v>
      </c>
      <c r="K538" s="215" t="s">
        <v>200</v>
      </c>
      <c r="L538" s="45"/>
      <c r="M538" s="220" t="s">
        <v>32</v>
      </c>
      <c r="N538" s="221" t="s">
        <v>51</v>
      </c>
      <c r="O538" s="85"/>
      <c r="P538" s="222">
        <f>O538*H538</f>
        <v>0</v>
      </c>
      <c r="Q538" s="222">
        <v>6E-05</v>
      </c>
      <c r="R538" s="222">
        <f>Q538*H538</f>
        <v>0.0033</v>
      </c>
      <c r="S538" s="222">
        <v>0</v>
      </c>
      <c r="T538" s="223">
        <f>S538*H538</f>
        <v>0</v>
      </c>
      <c r="AR538" s="224" t="s">
        <v>267</v>
      </c>
      <c r="AT538" s="224" t="s">
        <v>196</v>
      </c>
      <c r="AU538" s="224" t="s">
        <v>136</v>
      </c>
      <c r="AY538" s="18" t="s">
        <v>194</v>
      </c>
      <c r="BE538" s="225">
        <f>IF(N538="základní",J538,0)</f>
        <v>0</v>
      </c>
      <c r="BF538" s="225">
        <f>IF(N538="snížená",J538,0)</f>
        <v>0</v>
      </c>
      <c r="BG538" s="225">
        <f>IF(N538="zákl. přenesená",J538,0)</f>
        <v>0</v>
      </c>
      <c r="BH538" s="225">
        <f>IF(N538="sníž. přenesená",J538,0)</f>
        <v>0</v>
      </c>
      <c r="BI538" s="225">
        <f>IF(N538="nulová",J538,0)</f>
        <v>0</v>
      </c>
      <c r="BJ538" s="18" t="s">
        <v>136</v>
      </c>
      <c r="BK538" s="225">
        <f>ROUND(I538*H538,2)</f>
        <v>0</v>
      </c>
      <c r="BL538" s="18" t="s">
        <v>267</v>
      </c>
      <c r="BM538" s="224" t="s">
        <v>1131</v>
      </c>
    </row>
    <row r="539" spans="2:47" s="1" customFormat="1" ht="12">
      <c r="B539" s="40"/>
      <c r="C539" s="41"/>
      <c r="D539" s="238" t="s">
        <v>264</v>
      </c>
      <c r="E539" s="41"/>
      <c r="F539" s="248" t="s">
        <v>1132</v>
      </c>
      <c r="G539" s="41"/>
      <c r="H539" s="41"/>
      <c r="I539" s="137"/>
      <c r="J539" s="41"/>
      <c r="K539" s="41"/>
      <c r="L539" s="45"/>
      <c r="M539" s="249"/>
      <c r="N539" s="85"/>
      <c r="O539" s="85"/>
      <c r="P539" s="85"/>
      <c r="Q539" s="85"/>
      <c r="R539" s="85"/>
      <c r="S539" s="85"/>
      <c r="T539" s="86"/>
      <c r="AT539" s="18" t="s">
        <v>264</v>
      </c>
      <c r="AU539" s="18" t="s">
        <v>136</v>
      </c>
    </row>
    <row r="540" spans="2:65" s="1" customFormat="1" ht="16.5" customHeight="1">
      <c r="B540" s="40"/>
      <c r="C540" s="226" t="s">
        <v>1133</v>
      </c>
      <c r="D540" s="226" t="s">
        <v>249</v>
      </c>
      <c r="E540" s="227" t="s">
        <v>1134</v>
      </c>
      <c r="F540" s="228" t="s">
        <v>1135</v>
      </c>
      <c r="G540" s="229" t="s">
        <v>262</v>
      </c>
      <c r="H540" s="230">
        <v>55</v>
      </c>
      <c r="I540" s="231"/>
      <c r="J540" s="232">
        <f>ROUND(I540*H540,2)</f>
        <v>0</v>
      </c>
      <c r="K540" s="228" t="s">
        <v>200</v>
      </c>
      <c r="L540" s="233"/>
      <c r="M540" s="234" t="s">
        <v>32</v>
      </c>
      <c r="N540" s="235" t="s">
        <v>51</v>
      </c>
      <c r="O540" s="85"/>
      <c r="P540" s="222">
        <f>O540*H540</f>
        <v>0</v>
      </c>
      <c r="Q540" s="222">
        <v>0.00194</v>
      </c>
      <c r="R540" s="222">
        <f>Q540*H540</f>
        <v>0.1067</v>
      </c>
      <c r="S540" s="222">
        <v>0</v>
      </c>
      <c r="T540" s="223">
        <f>S540*H540</f>
        <v>0</v>
      </c>
      <c r="AR540" s="224" t="s">
        <v>378</v>
      </c>
      <c r="AT540" s="224" t="s">
        <v>249</v>
      </c>
      <c r="AU540" s="224" t="s">
        <v>136</v>
      </c>
      <c r="AY540" s="18" t="s">
        <v>194</v>
      </c>
      <c r="BE540" s="225">
        <f>IF(N540="základní",J540,0)</f>
        <v>0</v>
      </c>
      <c r="BF540" s="225">
        <f>IF(N540="snížená",J540,0)</f>
        <v>0</v>
      </c>
      <c r="BG540" s="225">
        <f>IF(N540="zákl. přenesená",J540,0)</f>
        <v>0</v>
      </c>
      <c r="BH540" s="225">
        <f>IF(N540="sníž. přenesená",J540,0)</f>
        <v>0</v>
      </c>
      <c r="BI540" s="225">
        <f>IF(N540="nulová",J540,0)</f>
        <v>0</v>
      </c>
      <c r="BJ540" s="18" t="s">
        <v>136</v>
      </c>
      <c r="BK540" s="225">
        <f>ROUND(I540*H540,2)</f>
        <v>0</v>
      </c>
      <c r="BL540" s="18" t="s">
        <v>267</v>
      </c>
      <c r="BM540" s="224" t="s">
        <v>1136</v>
      </c>
    </row>
    <row r="541" spans="2:65" s="1" customFormat="1" ht="16.5" customHeight="1">
      <c r="B541" s="40"/>
      <c r="C541" s="213" t="s">
        <v>1137</v>
      </c>
      <c r="D541" s="213" t="s">
        <v>196</v>
      </c>
      <c r="E541" s="214" t="s">
        <v>1138</v>
      </c>
      <c r="F541" s="215" t="s">
        <v>1139</v>
      </c>
      <c r="G541" s="216" t="s">
        <v>262</v>
      </c>
      <c r="H541" s="217">
        <v>3</v>
      </c>
      <c r="I541" s="218"/>
      <c r="J541" s="219">
        <f>ROUND(I541*H541,2)</f>
        <v>0</v>
      </c>
      <c r="K541" s="215" t="s">
        <v>200</v>
      </c>
      <c r="L541" s="45"/>
      <c r="M541" s="220" t="s">
        <v>32</v>
      </c>
      <c r="N541" s="221" t="s">
        <v>51</v>
      </c>
      <c r="O541" s="85"/>
      <c r="P541" s="222">
        <f>O541*H541</f>
        <v>0</v>
      </c>
      <c r="Q541" s="222">
        <v>0</v>
      </c>
      <c r="R541" s="222">
        <f>Q541*H541</f>
        <v>0</v>
      </c>
      <c r="S541" s="222">
        <v>0</v>
      </c>
      <c r="T541" s="223">
        <f>S541*H541</f>
        <v>0</v>
      </c>
      <c r="AR541" s="224" t="s">
        <v>267</v>
      </c>
      <c r="AT541" s="224" t="s">
        <v>196</v>
      </c>
      <c r="AU541" s="224" t="s">
        <v>136</v>
      </c>
      <c r="AY541" s="18" t="s">
        <v>194</v>
      </c>
      <c r="BE541" s="225">
        <f>IF(N541="základní",J541,0)</f>
        <v>0</v>
      </c>
      <c r="BF541" s="225">
        <f>IF(N541="snížená",J541,0)</f>
        <v>0</v>
      </c>
      <c r="BG541" s="225">
        <f>IF(N541="zákl. přenesená",J541,0)</f>
        <v>0</v>
      </c>
      <c r="BH541" s="225">
        <f>IF(N541="sníž. přenesená",J541,0)</f>
        <v>0</v>
      </c>
      <c r="BI541" s="225">
        <f>IF(N541="nulová",J541,0)</f>
        <v>0</v>
      </c>
      <c r="BJ541" s="18" t="s">
        <v>136</v>
      </c>
      <c r="BK541" s="225">
        <f>ROUND(I541*H541,2)</f>
        <v>0</v>
      </c>
      <c r="BL541" s="18" t="s">
        <v>267</v>
      </c>
      <c r="BM541" s="224" t="s">
        <v>1140</v>
      </c>
    </row>
    <row r="542" spans="2:47" s="1" customFormat="1" ht="12">
      <c r="B542" s="40"/>
      <c r="C542" s="41"/>
      <c r="D542" s="238" t="s">
        <v>264</v>
      </c>
      <c r="E542" s="41"/>
      <c r="F542" s="248" t="s">
        <v>1141</v>
      </c>
      <c r="G542" s="41"/>
      <c r="H542" s="41"/>
      <c r="I542" s="137"/>
      <c r="J542" s="41"/>
      <c r="K542" s="41"/>
      <c r="L542" s="45"/>
      <c r="M542" s="249"/>
      <c r="N542" s="85"/>
      <c r="O542" s="85"/>
      <c r="P542" s="85"/>
      <c r="Q542" s="85"/>
      <c r="R542" s="85"/>
      <c r="S542" s="85"/>
      <c r="T542" s="86"/>
      <c r="AT542" s="18" t="s">
        <v>264</v>
      </c>
      <c r="AU542" s="18" t="s">
        <v>136</v>
      </c>
    </row>
    <row r="543" spans="2:65" s="1" customFormat="1" ht="16.5" customHeight="1">
      <c r="B543" s="40"/>
      <c r="C543" s="226" t="s">
        <v>1142</v>
      </c>
      <c r="D543" s="226" t="s">
        <v>249</v>
      </c>
      <c r="E543" s="227" t="s">
        <v>1143</v>
      </c>
      <c r="F543" s="228" t="s">
        <v>1144</v>
      </c>
      <c r="G543" s="229" t="s">
        <v>392</v>
      </c>
      <c r="H543" s="230">
        <v>3</v>
      </c>
      <c r="I543" s="231"/>
      <c r="J543" s="232">
        <f>ROUND(I543*H543,2)</f>
        <v>0</v>
      </c>
      <c r="K543" s="228" t="s">
        <v>32</v>
      </c>
      <c r="L543" s="233"/>
      <c r="M543" s="234" t="s">
        <v>32</v>
      </c>
      <c r="N543" s="235" t="s">
        <v>51</v>
      </c>
      <c r="O543" s="85"/>
      <c r="P543" s="222">
        <f>O543*H543</f>
        <v>0</v>
      </c>
      <c r="Q543" s="222">
        <v>0</v>
      </c>
      <c r="R543" s="222">
        <f>Q543*H543</f>
        <v>0</v>
      </c>
      <c r="S543" s="222">
        <v>0</v>
      </c>
      <c r="T543" s="223">
        <f>S543*H543</f>
        <v>0</v>
      </c>
      <c r="AR543" s="224" t="s">
        <v>378</v>
      </c>
      <c r="AT543" s="224" t="s">
        <v>249</v>
      </c>
      <c r="AU543" s="224" t="s">
        <v>136</v>
      </c>
      <c r="AY543" s="18" t="s">
        <v>194</v>
      </c>
      <c r="BE543" s="225">
        <f>IF(N543="základní",J543,0)</f>
        <v>0</v>
      </c>
      <c r="BF543" s="225">
        <f>IF(N543="snížená",J543,0)</f>
        <v>0</v>
      </c>
      <c r="BG543" s="225">
        <f>IF(N543="zákl. přenesená",J543,0)</f>
        <v>0</v>
      </c>
      <c r="BH543" s="225">
        <f>IF(N543="sníž. přenesená",J543,0)</f>
        <v>0</v>
      </c>
      <c r="BI543" s="225">
        <f>IF(N543="nulová",J543,0)</f>
        <v>0</v>
      </c>
      <c r="BJ543" s="18" t="s">
        <v>136</v>
      </c>
      <c r="BK543" s="225">
        <f>ROUND(I543*H543,2)</f>
        <v>0</v>
      </c>
      <c r="BL543" s="18" t="s">
        <v>267</v>
      </c>
      <c r="BM543" s="224" t="s">
        <v>1145</v>
      </c>
    </row>
    <row r="544" spans="2:65" s="1" customFormat="1" ht="24" customHeight="1">
      <c r="B544" s="40"/>
      <c r="C544" s="213" t="s">
        <v>1146</v>
      </c>
      <c r="D544" s="213" t="s">
        <v>196</v>
      </c>
      <c r="E544" s="214" t="s">
        <v>1147</v>
      </c>
      <c r="F544" s="215" t="s">
        <v>1148</v>
      </c>
      <c r="G544" s="216" t="s">
        <v>262</v>
      </c>
      <c r="H544" s="217">
        <v>2.9</v>
      </c>
      <c r="I544" s="218"/>
      <c r="J544" s="219">
        <f>ROUND(I544*H544,2)</f>
        <v>0</v>
      </c>
      <c r="K544" s="215" t="s">
        <v>200</v>
      </c>
      <c r="L544" s="45"/>
      <c r="M544" s="220" t="s">
        <v>32</v>
      </c>
      <c r="N544" s="221" t="s">
        <v>51</v>
      </c>
      <c r="O544" s="85"/>
      <c r="P544" s="222">
        <f>O544*H544</f>
        <v>0</v>
      </c>
      <c r="Q544" s="222">
        <v>0</v>
      </c>
      <c r="R544" s="222">
        <f>Q544*H544</f>
        <v>0</v>
      </c>
      <c r="S544" s="222">
        <v>0</v>
      </c>
      <c r="T544" s="223">
        <f>S544*H544</f>
        <v>0</v>
      </c>
      <c r="AR544" s="224" t="s">
        <v>267</v>
      </c>
      <c r="AT544" s="224" t="s">
        <v>196</v>
      </c>
      <c r="AU544" s="224" t="s">
        <v>136</v>
      </c>
      <c r="AY544" s="18" t="s">
        <v>194</v>
      </c>
      <c r="BE544" s="225">
        <f>IF(N544="základní",J544,0)</f>
        <v>0</v>
      </c>
      <c r="BF544" s="225">
        <f>IF(N544="snížená",J544,0)</f>
        <v>0</v>
      </c>
      <c r="BG544" s="225">
        <f>IF(N544="zákl. přenesená",J544,0)</f>
        <v>0</v>
      </c>
      <c r="BH544" s="225">
        <f>IF(N544="sníž. přenesená",J544,0)</f>
        <v>0</v>
      </c>
      <c r="BI544" s="225">
        <f>IF(N544="nulová",J544,0)</f>
        <v>0</v>
      </c>
      <c r="BJ544" s="18" t="s">
        <v>136</v>
      </c>
      <c r="BK544" s="225">
        <f>ROUND(I544*H544,2)</f>
        <v>0</v>
      </c>
      <c r="BL544" s="18" t="s">
        <v>267</v>
      </c>
      <c r="BM544" s="224" t="s">
        <v>1149</v>
      </c>
    </row>
    <row r="545" spans="2:47" s="1" customFormat="1" ht="12">
      <c r="B545" s="40"/>
      <c r="C545" s="41"/>
      <c r="D545" s="238" t="s">
        <v>264</v>
      </c>
      <c r="E545" s="41"/>
      <c r="F545" s="248" t="s">
        <v>1132</v>
      </c>
      <c r="G545" s="41"/>
      <c r="H545" s="41"/>
      <c r="I545" s="137"/>
      <c r="J545" s="41"/>
      <c r="K545" s="41"/>
      <c r="L545" s="45"/>
      <c r="M545" s="249"/>
      <c r="N545" s="85"/>
      <c r="O545" s="85"/>
      <c r="P545" s="85"/>
      <c r="Q545" s="85"/>
      <c r="R545" s="85"/>
      <c r="S545" s="85"/>
      <c r="T545" s="86"/>
      <c r="AT545" s="18" t="s">
        <v>264</v>
      </c>
      <c r="AU545" s="18" t="s">
        <v>136</v>
      </c>
    </row>
    <row r="546" spans="2:65" s="1" customFormat="1" ht="16.5" customHeight="1">
      <c r="B546" s="40"/>
      <c r="C546" s="226" t="s">
        <v>1150</v>
      </c>
      <c r="D546" s="226" t="s">
        <v>249</v>
      </c>
      <c r="E546" s="227" t="s">
        <v>1134</v>
      </c>
      <c r="F546" s="228" t="s">
        <v>1135</v>
      </c>
      <c r="G546" s="229" t="s">
        <v>262</v>
      </c>
      <c r="H546" s="230">
        <v>2.9</v>
      </c>
      <c r="I546" s="231"/>
      <c r="J546" s="232">
        <f>ROUND(I546*H546,2)</f>
        <v>0</v>
      </c>
      <c r="K546" s="228" t="s">
        <v>200</v>
      </c>
      <c r="L546" s="233"/>
      <c r="M546" s="234" t="s">
        <v>32</v>
      </c>
      <c r="N546" s="235" t="s">
        <v>51</v>
      </c>
      <c r="O546" s="85"/>
      <c r="P546" s="222">
        <f>O546*H546</f>
        <v>0</v>
      </c>
      <c r="Q546" s="222">
        <v>0.00194</v>
      </c>
      <c r="R546" s="222">
        <f>Q546*H546</f>
        <v>0.005626</v>
      </c>
      <c r="S546" s="222">
        <v>0</v>
      </c>
      <c r="T546" s="223">
        <f>S546*H546</f>
        <v>0</v>
      </c>
      <c r="AR546" s="224" t="s">
        <v>378</v>
      </c>
      <c r="AT546" s="224" t="s">
        <v>249</v>
      </c>
      <c r="AU546" s="224" t="s">
        <v>136</v>
      </c>
      <c r="AY546" s="18" t="s">
        <v>194</v>
      </c>
      <c r="BE546" s="225">
        <f>IF(N546="základní",J546,0)</f>
        <v>0</v>
      </c>
      <c r="BF546" s="225">
        <f>IF(N546="snížená",J546,0)</f>
        <v>0</v>
      </c>
      <c r="BG546" s="225">
        <f>IF(N546="zákl. přenesená",J546,0)</f>
        <v>0</v>
      </c>
      <c r="BH546" s="225">
        <f>IF(N546="sníž. přenesená",J546,0)</f>
        <v>0</v>
      </c>
      <c r="BI546" s="225">
        <f>IF(N546="nulová",J546,0)</f>
        <v>0</v>
      </c>
      <c r="BJ546" s="18" t="s">
        <v>136</v>
      </c>
      <c r="BK546" s="225">
        <f>ROUND(I546*H546,2)</f>
        <v>0</v>
      </c>
      <c r="BL546" s="18" t="s">
        <v>267</v>
      </c>
      <c r="BM546" s="224" t="s">
        <v>1151</v>
      </c>
    </row>
    <row r="547" spans="2:65" s="1" customFormat="1" ht="16.5" customHeight="1">
      <c r="B547" s="40"/>
      <c r="C547" s="213" t="s">
        <v>1152</v>
      </c>
      <c r="D547" s="213" t="s">
        <v>196</v>
      </c>
      <c r="E547" s="214" t="s">
        <v>1153</v>
      </c>
      <c r="F547" s="215" t="s">
        <v>1154</v>
      </c>
      <c r="G547" s="216" t="s">
        <v>217</v>
      </c>
      <c r="H547" s="217">
        <v>2</v>
      </c>
      <c r="I547" s="218"/>
      <c r="J547" s="219">
        <f>ROUND(I547*H547,2)</f>
        <v>0</v>
      </c>
      <c r="K547" s="215" t="s">
        <v>200</v>
      </c>
      <c r="L547" s="45"/>
      <c r="M547" s="220" t="s">
        <v>32</v>
      </c>
      <c r="N547" s="221" t="s">
        <v>51</v>
      </c>
      <c r="O547" s="85"/>
      <c r="P547" s="222">
        <f>O547*H547</f>
        <v>0</v>
      </c>
      <c r="Q547" s="222">
        <v>0</v>
      </c>
      <c r="R547" s="222">
        <f>Q547*H547</f>
        <v>0</v>
      </c>
      <c r="S547" s="222">
        <v>0</v>
      </c>
      <c r="T547" s="223">
        <f>S547*H547</f>
        <v>0</v>
      </c>
      <c r="AR547" s="224" t="s">
        <v>267</v>
      </c>
      <c r="AT547" s="224" t="s">
        <v>196</v>
      </c>
      <c r="AU547" s="224" t="s">
        <v>136</v>
      </c>
      <c r="AY547" s="18" t="s">
        <v>194</v>
      </c>
      <c r="BE547" s="225">
        <f>IF(N547="základní",J547,0)</f>
        <v>0</v>
      </c>
      <c r="BF547" s="225">
        <f>IF(N547="snížená",J547,0)</f>
        <v>0</v>
      </c>
      <c r="BG547" s="225">
        <f>IF(N547="zákl. přenesená",J547,0)</f>
        <v>0</v>
      </c>
      <c r="BH547" s="225">
        <f>IF(N547="sníž. přenesená",J547,0)</f>
        <v>0</v>
      </c>
      <c r="BI547" s="225">
        <f>IF(N547="nulová",J547,0)</f>
        <v>0</v>
      </c>
      <c r="BJ547" s="18" t="s">
        <v>136</v>
      </c>
      <c r="BK547" s="225">
        <f>ROUND(I547*H547,2)</f>
        <v>0</v>
      </c>
      <c r="BL547" s="18" t="s">
        <v>267</v>
      </c>
      <c r="BM547" s="224" t="s">
        <v>1155</v>
      </c>
    </row>
    <row r="548" spans="2:65" s="1" customFormat="1" ht="16.5" customHeight="1">
      <c r="B548" s="40"/>
      <c r="C548" s="226" t="s">
        <v>1156</v>
      </c>
      <c r="D548" s="226" t="s">
        <v>249</v>
      </c>
      <c r="E548" s="227" t="s">
        <v>1157</v>
      </c>
      <c r="F548" s="228" t="s">
        <v>1158</v>
      </c>
      <c r="G548" s="229" t="s">
        <v>217</v>
      </c>
      <c r="H548" s="230">
        <v>2</v>
      </c>
      <c r="I548" s="231"/>
      <c r="J548" s="232">
        <f>ROUND(I548*H548,2)</f>
        <v>0</v>
      </c>
      <c r="K548" s="228" t="s">
        <v>200</v>
      </c>
      <c r="L548" s="233"/>
      <c r="M548" s="234" t="s">
        <v>32</v>
      </c>
      <c r="N548" s="235" t="s">
        <v>51</v>
      </c>
      <c r="O548" s="85"/>
      <c r="P548" s="222">
        <f>O548*H548</f>
        <v>0</v>
      </c>
      <c r="Q548" s="222">
        <v>0.018</v>
      </c>
      <c r="R548" s="222">
        <f>Q548*H548</f>
        <v>0.036</v>
      </c>
      <c r="S548" s="222">
        <v>0</v>
      </c>
      <c r="T548" s="223">
        <f>S548*H548</f>
        <v>0</v>
      </c>
      <c r="AR548" s="224" t="s">
        <v>378</v>
      </c>
      <c r="AT548" s="224" t="s">
        <v>249</v>
      </c>
      <c r="AU548" s="224" t="s">
        <v>136</v>
      </c>
      <c r="AY548" s="18" t="s">
        <v>194</v>
      </c>
      <c r="BE548" s="225">
        <f>IF(N548="základní",J548,0)</f>
        <v>0</v>
      </c>
      <c r="BF548" s="225">
        <f>IF(N548="snížená",J548,0)</f>
        <v>0</v>
      </c>
      <c r="BG548" s="225">
        <f>IF(N548="zákl. přenesená",J548,0)</f>
        <v>0</v>
      </c>
      <c r="BH548" s="225">
        <f>IF(N548="sníž. přenesená",J548,0)</f>
        <v>0</v>
      </c>
      <c r="BI548" s="225">
        <f>IF(N548="nulová",J548,0)</f>
        <v>0</v>
      </c>
      <c r="BJ548" s="18" t="s">
        <v>136</v>
      </c>
      <c r="BK548" s="225">
        <f>ROUND(I548*H548,2)</f>
        <v>0</v>
      </c>
      <c r="BL548" s="18" t="s">
        <v>267</v>
      </c>
      <c r="BM548" s="224" t="s">
        <v>1159</v>
      </c>
    </row>
    <row r="549" spans="2:65" s="1" customFormat="1" ht="24" customHeight="1">
      <c r="B549" s="40"/>
      <c r="C549" s="213" t="s">
        <v>1160</v>
      </c>
      <c r="D549" s="213" t="s">
        <v>196</v>
      </c>
      <c r="E549" s="214" t="s">
        <v>1161</v>
      </c>
      <c r="F549" s="215" t="s">
        <v>1162</v>
      </c>
      <c r="G549" s="216" t="s">
        <v>242</v>
      </c>
      <c r="H549" s="217">
        <v>0.152</v>
      </c>
      <c r="I549" s="218"/>
      <c r="J549" s="219">
        <f>ROUND(I549*H549,2)</f>
        <v>0</v>
      </c>
      <c r="K549" s="215" t="s">
        <v>200</v>
      </c>
      <c r="L549" s="45"/>
      <c r="M549" s="220" t="s">
        <v>32</v>
      </c>
      <c r="N549" s="221" t="s">
        <v>51</v>
      </c>
      <c r="O549" s="85"/>
      <c r="P549" s="222">
        <f>O549*H549</f>
        <v>0</v>
      </c>
      <c r="Q549" s="222">
        <v>0</v>
      </c>
      <c r="R549" s="222">
        <f>Q549*H549</f>
        <v>0</v>
      </c>
      <c r="S549" s="222">
        <v>0</v>
      </c>
      <c r="T549" s="223">
        <f>S549*H549</f>
        <v>0</v>
      </c>
      <c r="AR549" s="224" t="s">
        <v>267</v>
      </c>
      <c r="AT549" s="224" t="s">
        <v>196</v>
      </c>
      <c r="AU549" s="224" t="s">
        <v>136</v>
      </c>
      <c r="AY549" s="18" t="s">
        <v>194</v>
      </c>
      <c r="BE549" s="225">
        <f>IF(N549="základní",J549,0)</f>
        <v>0</v>
      </c>
      <c r="BF549" s="225">
        <f>IF(N549="snížená",J549,0)</f>
        <v>0</v>
      </c>
      <c r="BG549" s="225">
        <f>IF(N549="zákl. přenesená",J549,0)</f>
        <v>0</v>
      </c>
      <c r="BH549" s="225">
        <f>IF(N549="sníž. přenesená",J549,0)</f>
        <v>0</v>
      </c>
      <c r="BI549" s="225">
        <f>IF(N549="nulová",J549,0)</f>
        <v>0</v>
      </c>
      <c r="BJ549" s="18" t="s">
        <v>136</v>
      </c>
      <c r="BK549" s="225">
        <f>ROUND(I549*H549,2)</f>
        <v>0</v>
      </c>
      <c r="BL549" s="18" t="s">
        <v>267</v>
      </c>
      <c r="BM549" s="224" t="s">
        <v>1163</v>
      </c>
    </row>
    <row r="550" spans="2:65" s="1" customFormat="1" ht="16.5" customHeight="1">
      <c r="B550" s="40"/>
      <c r="C550" s="213" t="s">
        <v>1164</v>
      </c>
      <c r="D550" s="213" t="s">
        <v>196</v>
      </c>
      <c r="E550" s="214" t="s">
        <v>1165</v>
      </c>
      <c r="F550" s="215" t="s">
        <v>1166</v>
      </c>
      <c r="G550" s="216" t="s">
        <v>392</v>
      </c>
      <c r="H550" s="217">
        <v>1</v>
      </c>
      <c r="I550" s="218"/>
      <c r="J550" s="219">
        <f>ROUND(I550*H550,2)</f>
        <v>0</v>
      </c>
      <c r="K550" s="215" t="s">
        <v>32</v>
      </c>
      <c r="L550" s="45"/>
      <c r="M550" s="220" t="s">
        <v>32</v>
      </c>
      <c r="N550" s="221" t="s">
        <v>51</v>
      </c>
      <c r="O550" s="85"/>
      <c r="P550" s="222">
        <f>O550*H550</f>
        <v>0</v>
      </c>
      <c r="Q550" s="222">
        <v>0</v>
      </c>
      <c r="R550" s="222">
        <f>Q550*H550</f>
        <v>0</v>
      </c>
      <c r="S550" s="222">
        <v>0</v>
      </c>
      <c r="T550" s="223">
        <f>S550*H550</f>
        <v>0</v>
      </c>
      <c r="AR550" s="224" t="s">
        <v>267</v>
      </c>
      <c r="AT550" s="224" t="s">
        <v>196</v>
      </c>
      <c r="AU550" s="224" t="s">
        <v>136</v>
      </c>
      <c r="AY550" s="18" t="s">
        <v>194</v>
      </c>
      <c r="BE550" s="225">
        <f>IF(N550="základní",J550,0)</f>
        <v>0</v>
      </c>
      <c r="BF550" s="225">
        <f>IF(N550="snížená",J550,0)</f>
        <v>0</v>
      </c>
      <c r="BG550" s="225">
        <f>IF(N550="zákl. přenesená",J550,0)</f>
        <v>0</v>
      </c>
      <c r="BH550" s="225">
        <f>IF(N550="sníž. přenesená",J550,0)</f>
        <v>0</v>
      </c>
      <c r="BI550" s="225">
        <f>IF(N550="nulová",J550,0)</f>
        <v>0</v>
      </c>
      <c r="BJ550" s="18" t="s">
        <v>136</v>
      </c>
      <c r="BK550" s="225">
        <f>ROUND(I550*H550,2)</f>
        <v>0</v>
      </c>
      <c r="BL550" s="18" t="s">
        <v>267</v>
      </c>
      <c r="BM550" s="224" t="s">
        <v>1167</v>
      </c>
    </row>
    <row r="551" spans="2:47" s="1" customFormat="1" ht="12">
      <c r="B551" s="40"/>
      <c r="C551" s="41"/>
      <c r="D551" s="238" t="s">
        <v>264</v>
      </c>
      <c r="E551" s="41"/>
      <c r="F551" s="248" t="s">
        <v>1168</v>
      </c>
      <c r="G551" s="41"/>
      <c r="H551" s="41"/>
      <c r="I551" s="137"/>
      <c r="J551" s="41"/>
      <c r="K551" s="41"/>
      <c r="L551" s="45"/>
      <c r="M551" s="249"/>
      <c r="N551" s="85"/>
      <c r="O551" s="85"/>
      <c r="P551" s="85"/>
      <c r="Q551" s="85"/>
      <c r="R551" s="85"/>
      <c r="S551" s="85"/>
      <c r="T551" s="86"/>
      <c r="AT551" s="18" t="s">
        <v>264</v>
      </c>
      <c r="AU551" s="18" t="s">
        <v>136</v>
      </c>
    </row>
    <row r="552" spans="2:65" s="1" customFormat="1" ht="16.5" customHeight="1">
      <c r="B552" s="40"/>
      <c r="C552" s="213" t="s">
        <v>1169</v>
      </c>
      <c r="D552" s="213" t="s">
        <v>196</v>
      </c>
      <c r="E552" s="214" t="s">
        <v>1170</v>
      </c>
      <c r="F552" s="215" t="s">
        <v>1171</v>
      </c>
      <c r="G552" s="216" t="s">
        <v>931</v>
      </c>
      <c r="H552" s="217">
        <v>1</v>
      </c>
      <c r="I552" s="218"/>
      <c r="J552" s="219">
        <f>ROUND(I552*H552,2)</f>
        <v>0</v>
      </c>
      <c r="K552" s="215" t="s">
        <v>32</v>
      </c>
      <c r="L552" s="45"/>
      <c r="M552" s="220" t="s">
        <v>32</v>
      </c>
      <c r="N552" s="221" t="s">
        <v>51</v>
      </c>
      <c r="O552" s="85"/>
      <c r="P552" s="222">
        <f>O552*H552</f>
        <v>0</v>
      </c>
      <c r="Q552" s="222">
        <v>0</v>
      </c>
      <c r="R552" s="222">
        <f>Q552*H552</f>
        <v>0</v>
      </c>
      <c r="S552" s="222">
        <v>0</v>
      </c>
      <c r="T552" s="223">
        <f>S552*H552</f>
        <v>0</v>
      </c>
      <c r="AR552" s="224" t="s">
        <v>267</v>
      </c>
      <c r="AT552" s="224" t="s">
        <v>196</v>
      </c>
      <c r="AU552" s="224" t="s">
        <v>136</v>
      </c>
      <c r="AY552" s="18" t="s">
        <v>194</v>
      </c>
      <c r="BE552" s="225">
        <f>IF(N552="základní",J552,0)</f>
        <v>0</v>
      </c>
      <c r="BF552" s="225">
        <f>IF(N552="snížená",J552,0)</f>
        <v>0</v>
      </c>
      <c r="BG552" s="225">
        <f>IF(N552="zákl. přenesená",J552,0)</f>
        <v>0</v>
      </c>
      <c r="BH552" s="225">
        <f>IF(N552="sníž. přenesená",J552,0)</f>
        <v>0</v>
      </c>
      <c r="BI552" s="225">
        <f>IF(N552="nulová",J552,0)</f>
        <v>0</v>
      </c>
      <c r="BJ552" s="18" t="s">
        <v>136</v>
      </c>
      <c r="BK552" s="225">
        <f>ROUND(I552*H552,2)</f>
        <v>0</v>
      </c>
      <c r="BL552" s="18" t="s">
        <v>267</v>
      </c>
      <c r="BM552" s="224" t="s">
        <v>1172</v>
      </c>
    </row>
    <row r="553" spans="2:65" s="1" customFormat="1" ht="16.5" customHeight="1">
      <c r="B553" s="40"/>
      <c r="C553" s="213" t="s">
        <v>1173</v>
      </c>
      <c r="D553" s="213" t="s">
        <v>196</v>
      </c>
      <c r="E553" s="214" t="s">
        <v>1174</v>
      </c>
      <c r="F553" s="215" t="s">
        <v>1175</v>
      </c>
      <c r="G553" s="216" t="s">
        <v>931</v>
      </c>
      <c r="H553" s="217">
        <v>1</v>
      </c>
      <c r="I553" s="218"/>
      <c r="J553" s="219">
        <f>ROUND(I553*H553,2)</f>
        <v>0</v>
      </c>
      <c r="K553" s="215" t="s">
        <v>32</v>
      </c>
      <c r="L553" s="45"/>
      <c r="M553" s="220" t="s">
        <v>32</v>
      </c>
      <c r="N553" s="221" t="s">
        <v>51</v>
      </c>
      <c r="O553" s="85"/>
      <c r="P553" s="222">
        <f>O553*H553</f>
        <v>0</v>
      </c>
      <c r="Q553" s="222">
        <v>0</v>
      </c>
      <c r="R553" s="222">
        <f>Q553*H553</f>
        <v>0</v>
      </c>
      <c r="S553" s="222">
        <v>0</v>
      </c>
      <c r="T553" s="223">
        <f>S553*H553</f>
        <v>0</v>
      </c>
      <c r="AR553" s="224" t="s">
        <v>267</v>
      </c>
      <c r="AT553" s="224" t="s">
        <v>196</v>
      </c>
      <c r="AU553" s="224" t="s">
        <v>136</v>
      </c>
      <c r="AY553" s="18" t="s">
        <v>194</v>
      </c>
      <c r="BE553" s="225">
        <f>IF(N553="základní",J553,0)</f>
        <v>0</v>
      </c>
      <c r="BF553" s="225">
        <f>IF(N553="snížená",J553,0)</f>
        <v>0</v>
      </c>
      <c r="BG553" s="225">
        <f>IF(N553="zákl. přenesená",J553,0)</f>
        <v>0</v>
      </c>
      <c r="BH553" s="225">
        <f>IF(N553="sníž. přenesená",J553,0)</f>
        <v>0</v>
      </c>
      <c r="BI553" s="225">
        <f>IF(N553="nulová",J553,0)</f>
        <v>0</v>
      </c>
      <c r="BJ553" s="18" t="s">
        <v>136</v>
      </c>
      <c r="BK553" s="225">
        <f>ROUND(I553*H553,2)</f>
        <v>0</v>
      </c>
      <c r="BL553" s="18" t="s">
        <v>267</v>
      </c>
      <c r="BM553" s="224" t="s">
        <v>1176</v>
      </c>
    </row>
    <row r="554" spans="2:65" s="1" customFormat="1" ht="16.5" customHeight="1">
      <c r="B554" s="40"/>
      <c r="C554" s="213" t="s">
        <v>1177</v>
      </c>
      <c r="D554" s="213" t="s">
        <v>196</v>
      </c>
      <c r="E554" s="214" t="s">
        <v>1178</v>
      </c>
      <c r="F554" s="215" t="s">
        <v>1179</v>
      </c>
      <c r="G554" s="216" t="s">
        <v>205</v>
      </c>
      <c r="H554" s="217">
        <v>3</v>
      </c>
      <c r="I554" s="218"/>
      <c r="J554" s="219">
        <f>ROUND(I554*H554,2)</f>
        <v>0</v>
      </c>
      <c r="K554" s="215" t="s">
        <v>32</v>
      </c>
      <c r="L554" s="45"/>
      <c r="M554" s="220" t="s">
        <v>32</v>
      </c>
      <c r="N554" s="221" t="s">
        <v>51</v>
      </c>
      <c r="O554" s="85"/>
      <c r="P554" s="222">
        <f>O554*H554</f>
        <v>0</v>
      </c>
      <c r="Q554" s="222">
        <v>0</v>
      </c>
      <c r="R554" s="222">
        <f>Q554*H554</f>
        <v>0</v>
      </c>
      <c r="S554" s="222">
        <v>0</v>
      </c>
      <c r="T554" s="223">
        <f>S554*H554</f>
        <v>0</v>
      </c>
      <c r="AR554" s="224" t="s">
        <v>267</v>
      </c>
      <c r="AT554" s="224" t="s">
        <v>196</v>
      </c>
      <c r="AU554" s="224" t="s">
        <v>136</v>
      </c>
      <c r="AY554" s="18" t="s">
        <v>194</v>
      </c>
      <c r="BE554" s="225">
        <f>IF(N554="základní",J554,0)</f>
        <v>0</v>
      </c>
      <c r="BF554" s="225">
        <f>IF(N554="snížená",J554,0)</f>
        <v>0</v>
      </c>
      <c r="BG554" s="225">
        <f>IF(N554="zákl. přenesená",J554,0)</f>
        <v>0</v>
      </c>
      <c r="BH554" s="225">
        <f>IF(N554="sníž. přenesená",J554,0)</f>
        <v>0</v>
      </c>
      <c r="BI554" s="225">
        <f>IF(N554="nulová",J554,0)</f>
        <v>0</v>
      </c>
      <c r="BJ554" s="18" t="s">
        <v>136</v>
      </c>
      <c r="BK554" s="225">
        <f>ROUND(I554*H554,2)</f>
        <v>0</v>
      </c>
      <c r="BL554" s="18" t="s">
        <v>267</v>
      </c>
      <c r="BM554" s="224" t="s">
        <v>1180</v>
      </c>
    </row>
    <row r="555" spans="2:63" s="11" customFormat="1" ht="22.8" customHeight="1">
      <c r="B555" s="197"/>
      <c r="C555" s="198"/>
      <c r="D555" s="199" t="s">
        <v>78</v>
      </c>
      <c r="E555" s="211" t="s">
        <v>1181</v>
      </c>
      <c r="F555" s="211" t="s">
        <v>1182</v>
      </c>
      <c r="G555" s="198"/>
      <c r="H555" s="198"/>
      <c r="I555" s="201"/>
      <c r="J555" s="212">
        <f>BK555</f>
        <v>0</v>
      </c>
      <c r="K555" s="198"/>
      <c r="L555" s="203"/>
      <c r="M555" s="204"/>
      <c r="N555" s="205"/>
      <c r="O555" s="205"/>
      <c r="P555" s="206">
        <f>SUM(P556:P577)</f>
        <v>0</v>
      </c>
      <c r="Q555" s="205"/>
      <c r="R555" s="206">
        <f>SUM(R556:R577)</f>
        <v>9.638380000000002</v>
      </c>
      <c r="S555" s="205"/>
      <c r="T555" s="207">
        <f>SUM(T556:T577)</f>
        <v>0</v>
      </c>
      <c r="AR555" s="208" t="s">
        <v>136</v>
      </c>
      <c r="AT555" s="209" t="s">
        <v>78</v>
      </c>
      <c r="AU555" s="209" t="s">
        <v>21</v>
      </c>
      <c r="AY555" s="208" t="s">
        <v>194</v>
      </c>
      <c r="BK555" s="210">
        <f>SUM(BK556:BK577)</f>
        <v>0</v>
      </c>
    </row>
    <row r="556" spans="2:65" s="1" customFormat="1" ht="16.5" customHeight="1">
      <c r="B556" s="40"/>
      <c r="C556" s="213" t="s">
        <v>1183</v>
      </c>
      <c r="D556" s="213" t="s">
        <v>196</v>
      </c>
      <c r="E556" s="214" t="s">
        <v>1184</v>
      </c>
      <c r="F556" s="215" t="s">
        <v>1185</v>
      </c>
      <c r="G556" s="216" t="s">
        <v>262</v>
      </c>
      <c r="H556" s="217">
        <v>74.8</v>
      </c>
      <c r="I556" s="218"/>
      <c r="J556" s="219">
        <f>ROUND(I556*H556,2)</f>
        <v>0</v>
      </c>
      <c r="K556" s="215" t="s">
        <v>200</v>
      </c>
      <c r="L556" s="45"/>
      <c r="M556" s="220" t="s">
        <v>32</v>
      </c>
      <c r="N556" s="221" t="s">
        <v>51</v>
      </c>
      <c r="O556" s="85"/>
      <c r="P556" s="222">
        <f>O556*H556</f>
        <v>0</v>
      </c>
      <c r="Q556" s="222">
        <v>0.00028</v>
      </c>
      <c r="R556" s="222">
        <f>Q556*H556</f>
        <v>0.020943999999999997</v>
      </c>
      <c r="S556" s="222">
        <v>0</v>
      </c>
      <c r="T556" s="223">
        <f>S556*H556</f>
        <v>0</v>
      </c>
      <c r="AR556" s="224" t="s">
        <v>267</v>
      </c>
      <c r="AT556" s="224" t="s">
        <v>196</v>
      </c>
      <c r="AU556" s="224" t="s">
        <v>136</v>
      </c>
      <c r="AY556" s="18" t="s">
        <v>194</v>
      </c>
      <c r="BE556" s="225">
        <f>IF(N556="základní",J556,0)</f>
        <v>0</v>
      </c>
      <c r="BF556" s="225">
        <f>IF(N556="snížená",J556,0)</f>
        <v>0</v>
      </c>
      <c r="BG556" s="225">
        <f>IF(N556="zákl. přenesená",J556,0)</f>
        <v>0</v>
      </c>
      <c r="BH556" s="225">
        <f>IF(N556="sníž. přenesená",J556,0)</f>
        <v>0</v>
      </c>
      <c r="BI556" s="225">
        <f>IF(N556="nulová",J556,0)</f>
        <v>0</v>
      </c>
      <c r="BJ556" s="18" t="s">
        <v>136</v>
      </c>
      <c r="BK556" s="225">
        <f>ROUND(I556*H556,2)</f>
        <v>0</v>
      </c>
      <c r="BL556" s="18" t="s">
        <v>267</v>
      </c>
      <c r="BM556" s="224" t="s">
        <v>1186</v>
      </c>
    </row>
    <row r="557" spans="2:47" s="1" customFormat="1" ht="12">
      <c r="B557" s="40"/>
      <c r="C557" s="41"/>
      <c r="D557" s="238" t="s">
        <v>264</v>
      </c>
      <c r="E557" s="41"/>
      <c r="F557" s="248" t="s">
        <v>1187</v>
      </c>
      <c r="G557" s="41"/>
      <c r="H557" s="41"/>
      <c r="I557" s="137"/>
      <c r="J557" s="41"/>
      <c r="K557" s="41"/>
      <c r="L557" s="45"/>
      <c r="M557" s="249"/>
      <c r="N557" s="85"/>
      <c r="O557" s="85"/>
      <c r="P557" s="85"/>
      <c r="Q557" s="85"/>
      <c r="R557" s="85"/>
      <c r="S557" s="85"/>
      <c r="T557" s="86"/>
      <c r="AT557" s="18" t="s">
        <v>264</v>
      </c>
      <c r="AU557" s="18" t="s">
        <v>136</v>
      </c>
    </row>
    <row r="558" spans="2:51" s="12" customFormat="1" ht="12">
      <c r="B558" s="236"/>
      <c r="C558" s="237"/>
      <c r="D558" s="238" t="s">
        <v>258</v>
      </c>
      <c r="E558" s="239" t="s">
        <v>32</v>
      </c>
      <c r="F558" s="240" t="s">
        <v>1188</v>
      </c>
      <c r="G558" s="237"/>
      <c r="H558" s="241">
        <v>74.8</v>
      </c>
      <c r="I558" s="242"/>
      <c r="J558" s="237"/>
      <c r="K558" s="237"/>
      <c r="L558" s="243"/>
      <c r="M558" s="244"/>
      <c r="N558" s="245"/>
      <c r="O558" s="245"/>
      <c r="P558" s="245"/>
      <c r="Q558" s="245"/>
      <c r="R558" s="245"/>
      <c r="S558" s="245"/>
      <c r="T558" s="246"/>
      <c r="AT558" s="247" t="s">
        <v>258</v>
      </c>
      <c r="AU558" s="247" t="s">
        <v>136</v>
      </c>
      <c r="AV558" s="12" t="s">
        <v>136</v>
      </c>
      <c r="AW558" s="12" t="s">
        <v>39</v>
      </c>
      <c r="AX558" s="12" t="s">
        <v>21</v>
      </c>
      <c r="AY558" s="247" t="s">
        <v>194</v>
      </c>
    </row>
    <row r="559" spans="2:65" s="1" customFormat="1" ht="16.5" customHeight="1">
      <c r="B559" s="40"/>
      <c r="C559" s="226" t="s">
        <v>1189</v>
      </c>
      <c r="D559" s="226" t="s">
        <v>249</v>
      </c>
      <c r="E559" s="227" t="s">
        <v>1190</v>
      </c>
      <c r="F559" s="228" t="s">
        <v>1191</v>
      </c>
      <c r="G559" s="229" t="s">
        <v>205</v>
      </c>
      <c r="H559" s="230">
        <v>255</v>
      </c>
      <c r="I559" s="231"/>
      <c r="J559" s="232">
        <f>ROUND(I559*H559,2)</f>
        <v>0</v>
      </c>
      <c r="K559" s="228" t="s">
        <v>200</v>
      </c>
      <c r="L559" s="233"/>
      <c r="M559" s="234" t="s">
        <v>32</v>
      </c>
      <c r="N559" s="235" t="s">
        <v>51</v>
      </c>
      <c r="O559" s="85"/>
      <c r="P559" s="222">
        <f>O559*H559</f>
        <v>0</v>
      </c>
      <c r="Q559" s="222">
        <v>0.00045</v>
      </c>
      <c r="R559" s="222">
        <f>Q559*H559</f>
        <v>0.11474999999999999</v>
      </c>
      <c r="S559" s="222">
        <v>0</v>
      </c>
      <c r="T559" s="223">
        <f>S559*H559</f>
        <v>0</v>
      </c>
      <c r="AR559" s="224" t="s">
        <v>378</v>
      </c>
      <c r="AT559" s="224" t="s">
        <v>249</v>
      </c>
      <c r="AU559" s="224" t="s">
        <v>136</v>
      </c>
      <c r="AY559" s="18" t="s">
        <v>194</v>
      </c>
      <c r="BE559" s="225">
        <f>IF(N559="základní",J559,0)</f>
        <v>0</v>
      </c>
      <c r="BF559" s="225">
        <f>IF(N559="snížená",J559,0)</f>
        <v>0</v>
      </c>
      <c r="BG559" s="225">
        <f>IF(N559="zákl. přenesená",J559,0)</f>
        <v>0</v>
      </c>
      <c r="BH559" s="225">
        <f>IF(N559="sníž. přenesená",J559,0)</f>
        <v>0</v>
      </c>
      <c r="BI559" s="225">
        <f>IF(N559="nulová",J559,0)</f>
        <v>0</v>
      </c>
      <c r="BJ559" s="18" t="s">
        <v>136</v>
      </c>
      <c r="BK559" s="225">
        <f>ROUND(I559*H559,2)</f>
        <v>0</v>
      </c>
      <c r="BL559" s="18" t="s">
        <v>267</v>
      </c>
      <c r="BM559" s="224" t="s">
        <v>1192</v>
      </c>
    </row>
    <row r="560" spans="2:47" s="1" customFormat="1" ht="12">
      <c r="B560" s="40"/>
      <c r="C560" s="41"/>
      <c r="D560" s="238" t="s">
        <v>264</v>
      </c>
      <c r="E560" s="41"/>
      <c r="F560" s="248" t="s">
        <v>512</v>
      </c>
      <c r="G560" s="41"/>
      <c r="H560" s="41"/>
      <c r="I560" s="137"/>
      <c r="J560" s="41"/>
      <c r="K560" s="41"/>
      <c r="L560" s="45"/>
      <c r="M560" s="249"/>
      <c r="N560" s="85"/>
      <c r="O560" s="85"/>
      <c r="P560" s="85"/>
      <c r="Q560" s="85"/>
      <c r="R560" s="85"/>
      <c r="S560" s="85"/>
      <c r="T560" s="86"/>
      <c r="AT560" s="18" t="s">
        <v>264</v>
      </c>
      <c r="AU560" s="18" t="s">
        <v>136</v>
      </c>
    </row>
    <row r="561" spans="2:51" s="12" customFormat="1" ht="12">
      <c r="B561" s="236"/>
      <c r="C561" s="237"/>
      <c r="D561" s="238" t="s">
        <v>258</v>
      </c>
      <c r="E561" s="239" t="s">
        <v>32</v>
      </c>
      <c r="F561" s="240" t="s">
        <v>1193</v>
      </c>
      <c r="G561" s="237"/>
      <c r="H561" s="241">
        <v>255</v>
      </c>
      <c r="I561" s="242"/>
      <c r="J561" s="237"/>
      <c r="K561" s="237"/>
      <c r="L561" s="243"/>
      <c r="M561" s="244"/>
      <c r="N561" s="245"/>
      <c r="O561" s="245"/>
      <c r="P561" s="245"/>
      <c r="Q561" s="245"/>
      <c r="R561" s="245"/>
      <c r="S561" s="245"/>
      <c r="T561" s="246"/>
      <c r="AT561" s="247" t="s">
        <v>258</v>
      </c>
      <c r="AU561" s="247" t="s">
        <v>136</v>
      </c>
      <c r="AV561" s="12" t="s">
        <v>136</v>
      </c>
      <c r="AW561" s="12" t="s">
        <v>39</v>
      </c>
      <c r="AX561" s="12" t="s">
        <v>21</v>
      </c>
      <c r="AY561" s="247" t="s">
        <v>194</v>
      </c>
    </row>
    <row r="562" spans="2:65" s="1" customFormat="1" ht="24" customHeight="1">
      <c r="B562" s="40"/>
      <c r="C562" s="213" t="s">
        <v>1194</v>
      </c>
      <c r="D562" s="213" t="s">
        <v>196</v>
      </c>
      <c r="E562" s="214" t="s">
        <v>1195</v>
      </c>
      <c r="F562" s="215" t="s">
        <v>1196</v>
      </c>
      <c r="G562" s="216" t="s">
        <v>217</v>
      </c>
      <c r="H562" s="217">
        <v>218.9</v>
      </c>
      <c r="I562" s="218"/>
      <c r="J562" s="219">
        <f>ROUND(I562*H562,2)</f>
        <v>0</v>
      </c>
      <c r="K562" s="215" t="s">
        <v>200</v>
      </c>
      <c r="L562" s="45"/>
      <c r="M562" s="220" t="s">
        <v>32</v>
      </c>
      <c r="N562" s="221" t="s">
        <v>51</v>
      </c>
      <c r="O562" s="85"/>
      <c r="P562" s="222">
        <f>O562*H562</f>
        <v>0</v>
      </c>
      <c r="Q562" s="222">
        <v>0.00954</v>
      </c>
      <c r="R562" s="222">
        <f>Q562*H562</f>
        <v>2.088306</v>
      </c>
      <c r="S562" s="222">
        <v>0</v>
      </c>
      <c r="T562" s="223">
        <f>S562*H562</f>
        <v>0</v>
      </c>
      <c r="AR562" s="224" t="s">
        <v>267</v>
      </c>
      <c r="AT562" s="224" t="s">
        <v>196</v>
      </c>
      <c r="AU562" s="224" t="s">
        <v>136</v>
      </c>
      <c r="AY562" s="18" t="s">
        <v>194</v>
      </c>
      <c r="BE562" s="225">
        <f>IF(N562="základní",J562,0)</f>
        <v>0</v>
      </c>
      <c r="BF562" s="225">
        <f>IF(N562="snížená",J562,0)</f>
        <v>0</v>
      </c>
      <c r="BG562" s="225">
        <f>IF(N562="zákl. přenesená",J562,0)</f>
        <v>0</v>
      </c>
      <c r="BH562" s="225">
        <f>IF(N562="sníž. přenesená",J562,0)</f>
        <v>0</v>
      </c>
      <c r="BI562" s="225">
        <f>IF(N562="nulová",J562,0)</f>
        <v>0</v>
      </c>
      <c r="BJ562" s="18" t="s">
        <v>136</v>
      </c>
      <c r="BK562" s="225">
        <f>ROUND(I562*H562,2)</f>
        <v>0</v>
      </c>
      <c r="BL562" s="18" t="s">
        <v>267</v>
      </c>
      <c r="BM562" s="224" t="s">
        <v>1197</v>
      </c>
    </row>
    <row r="563" spans="2:47" s="1" customFormat="1" ht="12">
      <c r="B563" s="40"/>
      <c r="C563" s="41"/>
      <c r="D563" s="238" t="s">
        <v>264</v>
      </c>
      <c r="E563" s="41"/>
      <c r="F563" s="248" t="s">
        <v>1187</v>
      </c>
      <c r="G563" s="41"/>
      <c r="H563" s="41"/>
      <c r="I563" s="137"/>
      <c r="J563" s="41"/>
      <c r="K563" s="41"/>
      <c r="L563" s="45"/>
      <c r="M563" s="249"/>
      <c r="N563" s="85"/>
      <c r="O563" s="85"/>
      <c r="P563" s="85"/>
      <c r="Q563" s="85"/>
      <c r="R563" s="85"/>
      <c r="S563" s="85"/>
      <c r="T563" s="86"/>
      <c r="AT563" s="18" t="s">
        <v>264</v>
      </c>
      <c r="AU563" s="18" t="s">
        <v>136</v>
      </c>
    </row>
    <row r="564" spans="2:51" s="12" customFormat="1" ht="12">
      <c r="B564" s="236"/>
      <c r="C564" s="237"/>
      <c r="D564" s="238" t="s">
        <v>258</v>
      </c>
      <c r="E564" s="239" t="s">
        <v>32</v>
      </c>
      <c r="F564" s="240" t="s">
        <v>1198</v>
      </c>
      <c r="G564" s="237"/>
      <c r="H564" s="241">
        <v>25</v>
      </c>
      <c r="I564" s="242"/>
      <c r="J564" s="237"/>
      <c r="K564" s="237"/>
      <c r="L564" s="243"/>
      <c r="M564" s="244"/>
      <c r="N564" s="245"/>
      <c r="O564" s="245"/>
      <c r="P564" s="245"/>
      <c r="Q564" s="245"/>
      <c r="R564" s="245"/>
      <c r="S564" s="245"/>
      <c r="T564" s="246"/>
      <c r="AT564" s="247" t="s">
        <v>258</v>
      </c>
      <c r="AU564" s="247" t="s">
        <v>136</v>
      </c>
      <c r="AV564" s="12" t="s">
        <v>136</v>
      </c>
      <c r="AW564" s="12" t="s">
        <v>39</v>
      </c>
      <c r="AX564" s="12" t="s">
        <v>79</v>
      </c>
      <c r="AY564" s="247" t="s">
        <v>194</v>
      </c>
    </row>
    <row r="565" spans="2:51" s="12" customFormat="1" ht="12">
      <c r="B565" s="236"/>
      <c r="C565" s="237"/>
      <c r="D565" s="238" t="s">
        <v>258</v>
      </c>
      <c r="E565" s="239" t="s">
        <v>32</v>
      </c>
      <c r="F565" s="240" t="s">
        <v>1065</v>
      </c>
      <c r="G565" s="237"/>
      <c r="H565" s="241">
        <v>174</v>
      </c>
      <c r="I565" s="242"/>
      <c r="J565" s="237"/>
      <c r="K565" s="237"/>
      <c r="L565" s="243"/>
      <c r="M565" s="244"/>
      <c r="N565" s="245"/>
      <c r="O565" s="245"/>
      <c r="P565" s="245"/>
      <c r="Q565" s="245"/>
      <c r="R565" s="245"/>
      <c r="S565" s="245"/>
      <c r="T565" s="246"/>
      <c r="AT565" s="247" t="s">
        <v>258</v>
      </c>
      <c r="AU565" s="247" t="s">
        <v>136</v>
      </c>
      <c r="AV565" s="12" t="s">
        <v>136</v>
      </c>
      <c r="AW565" s="12" t="s">
        <v>39</v>
      </c>
      <c r="AX565" s="12" t="s">
        <v>79</v>
      </c>
      <c r="AY565" s="247" t="s">
        <v>194</v>
      </c>
    </row>
    <row r="566" spans="2:51" s="13" customFormat="1" ht="12">
      <c r="B566" s="250"/>
      <c r="C566" s="251"/>
      <c r="D566" s="238" t="s">
        <v>258</v>
      </c>
      <c r="E566" s="252" t="s">
        <v>32</v>
      </c>
      <c r="F566" s="253" t="s">
        <v>278</v>
      </c>
      <c r="G566" s="251"/>
      <c r="H566" s="254">
        <v>199</v>
      </c>
      <c r="I566" s="255"/>
      <c r="J566" s="251"/>
      <c r="K566" s="251"/>
      <c r="L566" s="256"/>
      <c r="M566" s="257"/>
      <c r="N566" s="258"/>
      <c r="O566" s="258"/>
      <c r="P566" s="258"/>
      <c r="Q566" s="258"/>
      <c r="R566" s="258"/>
      <c r="S566" s="258"/>
      <c r="T566" s="259"/>
      <c r="AT566" s="260" t="s">
        <v>258</v>
      </c>
      <c r="AU566" s="260" t="s">
        <v>136</v>
      </c>
      <c r="AV566" s="13" t="s">
        <v>201</v>
      </c>
      <c r="AW566" s="13" t="s">
        <v>39</v>
      </c>
      <c r="AX566" s="13" t="s">
        <v>79</v>
      </c>
      <c r="AY566" s="260" t="s">
        <v>194</v>
      </c>
    </row>
    <row r="567" spans="2:51" s="12" customFormat="1" ht="12">
      <c r="B567" s="236"/>
      <c r="C567" s="237"/>
      <c r="D567" s="238" t="s">
        <v>258</v>
      </c>
      <c r="E567" s="239" t="s">
        <v>32</v>
      </c>
      <c r="F567" s="240" t="s">
        <v>1199</v>
      </c>
      <c r="G567" s="237"/>
      <c r="H567" s="241">
        <v>218.9</v>
      </c>
      <c r="I567" s="242"/>
      <c r="J567" s="237"/>
      <c r="K567" s="237"/>
      <c r="L567" s="243"/>
      <c r="M567" s="244"/>
      <c r="N567" s="245"/>
      <c r="O567" s="245"/>
      <c r="P567" s="245"/>
      <c r="Q567" s="245"/>
      <c r="R567" s="245"/>
      <c r="S567" s="245"/>
      <c r="T567" s="246"/>
      <c r="AT567" s="247" t="s">
        <v>258</v>
      </c>
      <c r="AU567" s="247" t="s">
        <v>136</v>
      </c>
      <c r="AV567" s="12" t="s">
        <v>136</v>
      </c>
      <c r="AW567" s="12" t="s">
        <v>39</v>
      </c>
      <c r="AX567" s="12" t="s">
        <v>21</v>
      </c>
      <c r="AY567" s="247" t="s">
        <v>194</v>
      </c>
    </row>
    <row r="568" spans="2:65" s="1" customFormat="1" ht="16.5" customHeight="1">
      <c r="B568" s="40"/>
      <c r="C568" s="226" t="s">
        <v>1200</v>
      </c>
      <c r="D568" s="226" t="s">
        <v>249</v>
      </c>
      <c r="E568" s="227" t="s">
        <v>1201</v>
      </c>
      <c r="F568" s="228" t="s">
        <v>1202</v>
      </c>
      <c r="G568" s="229" t="s">
        <v>217</v>
      </c>
      <c r="H568" s="230">
        <v>101.2</v>
      </c>
      <c r="I568" s="231"/>
      <c r="J568" s="232">
        <f>ROUND(I568*H568,2)</f>
        <v>0</v>
      </c>
      <c r="K568" s="228" t="s">
        <v>200</v>
      </c>
      <c r="L568" s="233"/>
      <c r="M568" s="234" t="s">
        <v>32</v>
      </c>
      <c r="N568" s="235" t="s">
        <v>51</v>
      </c>
      <c r="O568" s="85"/>
      <c r="P568" s="222">
        <f>O568*H568</f>
        <v>0</v>
      </c>
      <c r="Q568" s="222">
        <v>0.0192</v>
      </c>
      <c r="R568" s="222">
        <f>Q568*H568</f>
        <v>1.9430399999999999</v>
      </c>
      <c r="S568" s="222">
        <v>0</v>
      </c>
      <c r="T568" s="223">
        <f>S568*H568</f>
        <v>0</v>
      </c>
      <c r="AR568" s="224" t="s">
        <v>378</v>
      </c>
      <c r="AT568" s="224" t="s">
        <v>249</v>
      </c>
      <c r="AU568" s="224" t="s">
        <v>136</v>
      </c>
      <c r="AY568" s="18" t="s">
        <v>194</v>
      </c>
      <c r="BE568" s="225">
        <f>IF(N568="základní",J568,0)</f>
        <v>0</v>
      </c>
      <c r="BF568" s="225">
        <f>IF(N568="snížená",J568,0)</f>
        <v>0</v>
      </c>
      <c r="BG568" s="225">
        <f>IF(N568="zákl. přenesená",J568,0)</f>
        <v>0</v>
      </c>
      <c r="BH568" s="225">
        <f>IF(N568="sníž. přenesená",J568,0)</f>
        <v>0</v>
      </c>
      <c r="BI568" s="225">
        <f>IF(N568="nulová",J568,0)</f>
        <v>0</v>
      </c>
      <c r="BJ568" s="18" t="s">
        <v>136</v>
      </c>
      <c r="BK568" s="225">
        <f>ROUND(I568*H568,2)</f>
        <v>0</v>
      </c>
      <c r="BL568" s="18" t="s">
        <v>267</v>
      </c>
      <c r="BM568" s="224" t="s">
        <v>1203</v>
      </c>
    </row>
    <row r="569" spans="2:47" s="1" customFormat="1" ht="12">
      <c r="B569" s="40"/>
      <c r="C569" s="41"/>
      <c r="D569" s="238" t="s">
        <v>264</v>
      </c>
      <c r="E569" s="41"/>
      <c r="F569" s="248" t="s">
        <v>512</v>
      </c>
      <c r="G569" s="41"/>
      <c r="H569" s="41"/>
      <c r="I569" s="137"/>
      <c r="J569" s="41"/>
      <c r="K569" s="41"/>
      <c r="L569" s="45"/>
      <c r="M569" s="249"/>
      <c r="N569" s="85"/>
      <c r="O569" s="85"/>
      <c r="P569" s="85"/>
      <c r="Q569" s="85"/>
      <c r="R569" s="85"/>
      <c r="S569" s="85"/>
      <c r="T569" s="86"/>
      <c r="AT569" s="18" t="s">
        <v>264</v>
      </c>
      <c r="AU569" s="18" t="s">
        <v>136</v>
      </c>
    </row>
    <row r="570" spans="2:51" s="12" customFormat="1" ht="12">
      <c r="B570" s="236"/>
      <c r="C570" s="237"/>
      <c r="D570" s="238" t="s">
        <v>258</v>
      </c>
      <c r="E570" s="239" t="s">
        <v>32</v>
      </c>
      <c r="F570" s="240" t="s">
        <v>1204</v>
      </c>
      <c r="G570" s="237"/>
      <c r="H570" s="241">
        <v>101.2</v>
      </c>
      <c r="I570" s="242"/>
      <c r="J570" s="237"/>
      <c r="K570" s="237"/>
      <c r="L570" s="243"/>
      <c r="M570" s="244"/>
      <c r="N570" s="245"/>
      <c r="O570" s="245"/>
      <c r="P570" s="245"/>
      <c r="Q570" s="245"/>
      <c r="R570" s="245"/>
      <c r="S570" s="245"/>
      <c r="T570" s="246"/>
      <c r="AT570" s="247" t="s">
        <v>258</v>
      </c>
      <c r="AU570" s="247" t="s">
        <v>136</v>
      </c>
      <c r="AV570" s="12" t="s">
        <v>136</v>
      </c>
      <c r="AW570" s="12" t="s">
        <v>39</v>
      </c>
      <c r="AX570" s="12" t="s">
        <v>21</v>
      </c>
      <c r="AY570" s="247" t="s">
        <v>194</v>
      </c>
    </row>
    <row r="571" spans="2:65" s="1" customFormat="1" ht="16.5" customHeight="1">
      <c r="B571" s="40"/>
      <c r="C571" s="226" t="s">
        <v>1205</v>
      </c>
      <c r="D571" s="226" t="s">
        <v>249</v>
      </c>
      <c r="E571" s="227" t="s">
        <v>1206</v>
      </c>
      <c r="F571" s="228" t="s">
        <v>1207</v>
      </c>
      <c r="G571" s="229" t="s">
        <v>217</v>
      </c>
      <c r="H571" s="230">
        <v>128.8</v>
      </c>
      <c r="I571" s="231"/>
      <c r="J571" s="232">
        <f>ROUND(I571*H571,2)</f>
        <v>0</v>
      </c>
      <c r="K571" s="228" t="s">
        <v>32</v>
      </c>
      <c r="L571" s="233"/>
      <c r="M571" s="234" t="s">
        <v>32</v>
      </c>
      <c r="N571" s="235" t="s">
        <v>51</v>
      </c>
      <c r="O571" s="85"/>
      <c r="P571" s="222">
        <f>O571*H571</f>
        <v>0</v>
      </c>
      <c r="Q571" s="222">
        <v>0.0192</v>
      </c>
      <c r="R571" s="222">
        <f>Q571*H571</f>
        <v>2.47296</v>
      </c>
      <c r="S571" s="222">
        <v>0</v>
      </c>
      <c r="T571" s="223">
        <f>S571*H571</f>
        <v>0</v>
      </c>
      <c r="AR571" s="224" t="s">
        <v>378</v>
      </c>
      <c r="AT571" s="224" t="s">
        <v>249</v>
      </c>
      <c r="AU571" s="224" t="s">
        <v>136</v>
      </c>
      <c r="AY571" s="18" t="s">
        <v>194</v>
      </c>
      <c r="BE571" s="225">
        <f>IF(N571="základní",J571,0)</f>
        <v>0</v>
      </c>
      <c r="BF571" s="225">
        <f>IF(N571="snížená",J571,0)</f>
        <v>0</v>
      </c>
      <c r="BG571" s="225">
        <f>IF(N571="zákl. přenesená",J571,0)</f>
        <v>0</v>
      </c>
      <c r="BH571" s="225">
        <f>IF(N571="sníž. přenesená",J571,0)</f>
        <v>0</v>
      </c>
      <c r="BI571" s="225">
        <f>IF(N571="nulová",J571,0)</f>
        <v>0</v>
      </c>
      <c r="BJ571" s="18" t="s">
        <v>136</v>
      </c>
      <c r="BK571" s="225">
        <f>ROUND(I571*H571,2)</f>
        <v>0</v>
      </c>
      <c r="BL571" s="18" t="s">
        <v>267</v>
      </c>
      <c r="BM571" s="224" t="s">
        <v>1208</v>
      </c>
    </row>
    <row r="572" spans="2:47" s="1" customFormat="1" ht="12">
      <c r="B572" s="40"/>
      <c r="C572" s="41"/>
      <c r="D572" s="238" t="s">
        <v>264</v>
      </c>
      <c r="E572" s="41"/>
      <c r="F572" s="248" t="s">
        <v>512</v>
      </c>
      <c r="G572" s="41"/>
      <c r="H572" s="41"/>
      <c r="I572" s="137"/>
      <c r="J572" s="41"/>
      <c r="K572" s="41"/>
      <c r="L572" s="45"/>
      <c r="M572" s="249"/>
      <c r="N572" s="85"/>
      <c r="O572" s="85"/>
      <c r="P572" s="85"/>
      <c r="Q572" s="85"/>
      <c r="R572" s="85"/>
      <c r="S572" s="85"/>
      <c r="T572" s="86"/>
      <c r="AT572" s="18" t="s">
        <v>264</v>
      </c>
      <c r="AU572" s="18" t="s">
        <v>136</v>
      </c>
    </row>
    <row r="573" spans="2:51" s="12" customFormat="1" ht="12">
      <c r="B573" s="236"/>
      <c r="C573" s="237"/>
      <c r="D573" s="238" t="s">
        <v>258</v>
      </c>
      <c r="E573" s="239" t="s">
        <v>32</v>
      </c>
      <c r="F573" s="240" t="s">
        <v>1209</v>
      </c>
      <c r="G573" s="237"/>
      <c r="H573" s="241">
        <v>128.8</v>
      </c>
      <c r="I573" s="242"/>
      <c r="J573" s="237"/>
      <c r="K573" s="237"/>
      <c r="L573" s="243"/>
      <c r="M573" s="244"/>
      <c r="N573" s="245"/>
      <c r="O573" s="245"/>
      <c r="P573" s="245"/>
      <c r="Q573" s="245"/>
      <c r="R573" s="245"/>
      <c r="S573" s="245"/>
      <c r="T573" s="246"/>
      <c r="AT573" s="247" t="s">
        <v>258</v>
      </c>
      <c r="AU573" s="247" t="s">
        <v>136</v>
      </c>
      <c r="AV573" s="12" t="s">
        <v>136</v>
      </c>
      <c r="AW573" s="12" t="s">
        <v>39</v>
      </c>
      <c r="AX573" s="12" t="s">
        <v>21</v>
      </c>
      <c r="AY573" s="247" t="s">
        <v>194</v>
      </c>
    </row>
    <row r="574" spans="2:65" s="1" customFormat="1" ht="16.5" customHeight="1">
      <c r="B574" s="40"/>
      <c r="C574" s="213" t="s">
        <v>1210</v>
      </c>
      <c r="D574" s="213" t="s">
        <v>196</v>
      </c>
      <c r="E574" s="214" t="s">
        <v>1211</v>
      </c>
      <c r="F574" s="215" t="s">
        <v>1212</v>
      </c>
      <c r="G574" s="216" t="s">
        <v>217</v>
      </c>
      <c r="H574" s="217">
        <v>389.4</v>
      </c>
      <c r="I574" s="218"/>
      <c r="J574" s="219">
        <f>ROUND(I574*H574,2)</f>
        <v>0</v>
      </c>
      <c r="K574" s="215" t="s">
        <v>200</v>
      </c>
      <c r="L574" s="45"/>
      <c r="M574" s="220" t="s">
        <v>32</v>
      </c>
      <c r="N574" s="221" t="s">
        <v>51</v>
      </c>
      <c r="O574" s="85"/>
      <c r="P574" s="222">
        <f>O574*H574</f>
        <v>0</v>
      </c>
      <c r="Q574" s="222">
        <v>0.0077</v>
      </c>
      <c r="R574" s="222">
        <f>Q574*H574</f>
        <v>2.99838</v>
      </c>
      <c r="S574" s="222">
        <v>0</v>
      </c>
      <c r="T574" s="223">
        <f>S574*H574</f>
        <v>0</v>
      </c>
      <c r="AR574" s="224" t="s">
        <v>267</v>
      </c>
      <c r="AT574" s="224" t="s">
        <v>196</v>
      </c>
      <c r="AU574" s="224" t="s">
        <v>136</v>
      </c>
      <c r="AY574" s="18" t="s">
        <v>194</v>
      </c>
      <c r="BE574" s="225">
        <f>IF(N574="základní",J574,0)</f>
        <v>0</v>
      </c>
      <c r="BF574" s="225">
        <f>IF(N574="snížená",J574,0)</f>
        <v>0</v>
      </c>
      <c r="BG574" s="225">
        <f>IF(N574="zákl. přenesená",J574,0)</f>
        <v>0</v>
      </c>
      <c r="BH574" s="225">
        <f>IF(N574="sníž. přenesená",J574,0)</f>
        <v>0</v>
      </c>
      <c r="BI574" s="225">
        <f>IF(N574="nulová",J574,0)</f>
        <v>0</v>
      </c>
      <c r="BJ574" s="18" t="s">
        <v>136</v>
      </c>
      <c r="BK574" s="225">
        <f>ROUND(I574*H574,2)</f>
        <v>0</v>
      </c>
      <c r="BL574" s="18" t="s">
        <v>267</v>
      </c>
      <c r="BM574" s="224" t="s">
        <v>1213</v>
      </c>
    </row>
    <row r="575" spans="2:47" s="1" customFormat="1" ht="12">
      <c r="B575" s="40"/>
      <c r="C575" s="41"/>
      <c r="D575" s="238" t="s">
        <v>264</v>
      </c>
      <c r="E575" s="41"/>
      <c r="F575" s="248" t="s">
        <v>512</v>
      </c>
      <c r="G575" s="41"/>
      <c r="H575" s="41"/>
      <c r="I575" s="137"/>
      <c r="J575" s="41"/>
      <c r="K575" s="41"/>
      <c r="L575" s="45"/>
      <c r="M575" s="249"/>
      <c r="N575" s="85"/>
      <c r="O575" s="85"/>
      <c r="P575" s="85"/>
      <c r="Q575" s="85"/>
      <c r="R575" s="85"/>
      <c r="S575" s="85"/>
      <c r="T575" s="86"/>
      <c r="AT575" s="18" t="s">
        <v>264</v>
      </c>
      <c r="AU575" s="18" t="s">
        <v>136</v>
      </c>
    </row>
    <row r="576" spans="2:51" s="12" customFormat="1" ht="12">
      <c r="B576" s="236"/>
      <c r="C576" s="237"/>
      <c r="D576" s="238" t="s">
        <v>258</v>
      </c>
      <c r="E576" s="239" t="s">
        <v>32</v>
      </c>
      <c r="F576" s="240" t="s">
        <v>689</v>
      </c>
      <c r="G576" s="237"/>
      <c r="H576" s="241">
        <v>389.4</v>
      </c>
      <c r="I576" s="242"/>
      <c r="J576" s="237"/>
      <c r="K576" s="237"/>
      <c r="L576" s="243"/>
      <c r="M576" s="244"/>
      <c r="N576" s="245"/>
      <c r="O576" s="245"/>
      <c r="P576" s="245"/>
      <c r="Q576" s="245"/>
      <c r="R576" s="245"/>
      <c r="S576" s="245"/>
      <c r="T576" s="246"/>
      <c r="AT576" s="247" t="s">
        <v>258</v>
      </c>
      <c r="AU576" s="247" t="s">
        <v>136</v>
      </c>
      <c r="AV576" s="12" t="s">
        <v>136</v>
      </c>
      <c r="AW576" s="12" t="s">
        <v>39</v>
      </c>
      <c r="AX576" s="12" t="s">
        <v>21</v>
      </c>
      <c r="AY576" s="247" t="s">
        <v>194</v>
      </c>
    </row>
    <row r="577" spans="2:65" s="1" customFormat="1" ht="24" customHeight="1">
      <c r="B577" s="40"/>
      <c r="C577" s="213" t="s">
        <v>1214</v>
      </c>
      <c r="D577" s="213" t="s">
        <v>196</v>
      </c>
      <c r="E577" s="214" t="s">
        <v>1215</v>
      </c>
      <c r="F577" s="215" t="s">
        <v>1216</v>
      </c>
      <c r="G577" s="216" t="s">
        <v>242</v>
      </c>
      <c r="H577" s="217">
        <v>9.638</v>
      </c>
      <c r="I577" s="218"/>
      <c r="J577" s="219">
        <f>ROUND(I577*H577,2)</f>
        <v>0</v>
      </c>
      <c r="K577" s="215" t="s">
        <v>200</v>
      </c>
      <c r="L577" s="45"/>
      <c r="M577" s="220" t="s">
        <v>32</v>
      </c>
      <c r="N577" s="221" t="s">
        <v>51</v>
      </c>
      <c r="O577" s="85"/>
      <c r="P577" s="222">
        <f>O577*H577</f>
        <v>0</v>
      </c>
      <c r="Q577" s="222">
        <v>0</v>
      </c>
      <c r="R577" s="222">
        <f>Q577*H577</f>
        <v>0</v>
      </c>
      <c r="S577" s="222">
        <v>0</v>
      </c>
      <c r="T577" s="223">
        <f>S577*H577</f>
        <v>0</v>
      </c>
      <c r="AR577" s="224" t="s">
        <v>267</v>
      </c>
      <c r="AT577" s="224" t="s">
        <v>196</v>
      </c>
      <c r="AU577" s="224" t="s">
        <v>136</v>
      </c>
      <c r="AY577" s="18" t="s">
        <v>194</v>
      </c>
      <c r="BE577" s="225">
        <f>IF(N577="základní",J577,0)</f>
        <v>0</v>
      </c>
      <c r="BF577" s="225">
        <f>IF(N577="snížená",J577,0)</f>
        <v>0</v>
      </c>
      <c r="BG577" s="225">
        <f>IF(N577="zákl. přenesená",J577,0)</f>
        <v>0</v>
      </c>
      <c r="BH577" s="225">
        <f>IF(N577="sníž. přenesená",J577,0)</f>
        <v>0</v>
      </c>
      <c r="BI577" s="225">
        <f>IF(N577="nulová",J577,0)</f>
        <v>0</v>
      </c>
      <c r="BJ577" s="18" t="s">
        <v>136</v>
      </c>
      <c r="BK577" s="225">
        <f>ROUND(I577*H577,2)</f>
        <v>0</v>
      </c>
      <c r="BL577" s="18" t="s">
        <v>267</v>
      </c>
      <c r="BM577" s="224" t="s">
        <v>1217</v>
      </c>
    </row>
    <row r="578" spans="2:63" s="11" customFormat="1" ht="22.8" customHeight="1">
      <c r="B578" s="197"/>
      <c r="C578" s="198"/>
      <c r="D578" s="199" t="s">
        <v>78</v>
      </c>
      <c r="E578" s="211" t="s">
        <v>1218</v>
      </c>
      <c r="F578" s="211" t="s">
        <v>1219</v>
      </c>
      <c r="G578" s="198"/>
      <c r="H578" s="198"/>
      <c r="I578" s="201"/>
      <c r="J578" s="212">
        <f>BK578</f>
        <v>0</v>
      </c>
      <c r="K578" s="198"/>
      <c r="L578" s="203"/>
      <c r="M578" s="204"/>
      <c r="N578" s="205"/>
      <c r="O578" s="205"/>
      <c r="P578" s="206">
        <f>SUM(P579:P593)</f>
        <v>0</v>
      </c>
      <c r="Q578" s="205"/>
      <c r="R578" s="206">
        <f>SUM(R579:R593)</f>
        <v>0.6726610000000001</v>
      </c>
      <c r="S578" s="205"/>
      <c r="T578" s="207">
        <f>SUM(T579:T593)</f>
        <v>0</v>
      </c>
      <c r="AR578" s="208" t="s">
        <v>136</v>
      </c>
      <c r="AT578" s="209" t="s">
        <v>78</v>
      </c>
      <c r="AU578" s="209" t="s">
        <v>21</v>
      </c>
      <c r="AY578" s="208" t="s">
        <v>194</v>
      </c>
      <c r="BK578" s="210">
        <f>SUM(BK579:BK593)</f>
        <v>0</v>
      </c>
    </row>
    <row r="579" spans="2:65" s="1" customFormat="1" ht="16.5" customHeight="1">
      <c r="B579" s="40"/>
      <c r="C579" s="213" t="s">
        <v>1220</v>
      </c>
      <c r="D579" s="213" t="s">
        <v>196</v>
      </c>
      <c r="E579" s="214" t="s">
        <v>1221</v>
      </c>
      <c r="F579" s="215" t="s">
        <v>1222</v>
      </c>
      <c r="G579" s="216" t="s">
        <v>217</v>
      </c>
      <c r="H579" s="217">
        <v>200</v>
      </c>
      <c r="I579" s="218"/>
      <c r="J579" s="219">
        <f>ROUND(I579*H579,2)</f>
        <v>0</v>
      </c>
      <c r="K579" s="215" t="s">
        <v>499</v>
      </c>
      <c r="L579" s="45"/>
      <c r="M579" s="220" t="s">
        <v>32</v>
      </c>
      <c r="N579" s="221" t="s">
        <v>51</v>
      </c>
      <c r="O579" s="85"/>
      <c r="P579" s="222">
        <f>O579*H579</f>
        <v>0</v>
      </c>
      <c r="Q579" s="222">
        <v>3E-05</v>
      </c>
      <c r="R579" s="222">
        <f>Q579*H579</f>
        <v>0.006</v>
      </c>
      <c r="S579" s="222">
        <v>0</v>
      </c>
      <c r="T579" s="223">
        <f>S579*H579</f>
        <v>0</v>
      </c>
      <c r="AR579" s="224" t="s">
        <v>267</v>
      </c>
      <c r="AT579" s="224" t="s">
        <v>196</v>
      </c>
      <c r="AU579" s="224" t="s">
        <v>136</v>
      </c>
      <c r="AY579" s="18" t="s">
        <v>194</v>
      </c>
      <c r="BE579" s="225">
        <f>IF(N579="základní",J579,0)</f>
        <v>0</v>
      </c>
      <c r="BF579" s="225">
        <f>IF(N579="snížená",J579,0)</f>
        <v>0</v>
      </c>
      <c r="BG579" s="225">
        <f>IF(N579="zákl. přenesená",J579,0)</f>
        <v>0</v>
      </c>
      <c r="BH579" s="225">
        <f>IF(N579="sníž. přenesená",J579,0)</f>
        <v>0</v>
      </c>
      <c r="BI579" s="225">
        <f>IF(N579="nulová",J579,0)</f>
        <v>0</v>
      </c>
      <c r="BJ579" s="18" t="s">
        <v>136</v>
      </c>
      <c r="BK579" s="225">
        <f>ROUND(I579*H579,2)</f>
        <v>0</v>
      </c>
      <c r="BL579" s="18" t="s">
        <v>267</v>
      </c>
      <c r="BM579" s="224" t="s">
        <v>1223</v>
      </c>
    </row>
    <row r="580" spans="2:65" s="1" customFormat="1" ht="16.5" customHeight="1">
      <c r="B580" s="40"/>
      <c r="C580" s="213" t="s">
        <v>1224</v>
      </c>
      <c r="D580" s="213" t="s">
        <v>196</v>
      </c>
      <c r="E580" s="214" t="s">
        <v>1225</v>
      </c>
      <c r="F580" s="215" t="s">
        <v>1226</v>
      </c>
      <c r="G580" s="216" t="s">
        <v>217</v>
      </c>
      <c r="H580" s="217">
        <v>195.8</v>
      </c>
      <c r="I580" s="218"/>
      <c r="J580" s="219">
        <f>ROUND(I580*H580,2)</f>
        <v>0</v>
      </c>
      <c r="K580" s="215" t="s">
        <v>200</v>
      </c>
      <c r="L580" s="45"/>
      <c r="M580" s="220" t="s">
        <v>32</v>
      </c>
      <c r="N580" s="221" t="s">
        <v>51</v>
      </c>
      <c r="O580" s="85"/>
      <c r="P580" s="222">
        <f>O580*H580</f>
        <v>0</v>
      </c>
      <c r="Q580" s="222">
        <v>0.0004</v>
      </c>
      <c r="R580" s="222">
        <f>Q580*H580</f>
        <v>0.07832000000000001</v>
      </c>
      <c r="S580" s="222">
        <v>0</v>
      </c>
      <c r="T580" s="223">
        <f>S580*H580</f>
        <v>0</v>
      </c>
      <c r="AR580" s="224" t="s">
        <v>267</v>
      </c>
      <c r="AT580" s="224" t="s">
        <v>196</v>
      </c>
      <c r="AU580" s="224" t="s">
        <v>136</v>
      </c>
      <c r="AY580" s="18" t="s">
        <v>194</v>
      </c>
      <c r="BE580" s="225">
        <f>IF(N580="základní",J580,0)</f>
        <v>0</v>
      </c>
      <c r="BF580" s="225">
        <f>IF(N580="snížená",J580,0)</f>
        <v>0</v>
      </c>
      <c r="BG580" s="225">
        <f>IF(N580="zákl. přenesená",J580,0)</f>
        <v>0</v>
      </c>
      <c r="BH580" s="225">
        <f>IF(N580="sníž. přenesená",J580,0)</f>
        <v>0</v>
      </c>
      <c r="BI580" s="225">
        <f>IF(N580="nulová",J580,0)</f>
        <v>0</v>
      </c>
      <c r="BJ580" s="18" t="s">
        <v>136</v>
      </c>
      <c r="BK580" s="225">
        <f>ROUND(I580*H580,2)</f>
        <v>0</v>
      </c>
      <c r="BL580" s="18" t="s">
        <v>267</v>
      </c>
      <c r="BM580" s="224" t="s">
        <v>1227</v>
      </c>
    </row>
    <row r="581" spans="2:51" s="12" customFormat="1" ht="12">
      <c r="B581" s="236"/>
      <c r="C581" s="237"/>
      <c r="D581" s="238" t="s">
        <v>258</v>
      </c>
      <c r="E581" s="239" t="s">
        <v>32</v>
      </c>
      <c r="F581" s="240" t="s">
        <v>1228</v>
      </c>
      <c r="G581" s="237"/>
      <c r="H581" s="241">
        <v>195.8</v>
      </c>
      <c r="I581" s="242"/>
      <c r="J581" s="237"/>
      <c r="K581" s="237"/>
      <c r="L581" s="243"/>
      <c r="M581" s="244"/>
      <c r="N581" s="245"/>
      <c r="O581" s="245"/>
      <c r="P581" s="245"/>
      <c r="Q581" s="245"/>
      <c r="R581" s="245"/>
      <c r="S581" s="245"/>
      <c r="T581" s="246"/>
      <c r="AT581" s="247" t="s">
        <v>258</v>
      </c>
      <c r="AU581" s="247" t="s">
        <v>136</v>
      </c>
      <c r="AV581" s="12" t="s">
        <v>136</v>
      </c>
      <c r="AW581" s="12" t="s">
        <v>39</v>
      </c>
      <c r="AX581" s="12" t="s">
        <v>21</v>
      </c>
      <c r="AY581" s="247" t="s">
        <v>194</v>
      </c>
    </row>
    <row r="582" spans="2:65" s="1" customFormat="1" ht="16.5" customHeight="1">
      <c r="B582" s="40"/>
      <c r="C582" s="226" t="s">
        <v>1229</v>
      </c>
      <c r="D582" s="226" t="s">
        <v>249</v>
      </c>
      <c r="E582" s="227" t="s">
        <v>1230</v>
      </c>
      <c r="F582" s="228" t="s">
        <v>1231</v>
      </c>
      <c r="G582" s="229" t="s">
        <v>217</v>
      </c>
      <c r="H582" s="230">
        <v>204.7</v>
      </c>
      <c r="I582" s="231"/>
      <c r="J582" s="232">
        <f>ROUND(I582*H582,2)</f>
        <v>0</v>
      </c>
      <c r="K582" s="228" t="s">
        <v>200</v>
      </c>
      <c r="L582" s="233"/>
      <c r="M582" s="234" t="s">
        <v>32</v>
      </c>
      <c r="N582" s="235" t="s">
        <v>51</v>
      </c>
      <c r="O582" s="85"/>
      <c r="P582" s="222">
        <f>O582*H582</f>
        <v>0</v>
      </c>
      <c r="Q582" s="222">
        <v>0.00264</v>
      </c>
      <c r="R582" s="222">
        <f>Q582*H582</f>
        <v>0.540408</v>
      </c>
      <c r="S582" s="222">
        <v>0</v>
      </c>
      <c r="T582" s="223">
        <f>S582*H582</f>
        <v>0</v>
      </c>
      <c r="AR582" s="224" t="s">
        <v>378</v>
      </c>
      <c r="AT582" s="224" t="s">
        <v>249</v>
      </c>
      <c r="AU582" s="224" t="s">
        <v>136</v>
      </c>
      <c r="AY582" s="18" t="s">
        <v>194</v>
      </c>
      <c r="BE582" s="225">
        <f>IF(N582="základní",J582,0)</f>
        <v>0</v>
      </c>
      <c r="BF582" s="225">
        <f>IF(N582="snížená",J582,0)</f>
        <v>0</v>
      </c>
      <c r="BG582" s="225">
        <f>IF(N582="zákl. přenesená",J582,0)</f>
        <v>0</v>
      </c>
      <c r="BH582" s="225">
        <f>IF(N582="sníž. přenesená",J582,0)</f>
        <v>0</v>
      </c>
      <c r="BI582" s="225">
        <f>IF(N582="nulová",J582,0)</f>
        <v>0</v>
      </c>
      <c r="BJ582" s="18" t="s">
        <v>136</v>
      </c>
      <c r="BK582" s="225">
        <f>ROUND(I582*H582,2)</f>
        <v>0</v>
      </c>
      <c r="BL582" s="18" t="s">
        <v>267</v>
      </c>
      <c r="BM582" s="224" t="s">
        <v>1232</v>
      </c>
    </row>
    <row r="583" spans="2:47" s="1" customFormat="1" ht="12">
      <c r="B583" s="40"/>
      <c r="C583" s="41"/>
      <c r="D583" s="238" t="s">
        <v>264</v>
      </c>
      <c r="E583" s="41"/>
      <c r="F583" s="248" t="s">
        <v>512</v>
      </c>
      <c r="G583" s="41"/>
      <c r="H583" s="41"/>
      <c r="I583" s="137"/>
      <c r="J583" s="41"/>
      <c r="K583" s="41"/>
      <c r="L583" s="45"/>
      <c r="M583" s="249"/>
      <c r="N583" s="85"/>
      <c r="O583" s="85"/>
      <c r="P583" s="85"/>
      <c r="Q583" s="85"/>
      <c r="R583" s="85"/>
      <c r="S583" s="85"/>
      <c r="T583" s="86"/>
      <c r="AT583" s="18" t="s">
        <v>264</v>
      </c>
      <c r="AU583" s="18" t="s">
        <v>136</v>
      </c>
    </row>
    <row r="584" spans="2:51" s="12" customFormat="1" ht="12">
      <c r="B584" s="236"/>
      <c r="C584" s="237"/>
      <c r="D584" s="238" t="s">
        <v>258</v>
      </c>
      <c r="E584" s="239" t="s">
        <v>32</v>
      </c>
      <c r="F584" s="240" t="s">
        <v>1233</v>
      </c>
      <c r="G584" s="237"/>
      <c r="H584" s="241">
        <v>204.7</v>
      </c>
      <c r="I584" s="242"/>
      <c r="J584" s="237"/>
      <c r="K584" s="237"/>
      <c r="L584" s="243"/>
      <c r="M584" s="244"/>
      <c r="N584" s="245"/>
      <c r="O584" s="245"/>
      <c r="P584" s="245"/>
      <c r="Q584" s="245"/>
      <c r="R584" s="245"/>
      <c r="S584" s="245"/>
      <c r="T584" s="246"/>
      <c r="AT584" s="247" t="s">
        <v>258</v>
      </c>
      <c r="AU584" s="247" t="s">
        <v>136</v>
      </c>
      <c r="AV584" s="12" t="s">
        <v>136</v>
      </c>
      <c r="AW584" s="12" t="s">
        <v>39</v>
      </c>
      <c r="AX584" s="12" t="s">
        <v>21</v>
      </c>
      <c r="AY584" s="247" t="s">
        <v>194</v>
      </c>
    </row>
    <row r="585" spans="2:65" s="1" customFormat="1" ht="16.5" customHeight="1">
      <c r="B585" s="40"/>
      <c r="C585" s="213" t="s">
        <v>1234</v>
      </c>
      <c r="D585" s="213" t="s">
        <v>196</v>
      </c>
      <c r="E585" s="214" t="s">
        <v>1235</v>
      </c>
      <c r="F585" s="215" t="s">
        <v>1236</v>
      </c>
      <c r="G585" s="216" t="s">
        <v>262</v>
      </c>
      <c r="H585" s="217">
        <v>121</v>
      </c>
      <c r="I585" s="218"/>
      <c r="J585" s="219">
        <f>ROUND(I585*H585,2)</f>
        <v>0</v>
      </c>
      <c r="K585" s="215" t="s">
        <v>200</v>
      </c>
      <c r="L585" s="45"/>
      <c r="M585" s="220" t="s">
        <v>32</v>
      </c>
      <c r="N585" s="221" t="s">
        <v>51</v>
      </c>
      <c r="O585" s="85"/>
      <c r="P585" s="222">
        <f>O585*H585</f>
        <v>0</v>
      </c>
      <c r="Q585" s="222">
        <v>1E-05</v>
      </c>
      <c r="R585" s="222">
        <f>Q585*H585</f>
        <v>0.0012100000000000001</v>
      </c>
      <c r="S585" s="222">
        <v>0</v>
      </c>
      <c r="T585" s="223">
        <f>S585*H585</f>
        <v>0</v>
      </c>
      <c r="AR585" s="224" t="s">
        <v>267</v>
      </c>
      <c r="AT585" s="224" t="s">
        <v>196</v>
      </c>
      <c r="AU585" s="224" t="s">
        <v>136</v>
      </c>
      <c r="AY585" s="18" t="s">
        <v>194</v>
      </c>
      <c r="BE585" s="225">
        <f>IF(N585="základní",J585,0)</f>
        <v>0</v>
      </c>
      <c r="BF585" s="225">
        <f>IF(N585="snížená",J585,0)</f>
        <v>0</v>
      </c>
      <c r="BG585" s="225">
        <f>IF(N585="zákl. přenesená",J585,0)</f>
        <v>0</v>
      </c>
      <c r="BH585" s="225">
        <f>IF(N585="sníž. přenesená",J585,0)</f>
        <v>0</v>
      </c>
      <c r="BI585" s="225">
        <f>IF(N585="nulová",J585,0)</f>
        <v>0</v>
      </c>
      <c r="BJ585" s="18" t="s">
        <v>136</v>
      </c>
      <c r="BK585" s="225">
        <f>ROUND(I585*H585,2)</f>
        <v>0</v>
      </c>
      <c r="BL585" s="18" t="s">
        <v>267</v>
      </c>
      <c r="BM585" s="224" t="s">
        <v>1237</v>
      </c>
    </row>
    <row r="586" spans="2:51" s="12" customFormat="1" ht="12">
      <c r="B586" s="236"/>
      <c r="C586" s="237"/>
      <c r="D586" s="238" t="s">
        <v>258</v>
      </c>
      <c r="E586" s="239" t="s">
        <v>32</v>
      </c>
      <c r="F586" s="240" t="s">
        <v>1238</v>
      </c>
      <c r="G586" s="237"/>
      <c r="H586" s="241">
        <v>121</v>
      </c>
      <c r="I586" s="242"/>
      <c r="J586" s="237"/>
      <c r="K586" s="237"/>
      <c r="L586" s="243"/>
      <c r="M586" s="244"/>
      <c r="N586" s="245"/>
      <c r="O586" s="245"/>
      <c r="P586" s="245"/>
      <c r="Q586" s="245"/>
      <c r="R586" s="245"/>
      <c r="S586" s="245"/>
      <c r="T586" s="246"/>
      <c r="AT586" s="247" t="s">
        <v>258</v>
      </c>
      <c r="AU586" s="247" t="s">
        <v>136</v>
      </c>
      <c r="AV586" s="12" t="s">
        <v>136</v>
      </c>
      <c r="AW586" s="12" t="s">
        <v>39</v>
      </c>
      <c r="AX586" s="12" t="s">
        <v>21</v>
      </c>
      <c r="AY586" s="247" t="s">
        <v>194</v>
      </c>
    </row>
    <row r="587" spans="2:65" s="1" customFormat="1" ht="16.5" customHeight="1">
      <c r="B587" s="40"/>
      <c r="C587" s="226" t="s">
        <v>1239</v>
      </c>
      <c r="D587" s="226" t="s">
        <v>249</v>
      </c>
      <c r="E587" s="227" t="s">
        <v>1240</v>
      </c>
      <c r="F587" s="228" t="s">
        <v>1241</v>
      </c>
      <c r="G587" s="229" t="s">
        <v>262</v>
      </c>
      <c r="H587" s="230">
        <v>126.5</v>
      </c>
      <c r="I587" s="231"/>
      <c r="J587" s="232">
        <f>ROUND(I587*H587,2)</f>
        <v>0</v>
      </c>
      <c r="K587" s="228" t="s">
        <v>200</v>
      </c>
      <c r="L587" s="233"/>
      <c r="M587" s="234" t="s">
        <v>32</v>
      </c>
      <c r="N587" s="235" t="s">
        <v>51</v>
      </c>
      <c r="O587" s="85"/>
      <c r="P587" s="222">
        <f>O587*H587</f>
        <v>0</v>
      </c>
      <c r="Q587" s="222">
        <v>0.00035</v>
      </c>
      <c r="R587" s="222">
        <f>Q587*H587</f>
        <v>0.044275</v>
      </c>
      <c r="S587" s="222">
        <v>0</v>
      </c>
      <c r="T587" s="223">
        <f>S587*H587</f>
        <v>0</v>
      </c>
      <c r="AR587" s="224" t="s">
        <v>378</v>
      </c>
      <c r="AT587" s="224" t="s">
        <v>249</v>
      </c>
      <c r="AU587" s="224" t="s">
        <v>136</v>
      </c>
      <c r="AY587" s="18" t="s">
        <v>194</v>
      </c>
      <c r="BE587" s="225">
        <f>IF(N587="základní",J587,0)</f>
        <v>0</v>
      </c>
      <c r="BF587" s="225">
        <f>IF(N587="snížená",J587,0)</f>
        <v>0</v>
      </c>
      <c r="BG587" s="225">
        <f>IF(N587="zákl. přenesená",J587,0)</f>
        <v>0</v>
      </c>
      <c r="BH587" s="225">
        <f>IF(N587="sníž. přenesená",J587,0)</f>
        <v>0</v>
      </c>
      <c r="BI587" s="225">
        <f>IF(N587="nulová",J587,0)</f>
        <v>0</v>
      </c>
      <c r="BJ587" s="18" t="s">
        <v>136</v>
      </c>
      <c r="BK587" s="225">
        <f>ROUND(I587*H587,2)</f>
        <v>0</v>
      </c>
      <c r="BL587" s="18" t="s">
        <v>267</v>
      </c>
      <c r="BM587" s="224" t="s">
        <v>1242</v>
      </c>
    </row>
    <row r="588" spans="2:51" s="12" customFormat="1" ht="12">
      <c r="B588" s="236"/>
      <c r="C588" s="237"/>
      <c r="D588" s="238" t="s">
        <v>258</v>
      </c>
      <c r="E588" s="239" t="s">
        <v>32</v>
      </c>
      <c r="F588" s="240" t="s">
        <v>1243</v>
      </c>
      <c r="G588" s="237"/>
      <c r="H588" s="241">
        <v>126.5</v>
      </c>
      <c r="I588" s="242"/>
      <c r="J588" s="237"/>
      <c r="K588" s="237"/>
      <c r="L588" s="243"/>
      <c r="M588" s="244"/>
      <c r="N588" s="245"/>
      <c r="O588" s="245"/>
      <c r="P588" s="245"/>
      <c r="Q588" s="245"/>
      <c r="R588" s="245"/>
      <c r="S588" s="245"/>
      <c r="T588" s="246"/>
      <c r="AT588" s="247" t="s">
        <v>258</v>
      </c>
      <c r="AU588" s="247" t="s">
        <v>136</v>
      </c>
      <c r="AV588" s="12" t="s">
        <v>136</v>
      </c>
      <c r="AW588" s="12" t="s">
        <v>39</v>
      </c>
      <c r="AX588" s="12" t="s">
        <v>21</v>
      </c>
      <c r="AY588" s="247" t="s">
        <v>194</v>
      </c>
    </row>
    <row r="589" spans="2:65" s="1" customFormat="1" ht="16.5" customHeight="1">
      <c r="B589" s="40"/>
      <c r="C589" s="213" t="s">
        <v>1244</v>
      </c>
      <c r="D589" s="213" t="s">
        <v>196</v>
      </c>
      <c r="E589" s="214" t="s">
        <v>1245</v>
      </c>
      <c r="F589" s="215" t="s">
        <v>1246</v>
      </c>
      <c r="G589" s="216" t="s">
        <v>262</v>
      </c>
      <c r="H589" s="217">
        <v>12</v>
      </c>
      <c r="I589" s="218"/>
      <c r="J589" s="219">
        <f>ROUND(I589*H589,2)</f>
        <v>0</v>
      </c>
      <c r="K589" s="215" t="s">
        <v>499</v>
      </c>
      <c r="L589" s="45"/>
      <c r="M589" s="220" t="s">
        <v>32</v>
      </c>
      <c r="N589" s="221" t="s">
        <v>51</v>
      </c>
      <c r="O589" s="85"/>
      <c r="P589" s="222">
        <f>O589*H589</f>
        <v>0</v>
      </c>
      <c r="Q589" s="222">
        <v>0</v>
      </c>
      <c r="R589" s="222">
        <f>Q589*H589</f>
        <v>0</v>
      </c>
      <c r="S589" s="222">
        <v>0</v>
      </c>
      <c r="T589" s="223">
        <f>S589*H589</f>
        <v>0</v>
      </c>
      <c r="AR589" s="224" t="s">
        <v>267</v>
      </c>
      <c r="AT589" s="224" t="s">
        <v>196</v>
      </c>
      <c r="AU589" s="224" t="s">
        <v>136</v>
      </c>
      <c r="AY589" s="18" t="s">
        <v>194</v>
      </c>
      <c r="BE589" s="225">
        <f>IF(N589="základní",J589,0)</f>
        <v>0</v>
      </c>
      <c r="BF589" s="225">
        <f>IF(N589="snížená",J589,0)</f>
        <v>0</v>
      </c>
      <c r="BG589" s="225">
        <f>IF(N589="zákl. přenesená",J589,0)</f>
        <v>0</v>
      </c>
      <c r="BH589" s="225">
        <f>IF(N589="sníž. přenesená",J589,0)</f>
        <v>0</v>
      </c>
      <c r="BI589" s="225">
        <f>IF(N589="nulová",J589,0)</f>
        <v>0</v>
      </c>
      <c r="BJ589" s="18" t="s">
        <v>136</v>
      </c>
      <c r="BK589" s="225">
        <f>ROUND(I589*H589,2)</f>
        <v>0</v>
      </c>
      <c r="BL589" s="18" t="s">
        <v>267</v>
      </c>
      <c r="BM589" s="224" t="s">
        <v>1247</v>
      </c>
    </row>
    <row r="590" spans="2:51" s="12" customFormat="1" ht="12">
      <c r="B590" s="236"/>
      <c r="C590" s="237"/>
      <c r="D590" s="238" t="s">
        <v>258</v>
      </c>
      <c r="E590" s="239" t="s">
        <v>32</v>
      </c>
      <c r="F590" s="240" t="s">
        <v>1248</v>
      </c>
      <c r="G590" s="237"/>
      <c r="H590" s="241">
        <v>12</v>
      </c>
      <c r="I590" s="242"/>
      <c r="J590" s="237"/>
      <c r="K590" s="237"/>
      <c r="L590" s="243"/>
      <c r="M590" s="244"/>
      <c r="N590" s="245"/>
      <c r="O590" s="245"/>
      <c r="P590" s="245"/>
      <c r="Q590" s="245"/>
      <c r="R590" s="245"/>
      <c r="S590" s="245"/>
      <c r="T590" s="246"/>
      <c r="AT590" s="247" t="s">
        <v>258</v>
      </c>
      <c r="AU590" s="247" t="s">
        <v>136</v>
      </c>
      <c r="AV590" s="12" t="s">
        <v>136</v>
      </c>
      <c r="AW590" s="12" t="s">
        <v>39</v>
      </c>
      <c r="AX590" s="12" t="s">
        <v>21</v>
      </c>
      <c r="AY590" s="247" t="s">
        <v>194</v>
      </c>
    </row>
    <row r="591" spans="2:65" s="1" customFormat="1" ht="16.5" customHeight="1">
      <c r="B591" s="40"/>
      <c r="C591" s="226" t="s">
        <v>1249</v>
      </c>
      <c r="D591" s="226" t="s">
        <v>249</v>
      </c>
      <c r="E591" s="227" t="s">
        <v>1250</v>
      </c>
      <c r="F591" s="228" t="s">
        <v>1251</v>
      </c>
      <c r="G591" s="229" t="s">
        <v>262</v>
      </c>
      <c r="H591" s="230">
        <v>12.24</v>
      </c>
      <c r="I591" s="231"/>
      <c r="J591" s="232">
        <f>ROUND(I591*H591,2)</f>
        <v>0</v>
      </c>
      <c r="K591" s="228" t="s">
        <v>32</v>
      </c>
      <c r="L591" s="233"/>
      <c r="M591" s="234" t="s">
        <v>32</v>
      </c>
      <c r="N591" s="235" t="s">
        <v>51</v>
      </c>
      <c r="O591" s="85"/>
      <c r="P591" s="222">
        <f>O591*H591</f>
        <v>0</v>
      </c>
      <c r="Q591" s="222">
        <v>0.0002</v>
      </c>
      <c r="R591" s="222">
        <f>Q591*H591</f>
        <v>0.002448</v>
      </c>
      <c r="S591" s="222">
        <v>0</v>
      </c>
      <c r="T591" s="223">
        <f>S591*H591</f>
        <v>0</v>
      </c>
      <c r="AR591" s="224" t="s">
        <v>378</v>
      </c>
      <c r="AT591" s="224" t="s">
        <v>249</v>
      </c>
      <c r="AU591" s="224" t="s">
        <v>136</v>
      </c>
      <c r="AY591" s="18" t="s">
        <v>194</v>
      </c>
      <c r="BE591" s="225">
        <f>IF(N591="základní",J591,0)</f>
        <v>0</v>
      </c>
      <c r="BF591" s="225">
        <f>IF(N591="snížená",J591,0)</f>
        <v>0</v>
      </c>
      <c r="BG591" s="225">
        <f>IF(N591="zákl. přenesená",J591,0)</f>
        <v>0</v>
      </c>
      <c r="BH591" s="225">
        <f>IF(N591="sníž. přenesená",J591,0)</f>
        <v>0</v>
      </c>
      <c r="BI591" s="225">
        <f>IF(N591="nulová",J591,0)</f>
        <v>0</v>
      </c>
      <c r="BJ591" s="18" t="s">
        <v>136</v>
      </c>
      <c r="BK591" s="225">
        <f>ROUND(I591*H591,2)</f>
        <v>0</v>
      </c>
      <c r="BL591" s="18" t="s">
        <v>267</v>
      </c>
      <c r="BM591" s="224" t="s">
        <v>1252</v>
      </c>
    </row>
    <row r="592" spans="2:51" s="12" customFormat="1" ht="12">
      <c r="B592" s="236"/>
      <c r="C592" s="237"/>
      <c r="D592" s="238" t="s">
        <v>258</v>
      </c>
      <c r="E592" s="237"/>
      <c r="F592" s="240" t="s">
        <v>1253</v>
      </c>
      <c r="G592" s="237"/>
      <c r="H592" s="241">
        <v>12.24</v>
      </c>
      <c r="I592" s="242"/>
      <c r="J592" s="237"/>
      <c r="K592" s="237"/>
      <c r="L592" s="243"/>
      <c r="M592" s="244"/>
      <c r="N592" s="245"/>
      <c r="O592" s="245"/>
      <c r="P592" s="245"/>
      <c r="Q592" s="245"/>
      <c r="R592" s="245"/>
      <c r="S592" s="245"/>
      <c r="T592" s="246"/>
      <c r="AT592" s="247" t="s">
        <v>258</v>
      </c>
      <c r="AU592" s="247" t="s">
        <v>136</v>
      </c>
      <c r="AV592" s="12" t="s">
        <v>136</v>
      </c>
      <c r="AW592" s="12" t="s">
        <v>4</v>
      </c>
      <c r="AX592" s="12" t="s">
        <v>21</v>
      </c>
      <c r="AY592" s="247" t="s">
        <v>194</v>
      </c>
    </row>
    <row r="593" spans="2:65" s="1" customFormat="1" ht="24" customHeight="1">
      <c r="B593" s="40"/>
      <c r="C593" s="213" t="s">
        <v>1254</v>
      </c>
      <c r="D593" s="213" t="s">
        <v>196</v>
      </c>
      <c r="E593" s="214" t="s">
        <v>1255</v>
      </c>
      <c r="F593" s="215" t="s">
        <v>1256</v>
      </c>
      <c r="G593" s="216" t="s">
        <v>242</v>
      </c>
      <c r="H593" s="217">
        <v>0.664</v>
      </c>
      <c r="I593" s="218"/>
      <c r="J593" s="219">
        <f>ROUND(I593*H593,2)</f>
        <v>0</v>
      </c>
      <c r="K593" s="215" t="s">
        <v>200</v>
      </c>
      <c r="L593" s="45"/>
      <c r="M593" s="220" t="s">
        <v>32</v>
      </c>
      <c r="N593" s="221" t="s">
        <v>51</v>
      </c>
      <c r="O593" s="85"/>
      <c r="P593" s="222">
        <f>O593*H593</f>
        <v>0</v>
      </c>
      <c r="Q593" s="222">
        <v>0</v>
      </c>
      <c r="R593" s="222">
        <f>Q593*H593</f>
        <v>0</v>
      </c>
      <c r="S593" s="222">
        <v>0</v>
      </c>
      <c r="T593" s="223">
        <f>S593*H593</f>
        <v>0</v>
      </c>
      <c r="AR593" s="224" t="s">
        <v>267</v>
      </c>
      <c r="AT593" s="224" t="s">
        <v>196</v>
      </c>
      <c r="AU593" s="224" t="s">
        <v>136</v>
      </c>
      <c r="AY593" s="18" t="s">
        <v>194</v>
      </c>
      <c r="BE593" s="225">
        <f>IF(N593="základní",J593,0)</f>
        <v>0</v>
      </c>
      <c r="BF593" s="225">
        <f>IF(N593="snížená",J593,0)</f>
        <v>0</v>
      </c>
      <c r="BG593" s="225">
        <f>IF(N593="zákl. přenesená",J593,0)</f>
        <v>0</v>
      </c>
      <c r="BH593" s="225">
        <f>IF(N593="sníž. přenesená",J593,0)</f>
        <v>0</v>
      </c>
      <c r="BI593" s="225">
        <f>IF(N593="nulová",J593,0)</f>
        <v>0</v>
      </c>
      <c r="BJ593" s="18" t="s">
        <v>136</v>
      </c>
      <c r="BK593" s="225">
        <f>ROUND(I593*H593,2)</f>
        <v>0</v>
      </c>
      <c r="BL593" s="18" t="s">
        <v>267</v>
      </c>
      <c r="BM593" s="224" t="s">
        <v>1257</v>
      </c>
    </row>
    <row r="594" spans="2:63" s="11" customFormat="1" ht="22.8" customHeight="1">
      <c r="B594" s="197"/>
      <c r="C594" s="198"/>
      <c r="D594" s="199" t="s">
        <v>78</v>
      </c>
      <c r="E594" s="211" t="s">
        <v>1258</v>
      </c>
      <c r="F594" s="211" t="s">
        <v>1259</v>
      </c>
      <c r="G594" s="198"/>
      <c r="H594" s="198"/>
      <c r="I594" s="201"/>
      <c r="J594" s="212">
        <f>BK594</f>
        <v>0</v>
      </c>
      <c r="K594" s="198"/>
      <c r="L594" s="203"/>
      <c r="M594" s="204"/>
      <c r="N594" s="205"/>
      <c r="O594" s="205"/>
      <c r="P594" s="206">
        <f>SUM(P595:P601)</f>
        <v>0</v>
      </c>
      <c r="Q594" s="205"/>
      <c r="R594" s="206">
        <f>SUM(R595:R601)</f>
        <v>1.32444</v>
      </c>
      <c r="S594" s="205"/>
      <c r="T594" s="207">
        <f>SUM(T595:T601)</f>
        <v>0</v>
      </c>
      <c r="AR594" s="208" t="s">
        <v>136</v>
      </c>
      <c r="AT594" s="209" t="s">
        <v>78</v>
      </c>
      <c r="AU594" s="209" t="s">
        <v>21</v>
      </c>
      <c r="AY594" s="208" t="s">
        <v>194</v>
      </c>
      <c r="BK594" s="210">
        <f>SUM(BK595:BK601)</f>
        <v>0</v>
      </c>
    </row>
    <row r="595" spans="2:65" s="1" customFormat="1" ht="24" customHeight="1">
      <c r="B595" s="40"/>
      <c r="C595" s="213" t="s">
        <v>1260</v>
      </c>
      <c r="D595" s="213" t="s">
        <v>196</v>
      </c>
      <c r="E595" s="214" t="s">
        <v>1261</v>
      </c>
      <c r="F595" s="215" t="s">
        <v>1262</v>
      </c>
      <c r="G595" s="216" t="s">
        <v>217</v>
      </c>
      <c r="H595" s="217">
        <v>85.8</v>
      </c>
      <c r="I595" s="218"/>
      <c r="J595" s="219">
        <f>ROUND(I595*H595,2)</f>
        <v>0</v>
      </c>
      <c r="K595" s="215" t="s">
        <v>200</v>
      </c>
      <c r="L595" s="45"/>
      <c r="M595" s="220" t="s">
        <v>32</v>
      </c>
      <c r="N595" s="221" t="s">
        <v>51</v>
      </c>
      <c r="O595" s="85"/>
      <c r="P595" s="222">
        <f>O595*H595</f>
        <v>0</v>
      </c>
      <c r="Q595" s="222">
        <v>0.0031</v>
      </c>
      <c r="R595" s="222">
        <f>Q595*H595</f>
        <v>0.26598</v>
      </c>
      <c r="S595" s="222">
        <v>0</v>
      </c>
      <c r="T595" s="223">
        <f>S595*H595</f>
        <v>0</v>
      </c>
      <c r="AR595" s="224" t="s">
        <v>267</v>
      </c>
      <c r="AT595" s="224" t="s">
        <v>196</v>
      </c>
      <c r="AU595" s="224" t="s">
        <v>136</v>
      </c>
      <c r="AY595" s="18" t="s">
        <v>194</v>
      </c>
      <c r="BE595" s="225">
        <f>IF(N595="základní",J595,0)</f>
        <v>0</v>
      </c>
      <c r="BF595" s="225">
        <f>IF(N595="snížená",J595,0)</f>
        <v>0</v>
      </c>
      <c r="BG595" s="225">
        <f>IF(N595="zákl. přenesená",J595,0)</f>
        <v>0</v>
      </c>
      <c r="BH595" s="225">
        <f>IF(N595="sníž. přenesená",J595,0)</f>
        <v>0</v>
      </c>
      <c r="BI595" s="225">
        <f>IF(N595="nulová",J595,0)</f>
        <v>0</v>
      </c>
      <c r="BJ595" s="18" t="s">
        <v>136</v>
      </c>
      <c r="BK595" s="225">
        <f>ROUND(I595*H595,2)</f>
        <v>0</v>
      </c>
      <c r="BL595" s="18" t="s">
        <v>267</v>
      </c>
      <c r="BM595" s="224" t="s">
        <v>1263</v>
      </c>
    </row>
    <row r="596" spans="2:47" s="1" customFormat="1" ht="12">
      <c r="B596" s="40"/>
      <c r="C596" s="41"/>
      <c r="D596" s="238" t="s">
        <v>264</v>
      </c>
      <c r="E596" s="41"/>
      <c r="F596" s="248" t="s">
        <v>1187</v>
      </c>
      <c r="G596" s="41"/>
      <c r="H596" s="41"/>
      <c r="I596" s="137"/>
      <c r="J596" s="41"/>
      <c r="K596" s="41"/>
      <c r="L596" s="45"/>
      <c r="M596" s="249"/>
      <c r="N596" s="85"/>
      <c r="O596" s="85"/>
      <c r="P596" s="85"/>
      <c r="Q596" s="85"/>
      <c r="R596" s="85"/>
      <c r="S596" s="85"/>
      <c r="T596" s="86"/>
      <c r="AT596" s="18" t="s">
        <v>264</v>
      </c>
      <c r="AU596" s="18" t="s">
        <v>136</v>
      </c>
    </row>
    <row r="597" spans="2:51" s="12" customFormat="1" ht="12">
      <c r="B597" s="236"/>
      <c r="C597" s="237"/>
      <c r="D597" s="238" t="s">
        <v>258</v>
      </c>
      <c r="E597" s="239" t="s">
        <v>32</v>
      </c>
      <c r="F597" s="240" t="s">
        <v>1264</v>
      </c>
      <c r="G597" s="237"/>
      <c r="H597" s="241">
        <v>85.8</v>
      </c>
      <c r="I597" s="242"/>
      <c r="J597" s="237"/>
      <c r="K597" s="237"/>
      <c r="L597" s="243"/>
      <c r="M597" s="244"/>
      <c r="N597" s="245"/>
      <c r="O597" s="245"/>
      <c r="P597" s="245"/>
      <c r="Q597" s="245"/>
      <c r="R597" s="245"/>
      <c r="S597" s="245"/>
      <c r="T597" s="246"/>
      <c r="AT597" s="247" t="s">
        <v>258</v>
      </c>
      <c r="AU597" s="247" t="s">
        <v>136</v>
      </c>
      <c r="AV597" s="12" t="s">
        <v>136</v>
      </c>
      <c r="AW597" s="12" t="s">
        <v>39</v>
      </c>
      <c r="AX597" s="12" t="s">
        <v>21</v>
      </c>
      <c r="AY597" s="247" t="s">
        <v>194</v>
      </c>
    </row>
    <row r="598" spans="2:65" s="1" customFormat="1" ht="16.5" customHeight="1">
      <c r="B598" s="40"/>
      <c r="C598" s="226" t="s">
        <v>1265</v>
      </c>
      <c r="D598" s="226" t="s">
        <v>249</v>
      </c>
      <c r="E598" s="227" t="s">
        <v>1266</v>
      </c>
      <c r="F598" s="228" t="s">
        <v>1267</v>
      </c>
      <c r="G598" s="229" t="s">
        <v>217</v>
      </c>
      <c r="H598" s="230">
        <v>89.7</v>
      </c>
      <c r="I598" s="231"/>
      <c r="J598" s="232">
        <f>ROUND(I598*H598,2)</f>
        <v>0</v>
      </c>
      <c r="K598" s="228" t="s">
        <v>282</v>
      </c>
      <c r="L598" s="233"/>
      <c r="M598" s="234" t="s">
        <v>32</v>
      </c>
      <c r="N598" s="235" t="s">
        <v>51</v>
      </c>
      <c r="O598" s="85"/>
      <c r="P598" s="222">
        <f>O598*H598</f>
        <v>0</v>
      </c>
      <c r="Q598" s="222">
        <v>0.0118</v>
      </c>
      <c r="R598" s="222">
        <f>Q598*H598</f>
        <v>1.05846</v>
      </c>
      <c r="S598" s="222">
        <v>0</v>
      </c>
      <c r="T598" s="223">
        <f>S598*H598</f>
        <v>0</v>
      </c>
      <c r="AR598" s="224" t="s">
        <v>378</v>
      </c>
      <c r="AT598" s="224" t="s">
        <v>249</v>
      </c>
      <c r="AU598" s="224" t="s">
        <v>136</v>
      </c>
      <c r="AY598" s="18" t="s">
        <v>194</v>
      </c>
      <c r="BE598" s="225">
        <f>IF(N598="základní",J598,0)</f>
        <v>0</v>
      </c>
      <c r="BF598" s="225">
        <f>IF(N598="snížená",J598,0)</f>
        <v>0</v>
      </c>
      <c r="BG598" s="225">
        <f>IF(N598="zákl. přenesená",J598,0)</f>
        <v>0</v>
      </c>
      <c r="BH598" s="225">
        <f>IF(N598="sníž. přenesená",J598,0)</f>
        <v>0</v>
      </c>
      <c r="BI598" s="225">
        <f>IF(N598="nulová",J598,0)</f>
        <v>0</v>
      </c>
      <c r="BJ598" s="18" t="s">
        <v>136</v>
      </c>
      <c r="BK598" s="225">
        <f>ROUND(I598*H598,2)</f>
        <v>0</v>
      </c>
      <c r="BL598" s="18" t="s">
        <v>267</v>
      </c>
      <c r="BM598" s="224" t="s">
        <v>1268</v>
      </c>
    </row>
    <row r="599" spans="2:47" s="1" customFormat="1" ht="12">
      <c r="B599" s="40"/>
      <c r="C599" s="41"/>
      <c r="D599" s="238" t="s">
        <v>264</v>
      </c>
      <c r="E599" s="41"/>
      <c r="F599" s="248" t="s">
        <v>512</v>
      </c>
      <c r="G599" s="41"/>
      <c r="H599" s="41"/>
      <c r="I599" s="137"/>
      <c r="J599" s="41"/>
      <c r="K599" s="41"/>
      <c r="L599" s="45"/>
      <c r="M599" s="249"/>
      <c r="N599" s="85"/>
      <c r="O599" s="85"/>
      <c r="P599" s="85"/>
      <c r="Q599" s="85"/>
      <c r="R599" s="85"/>
      <c r="S599" s="85"/>
      <c r="T599" s="86"/>
      <c r="AT599" s="18" t="s">
        <v>264</v>
      </c>
      <c r="AU599" s="18" t="s">
        <v>136</v>
      </c>
    </row>
    <row r="600" spans="2:51" s="12" customFormat="1" ht="12">
      <c r="B600" s="236"/>
      <c r="C600" s="237"/>
      <c r="D600" s="238" t="s">
        <v>258</v>
      </c>
      <c r="E600" s="239" t="s">
        <v>32</v>
      </c>
      <c r="F600" s="240" t="s">
        <v>1269</v>
      </c>
      <c r="G600" s="237"/>
      <c r="H600" s="241">
        <v>89.7</v>
      </c>
      <c r="I600" s="242"/>
      <c r="J600" s="237"/>
      <c r="K600" s="237"/>
      <c r="L600" s="243"/>
      <c r="M600" s="244"/>
      <c r="N600" s="245"/>
      <c r="O600" s="245"/>
      <c r="P600" s="245"/>
      <c r="Q600" s="245"/>
      <c r="R600" s="245"/>
      <c r="S600" s="245"/>
      <c r="T600" s="246"/>
      <c r="AT600" s="247" t="s">
        <v>258</v>
      </c>
      <c r="AU600" s="247" t="s">
        <v>136</v>
      </c>
      <c r="AV600" s="12" t="s">
        <v>136</v>
      </c>
      <c r="AW600" s="12" t="s">
        <v>39</v>
      </c>
      <c r="AX600" s="12" t="s">
        <v>21</v>
      </c>
      <c r="AY600" s="247" t="s">
        <v>194</v>
      </c>
    </row>
    <row r="601" spans="2:65" s="1" customFormat="1" ht="24" customHeight="1">
      <c r="B601" s="40"/>
      <c r="C601" s="213" t="s">
        <v>1270</v>
      </c>
      <c r="D601" s="213" t="s">
        <v>196</v>
      </c>
      <c r="E601" s="214" t="s">
        <v>1271</v>
      </c>
      <c r="F601" s="215" t="s">
        <v>1272</v>
      </c>
      <c r="G601" s="216" t="s">
        <v>242</v>
      </c>
      <c r="H601" s="217">
        <v>1.324</v>
      </c>
      <c r="I601" s="218"/>
      <c r="J601" s="219">
        <f>ROUND(I601*H601,2)</f>
        <v>0</v>
      </c>
      <c r="K601" s="215" t="s">
        <v>200</v>
      </c>
      <c r="L601" s="45"/>
      <c r="M601" s="220" t="s">
        <v>32</v>
      </c>
      <c r="N601" s="221" t="s">
        <v>51</v>
      </c>
      <c r="O601" s="85"/>
      <c r="P601" s="222">
        <f>O601*H601</f>
        <v>0</v>
      </c>
      <c r="Q601" s="222">
        <v>0</v>
      </c>
      <c r="R601" s="222">
        <f>Q601*H601</f>
        <v>0</v>
      </c>
      <c r="S601" s="222">
        <v>0</v>
      </c>
      <c r="T601" s="223">
        <f>S601*H601</f>
        <v>0</v>
      </c>
      <c r="AR601" s="224" t="s">
        <v>267</v>
      </c>
      <c r="AT601" s="224" t="s">
        <v>196</v>
      </c>
      <c r="AU601" s="224" t="s">
        <v>136</v>
      </c>
      <c r="AY601" s="18" t="s">
        <v>194</v>
      </c>
      <c r="BE601" s="225">
        <f>IF(N601="základní",J601,0)</f>
        <v>0</v>
      </c>
      <c r="BF601" s="225">
        <f>IF(N601="snížená",J601,0)</f>
        <v>0</v>
      </c>
      <c r="BG601" s="225">
        <f>IF(N601="zákl. přenesená",J601,0)</f>
        <v>0</v>
      </c>
      <c r="BH601" s="225">
        <f>IF(N601="sníž. přenesená",J601,0)</f>
        <v>0</v>
      </c>
      <c r="BI601" s="225">
        <f>IF(N601="nulová",J601,0)</f>
        <v>0</v>
      </c>
      <c r="BJ601" s="18" t="s">
        <v>136</v>
      </c>
      <c r="BK601" s="225">
        <f>ROUND(I601*H601,2)</f>
        <v>0</v>
      </c>
      <c r="BL601" s="18" t="s">
        <v>267</v>
      </c>
      <c r="BM601" s="224" t="s">
        <v>1273</v>
      </c>
    </row>
    <row r="602" spans="2:63" s="11" customFormat="1" ht="22.8" customHeight="1">
      <c r="B602" s="197"/>
      <c r="C602" s="198"/>
      <c r="D602" s="199" t="s">
        <v>78</v>
      </c>
      <c r="E602" s="211" t="s">
        <v>1274</v>
      </c>
      <c r="F602" s="211" t="s">
        <v>1275</v>
      </c>
      <c r="G602" s="198"/>
      <c r="H602" s="198"/>
      <c r="I602" s="201"/>
      <c r="J602" s="212">
        <f>BK602</f>
        <v>0</v>
      </c>
      <c r="K602" s="198"/>
      <c r="L602" s="203"/>
      <c r="M602" s="204"/>
      <c r="N602" s="205"/>
      <c r="O602" s="205"/>
      <c r="P602" s="206">
        <f>P603</f>
        <v>0</v>
      </c>
      <c r="Q602" s="205"/>
      <c r="R602" s="206">
        <f>R603</f>
        <v>0.0034000000000000002</v>
      </c>
      <c r="S602" s="205"/>
      <c r="T602" s="207">
        <f>T603</f>
        <v>0</v>
      </c>
      <c r="AR602" s="208" t="s">
        <v>136</v>
      </c>
      <c r="AT602" s="209" t="s">
        <v>78</v>
      </c>
      <c r="AU602" s="209" t="s">
        <v>21</v>
      </c>
      <c r="AY602" s="208" t="s">
        <v>194</v>
      </c>
      <c r="BK602" s="210">
        <f>BK603</f>
        <v>0</v>
      </c>
    </row>
    <row r="603" spans="2:65" s="1" customFormat="1" ht="16.5" customHeight="1">
      <c r="B603" s="40"/>
      <c r="C603" s="213" t="s">
        <v>1276</v>
      </c>
      <c r="D603" s="213" t="s">
        <v>196</v>
      </c>
      <c r="E603" s="214" t="s">
        <v>1277</v>
      </c>
      <c r="F603" s="215" t="s">
        <v>1278</v>
      </c>
      <c r="G603" s="216" t="s">
        <v>217</v>
      </c>
      <c r="H603" s="217">
        <v>20</v>
      </c>
      <c r="I603" s="218"/>
      <c r="J603" s="219">
        <f>ROUND(I603*H603,2)</f>
        <v>0</v>
      </c>
      <c r="K603" s="215" t="s">
        <v>200</v>
      </c>
      <c r="L603" s="45"/>
      <c r="M603" s="220" t="s">
        <v>32</v>
      </c>
      <c r="N603" s="221" t="s">
        <v>51</v>
      </c>
      <c r="O603" s="85"/>
      <c r="P603" s="222">
        <f>O603*H603</f>
        <v>0</v>
      </c>
      <c r="Q603" s="222">
        <v>0.00017</v>
      </c>
      <c r="R603" s="222">
        <f>Q603*H603</f>
        <v>0.0034000000000000002</v>
      </c>
      <c r="S603" s="222">
        <v>0</v>
      </c>
      <c r="T603" s="223">
        <f>S603*H603</f>
        <v>0</v>
      </c>
      <c r="AR603" s="224" t="s">
        <v>267</v>
      </c>
      <c r="AT603" s="224" t="s">
        <v>196</v>
      </c>
      <c r="AU603" s="224" t="s">
        <v>136</v>
      </c>
      <c r="AY603" s="18" t="s">
        <v>194</v>
      </c>
      <c r="BE603" s="225">
        <f>IF(N603="základní",J603,0)</f>
        <v>0</v>
      </c>
      <c r="BF603" s="225">
        <f>IF(N603="snížená",J603,0)</f>
        <v>0</v>
      </c>
      <c r="BG603" s="225">
        <f>IF(N603="zákl. přenesená",J603,0)</f>
        <v>0</v>
      </c>
      <c r="BH603" s="225">
        <f>IF(N603="sníž. přenesená",J603,0)</f>
        <v>0</v>
      </c>
      <c r="BI603" s="225">
        <f>IF(N603="nulová",J603,0)</f>
        <v>0</v>
      </c>
      <c r="BJ603" s="18" t="s">
        <v>136</v>
      </c>
      <c r="BK603" s="225">
        <f>ROUND(I603*H603,2)</f>
        <v>0</v>
      </c>
      <c r="BL603" s="18" t="s">
        <v>267</v>
      </c>
      <c r="BM603" s="224" t="s">
        <v>1279</v>
      </c>
    </row>
    <row r="604" spans="2:63" s="11" customFormat="1" ht="22.8" customHeight="1">
      <c r="B604" s="197"/>
      <c r="C604" s="198"/>
      <c r="D604" s="199" t="s">
        <v>78</v>
      </c>
      <c r="E604" s="211" t="s">
        <v>1280</v>
      </c>
      <c r="F604" s="211" t="s">
        <v>1281</v>
      </c>
      <c r="G604" s="198"/>
      <c r="H604" s="198"/>
      <c r="I604" s="201"/>
      <c r="J604" s="212">
        <f>BK604</f>
        <v>0</v>
      </c>
      <c r="K604" s="198"/>
      <c r="L604" s="203"/>
      <c r="M604" s="204"/>
      <c r="N604" s="205"/>
      <c r="O604" s="205"/>
      <c r="P604" s="206">
        <f>SUM(P605:P608)</f>
        <v>0</v>
      </c>
      <c r="Q604" s="205"/>
      <c r="R604" s="206">
        <f>SUM(R605:R608)</f>
        <v>0.3267</v>
      </c>
      <c r="S604" s="205"/>
      <c r="T604" s="207">
        <f>SUM(T605:T608)</f>
        <v>0</v>
      </c>
      <c r="AR604" s="208" t="s">
        <v>136</v>
      </c>
      <c r="AT604" s="209" t="s">
        <v>78</v>
      </c>
      <c r="AU604" s="209" t="s">
        <v>21</v>
      </c>
      <c r="AY604" s="208" t="s">
        <v>194</v>
      </c>
      <c r="BK604" s="210">
        <f>SUM(BK605:BK608)</f>
        <v>0</v>
      </c>
    </row>
    <row r="605" spans="2:65" s="1" customFormat="1" ht="16.5" customHeight="1">
      <c r="B605" s="40"/>
      <c r="C605" s="213" t="s">
        <v>1282</v>
      </c>
      <c r="D605" s="213" t="s">
        <v>196</v>
      </c>
      <c r="E605" s="214" t="s">
        <v>1283</v>
      </c>
      <c r="F605" s="215" t="s">
        <v>1284</v>
      </c>
      <c r="G605" s="216" t="s">
        <v>217</v>
      </c>
      <c r="H605" s="217">
        <v>990</v>
      </c>
      <c r="I605" s="218"/>
      <c r="J605" s="219">
        <f>ROUND(I605*H605,2)</f>
        <v>0</v>
      </c>
      <c r="K605" s="215" t="s">
        <v>200</v>
      </c>
      <c r="L605" s="45"/>
      <c r="M605" s="220" t="s">
        <v>32</v>
      </c>
      <c r="N605" s="221" t="s">
        <v>51</v>
      </c>
      <c r="O605" s="85"/>
      <c r="P605" s="222">
        <f>O605*H605</f>
        <v>0</v>
      </c>
      <c r="Q605" s="222">
        <v>0.0002</v>
      </c>
      <c r="R605" s="222">
        <f>Q605*H605</f>
        <v>0.198</v>
      </c>
      <c r="S605" s="222">
        <v>0</v>
      </c>
      <c r="T605" s="223">
        <f>S605*H605</f>
        <v>0</v>
      </c>
      <c r="AR605" s="224" t="s">
        <v>267</v>
      </c>
      <c r="AT605" s="224" t="s">
        <v>196</v>
      </c>
      <c r="AU605" s="224" t="s">
        <v>136</v>
      </c>
      <c r="AY605" s="18" t="s">
        <v>194</v>
      </c>
      <c r="BE605" s="225">
        <f>IF(N605="základní",J605,0)</f>
        <v>0</v>
      </c>
      <c r="BF605" s="225">
        <f>IF(N605="snížená",J605,0)</f>
        <v>0</v>
      </c>
      <c r="BG605" s="225">
        <f>IF(N605="zákl. přenesená",J605,0)</f>
        <v>0</v>
      </c>
      <c r="BH605" s="225">
        <f>IF(N605="sníž. přenesená",J605,0)</f>
        <v>0</v>
      </c>
      <c r="BI605" s="225">
        <f>IF(N605="nulová",J605,0)</f>
        <v>0</v>
      </c>
      <c r="BJ605" s="18" t="s">
        <v>136</v>
      </c>
      <c r="BK605" s="225">
        <f>ROUND(I605*H605,2)</f>
        <v>0</v>
      </c>
      <c r="BL605" s="18" t="s">
        <v>267</v>
      </c>
      <c r="BM605" s="224" t="s">
        <v>1285</v>
      </c>
    </row>
    <row r="606" spans="2:51" s="12" customFormat="1" ht="12">
      <c r="B606" s="236"/>
      <c r="C606" s="237"/>
      <c r="D606" s="238" t="s">
        <v>258</v>
      </c>
      <c r="E606" s="239" t="s">
        <v>32</v>
      </c>
      <c r="F606" s="240" t="s">
        <v>1286</v>
      </c>
      <c r="G606" s="237"/>
      <c r="H606" s="241">
        <v>990</v>
      </c>
      <c r="I606" s="242"/>
      <c r="J606" s="237"/>
      <c r="K606" s="237"/>
      <c r="L606" s="243"/>
      <c r="M606" s="244"/>
      <c r="N606" s="245"/>
      <c r="O606" s="245"/>
      <c r="P606" s="245"/>
      <c r="Q606" s="245"/>
      <c r="R606" s="245"/>
      <c r="S606" s="245"/>
      <c r="T606" s="246"/>
      <c r="AT606" s="247" t="s">
        <v>258</v>
      </c>
      <c r="AU606" s="247" t="s">
        <v>136</v>
      </c>
      <c r="AV606" s="12" t="s">
        <v>136</v>
      </c>
      <c r="AW606" s="12" t="s">
        <v>39</v>
      </c>
      <c r="AX606" s="12" t="s">
        <v>21</v>
      </c>
      <c r="AY606" s="247" t="s">
        <v>194</v>
      </c>
    </row>
    <row r="607" spans="2:65" s="1" customFormat="1" ht="24" customHeight="1">
      <c r="B607" s="40"/>
      <c r="C607" s="213" t="s">
        <v>1287</v>
      </c>
      <c r="D607" s="213" t="s">
        <v>196</v>
      </c>
      <c r="E607" s="214" t="s">
        <v>1288</v>
      </c>
      <c r="F607" s="215" t="s">
        <v>1289</v>
      </c>
      <c r="G607" s="216" t="s">
        <v>217</v>
      </c>
      <c r="H607" s="217">
        <v>990</v>
      </c>
      <c r="I607" s="218"/>
      <c r="J607" s="219">
        <f>ROUND(I607*H607,2)</f>
        <v>0</v>
      </c>
      <c r="K607" s="215" t="s">
        <v>200</v>
      </c>
      <c r="L607" s="45"/>
      <c r="M607" s="220" t="s">
        <v>32</v>
      </c>
      <c r="N607" s="221" t="s">
        <v>51</v>
      </c>
      <c r="O607" s="85"/>
      <c r="P607" s="222">
        <f>O607*H607</f>
        <v>0</v>
      </c>
      <c r="Q607" s="222">
        <v>0.00013</v>
      </c>
      <c r="R607" s="222">
        <f>Q607*H607</f>
        <v>0.12869999999999998</v>
      </c>
      <c r="S607" s="222">
        <v>0</v>
      </c>
      <c r="T607" s="223">
        <f>S607*H607</f>
        <v>0</v>
      </c>
      <c r="AR607" s="224" t="s">
        <v>267</v>
      </c>
      <c r="AT607" s="224" t="s">
        <v>196</v>
      </c>
      <c r="AU607" s="224" t="s">
        <v>136</v>
      </c>
      <c r="AY607" s="18" t="s">
        <v>194</v>
      </c>
      <c r="BE607" s="225">
        <f>IF(N607="základní",J607,0)</f>
        <v>0</v>
      </c>
      <c r="BF607" s="225">
        <f>IF(N607="snížená",J607,0)</f>
        <v>0</v>
      </c>
      <c r="BG607" s="225">
        <f>IF(N607="zákl. přenesená",J607,0)</f>
        <v>0</v>
      </c>
      <c r="BH607" s="225">
        <f>IF(N607="sníž. přenesená",J607,0)</f>
        <v>0</v>
      </c>
      <c r="BI607" s="225">
        <f>IF(N607="nulová",J607,0)</f>
        <v>0</v>
      </c>
      <c r="BJ607" s="18" t="s">
        <v>136</v>
      </c>
      <c r="BK607" s="225">
        <f>ROUND(I607*H607,2)</f>
        <v>0</v>
      </c>
      <c r="BL607" s="18" t="s">
        <v>267</v>
      </c>
      <c r="BM607" s="224" t="s">
        <v>1290</v>
      </c>
    </row>
    <row r="608" spans="2:51" s="12" customFormat="1" ht="12">
      <c r="B608" s="236"/>
      <c r="C608" s="237"/>
      <c r="D608" s="238" t="s">
        <v>258</v>
      </c>
      <c r="E608" s="239" t="s">
        <v>32</v>
      </c>
      <c r="F608" s="240" t="s">
        <v>1286</v>
      </c>
      <c r="G608" s="237"/>
      <c r="H608" s="241">
        <v>990</v>
      </c>
      <c r="I608" s="242"/>
      <c r="J608" s="237"/>
      <c r="K608" s="237"/>
      <c r="L608" s="243"/>
      <c r="M608" s="244"/>
      <c r="N608" s="245"/>
      <c r="O608" s="245"/>
      <c r="P608" s="245"/>
      <c r="Q608" s="245"/>
      <c r="R608" s="245"/>
      <c r="S608" s="245"/>
      <c r="T608" s="246"/>
      <c r="AT608" s="247" t="s">
        <v>258</v>
      </c>
      <c r="AU608" s="247" t="s">
        <v>136</v>
      </c>
      <c r="AV608" s="12" t="s">
        <v>136</v>
      </c>
      <c r="AW608" s="12" t="s">
        <v>39</v>
      </c>
      <c r="AX608" s="12" t="s">
        <v>21</v>
      </c>
      <c r="AY608" s="247" t="s">
        <v>194</v>
      </c>
    </row>
    <row r="609" spans="2:63" s="11" customFormat="1" ht="22.8" customHeight="1">
      <c r="B609" s="197"/>
      <c r="C609" s="198"/>
      <c r="D609" s="199" t="s">
        <v>78</v>
      </c>
      <c r="E609" s="211" t="s">
        <v>1291</v>
      </c>
      <c r="F609" s="211" t="s">
        <v>1292</v>
      </c>
      <c r="G609" s="198"/>
      <c r="H609" s="198"/>
      <c r="I609" s="201"/>
      <c r="J609" s="212">
        <f>BK609</f>
        <v>0</v>
      </c>
      <c r="K609" s="198"/>
      <c r="L609" s="203"/>
      <c r="M609" s="204"/>
      <c r="N609" s="205"/>
      <c r="O609" s="205"/>
      <c r="P609" s="206">
        <f>SUM(P610:P612)</f>
        <v>0</v>
      </c>
      <c r="Q609" s="205"/>
      <c r="R609" s="206">
        <f>SUM(R610:R612)</f>
        <v>0.10139999999999999</v>
      </c>
      <c r="S609" s="205"/>
      <c r="T609" s="207">
        <f>SUM(T610:T612)</f>
        <v>0</v>
      </c>
      <c r="AR609" s="208" t="s">
        <v>136</v>
      </c>
      <c r="AT609" s="209" t="s">
        <v>78</v>
      </c>
      <c r="AU609" s="209" t="s">
        <v>21</v>
      </c>
      <c r="AY609" s="208" t="s">
        <v>194</v>
      </c>
      <c r="BK609" s="210">
        <f>SUM(BK610:BK612)</f>
        <v>0</v>
      </c>
    </row>
    <row r="610" spans="2:65" s="1" customFormat="1" ht="16.5" customHeight="1">
      <c r="B610" s="40"/>
      <c r="C610" s="213" t="s">
        <v>1293</v>
      </c>
      <c r="D610" s="213" t="s">
        <v>196</v>
      </c>
      <c r="E610" s="214" t="s">
        <v>1294</v>
      </c>
      <c r="F610" s="215" t="s">
        <v>1295</v>
      </c>
      <c r="G610" s="216" t="s">
        <v>217</v>
      </c>
      <c r="H610" s="217">
        <v>78</v>
      </c>
      <c r="I610" s="218"/>
      <c r="J610" s="219">
        <f>ROUND(I610*H610,2)</f>
        <v>0</v>
      </c>
      <c r="K610" s="215" t="s">
        <v>200</v>
      </c>
      <c r="L610" s="45"/>
      <c r="M610" s="220" t="s">
        <v>32</v>
      </c>
      <c r="N610" s="221" t="s">
        <v>51</v>
      </c>
      <c r="O610" s="85"/>
      <c r="P610" s="222">
        <f>O610*H610</f>
        <v>0</v>
      </c>
      <c r="Q610" s="222">
        <v>0</v>
      </c>
      <c r="R610" s="222">
        <f>Q610*H610</f>
        <v>0</v>
      </c>
      <c r="S610" s="222">
        <v>0</v>
      </c>
      <c r="T610" s="223">
        <f>S610*H610</f>
        <v>0</v>
      </c>
      <c r="AR610" s="224" t="s">
        <v>267</v>
      </c>
      <c r="AT610" s="224" t="s">
        <v>196</v>
      </c>
      <c r="AU610" s="224" t="s">
        <v>136</v>
      </c>
      <c r="AY610" s="18" t="s">
        <v>194</v>
      </c>
      <c r="BE610" s="225">
        <f>IF(N610="základní",J610,0)</f>
        <v>0</v>
      </c>
      <c r="BF610" s="225">
        <f>IF(N610="snížená",J610,0)</f>
        <v>0</v>
      </c>
      <c r="BG610" s="225">
        <f>IF(N610="zákl. přenesená",J610,0)</f>
        <v>0</v>
      </c>
      <c r="BH610" s="225">
        <f>IF(N610="sníž. přenesená",J610,0)</f>
        <v>0</v>
      </c>
      <c r="BI610" s="225">
        <f>IF(N610="nulová",J610,0)</f>
        <v>0</v>
      </c>
      <c r="BJ610" s="18" t="s">
        <v>136</v>
      </c>
      <c r="BK610" s="225">
        <f>ROUND(I610*H610,2)</f>
        <v>0</v>
      </c>
      <c r="BL610" s="18" t="s">
        <v>267</v>
      </c>
      <c r="BM610" s="224" t="s">
        <v>1296</v>
      </c>
    </row>
    <row r="611" spans="2:65" s="1" customFormat="1" ht="16.5" customHeight="1">
      <c r="B611" s="40"/>
      <c r="C611" s="226" t="s">
        <v>1297</v>
      </c>
      <c r="D611" s="226" t="s">
        <v>249</v>
      </c>
      <c r="E611" s="227" t="s">
        <v>1298</v>
      </c>
      <c r="F611" s="228" t="s">
        <v>1299</v>
      </c>
      <c r="G611" s="229" t="s">
        <v>217</v>
      </c>
      <c r="H611" s="230">
        <v>78</v>
      </c>
      <c r="I611" s="231"/>
      <c r="J611" s="232">
        <f>ROUND(I611*H611,2)</f>
        <v>0</v>
      </c>
      <c r="K611" s="228" t="s">
        <v>200</v>
      </c>
      <c r="L611" s="233"/>
      <c r="M611" s="234" t="s">
        <v>32</v>
      </c>
      <c r="N611" s="235" t="s">
        <v>51</v>
      </c>
      <c r="O611" s="85"/>
      <c r="P611" s="222">
        <f>O611*H611</f>
        <v>0</v>
      </c>
      <c r="Q611" s="222">
        <v>0.0013</v>
      </c>
      <c r="R611" s="222">
        <f>Q611*H611</f>
        <v>0.10139999999999999</v>
      </c>
      <c r="S611" s="222">
        <v>0</v>
      </c>
      <c r="T611" s="223">
        <f>S611*H611</f>
        <v>0</v>
      </c>
      <c r="AR611" s="224" t="s">
        <v>378</v>
      </c>
      <c r="AT611" s="224" t="s">
        <v>249</v>
      </c>
      <c r="AU611" s="224" t="s">
        <v>136</v>
      </c>
      <c r="AY611" s="18" t="s">
        <v>194</v>
      </c>
      <c r="BE611" s="225">
        <f>IF(N611="základní",J611,0)</f>
        <v>0</v>
      </c>
      <c r="BF611" s="225">
        <f>IF(N611="snížená",J611,0)</f>
        <v>0</v>
      </c>
      <c r="BG611" s="225">
        <f>IF(N611="zákl. přenesená",J611,0)</f>
        <v>0</v>
      </c>
      <c r="BH611" s="225">
        <f>IF(N611="sníž. přenesená",J611,0)</f>
        <v>0</v>
      </c>
      <c r="BI611" s="225">
        <f>IF(N611="nulová",J611,0)</f>
        <v>0</v>
      </c>
      <c r="BJ611" s="18" t="s">
        <v>136</v>
      </c>
      <c r="BK611" s="225">
        <f>ROUND(I611*H611,2)</f>
        <v>0</v>
      </c>
      <c r="BL611" s="18" t="s">
        <v>267</v>
      </c>
      <c r="BM611" s="224" t="s">
        <v>1300</v>
      </c>
    </row>
    <row r="612" spans="2:65" s="1" customFormat="1" ht="16.5" customHeight="1">
      <c r="B612" s="40"/>
      <c r="C612" s="213" t="s">
        <v>1301</v>
      </c>
      <c r="D612" s="213" t="s">
        <v>196</v>
      </c>
      <c r="E612" s="214" t="s">
        <v>1302</v>
      </c>
      <c r="F612" s="215" t="s">
        <v>1303</v>
      </c>
      <c r="G612" s="216" t="s">
        <v>217</v>
      </c>
      <c r="H612" s="217">
        <v>80</v>
      </c>
      <c r="I612" s="218"/>
      <c r="J612" s="219">
        <f>ROUND(I612*H612,2)</f>
        <v>0</v>
      </c>
      <c r="K612" s="215" t="s">
        <v>32</v>
      </c>
      <c r="L612" s="45"/>
      <c r="M612" s="282" t="s">
        <v>32</v>
      </c>
      <c r="N612" s="283" t="s">
        <v>51</v>
      </c>
      <c r="O612" s="284"/>
      <c r="P612" s="285">
        <f>O612*H612</f>
        <v>0</v>
      </c>
      <c r="Q612" s="285">
        <v>0</v>
      </c>
      <c r="R612" s="285">
        <f>Q612*H612</f>
        <v>0</v>
      </c>
      <c r="S612" s="285">
        <v>0</v>
      </c>
      <c r="T612" s="286">
        <f>S612*H612</f>
        <v>0</v>
      </c>
      <c r="AR612" s="224" t="s">
        <v>267</v>
      </c>
      <c r="AT612" s="224" t="s">
        <v>196</v>
      </c>
      <c r="AU612" s="224" t="s">
        <v>136</v>
      </c>
      <c r="AY612" s="18" t="s">
        <v>194</v>
      </c>
      <c r="BE612" s="225">
        <f>IF(N612="základní",J612,0)</f>
        <v>0</v>
      </c>
      <c r="BF612" s="225">
        <f>IF(N612="snížená",J612,0)</f>
        <v>0</v>
      </c>
      <c r="BG612" s="225">
        <f>IF(N612="zákl. přenesená",J612,0)</f>
        <v>0</v>
      </c>
      <c r="BH612" s="225">
        <f>IF(N612="sníž. přenesená",J612,0)</f>
        <v>0</v>
      </c>
      <c r="BI612" s="225">
        <f>IF(N612="nulová",J612,0)</f>
        <v>0</v>
      </c>
      <c r="BJ612" s="18" t="s">
        <v>136</v>
      </c>
      <c r="BK612" s="225">
        <f>ROUND(I612*H612,2)</f>
        <v>0</v>
      </c>
      <c r="BL612" s="18" t="s">
        <v>267</v>
      </c>
      <c r="BM612" s="224" t="s">
        <v>1304</v>
      </c>
    </row>
    <row r="613" spans="2:12" s="1" customFormat="1" ht="6.95" customHeight="1">
      <c r="B613" s="60"/>
      <c r="C613" s="61"/>
      <c r="D613" s="61"/>
      <c r="E613" s="61"/>
      <c r="F613" s="61"/>
      <c r="G613" s="61"/>
      <c r="H613" s="61"/>
      <c r="I613" s="163"/>
      <c r="J613" s="61"/>
      <c r="K613" s="61"/>
      <c r="L613" s="45"/>
    </row>
  </sheetData>
  <sheetProtection password="CC35" sheet="1" objects="1" scenarios="1" formatColumns="0" formatRows="0" autoFilter="0"/>
  <autoFilter ref="C105:K612"/>
  <mergeCells count="9">
    <mergeCell ref="E7:H7"/>
    <mergeCell ref="E9:H9"/>
    <mergeCell ref="E18:H18"/>
    <mergeCell ref="E27:H27"/>
    <mergeCell ref="E48:H48"/>
    <mergeCell ref="E50:H50"/>
    <mergeCell ref="E96:H96"/>
    <mergeCell ref="E98:H9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11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144</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2899</v>
      </c>
      <c r="F9" s="1"/>
      <c r="G9" s="1"/>
      <c r="H9" s="1"/>
      <c r="I9" s="137"/>
      <c r="L9" s="45"/>
    </row>
    <row r="10" spans="2:12" s="1" customFormat="1" ht="12">
      <c r="B10" s="45"/>
      <c r="I10" s="137"/>
      <c r="L10" s="45"/>
    </row>
    <row r="11" spans="2:12" s="1" customFormat="1" ht="12" customHeight="1">
      <c r="B11" s="45"/>
      <c r="D11" s="135" t="s">
        <v>18</v>
      </c>
      <c r="F11" s="139" t="s">
        <v>32</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ROUND(J79,2)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ROUND((SUM(BE79:BE109)),2)</f>
        <v>0</v>
      </c>
      <c r="I33" s="152">
        <v>0.21</v>
      </c>
      <c r="J33" s="151">
        <f>ROUND(((SUM(BE79:BE109))*I33),2)</f>
        <v>0</v>
      </c>
      <c r="L33" s="45"/>
    </row>
    <row r="34" spans="2:12" s="1" customFormat="1" ht="14.4" customHeight="1">
      <c r="B34" s="45"/>
      <c r="E34" s="135" t="s">
        <v>51</v>
      </c>
      <c r="F34" s="151">
        <f>ROUND((SUM(BF79:BF109)),2)</f>
        <v>0</v>
      </c>
      <c r="I34" s="152">
        <v>0.15</v>
      </c>
      <c r="J34" s="151">
        <f>ROUND(((SUM(BF79:BF109))*I34),2)</f>
        <v>0</v>
      </c>
      <c r="L34" s="45"/>
    </row>
    <row r="35" spans="2:12" s="1" customFormat="1" ht="14.4" customHeight="1" hidden="1">
      <c r="B35" s="45"/>
      <c r="E35" s="135" t="s">
        <v>52</v>
      </c>
      <c r="F35" s="151">
        <f>ROUND((SUM(BG79:BG109)),2)</f>
        <v>0</v>
      </c>
      <c r="I35" s="152">
        <v>0.21</v>
      </c>
      <c r="J35" s="151">
        <f>0</f>
        <v>0</v>
      </c>
      <c r="L35" s="45"/>
    </row>
    <row r="36" spans="2:12" s="1" customFormat="1" ht="14.4" customHeight="1" hidden="1">
      <c r="B36" s="45"/>
      <c r="E36" s="135" t="s">
        <v>53</v>
      </c>
      <c r="F36" s="151">
        <f>ROUND((SUM(BH79:BH109)),2)</f>
        <v>0</v>
      </c>
      <c r="I36" s="152">
        <v>0.15</v>
      </c>
      <c r="J36" s="151">
        <f>0</f>
        <v>0</v>
      </c>
      <c r="L36" s="45"/>
    </row>
    <row r="37" spans="2:12" s="1" customFormat="1" ht="14.4" customHeight="1" hidden="1">
      <c r="B37" s="45"/>
      <c r="E37" s="135" t="s">
        <v>54</v>
      </c>
      <c r="F37" s="151">
        <f>ROUND((SUM(BI79:BI109)),2)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VZT - D.1.4.2b vzduchotechnika</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J79</f>
        <v>0</v>
      </c>
      <c r="K59" s="41"/>
      <c r="L59" s="45"/>
      <c r="AU59" s="18" t="s">
        <v>151</v>
      </c>
    </row>
    <row r="60" spans="2:12" s="1" customFormat="1" ht="21.8" customHeight="1">
      <c r="B60" s="40"/>
      <c r="C60" s="41"/>
      <c r="D60" s="41"/>
      <c r="E60" s="41"/>
      <c r="F60" s="41"/>
      <c r="G60" s="41"/>
      <c r="H60" s="41"/>
      <c r="I60" s="137"/>
      <c r="J60" s="41"/>
      <c r="K60" s="41"/>
      <c r="L60" s="45"/>
    </row>
    <row r="61" spans="2:12" s="1" customFormat="1" ht="6.95" customHeight="1">
      <c r="B61" s="60"/>
      <c r="C61" s="61"/>
      <c r="D61" s="61"/>
      <c r="E61" s="61"/>
      <c r="F61" s="61"/>
      <c r="G61" s="61"/>
      <c r="H61" s="61"/>
      <c r="I61" s="163"/>
      <c r="J61" s="61"/>
      <c r="K61" s="61"/>
      <c r="L61" s="45"/>
    </row>
    <row r="65" spans="2:12" s="1" customFormat="1" ht="6.95" customHeight="1">
      <c r="B65" s="62"/>
      <c r="C65" s="63"/>
      <c r="D65" s="63"/>
      <c r="E65" s="63"/>
      <c r="F65" s="63"/>
      <c r="G65" s="63"/>
      <c r="H65" s="63"/>
      <c r="I65" s="166"/>
      <c r="J65" s="63"/>
      <c r="K65" s="63"/>
      <c r="L65" s="45"/>
    </row>
    <row r="66" spans="2:12" s="1" customFormat="1" ht="24.95" customHeight="1">
      <c r="B66" s="40"/>
      <c r="C66" s="24" t="s">
        <v>179</v>
      </c>
      <c r="D66" s="41"/>
      <c r="E66" s="41"/>
      <c r="F66" s="41"/>
      <c r="G66" s="41"/>
      <c r="H66" s="41"/>
      <c r="I66" s="137"/>
      <c r="J66" s="41"/>
      <c r="K66" s="41"/>
      <c r="L66" s="45"/>
    </row>
    <row r="67" spans="2:12" s="1" customFormat="1" ht="6.95" customHeight="1">
      <c r="B67" s="40"/>
      <c r="C67" s="41"/>
      <c r="D67" s="41"/>
      <c r="E67" s="41"/>
      <c r="F67" s="41"/>
      <c r="G67" s="41"/>
      <c r="H67" s="41"/>
      <c r="I67" s="137"/>
      <c r="J67" s="41"/>
      <c r="K67" s="41"/>
      <c r="L67" s="45"/>
    </row>
    <row r="68" spans="2:12" s="1" customFormat="1" ht="12" customHeight="1">
      <c r="B68" s="40"/>
      <c r="C68" s="33" t="s">
        <v>16</v>
      </c>
      <c r="D68" s="41"/>
      <c r="E68" s="41"/>
      <c r="F68" s="41"/>
      <c r="G68" s="41"/>
      <c r="H68" s="41"/>
      <c r="I68" s="137"/>
      <c r="J68" s="41"/>
      <c r="K68" s="41"/>
      <c r="L68" s="45"/>
    </row>
    <row r="69" spans="2:12" s="1" customFormat="1" ht="16.5" customHeight="1">
      <c r="B69" s="40"/>
      <c r="C69" s="41"/>
      <c r="D69" s="41"/>
      <c r="E69" s="167" t="str">
        <f>E7</f>
        <v>TRANSFORMACE DOMOV HÁJ II.</v>
      </c>
      <c r="F69" s="33"/>
      <c r="G69" s="33"/>
      <c r="H69" s="33"/>
      <c r="I69" s="137"/>
      <c r="J69" s="41"/>
      <c r="K69" s="41"/>
      <c r="L69" s="45"/>
    </row>
    <row r="70" spans="2:12" s="1" customFormat="1" ht="12" customHeight="1">
      <c r="B70" s="40"/>
      <c r="C70" s="33" t="s">
        <v>146</v>
      </c>
      <c r="D70" s="41"/>
      <c r="E70" s="41"/>
      <c r="F70" s="41"/>
      <c r="G70" s="41"/>
      <c r="H70" s="41"/>
      <c r="I70" s="137"/>
      <c r="J70" s="41"/>
      <c r="K70" s="41"/>
      <c r="L70" s="45"/>
    </row>
    <row r="71" spans="2:12" s="1" customFormat="1" ht="16.5" customHeight="1">
      <c r="B71" s="40"/>
      <c r="C71" s="41"/>
      <c r="D71" s="41"/>
      <c r="E71" s="70" t="str">
        <f>E9</f>
        <v>VZT - D.1.4.2b vzduchotechnika</v>
      </c>
      <c r="F71" s="41"/>
      <c r="G71" s="41"/>
      <c r="H71" s="41"/>
      <c r="I71" s="137"/>
      <c r="J71" s="41"/>
      <c r="K71" s="41"/>
      <c r="L71" s="45"/>
    </row>
    <row r="72" spans="2:12" s="1" customFormat="1" ht="6.95" customHeight="1">
      <c r="B72" s="40"/>
      <c r="C72" s="41"/>
      <c r="D72" s="41"/>
      <c r="E72" s="41"/>
      <c r="F72" s="41"/>
      <c r="G72" s="41"/>
      <c r="H72" s="41"/>
      <c r="I72" s="137"/>
      <c r="J72" s="41"/>
      <c r="K72" s="41"/>
      <c r="L72" s="45"/>
    </row>
    <row r="73" spans="2:12" s="1" customFormat="1" ht="12" customHeight="1">
      <c r="B73" s="40"/>
      <c r="C73" s="33" t="s">
        <v>22</v>
      </c>
      <c r="D73" s="41"/>
      <c r="E73" s="41"/>
      <c r="F73" s="28" t="str">
        <f>F12</f>
        <v>Ledeč nad Sázavou</v>
      </c>
      <c r="G73" s="41"/>
      <c r="H73" s="41"/>
      <c r="I73" s="140" t="s">
        <v>24</v>
      </c>
      <c r="J73" s="73" t="str">
        <f>IF(J12="","",J12)</f>
        <v>1. 5. 2017</v>
      </c>
      <c r="K73" s="41"/>
      <c r="L73" s="45"/>
    </row>
    <row r="74" spans="2:12" s="1" customFormat="1" ht="6.95" customHeight="1">
      <c r="B74" s="40"/>
      <c r="C74" s="41"/>
      <c r="D74" s="41"/>
      <c r="E74" s="41"/>
      <c r="F74" s="41"/>
      <c r="G74" s="41"/>
      <c r="H74" s="41"/>
      <c r="I74" s="137"/>
      <c r="J74" s="41"/>
      <c r="K74" s="41"/>
      <c r="L74" s="45"/>
    </row>
    <row r="75" spans="2:12" s="1" customFormat="1" ht="15.15" customHeight="1">
      <c r="B75" s="40"/>
      <c r="C75" s="33" t="s">
        <v>30</v>
      </c>
      <c r="D75" s="41"/>
      <c r="E75" s="41"/>
      <c r="F75" s="28" t="str">
        <f>E15</f>
        <v>Kraj Vysočina, Žižkova 57</v>
      </c>
      <c r="G75" s="41"/>
      <c r="H75" s="41"/>
      <c r="I75" s="140" t="s">
        <v>37</v>
      </c>
      <c r="J75" s="38" t="str">
        <f>E21</f>
        <v>Miroslav Vorel, DiS</v>
      </c>
      <c r="K75" s="41"/>
      <c r="L75" s="45"/>
    </row>
    <row r="76" spans="2:12" s="1" customFormat="1" ht="27.9" customHeight="1">
      <c r="B76" s="40"/>
      <c r="C76" s="33" t="s">
        <v>35</v>
      </c>
      <c r="D76" s="41"/>
      <c r="E76" s="41"/>
      <c r="F76" s="28" t="str">
        <f>IF(E18="","",E18)</f>
        <v>Vyplň údaj</v>
      </c>
      <c r="G76" s="41"/>
      <c r="H76" s="41"/>
      <c r="I76" s="140" t="s">
        <v>40</v>
      </c>
      <c r="J76" s="38" t="str">
        <f>E24</f>
        <v>Ing. arch, Martin Jirovský</v>
      </c>
      <c r="K76" s="41"/>
      <c r="L76" s="45"/>
    </row>
    <row r="77" spans="2:12" s="1" customFormat="1" ht="10.3" customHeight="1">
      <c r="B77" s="40"/>
      <c r="C77" s="41"/>
      <c r="D77" s="41"/>
      <c r="E77" s="41"/>
      <c r="F77" s="41"/>
      <c r="G77" s="41"/>
      <c r="H77" s="41"/>
      <c r="I77" s="137"/>
      <c r="J77" s="41"/>
      <c r="K77" s="41"/>
      <c r="L77" s="45"/>
    </row>
    <row r="78" spans="2:20" s="10" customFormat="1" ht="29.25" customHeight="1">
      <c r="B78" s="187"/>
      <c r="C78" s="188" t="s">
        <v>180</v>
      </c>
      <c r="D78" s="189" t="s">
        <v>64</v>
      </c>
      <c r="E78" s="189" t="s">
        <v>60</v>
      </c>
      <c r="F78" s="189" t="s">
        <v>61</v>
      </c>
      <c r="G78" s="189" t="s">
        <v>181</v>
      </c>
      <c r="H78" s="189" t="s">
        <v>182</v>
      </c>
      <c r="I78" s="190" t="s">
        <v>183</v>
      </c>
      <c r="J78" s="189" t="s">
        <v>150</v>
      </c>
      <c r="K78" s="191" t="s">
        <v>184</v>
      </c>
      <c r="L78" s="192"/>
      <c r="M78" s="93" t="s">
        <v>32</v>
      </c>
      <c r="N78" s="94" t="s">
        <v>49</v>
      </c>
      <c r="O78" s="94" t="s">
        <v>185</v>
      </c>
      <c r="P78" s="94" t="s">
        <v>186</v>
      </c>
      <c r="Q78" s="94" t="s">
        <v>187</v>
      </c>
      <c r="R78" s="94" t="s">
        <v>188</v>
      </c>
      <c r="S78" s="94" t="s">
        <v>189</v>
      </c>
      <c r="T78" s="95" t="s">
        <v>190</v>
      </c>
    </row>
    <row r="79" spans="2:63" s="1" customFormat="1" ht="22.8" customHeight="1">
      <c r="B79" s="40"/>
      <c r="C79" s="100" t="s">
        <v>191</v>
      </c>
      <c r="D79" s="41"/>
      <c r="E79" s="41"/>
      <c r="F79" s="41"/>
      <c r="G79" s="41"/>
      <c r="H79" s="41"/>
      <c r="I79" s="137"/>
      <c r="J79" s="193">
        <f>BK79</f>
        <v>0</v>
      </c>
      <c r="K79" s="41"/>
      <c r="L79" s="45"/>
      <c r="M79" s="96"/>
      <c r="N79" s="97"/>
      <c r="O79" s="97"/>
      <c r="P79" s="194">
        <f>SUM(P80:P109)</f>
        <v>0</v>
      </c>
      <c r="Q79" s="97"/>
      <c r="R79" s="194">
        <f>SUM(R80:R109)</f>
        <v>0.0530341</v>
      </c>
      <c r="S79" s="97"/>
      <c r="T79" s="195">
        <f>SUM(T80:T109)</f>
        <v>0.18387</v>
      </c>
      <c r="AT79" s="18" t="s">
        <v>78</v>
      </c>
      <c r="AU79" s="18" t="s">
        <v>151</v>
      </c>
      <c r="BK79" s="196">
        <f>SUM(BK80:BK109)</f>
        <v>0</v>
      </c>
    </row>
    <row r="80" spans="2:65" s="1" customFormat="1" ht="24" customHeight="1">
      <c r="B80" s="40"/>
      <c r="C80" s="213" t="s">
        <v>21</v>
      </c>
      <c r="D80" s="213" t="s">
        <v>196</v>
      </c>
      <c r="E80" s="214" t="s">
        <v>2900</v>
      </c>
      <c r="F80" s="215" t="s">
        <v>2901</v>
      </c>
      <c r="G80" s="216" t="s">
        <v>262</v>
      </c>
      <c r="H80" s="217">
        <v>9.89</v>
      </c>
      <c r="I80" s="218"/>
      <c r="J80" s="219">
        <f>ROUND(I80*H80,2)</f>
        <v>0</v>
      </c>
      <c r="K80" s="215" t="s">
        <v>200</v>
      </c>
      <c r="L80" s="45"/>
      <c r="M80" s="220" t="s">
        <v>32</v>
      </c>
      <c r="N80" s="221" t="s">
        <v>51</v>
      </c>
      <c r="O80" s="85"/>
      <c r="P80" s="222">
        <f>O80*H80</f>
        <v>0</v>
      </c>
      <c r="Q80" s="222">
        <v>0.00175</v>
      </c>
      <c r="R80" s="222">
        <f>Q80*H80</f>
        <v>0.0173075</v>
      </c>
      <c r="S80" s="222">
        <v>0</v>
      </c>
      <c r="T80" s="223">
        <f>S80*H80</f>
        <v>0</v>
      </c>
      <c r="AR80" s="224" t="s">
        <v>201</v>
      </c>
      <c r="AT80" s="224" t="s">
        <v>196</v>
      </c>
      <c r="AU80" s="224" t="s">
        <v>79</v>
      </c>
      <c r="AY80" s="18" t="s">
        <v>194</v>
      </c>
      <c r="BE80" s="225">
        <f>IF(N80="základní",J80,0)</f>
        <v>0</v>
      </c>
      <c r="BF80" s="225">
        <f>IF(N80="snížená",J80,0)</f>
        <v>0</v>
      </c>
      <c r="BG80" s="225">
        <f>IF(N80="zákl. přenesená",J80,0)</f>
        <v>0</v>
      </c>
      <c r="BH80" s="225">
        <f>IF(N80="sníž. přenesená",J80,0)</f>
        <v>0</v>
      </c>
      <c r="BI80" s="225">
        <f>IF(N80="nulová",J80,0)</f>
        <v>0</v>
      </c>
      <c r="BJ80" s="18" t="s">
        <v>136</v>
      </c>
      <c r="BK80" s="225">
        <f>ROUND(I80*H80,2)</f>
        <v>0</v>
      </c>
      <c r="BL80" s="18" t="s">
        <v>201</v>
      </c>
      <c r="BM80" s="224" t="s">
        <v>2902</v>
      </c>
    </row>
    <row r="81" spans="2:65" s="1" customFormat="1" ht="16.5" customHeight="1">
      <c r="B81" s="40"/>
      <c r="C81" s="226" t="s">
        <v>136</v>
      </c>
      <c r="D81" s="226" t="s">
        <v>249</v>
      </c>
      <c r="E81" s="227" t="s">
        <v>2903</v>
      </c>
      <c r="F81" s="228" t="s">
        <v>2904</v>
      </c>
      <c r="G81" s="229" t="s">
        <v>262</v>
      </c>
      <c r="H81" s="230">
        <v>9.89</v>
      </c>
      <c r="I81" s="231"/>
      <c r="J81" s="232">
        <f>ROUND(I81*H81,2)</f>
        <v>0</v>
      </c>
      <c r="K81" s="228" t="s">
        <v>200</v>
      </c>
      <c r="L81" s="233"/>
      <c r="M81" s="234" t="s">
        <v>32</v>
      </c>
      <c r="N81" s="235" t="s">
        <v>51</v>
      </c>
      <c r="O81" s="85"/>
      <c r="P81" s="222">
        <f>O81*H81</f>
        <v>0</v>
      </c>
      <c r="Q81" s="222">
        <v>0.0013</v>
      </c>
      <c r="R81" s="222">
        <f>Q81*H81</f>
        <v>0.012857</v>
      </c>
      <c r="S81" s="222">
        <v>0</v>
      </c>
      <c r="T81" s="223">
        <f>S81*H81</f>
        <v>0</v>
      </c>
      <c r="AR81" s="224" t="s">
        <v>227</v>
      </c>
      <c r="AT81" s="224" t="s">
        <v>249</v>
      </c>
      <c r="AU81" s="224" t="s">
        <v>79</v>
      </c>
      <c r="AY81" s="18" t="s">
        <v>194</v>
      </c>
      <c r="BE81" s="225">
        <f>IF(N81="základní",J81,0)</f>
        <v>0</v>
      </c>
      <c r="BF81" s="225">
        <f>IF(N81="snížená",J81,0)</f>
        <v>0</v>
      </c>
      <c r="BG81" s="225">
        <f>IF(N81="zákl. přenesená",J81,0)</f>
        <v>0</v>
      </c>
      <c r="BH81" s="225">
        <f>IF(N81="sníž. přenesená",J81,0)</f>
        <v>0</v>
      </c>
      <c r="BI81" s="225">
        <f>IF(N81="nulová",J81,0)</f>
        <v>0</v>
      </c>
      <c r="BJ81" s="18" t="s">
        <v>136</v>
      </c>
      <c r="BK81" s="225">
        <f>ROUND(I81*H81,2)</f>
        <v>0</v>
      </c>
      <c r="BL81" s="18" t="s">
        <v>201</v>
      </c>
      <c r="BM81" s="224" t="s">
        <v>2905</v>
      </c>
    </row>
    <row r="82" spans="2:65" s="1" customFormat="1" ht="24" customHeight="1">
      <c r="B82" s="40"/>
      <c r="C82" s="213" t="s">
        <v>207</v>
      </c>
      <c r="D82" s="213" t="s">
        <v>196</v>
      </c>
      <c r="E82" s="214" t="s">
        <v>2906</v>
      </c>
      <c r="F82" s="215" t="s">
        <v>2907</v>
      </c>
      <c r="G82" s="216" t="s">
        <v>262</v>
      </c>
      <c r="H82" s="217">
        <v>7.33</v>
      </c>
      <c r="I82" s="218"/>
      <c r="J82" s="219">
        <f>ROUND(I82*H82,2)</f>
        <v>0</v>
      </c>
      <c r="K82" s="215" t="s">
        <v>200</v>
      </c>
      <c r="L82" s="45"/>
      <c r="M82" s="220" t="s">
        <v>32</v>
      </c>
      <c r="N82" s="221" t="s">
        <v>51</v>
      </c>
      <c r="O82" s="85"/>
      <c r="P82" s="222">
        <f>O82*H82</f>
        <v>0</v>
      </c>
      <c r="Q82" s="222">
        <v>0.00312</v>
      </c>
      <c r="R82" s="222">
        <f>Q82*H82</f>
        <v>0.0228696</v>
      </c>
      <c r="S82" s="222">
        <v>0</v>
      </c>
      <c r="T82" s="223">
        <f>S82*H82</f>
        <v>0</v>
      </c>
      <c r="AR82" s="224" t="s">
        <v>201</v>
      </c>
      <c r="AT82" s="224" t="s">
        <v>196</v>
      </c>
      <c r="AU82" s="224" t="s">
        <v>79</v>
      </c>
      <c r="AY82" s="18" t="s">
        <v>194</v>
      </c>
      <c r="BE82" s="225">
        <f>IF(N82="základní",J82,0)</f>
        <v>0</v>
      </c>
      <c r="BF82" s="225">
        <f>IF(N82="snížená",J82,0)</f>
        <v>0</v>
      </c>
      <c r="BG82" s="225">
        <f>IF(N82="zákl. přenesená",J82,0)</f>
        <v>0</v>
      </c>
      <c r="BH82" s="225">
        <f>IF(N82="sníž. přenesená",J82,0)</f>
        <v>0</v>
      </c>
      <c r="BI82" s="225">
        <f>IF(N82="nulová",J82,0)</f>
        <v>0</v>
      </c>
      <c r="BJ82" s="18" t="s">
        <v>136</v>
      </c>
      <c r="BK82" s="225">
        <f>ROUND(I82*H82,2)</f>
        <v>0</v>
      </c>
      <c r="BL82" s="18" t="s">
        <v>201</v>
      </c>
      <c r="BM82" s="224" t="s">
        <v>2908</v>
      </c>
    </row>
    <row r="83" spans="2:65" s="1" customFormat="1" ht="16.5" customHeight="1">
      <c r="B83" s="40"/>
      <c r="C83" s="226" t="s">
        <v>201</v>
      </c>
      <c r="D83" s="226" t="s">
        <v>249</v>
      </c>
      <c r="E83" s="227" t="s">
        <v>2909</v>
      </c>
      <c r="F83" s="228" t="s">
        <v>2910</v>
      </c>
      <c r="G83" s="229" t="s">
        <v>262</v>
      </c>
      <c r="H83" s="230">
        <v>6</v>
      </c>
      <c r="I83" s="231"/>
      <c r="J83" s="232">
        <f>ROUND(I83*H83,2)</f>
        <v>0</v>
      </c>
      <c r="K83" s="228" t="s">
        <v>32</v>
      </c>
      <c r="L83" s="233"/>
      <c r="M83" s="234" t="s">
        <v>32</v>
      </c>
      <c r="N83" s="235" t="s">
        <v>51</v>
      </c>
      <c r="O83" s="85"/>
      <c r="P83" s="222">
        <f>O83*H83</f>
        <v>0</v>
      </c>
      <c r="Q83" s="222">
        <v>0</v>
      </c>
      <c r="R83" s="222">
        <f>Q83*H83</f>
        <v>0</v>
      </c>
      <c r="S83" s="222">
        <v>0</v>
      </c>
      <c r="T83" s="223">
        <f>S83*H83</f>
        <v>0</v>
      </c>
      <c r="AR83" s="224" t="s">
        <v>227</v>
      </c>
      <c r="AT83" s="224" t="s">
        <v>249</v>
      </c>
      <c r="AU83" s="224" t="s">
        <v>79</v>
      </c>
      <c r="AY83" s="18" t="s">
        <v>194</v>
      </c>
      <c r="BE83" s="225">
        <f>IF(N83="základní",J83,0)</f>
        <v>0</v>
      </c>
      <c r="BF83" s="225">
        <f>IF(N83="snížená",J83,0)</f>
        <v>0</v>
      </c>
      <c r="BG83" s="225">
        <f>IF(N83="zákl. přenesená",J83,0)</f>
        <v>0</v>
      </c>
      <c r="BH83" s="225">
        <f>IF(N83="sníž. přenesená",J83,0)</f>
        <v>0</v>
      </c>
      <c r="BI83" s="225">
        <f>IF(N83="nulová",J83,0)</f>
        <v>0</v>
      </c>
      <c r="BJ83" s="18" t="s">
        <v>136</v>
      </c>
      <c r="BK83" s="225">
        <f>ROUND(I83*H83,2)</f>
        <v>0</v>
      </c>
      <c r="BL83" s="18" t="s">
        <v>201</v>
      </c>
      <c r="BM83" s="224" t="s">
        <v>2911</v>
      </c>
    </row>
    <row r="84" spans="2:65" s="1" customFormat="1" ht="16.5" customHeight="1">
      <c r="B84" s="40"/>
      <c r="C84" s="226" t="s">
        <v>214</v>
      </c>
      <c r="D84" s="226" t="s">
        <v>249</v>
      </c>
      <c r="E84" s="227" t="s">
        <v>2912</v>
      </c>
      <c r="F84" s="228" t="s">
        <v>2913</v>
      </c>
      <c r="G84" s="229" t="s">
        <v>262</v>
      </c>
      <c r="H84" s="230">
        <v>1.33</v>
      </c>
      <c r="I84" s="231"/>
      <c r="J84" s="232">
        <f>ROUND(I84*H84,2)</f>
        <v>0</v>
      </c>
      <c r="K84" s="228" t="s">
        <v>32</v>
      </c>
      <c r="L84" s="233"/>
      <c r="M84" s="234" t="s">
        <v>32</v>
      </c>
      <c r="N84" s="235" t="s">
        <v>51</v>
      </c>
      <c r="O84" s="85"/>
      <c r="P84" s="222">
        <f>O84*H84</f>
        <v>0</v>
      </c>
      <c r="Q84" s="222">
        <v>0</v>
      </c>
      <c r="R84" s="222">
        <f>Q84*H84</f>
        <v>0</v>
      </c>
      <c r="S84" s="222">
        <v>0</v>
      </c>
      <c r="T84" s="223">
        <f>S84*H84</f>
        <v>0</v>
      </c>
      <c r="AR84" s="224" t="s">
        <v>227</v>
      </c>
      <c r="AT84" s="224" t="s">
        <v>249</v>
      </c>
      <c r="AU84" s="224" t="s">
        <v>79</v>
      </c>
      <c r="AY84" s="18" t="s">
        <v>194</v>
      </c>
      <c r="BE84" s="225">
        <f>IF(N84="základní",J84,0)</f>
        <v>0</v>
      </c>
      <c r="BF84" s="225">
        <f>IF(N84="snížená",J84,0)</f>
        <v>0</v>
      </c>
      <c r="BG84" s="225">
        <f>IF(N84="zákl. přenesená",J84,0)</f>
        <v>0</v>
      </c>
      <c r="BH84" s="225">
        <f>IF(N84="sníž. přenesená",J84,0)</f>
        <v>0</v>
      </c>
      <c r="BI84" s="225">
        <f>IF(N84="nulová",J84,0)</f>
        <v>0</v>
      </c>
      <c r="BJ84" s="18" t="s">
        <v>136</v>
      </c>
      <c r="BK84" s="225">
        <f>ROUND(I84*H84,2)</f>
        <v>0</v>
      </c>
      <c r="BL84" s="18" t="s">
        <v>201</v>
      </c>
      <c r="BM84" s="224" t="s">
        <v>2914</v>
      </c>
    </row>
    <row r="85" spans="2:65" s="1" customFormat="1" ht="16.5" customHeight="1">
      <c r="B85" s="40"/>
      <c r="C85" s="213" t="s">
        <v>219</v>
      </c>
      <c r="D85" s="213" t="s">
        <v>196</v>
      </c>
      <c r="E85" s="214" t="s">
        <v>2915</v>
      </c>
      <c r="F85" s="215" t="s">
        <v>2916</v>
      </c>
      <c r="G85" s="216" t="s">
        <v>392</v>
      </c>
      <c r="H85" s="217">
        <v>2</v>
      </c>
      <c r="I85" s="218"/>
      <c r="J85" s="219">
        <f>ROUND(I85*H85,2)</f>
        <v>0</v>
      </c>
      <c r="K85" s="215" t="s">
        <v>32</v>
      </c>
      <c r="L85" s="45"/>
      <c r="M85" s="220" t="s">
        <v>32</v>
      </c>
      <c r="N85" s="221" t="s">
        <v>51</v>
      </c>
      <c r="O85" s="85"/>
      <c r="P85" s="222">
        <f>O85*H85</f>
        <v>0</v>
      </c>
      <c r="Q85" s="222">
        <v>0</v>
      </c>
      <c r="R85" s="222">
        <f>Q85*H85</f>
        <v>0</v>
      </c>
      <c r="S85" s="222">
        <v>0</v>
      </c>
      <c r="T85" s="223">
        <f>S85*H85</f>
        <v>0</v>
      </c>
      <c r="AR85" s="224" t="s">
        <v>201</v>
      </c>
      <c r="AT85" s="224" t="s">
        <v>196</v>
      </c>
      <c r="AU85" s="224" t="s">
        <v>79</v>
      </c>
      <c r="AY85" s="18" t="s">
        <v>194</v>
      </c>
      <c r="BE85" s="225">
        <f>IF(N85="základní",J85,0)</f>
        <v>0</v>
      </c>
      <c r="BF85" s="225">
        <f>IF(N85="snížená",J85,0)</f>
        <v>0</v>
      </c>
      <c r="BG85" s="225">
        <f>IF(N85="zákl. přenesená",J85,0)</f>
        <v>0</v>
      </c>
      <c r="BH85" s="225">
        <f>IF(N85="sníž. přenesená",J85,0)</f>
        <v>0</v>
      </c>
      <c r="BI85" s="225">
        <f>IF(N85="nulová",J85,0)</f>
        <v>0</v>
      </c>
      <c r="BJ85" s="18" t="s">
        <v>136</v>
      </c>
      <c r="BK85" s="225">
        <f>ROUND(I85*H85,2)</f>
        <v>0</v>
      </c>
      <c r="BL85" s="18" t="s">
        <v>201</v>
      </c>
      <c r="BM85" s="224" t="s">
        <v>2917</v>
      </c>
    </row>
    <row r="86" spans="2:65" s="1" customFormat="1" ht="16.5" customHeight="1">
      <c r="B86" s="40"/>
      <c r="C86" s="226" t="s">
        <v>223</v>
      </c>
      <c r="D86" s="226" t="s">
        <v>249</v>
      </c>
      <c r="E86" s="227" t="s">
        <v>2918</v>
      </c>
      <c r="F86" s="228" t="s">
        <v>2919</v>
      </c>
      <c r="G86" s="229" t="s">
        <v>392</v>
      </c>
      <c r="H86" s="230">
        <v>2</v>
      </c>
      <c r="I86" s="231"/>
      <c r="J86" s="232">
        <f>ROUND(I86*H86,2)</f>
        <v>0</v>
      </c>
      <c r="K86" s="228" t="s">
        <v>32</v>
      </c>
      <c r="L86" s="233"/>
      <c r="M86" s="234" t="s">
        <v>32</v>
      </c>
      <c r="N86" s="235" t="s">
        <v>51</v>
      </c>
      <c r="O86" s="85"/>
      <c r="P86" s="222">
        <f>O86*H86</f>
        <v>0</v>
      </c>
      <c r="Q86" s="222">
        <v>0</v>
      </c>
      <c r="R86" s="222">
        <f>Q86*H86</f>
        <v>0</v>
      </c>
      <c r="S86" s="222">
        <v>0</v>
      </c>
      <c r="T86" s="223">
        <f>S86*H86</f>
        <v>0</v>
      </c>
      <c r="AR86" s="224" t="s">
        <v>227</v>
      </c>
      <c r="AT86" s="224" t="s">
        <v>249</v>
      </c>
      <c r="AU86" s="224" t="s">
        <v>79</v>
      </c>
      <c r="AY86" s="18" t="s">
        <v>194</v>
      </c>
      <c r="BE86" s="225">
        <f>IF(N86="základní",J86,0)</f>
        <v>0</v>
      </c>
      <c r="BF86" s="225">
        <f>IF(N86="snížená",J86,0)</f>
        <v>0</v>
      </c>
      <c r="BG86" s="225">
        <f>IF(N86="zákl. přenesená",J86,0)</f>
        <v>0</v>
      </c>
      <c r="BH86" s="225">
        <f>IF(N86="sníž. přenesená",J86,0)</f>
        <v>0</v>
      </c>
      <c r="BI86" s="225">
        <f>IF(N86="nulová",J86,0)</f>
        <v>0</v>
      </c>
      <c r="BJ86" s="18" t="s">
        <v>136</v>
      </c>
      <c r="BK86" s="225">
        <f>ROUND(I86*H86,2)</f>
        <v>0</v>
      </c>
      <c r="BL86" s="18" t="s">
        <v>201</v>
      </c>
      <c r="BM86" s="224" t="s">
        <v>2920</v>
      </c>
    </row>
    <row r="87" spans="2:65" s="1" customFormat="1" ht="16.5" customHeight="1">
      <c r="B87" s="40"/>
      <c r="C87" s="213" t="s">
        <v>227</v>
      </c>
      <c r="D87" s="213" t="s">
        <v>196</v>
      </c>
      <c r="E87" s="214" t="s">
        <v>2921</v>
      </c>
      <c r="F87" s="215" t="s">
        <v>2922</v>
      </c>
      <c r="G87" s="216" t="s">
        <v>392</v>
      </c>
      <c r="H87" s="217">
        <v>1</v>
      </c>
      <c r="I87" s="218"/>
      <c r="J87" s="219">
        <f>ROUND(I87*H87,2)</f>
        <v>0</v>
      </c>
      <c r="K87" s="215" t="s">
        <v>32</v>
      </c>
      <c r="L87" s="45"/>
      <c r="M87" s="220" t="s">
        <v>32</v>
      </c>
      <c r="N87" s="221" t="s">
        <v>51</v>
      </c>
      <c r="O87" s="85"/>
      <c r="P87" s="222">
        <f>O87*H87</f>
        <v>0</v>
      </c>
      <c r="Q87" s="222">
        <v>0</v>
      </c>
      <c r="R87" s="222">
        <f>Q87*H87</f>
        <v>0</v>
      </c>
      <c r="S87" s="222">
        <v>0</v>
      </c>
      <c r="T87" s="223">
        <f>S87*H87</f>
        <v>0</v>
      </c>
      <c r="AR87" s="224" t="s">
        <v>201</v>
      </c>
      <c r="AT87" s="224" t="s">
        <v>196</v>
      </c>
      <c r="AU87" s="224" t="s">
        <v>79</v>
      </c>
      <c r="AY87" s="18" t="s">
        <v>194</v>
      </c>
      <c r="BE87" s="225">
        <f>IF(N87="základní",J87,0)</f>
        <v>0</v>
      </c>
      <c r="BF87" s="225">
        <f>IF(N87="snížená",J87,0)</f>
        <v>0</v>
      </c>
      <c r="BG87" s="225">
        <f>IF(N87="zákl. přenesená",J87,0)</f>
        <v>0</v>
      </c>
      <c r="BH87" s="225">
        <f>IF(N87="sníž. přenesená",J87,0)</f>
        <v>0</v>
      </c>
      <c r="BI87" s="225">
        <f>IF(N87="nulová",J87,0)</f>
        <v>0</v>
      </c>
      <c r="BJ87" s="18" t="s">
        <v>136</v>
      </c>
      <c r="BK87" s="225">
        <f>ROUND(I87*H87,2)</f>
        <v>0</v>
      </c>
      <c r="BL87" s="18" t="s">
        <v>201</v>
      </c>
      <c r="BM87" s="224" t="s">
        <v>2923</v>
      </c>
    </row>
    <row r="88" spans="2:65" s="1" customFormat="1" ht="16.5" customHeight="1">
      <c r="B88" s="40"/>
      <c r="C88" s="226" t="s">
        <v>231</v>
      </c>
      <c r="D88" s="226" t="s">
        <v>249</v>
      </c>
      <c r="E88" s="227" t="s">
        <v>2924</v>
      </c>
      <c r="F88" s="228" t="s">
        <v>2925</v>
      </c>
      <c r="G88" s="229" t="s">
        <v>392</v>
      </c>
      <c r="H88" s="230">
        <v>1</v>
      </c>
      <c r="I88" s="231"/>
      <c r="J88" s="232">
        <f>ROUND(I88*H88,2)</f>
        <v>0</v>
      </c>
      <c r="K88" s="228" t="s">
        <v>32</v>
      </c>
      <c r="L88" s="233"/>
      <c r="M88" s="234" t="s">
        <v>32</v>
      </c>
      <c r="N88" s="235" t="s">
        <v>51</v>
      </c>
      <c r="O88" s="85"/>
      <c r="P88" s="222">
        <f>O88*H88</f>
        <v>0</v>
      </c>
      <c r="Q88" s="222">
        <v>0</v>
      </c>
      <c r="R88" s="222">
        <f>Q88*H88</f>
        <v>0</v>
      </c>
      <c r="S88" s="222">
        <v>0</v>
      </c>
      <c r="T88" s="223">
        <f>S88*H88</f>
        <v>0</v>
      </c>
      <c r="AR88" s="224" t="s">
        <v>227</v>
      </c>
      <c r="AT88" s="224" t="s">
        <v>249</v>
      </c>
      <c r="AU88" s="224" t="s">
        <v>79</v>
      </c>
      <c r="AY88" s="18" t="s">
        <v>194</v>
      </c>
      <c r="BE88" s="225">
        <f>IF(N88="základní",J88,0)</f>
        <v>0</v>
      </c>
      <c r="BF88" s="225">
        <f>IF(N88="snížená",J88,0)</f>
        <v>0</v>
      </c>
      <c r="BG88" s="225">
        <f>IF(N88="zákl. přenesená",J88,0)</f>
        <v>0</v>
      </c>
      <c r="BH88" s="225">
        <f>IF(N88="sníž. přenesená",J88,0)</f>
        <v>0</v>
      </c>
      <c r="BI88" s="225">
        <f>IF(N88="nulová",J88,0)</f>
        <v>0</v>
      </c>
      <c r="BJ88" s="18" t="s">
        <v>136</v>
      </c>
      <c r="BK88" s="225">
        <f>ROUND(I88*H88,2)</f>
        <v>0</v>
      </c>
      <c r="BL88" s="18" t="s">
        <v>201</v>
      </c>
      <c r="BM88" s="224" t="s">
        <v>2926</v>
      </c>
    </row>
    <row r="89" spans="2:65" s="1" customFormat="1" ht="16.5" customHeight="1">
      <c r="B89" s="40"/>
      <c r="C89" s="213" t="s">
        <v>235</v>
      </c>
      <c r="D89" s="213" t="s">
        <v>196</v>
      </c>
      <c r="E89" s="214" t="s">
        <v>2927</v>
      </c>
      <c r="F89" s="215" t="s">
        <v>2928</v>
      </c>
      <c r="G89" s="216" t="s">
        <v>392</v>
      </c>
      <c r="H89" s="217">
        <v>4</v>
      </c>
      <c r="I89" s="218"/>
      <c r="J89" s="219">
        <f>ROUND(I89*H89,2)</f>
        <v>0</v>
      </c>
      <c r="K89" s="215" t="s">
        <v>32</v>
      </c>
      <c r="L89" s="45"/>
      <c r="M89" s="220" t="s">
        <v>32</v>
      </c>
      <c r="N89" s="221" t="s">
        <v>51</v>
      </c>
      <c r="O89" s="85"/>
      <c r="P89" s="222">
        <f>O89*H89</f>
        <v>0</v>
      </c>
      <c r="Q89" s="222">
        <v>0</v>
      </c>
      <c r="R89" s="222">
        <f>Q89*H89</f>
        <v>0</v>
      </c>
      <c r="S89" s="222">
        <v>0</v>
      </c>
      <c r="T89" s="223">
        <f>S89*H89</f>
        <v>0</v>
      </c>
      <c r="AR89" s="224" t="s">
        <v>201</v>
      </c>
      <c r="AT89" s="224" t="s">
        <v>196</v>
      </c>
      <c r="AU89" s="224" t="s">
        <v>79</v>
      </c>
      <c r="AY89" s="18" t="s">
        <v>194</v>
      </c>
      <c r="BE89" s="225">
        <f>IF(N89="základní",J89,0)</f>
        <v>0</v>
      </c>
      <c r="BF89" s="225">
        <f>IF(N89="snížená",J89,0)</f>
        <v>0</v>
      </c>
      <c r="BG89" s="225">
        <f>IF(N89="zákl. přenesená",J89,0)</f>
        <v>0</v>
      </c>
      <c r="BH89" s="225">
        <f>IF(N89="sníž. přenesená",J89,0)</f>
        <v>0</v>
      </c>
      <c r="BI89" s="225">
        <f>IF(N89="nulová",J89,0)</f>
        <v>0</v>
      </c>
      <c r="BJ89" s="18" t="s">
        <v>136</v>
      </c>
      <c r="BK89" s="225">
        <f>ROUND(I89*H89,2)</f>
        <v>0</v>
      </c>
      <c r="BL89" s="18" t="s">
        <v>201</v>
      </c>
      <c r="BM89" s="224" t="s">
        <v>2929</v>
      </c>
    </row>
    <row r="90" spans="2:65" s="1" customFormat="1" ht="16.5" customHeight="1">
      <c r="B90" s="40"/>
      <c r="C90" s="226" t="s">
        <v>239</v>
      </c>
      <c r="D90" s="226" t="s">
        <v>249</v>
      </c>
      <c r="E90" s="227" t="s">
        <v>2930</v>
      </c>
      <c r="F90" s="228" t="s">
        <v>2931</v>
      </c>
      <c r="G90" s="229" t="s">
        <v>392</v>
      </c>
      <c r="H90" s="230">
        <v>2</v>
      </c>
      <c r="I90" s="231"/>
      <c r="J90" s="232">
        <f>ROUND(I90*H90,2)</f>
        <v>0</v>
      </c>
      <c r="K90" s="228" t="s">
        <v>32</v>
      </c>
      <c r="L90" s="233"/>
      <c r="M90" s="234" t="s">
        <v>32</v>
      </c>
      <c r="N90" s="235" t="s">
        <v>51</v>
      </c>
      <c r="O90" s="85"/>
      <c r="P90" s="222">
        <f>O90*H90</f>
        <v>0</v>
      </c>
      <c r="Q90" s="222">
        <v>0</v>
      </c>
      <c r="R90" s="222">
        <f>Q90*H90</f>
        <v>0</v>
      </c>
      <c r="S90" s="222">
        <v>0</v>
      </c>
      <c r="T90" s="223">
        <f>S90*H90</f>
        <v>0</v>
      </c>
      <c r="AR90" s="224" t="s">
        <v>227</v>
      </c>
      <c r="AT90" s="224" t="s">
        <v>249</v>
      </c>
      <c r="AU90" s="224" t="s">
        <v>79</v>
      </c>
      <c r="AY90" s="18" t="s">
        <v>194</v>
      </c>
      <c r="BE90" s="225">
        <f>IF(N90="základní",J90,0)</f>
        <v>0</v>
      </c>
      <c r="BF90" s="225">
        <f>IF(N90="snížená",J90,0)</f>
        <v>0</v>
      </c>
      <c r="BG90" s="225">
        <f>IF(N90="zákl. přenesená",J90,0)</f>
        <v>0</v>
      </c>
      <c r="BH90" s="225">
        <f>IF(N90="sníž. přenesená",J90,0)</f>
        <v>0</v>
      </c>
      <c r="BI90" s="225">
        <f>IF(N90="nulová",J90,0)</f>
        <v>0</v>
      </c>
      <c r="BJ90" s="18" t="s">
        <v>136</v>
      </c>
      <c r="BK90" s="225">
        <f>ROUND(I90*H90,2)</f>
        <v>0</v>
      </c>
      <c r="BL90" s="18" t="s">
        <v>201</v>
      </c>
      <c r="BM90" s="224" t="s">
        <v>2932</v>
      </c>
    </row>
    <row r="91" spans="2:65" s="1" customFormat="1" ht="16.5" customHeight="1">
      <c r="B91" s="40"/>
      <c r="C91" s="226" t="s">
        <v>244</v>
      </c>
      <c r="D91" s="226" t="s">
        <v>249</v>
      </c>
      <c r="E91" s="227" t="s">
        <v>2933</v>
      </c>
      <c r="F91" s="228" t="s">
        <v>2934</v>
      </c>
      <c r="G91" s="229" t="s">
        <v>392</v>
      </c>
      <c r="H91" s="230">
        <v>2</v>
      </c>
      <c r="I91" s="231"/>
      <c r="J91" s="232">
        <f>ROUND(I91*H91,2)</f>
        <v>0</v>
      </c>
      <c r="K91" s="228" t="s">
        <v>32</v>
      </c>
      <c r="L91" s="233"/>
      <c r="M91" s="234" t="s">
        <v>32</v>
      </c>
      <c r="N91" s="235" t="s">
        <v>51</v>
      </c>
      <c r="O91" s="85"/>
      <c r="P91" s="222">
        <f>O91*H91</f>
        <v>0</v>
      </c>
      <c r="Q91" s="222">
        <v>0</v>
      </c>
      <c r="R91" s="222">
        <f>Q91*H91</f>
        <v>0</v>
      </c>
      <c r="S91" s="222">
        <v>0</v>
      </c>
      <c r="T91" s="223">
        <f>S91*H91</f>
        <v>0</v>
      </c>
      <c r="AR91" s="224" t="s">
        <v>227</v>
      </c>
      <c r="AT91" s="224" t="s">
        <v>249</v>
      </c>
      <c r="AU91" s="224" t="s">
        <v>79</v>
      </c>
      <c r="AY91" s="18" t="s">
        <v>194</v>
      </c>
      <c r="BE91" s="225">
        <f>IF(N91="základní",J91,0)</f>
        <v>0</v>
      </c>
      <c r="BF91" s="225">
        <f>IF(N91="snížená",J91,0)</f>
        <v>0</v>
      </c>
      <c r="BG91" s="225">
        <f>IF(N91="zákl. přenesená",J91,0)</f>
        <v>0</v>
      </c>
      <c r="BH91" s="225">
        <f>IF(N91="sníž. přenesená",J91,0)</f>
        <v>0</v>
      </c>
      <c r="BI91" s="225">
        <f>IF(N91="nulová",J91,0)</f>
        <v>0</v>
      </c>
      <c r="BJ91" s="18" t="s">
        <v>136</v>
      </c>
      <c r="BK91" s="225">
        <f>ROUND(I91*H91,2)</f>
        <v>0</v>
      </c>
      <c r="BL91" s="18" t="s">
        <v>201</v>
      </c>
      <c r="BM91" s="224" t="s">
        <v>2935</v>
      </c>
    </row>
    <row r="92" spans="2:65" s="1" customFormat="1" ht="16.5" customHeight="1">
      <c r="B92" s="40"/>
      <c r="C92" s="213" t="s">
        <v>248</v>
      </c>
      <c r="D92" s="213" t="s">
        <v>196</v>
      </c>
      <c r="E92" s="214" t="s">
        <v>2936</v>
      </c>
      <c r="F92" s="215" t="s">
        <v>2937</v>
      </c>
      <c r="G92" s="216" t="s">
        <v>392</v>
      </c>
      <c r="H92" s="217">
        <v>1</v>
      </c>
      <c r="I92" s="218"/>
      <c r="J92" s="219">
        <f>ROUND(I92*H92,2)</f>
        <v>0</v>
      </c>
      <c r="K92" s="215" t="s">
        <v>32</v>
      </c>
      <c r="L92" s="45"/>
      <c r="M92" s="220" t="s">
        <v>32</v>
      </c>
      <c r="N92" s="221" t="s">
        <v>51</v>
      </c>
      <c r="O92" s="85"/>
      <c r="P92" s="222">
        <f>O92*H92</f>
        <v>0</v>
      </c>
      <c r="Q92" s="222">
        <v>0</v>
      </c>
      <c r="R92" s="222">
        <f>Q92*H92</f>
        <v>0</v>
      </c>
      <c r="S92" s="222">
        <v>0</v>
      </c>
      <c r="T92" s="223">
        <f>S92*H92</f>
        <v>0</v>
      </c>
      <c r="AR92" s="224" t="s">
        <v>201</v>
      </c>
      <c r="AT92" s="224" t="s">
        <v>196</v>
      </c>
      <c r="AU92" s="224" t="s">
        <v>79</v>
      </c>
      <c r="AY92" s="18" t="s">
        <v>194</v>
      </c>
      <c r="BE92" s="225">
        <f>IF(N92="základní",J92,0)</f>
        <v>0</v>
      </c>
      <c r="BF92" s="225">
        <f>IF(N92="snížená",J92,0)</f>
        <v>0</v>
      </c>
      <c r="BG92" s="225">
        <f>IF(N92="zákl. přenesená",J92,0)</f>
        <v>0</v>
      </c>
      <c r="BH92" s="225">
        <f>IF(N92="sníž. přenesená",J92,0)</f>
        <v>0</v>
      </c>
      <c r="BI92" s="225">
        <f>IF(N92="nulová",J92,0)</f>
        <v>0</v>
      </c>
      <c r="BJ92" s="18" t="s">
        <v>136</v>
      </c>
      <c r="BK92" s="225">
        <f>ROUND(I92*H92,2)</f>
        <v>0</v>
      </c>
      <c r="BL92" s="18" t="s">
        <v>201</v>
      </c>
      <c r="BM92" s="224" t="s">
        <v>2938</v>
      </c>
    </row>
    <row r="93" spans="2:65" s="1" customFormat="1" ht="16.5" customHeight="1">
      <c r="B93" s="40"/>
      <c r="C93" s="226" t="s">
        <v>254</v>
      </c>
      <c r="D93" s="226" t="s">
        <v>249</v>
      </c>
      <c r="E93" s="227" t="s">
        <v>2939</v>
      </c>
      <c r="F93" s="228" t="s">
        <v>2940</v>
      </c>
      <c r="G93" s="229" t="s">
        <v>392</v>
      </c>
      <c r="H93" s="230">
        <v>1</v>
      </c>
      <c r="I93" s="231"/>
      <c r="J93" s="232">
        <f>ROUND(I93*H93,2)</f>
        <v>0</v>
      </c>
      <c r="K93" s="228" t="s">
        <v>32</v>
      </c>
      <c r="L93" s="233"/>
      <c r="M93" s="234" t="s">
        <v>32</v>
      </c>
      <c r="N93" s="235" t="s">
        <v>51</v>
      </c>
      <c r="O93" s="85"/>
      <c r="P93" s="222">
        <f>O93*H93</f>
        <v>0</v>
      </c>
      <c r="Q93" s="222">
        <v>0</v>
      </c>
      <c r="R93" s="222">
        <f>Q93*H93</f>
        <v>0</v>
      </c>
      <c r="S93" s="222">
        <v>0</v>
      </c>
      <c r="T93" s="223">
        <f>S93*H93</f>
        <v>0</v>
      </c>
      <c r="AR93" s="224" t="s">
        <v>227</v>
      </c>
      <c r="AT93" s="224" t="s">
        <v>249</v>
      </c>
      <c r="AU93" s="224" t="s">
        <v>79</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201</v>
      </c>
      <c r="BM93" s="224" t="s">
        <v>2941</v>
      </c>
    </row>
    <row r="94" spans="2:65" s="1" customFormat="1" ht="16.5" customHeight="1">
      <c r="B94" s="40"/>
      <c r="C94" s="213" t="s">
        <v>8</v>
      </c>
      <c r="D94" s="213" t="s">
        <v>196</v>
      </c>
      <c r="E94" s="214" t="s">
        <v>2942</v>
      </c>
      <c r="F94" s="215" t="s">
        <v>2943</v>
      </c>
      <c r="G94" s="216" t="s">
        <v>392</v>
      </c>
      <c r="H94" s="217">
        <v>1</v>
      </c>
      <c r="I94" s="218"/>
      <c r="J94" s="219">
        <f>ROUND(I94*H94,2)</f>
        <v>0</v>
      </c>
      <c r="K94" s="215" t="s">
        <v>32</v>
      </c>
      <c r="L94" s="45"/>
      <c r="M94" s="220" t="s">
        <v>32</v>
      </c>
      <c r="N94" s="221" t="s">
        <v>51</v>
      </c>
      <c r="O94" s="85"/>
      <c r="P94" s="222">
        <f>O94*H94</f>
        <v>0</v>
      </c>
      <c r="Q94" s="222">
        <v>0</v>
      </c>
      <c r="R94" s="222">
        <f>Q94*H94</f>
        <v>0</v>
      </c>
      <c r="S94" s="222">
        <v>0</v>
      </c>
      <c r="T94" s="223">
        <f>S94*H94</f>
        <v>0</v>
      </c>
      <c r="AR94" s="224" t="s">
        <v>201</v>
      </c>
      <c r="AT94" s="224" t="s">
        <v>196</v>
      </c>
      <c r="AU94" s="224" t="s">
        <v>79</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201</v>
      </c>
      <c r="BM94" s="224" t="s">
        <v>2944</v>
      </c>
    </row>
    <row r="95" spans="2:65" s="1" customFormat="1" ht="16.5" customHeight="1">
      <c r="B95" s="40"/>
      <c r="C95" s="226" t="s">
        <v>267</v>
      </c>
      <c r="D95" s="226" t="s">
        <v>249</v>
      </c>
      <c r="E95" s="227" t="s">
        <v>2945</v>
      </c>
      <c r="F95" s="228" t="s">
        <v>2946</v>
      </c>
      <c r="G95" s="229" t="s">
        <v>392</v>
      </c>
      <c r="H95" s="230">
        <v>1</v>
      </c>
      <c r="I95" s="231"/>
      <c r="J95" s="232">
        <f>ROUND(I95*H95,2)</f>
        <v>0</v>
      </c>
      <c r="K95" s="228" t="s">
        <v>32</v>
      </c>
      <c r="L95" s="233"/>
      <c r="M95" s="234" t="s">
        <v>32</v>
      </c>
      <c r="N95" s="235" t="s">
        <v>51</v>
      </c>
      <c r="O95" s="85"/>
      <c r="P95" s="222">
        <f>O95*H95</f>
        <v>0</v>
      </c>
      <c r="Q95" s="222">
        <v>0</v>
      </c>
      <c r="R95" s="222">
        <f>Q95*H95</f>
        <v>0</v>
      </c>
      <c r="S95" s="222">
        <v>0</v>
      </c>
      <c r="T95" s="223">
        <f>S95*H95</f>
        <v>0</v>
      </c>
      <c r="AR95" s="224" t="s">
        <v>227</v>
      </c>
      <c r="AT95" s="224" t="s">
        <v>249</v>
      </c>
      <c r="AU95" s="224" t="s">
        <v>79</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201</v>
      </c>
      <c r="BM95" s="224" t="s">
        <v>2947</v>
      </c>
    </row>
    <row r="96" spans="2:65" s="1" customFormat="1" ht="16.5" customHeight="1">
      <c r="B96" s="40"/>
      <c r="C96" s="213" t="s">
        <v>272</v>
      </c>
      <c r="D96" s="213" t="s">
        <v>196</v>
      </c>
      <c r="E96" s="214" t="s">
        <v>2948</v>
      </c>
      <c r="F96" s="215" t="s">
        <v>2949</v>
      </c>
      <c r="G96" s="216" t="s">
        <v>392</v>
      </c>
      <c r="H96" s="217">
        <v>3</v>
      </c>
      <c r="I96" s="218"/>
      <c r="J96" s="219">
        <f>ROUND(I96*H96,2)</f>
        <v>0</v>
      </c>
      <c r="K96" s="215" t="s">
        <v>32</v>
      </c>
      <c r="L96" s="45"/>
      <c r="M96" s="220" t="s">
        <v>32</v>
      </c>
      <c r="N96" s="221" t="s">
        <v>51</v>
      </c>
      <c r="O96" s="85"/>
      <c r="P96" s="222">
        <f>O96*H96</f>
        <v>0</v>
      </c>
      <c r="Q96" s="222">
        <v>0</v>
      </c>
      <c r="R96" s="222">
        <f>Q96*H96</f>
        <v>0</v>
      </c>
      <c r="S96" s="222">
        <v>0</v>
      </c>
      <c r="T96" s="223">
        <f>S96*H96</f>
        <v>0</v>
      </c>
      <c r="AR96" s="224" t="s">
        <v>201</v>
      </c>
      <c r="AT96" s="224" t="s">
        <v>196</v>
      </c>
      <c r="AU96" s="224" t="s">
        <v>79</v>
      </c>
      <c r="AY96" s="18" t="s">
        <v>194</v>
      </c>
      <c r="BE96" s="225">
        <f>IF(N96="základní",J96,0)</f>
        <v>0</v>
      </c>
      <c r="BF96" s="225">
        <f>IF(N96="snížená",J96,0)</f>
        <v>0</v>
      </c>
      <c r="BG96" s="225">
        <f>IF(N96="zákl. přenesená",J96,0)</f>
        <v>0</v>
      </c>
      <c r="BH96" s="225">
        <f>IF(N96="sníž. přenesená",J96,0)</f>
        <v>0</v>
      </c>
      <c r="BI96" s="225">
        <f>IF(N96="nulová",J96,0)</f>
        <v>0</v>
      </c>
      <c r="BJ96" s="18" t="s">
        <v>136</v>
      </c>
      <c r="BK96" s="225">
        <f>ROUND(I96*H96,2)</f>
        <v>0</v>
      </c>
      <c r="BL96" s="18" t="s">
        <v>201</v>
      </c>
      <c r="BM96" s="224" t="s">
        <v>2950</v>
      </c>
    </row>
    <row r="97" spans="2:65" s="1" customFormat="1" ht="16.5" customHeight="1">
      <c r="B97" s="40"/>
      <c r="C97" s="226" t="s">
        <v>279</v>
      </c>
      <c r="D97" s="226" t="s">
        <v>249</v>
      </c>
      <c r="E97" s="227" t="s">
        <v>2951</v>
      </c>
      <c r="F97" s="228" t="s">
        <v>2952</v>
      </c>
      <c r="G97" s="229" t="s">
        <v>392</v>
      </c>
      <c r="H97" s="230">
        <v>2</v>
      </c>
      <c r="I97" s="231"/>
      <c r="J97" s="232">
        <f>ROUND(I97*H97,2)</f>
        <v>0</v>
      </c>
      <c r="K97" s="228" t="s">
        <v>32</v>
      </c>
      <c r="L97" s="233"/>
      <c r="M97" s="234" t="s">
        <v>32</v>
      </c>
      <c r="N97" s="235" t="s">
        <v>51</v>
      </c>
      <c r="O97" s="85"/>
      <c r="P97" s="222">
        <f>O97*H97</f>
        <v>0</v>
      </c>
      <c r="Q97" s="222">
        <v>0</v>
      </c>
      <c r="R97" s="222">
        <f>Q97*H97</f>
        <v>0</v>
      </c>
      <c r="S97" s="222">
        <v>0</v>
      </c>
      <c r="T97" s="223">
        <f>S97*H97</f>
        <v>0</v>
      </c>
      <c r="AR97" s="224" t="s">
        <v>227</v>
      </c>
      <c r="AT97" s="224" t="s">
        <v>249</v>
      </c>
      <c r="AU97" s="224" t="s">
        <v>79</v>
      </c>
      <c r="AY97" s="18" t="s">
        <v>194</v>
      </c>
      <c r="BE97" s="225">
        <f>IF(N97="základní",J97,0)</f>
        <v>0</v>
      </c>
      <c r="BF97" s="225">
        <f>IF(N97="snížená",J97,0)</f>
        <v>0</v>
      </c>
      <c r="BG97" s="225">
        <f>IF(N97="zákl. přenesená",J97,0)</f>
        <v>0</v>
      </c>
      <c r="BH97" s="225">
        <f>IF(N97="sníž. přenesená",J97,0)</f>
        <v>0</v>
      </c>
      <c r="BI97" s="225">
        <f>IF(N97="nulová",J97,0)</f>
        <v>0</v>
      </c>
      <c r="BJ97" s="18" t="s">
        <v>136</v>
      </c>
      <c r="BK97" s="225">
        <f>ROUND(I97*H97,2)</f>
        <v>0</v>
      </c>
      <c r="BL97" s="18" t="s">
        <v>201</v>
      </c>
      <c r="BM97" s="224" t="s">
        <v>2953</v>
      </c>
    </row>
    <row r="98" spans="2:65" s="1" customFormat="1" ht="16.5" customHeight="1">
      <c r="B98" s="40"/>
      <c r="C98" s="226" t="s">
        <v>285</v>
      </c>
      <c r="D98" s="226" t="s">
        <v>249</v>
      </c>
      <c r="E98" s="227" t="s">
        <v>2954</v>
      </c>
      <c r="F98" s="228" t="s">
        <v>2955</v>
      </c>
      <c r="G98" s="229" t="s">
        <v>392</v>
      </c>
      <c r="H98" s="230">
        <v>1</v>
      </c>
      <c r="I98" s="231"/>
      <c r="J98" s="232">
        <f>ROUND(I98*H98,2)</f>
        <v>0</v>
      </c>
      <c r="K98" s="228" t="s">
        <v>32</v>
      </c>
      <c r="L98" s="233"/>
      <c r="M98" s="234" t="s">
        <v>32</v>
      </c>
      <c r="N98" s="235" t="s">
        <v>51</v>
      </c>
      <c r="O98" s="85"/>
      <c r="P98" s="222">
        <f>O98*H98</f>
        <v>0</v>
      </c>
      <c r="Q98" s="222">
        <v>0</v>
      </c>
      <c r="R98" s="222">
        <f>Q98*H98</f>
        <v>0</v>
      </c>
      <c r="S98" s="222">
        <v>0</v>
      </c>
      <c r="T98" s="223">
        <f>S98*H98</f>
        <v>0</v>
      </c>
      <c r="AR98" s="224" t="s">
        <v>227</v>
      </c>
      <c r="AT98" s="224" t="s">
        <v>249</v>
      </c>
      <c r="AU98" s="224" t="s">
        <v>79</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201</v>
      </c>
      <c r="BM98" s="224" t="s">
        <v>2956</v>
      </c>
    </row>
    <row r="99" spans="2:65" s="1" customFormat="1" ht="16.5" customHeight="1">
      <c r="B99" s="40"/>
      <c r="C99" s="213" t="s">
        <v>289</v>
      </c>
      <c r="D99" s="213" t="s">
        <v>196</v>
      </c>
      <c r="E99" s="214" t="s">
        <v>2957</v>
      </c>
      <c r="F99" s="215" t="s">
        <v>2958</v>
      </c>
      <c r="G99" s="216" t="s">
        <v>392</v>
      </c>
      <c r="H99" s="217">
        <v>3</v>
      </c>
      <c r="I99" s="218"/>
      <c r="J99" s="219">
        <f>ROUND(I99*H99,2)</f>
        <v>0</v>
      </c>
      <c r="K99" s="215" t="s">
        <v>32</v>
      </c>
      <c r="L99" s="45"/>
      <c r="M99" s="220" t="s">
        <v>32</v>
      </c>
      <c r="N99" s="221" t="s">
        <v>51</v>
      </c>
      <c r="O99" s="85"/>
      <c r="P99" s="222">
        <f>O99*H99</f>
        <v>0</v>
      </c>
      <c r="Q99" s="222">
        <v>0</v>
      </c>
      <c r="R99" s="222">
        <f>Q99*H99</f>
        <v>0</v>
      </c>
      <c r="S99" s="222">
        <v>0</v>
      </c>
      <c r="T99" s="223">
        <f>S99*H99</f>
        <v>0</v>
      </c>
      <c r="AR99" s="224" t="s">
        <v>201</v>
      </c>
      <c r="AT99" s="224" t="s">
        <v>196</v>
      </c>
      <c r="AU99" s="224" t="s">
        <v>79</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201</v>
      </c>
      <c r="BM99" s="224" t="s">
        <v>2959</v>
      </c>
    </row>
    <row r="100" spans="2:65" s="1" customFormat="1" ht="16.5" customHeight="1">
      <c r="B100" s="40"/>
      <c r="C100" s="226" t="s">
        <v>7</v>
      </c>
      <c r="D100" s="226" t="s">
        <v>249</v>
      </c>
      <c r="E100" s="227" t="s">
        <v>2960</v>
      </c>
      <c r="F100" s="228" t="s">
        <v>2961</v>
      </c>
      <c r="G100" s="229" t="s">
        <v>392</v>
      </c>
      <c r="H100" s="230">
        <v>2</v>
      </c>
      <c r="I100" s="231"/>
      <c r="J100" s="232">
        <f>ROUND(I100*H100,2)</f>
        <v>0</v>
      </c>
      <c r="K100" s="228" t="s">
        <v>32</v>
      </c>
      <c r="L100" s="233"/>
      <c r="M100" s="234" t="s">
        <v>32</v>
      </c>
      <c r="N100" s="235" t="s">
        <v>51</v>
      </c>
      <c r="O100" s="85"/>
      <c r="P100" s="222">
        <f>O100*H100</f>
        <v>0</v>
      </c>
      <c r="Q100" s="222">
        <v>0</v>
      </c>
      <c r="R100" s="222">
        <f>Q100*H100</f>
        <v>0</v>
      </c>
      <c r="S100" s="222">
        <v>0</v>
      </c>
      <c r="T100" s="223">
        <f>S100*H100</f>
        <v>0</v>
      </c>
      <c r="AR100" s="224" t="s">
        <v>227</v>
      </c>
      <c r="AT100" s="224" t="s">
        <v>249</v>
      </c>
      <c r="AU100" s="224" t="s">
        <v>79</v>
      </c>
      <c r="AY100" s="18" t="s">
        <v>194</v>
      </c>
      <c r="BE100" s="225">
        <f>IF(N100="základní",J100,0)</f>
        <v>0</v>
      </c>
      <c r="BF100" s="225">
        <f>IF(N100="snížená",J100,0)</f>
        <v>0</v>
      </c>
      <c r="BG100" s="225">
        <f>IF(N100="zákl. přenesená",J100,0)</f>
        <v>0</v>
      </c>
      <c r="BH100" s="225">
        <f>IF(N100="sníž. přenesená",J100,0)</f>
        <v>0</v>
      </c>
      <c r="BI100" s="225">
        <f>IF(N100="nulová",J100,0)</f>
        <v>0</v>
      </c>
      <c r="BJ100" s="18" t="s">
        <v>136</v>
      </c>
      <c r="BK100" s="225">
        <f>ROUND(I100*H100,2)</f>
        <v>0</v>
      </c>
      <c r="BL100" s="18" t="s">
        <v>201</v>
      </c>
      <c r="BM100" s="224" t="s">
        <v>2962</v>
      </c>
    </row>
    <row r="101" spans="2:65" s="1" customFormat="1" ht="16.5" customHeight="1">
      <c r="B101" s="40"/>
      <c r="C101" s="226" t="s">
        <v>301</v>
      </c>
      <c r="D101" s="226" t="s">
        <v>249</v>
      </c>
      <c r="E101" s="227" t="s">
        <v>2963</v>
      </c>
      <c r="F101" s="228" t="s">
        <v>2964</v>
      </c>
      <c r="G101" s="229" t="s">
        <v>392</v>
      </c>
      <c r="H101" s="230">
        <v>2</v>
      </c>
      <c r="I101" s="231"/>
      <c r="J101" s="232">
        <f>ROUND(I101*H101,2)</f>
        <v>0</v>
      </c>
      <c r="K101" s="228" t="s">
        <v>32</v>
      </c>
      <c r="L101" s="233"/>
      <c r="M101" s="234" t="s">
        <v>32</v>
      </c>
      <c r="N101" s="235" t="s">
        <v>51</v>
      </c>
      <c r="O101" s="85"/>
      <c r="P101" s="222">
        <f>O101*H101</f>
        <v>0</v>
      </c>
      <c r="Q101" s="222">
        <v>0</v>
      </c>
      <c r="R101" s="222">
        <f>Q101*H101</f>
        <v>0</v>
      </c>
      <c r="S101" s="222">
        <v>0</v>
      </c>
      <c r="T101" s="223">
        <f>S101*H101</f>
        <v>0</v>
      </c>
      <c r="AR101" s="224" t="s">
        <v>227</v>
      </c>
      <c r="AT101" s="224" t="s">
        <v>249</v>
      </c>
      <c r="AU101" s="224" t="s">
        <v>79</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201</v>
      </c>
      <c r="BM101" s="224" t="s">
        <v>2965</v>
      </c>
    </row>
    <row r="102" spans="2:65" s="1" customFormat="1" ht="16.5" customHeight="1">
      <c r="B102" s="40"/>
      <c r="C102" s="213" t="s">
        <v>306</v>
      </c>
      <c r="D102" s="213" t="s">
        <v>196</v>
      </c>
      <c r="E102" s="214" t="s">
        <v>2966</v>
      </c>
      <c r="F102" s="215" t="s">
        <v>2967</v>
      </c>
      <c r="G102" s="216" t="s">
        <v>199</v>
      </c>
      <c r="H102" s="217">
        <v>7.31</v>
      </c>
      <c r="I102" s="218"/>
      <c r="J102" s="219">
        <f>ROUND(I102*H102,2)</f>
        <v>0</v>
      </c>
      <c r="K102" s="215" t="s">
        <v>32</v>
      </c>
      <c r="L102" s="45"/>
      <c r="M102" s="220" t="s">
        <v>32</v>
      </c>
      <c r="N102" s="221" t="s">
        <v>51</v>
      </c>
      <c r="O102" s="85"/>
      <c r="P102" s="222">
        <f>O102*H102</f>
        <v>0</v>
      </c>
      <c r="Q102" s="222">
        <v>0</v>
      </c>
      <c r="R102" s="222">
        <f>Q102*H102</f>
        <v>0</v>
      </c>
      <c r="S102" s="222">
        <v>0</v>
      </c>
      <c r="T102" s="223">
        <f>S102*H102</f>
        <v>0</v>
      </c>
      <c r="AR102" s="224" t="s">
        <v>201</v>
      </c>
      <c r="AT102" s="224" t="s">
        <v>196</v>
      </c>
      <c r="AU102" s="224" t="s">
        <v>79</v>
      </c>
      <c r="AY102" s="18" t="s">
        <v>194</v>
      </c>
      <c r="BE102" s="225">
        <f>IF(N102="základní",J102,0)</f>
        <v>0</v>
      </c>
      <c r="BF102" s="225">
        <f>IF(N102="snížená",J102,0)</f>
        <v>0</v>
      </c>
      <c r="BG102" s="225">
        <f>IF(N102="zákl. přenesená",J102,0)</f>
        <v>0</v>
      </c>
      <c r="BH102" s="225">
        <f>IF(N102="sníž. přenesená",J102,0)</f>
        <v>0</v>
      </c>
      <c r="BI102" s="225">
        <f>IF(N102="nulová",J102,0)</f>
        <v>0</v>
      </c>
      <c r="BJ102" s="18" t="s">
        <v>136</v>
      </c>
      <c r="BK102" s="225">
        <f>ROUND(I102*H102,2)</f>
        <v>0</v>
      </c>
      <c r="BL102" s="18" t="s">
        <v>201</v>
      </c>
      <c r="BM102" s="224" t="s">
        <v>2968</v>
      </c>
    </row>
    <row r="103" spans="2:65" s="1" customFormat="1" ht="16.5" customHeight="1">
      <c r="B103" s="40"/>
      <c r="C103" s="226" t="s">
        <v>320</v>
      </c>
      <c r="D103" s="226" t="s">
        <v>249</v>
      </c>
      <c r="E103" s="227" t="s">
        <v>2969</v>
      </c>
      <c r="F103" s="228" t="s">
        <v>2970</v>
      </c>
      <c r="G103" s="229" t="s">
        <v>199</v>
      </c>
      <c r="H103" s="230">
        <v>7.31</v>
      </c>
      <c r="I103" s="231"/>
      <c r="J103" s="232">
        <f>ROUND(I103*H103,2)</f>
        <v>0</v>
      </c>
      <c r="K103" s="228" t="s">
        <v>32</v>
      </c>
      <c r="L103" s="233"/>
      <c r="M103" s="234" t="s">
        <v>32</v>
      </c>
      <c r="N103" s="235" t="s">
        <v>51</v>
      </c>
      <c r="O103" s="85"/>
      <c r="P103" s="222">
        <f>O103*H103</f>
        <v>0</v>
      </c>
      <c r="Q103" s="222">
        <v>0</v>
      </c>
      <c r="R103" s="222">
        <f>Q103*H103</f>
        <v>0</v>
      </c>
      <c r="S103" s="222">
        <v>0</v>
      </c>
      <c r="T103" s="223">
        <f>S103*H103</f>
        <v>0</v>
      </c>
      <c r="AR103" s="224" t="s">
        <v>227</v>
      </c>
      <c r="AT103" s="224" t="s">
        <v>249</v>
      </c>
      <c r="AU103" s="224" t="s">
        <v>79</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201</v>
      </c>
      <c r="BM103" s="224" t="s">
        <v>2971</v>
      </c>
    </row>
    <row r="104" spans="2:65" s="1" customFormat="1" ht="16.5" customHeight="1">
      <c r="B104" s="40"/>
      <c r="C104" s="213" t="s">
        <v>277</v>
      </c>
      <c r="D104" s="213" t="s">
        <v>196</v>
      </c>
      <c r="E104" s="214" t="s">
        <v>2972</v>
      </c>
      <c r="F104" s="215" t="s">
        <v>2973</v>
      </c>
      <c r="G104" s="216" t="s">
        <v>199</v>
      </c>
      <c r="H104" s="217">
        <v>0.081</v>
      </c>
      <c r="I104" s="218"/>
      <c r="J104" s="219">
        <f>ROUND(I104*H104,2)</f>
        <v>0</v>
      </c>
      <c r="K104" s="215" t="s">
        <v>200</v>
      </c>
      <c r="L104" s="45"/>
      <c r="M104" s="220" t="s">
        <v>32</v>
      </c>
      <c r="N104" s="221" t="s">
        <v>51</v>
      </c>
      <c r="O104" s="85"/>
      <c r="P104" s="222">
        <f>O104*H104</f>
        <v>0</v>
      </c>
      <c r="Q104" s="222">
        <v>0</v>
      </c>
      <c r="R104" s="222">
        <f>Q104*H104</f>
        <v>0</v>
      </c>
      <c r="S104" s="222">
        <v>2.27</v>
      </c>
      <c r="T104" s="223">
        <f>S104*H104</f>
        <v>0.18387</v>
      </c>
      <c r="AR104" s="224" t="s">
        <v>201</v>
      </c>
      <c r="AT104" s="224" t="s">
        <v>196</v>
      </c>
      <c r="AU104" s="224" t="s">
        <v>79</v>
      </c>
      <c r="AY104" s="18" t="s">
        <v>194</v>
      </c>
      <c r="BE104" s="225">
        <f>IF(N104="základní",J104,0)</f>
        <v>0</v>
      </c>
      <c r="BF104" s="225">
        <f>IF(N104="snížená",J104,0)</f>
        <v>0</v>
      </c>
      <c r="BG104" s="225">
        <f>IF(N104="zákl. přenesená",J104,0)</f>
        <v>0</v>
      </c>
      <c r="BH104" s="225">
        <f>IF(N104="sníž. přenesená",J104,0)</f>
        <v>0</v>
      </c>
      <c r="BI104" s="225">
        <f>IF(N104="nulová",J104,0)</f>
        <v>0</v>
      </c>
      <c r="BJ104" s="18" t="s">
        <v>136</v>
      </c>
      <c r="BK104" s="225">
        <f>ROUND(I104*H104,2)</f>
        <v>0</v>
      </c>
      <c r="BL104" s="18" t="s">
        <v>201</v>
      </c>
      <c r="BM104" s="224" t="s">
        <v>2974</v>
      </c>
    </row>
    <row r="105" spans="2:65" s="1" customFormat="1" ht="16.5" customHeight="1">
      <c r="B105" s="40"/>
      <c r="C105" s="213" t="s">
        <v>339</v>
      </c>
      <c r="D105" s="213" t="s">
        <v>196</v>
      </c>
      <c r="E105" s="214" t="s">
        <v>2975</v>
      </c>
      <c r="F105" s="215" t="s">
        <v>2976</v>
      </c>
      <c r="G105" s="216" t="s">
        <v>392</v>
      </c>
      <c r="H105" s="217">
        <v>3</v>
      </c>
      <c r="I105" s="218"/>
      <c r="J105" s="219">
        <f>ROUND(I105*H105,2)</f>
        <v>0</v>
      </c>
      <c r="K105" s="215" t="s">
        <v>32</v>
      </c>
      <c r="L105" s="45"/>
      <c r="M105" s="220" t="s">
        <v>32</v>
      </c>
      <c r="N105" s="221" t="s">
        <v>51</v>
      </c>
      <c r="O105" s="85"/>
      <c r="P105" s="222">
        <f>O105*H105</f>
        <v>0</v>
      </c>
      <c r="Q105" s="222">
        <v>0</v>
      </c>
      <c r="R105" s="222">
        <f>Q105*H105</f>
        <v>0</v>
      </c>
      <c r="S105" s="222">
        <v>0</v>
      </c>
      <c r="T105" s="223">
        <f>S105*H105</f>
        <v>0</v>
      </c>
      <c r="AR105" s="224" t="s">
        <v>201</v>
      </c>
      <c r="AT105" s="224" t="s">
        <v>196</v>
      </c>
      <c r="AU105" s="224" t="s">
        <v>79</v>
      </c>
      <c r="AY105" s="18" t="s">
        <v>194</v>
      </c>
      <c r="BE105" s="225">
        <f>IF(N105="základní",J105,0)</f>
        <v>0</v>
      </c>
      <c r="BF105" s="225">
        <f>IF(N105="snížená",J105,0)</f>
        <v>0</v>
      </c>
      <c r="BG105" s="225">
        <f>IF(N105="zákl. přenesená",J105,0)</f>
        <v>0</v>
      </c>
      <c r="BH105" s="225">
        <f>IF(N105="sníž. přenesená",J105,0)</f>
        <v>0</v>
      </c>
      <c r="BI105" s="225">
        <f>IF(N105="nulová",J105,0)</f>
        <v>0</v>
      </c>
      <c r="BJ105" s="18" t="s">
        <v>136</v>
      </c>
      <c r="BK105" s="225">
        <f>ROUND(I105*H105,2)</f>
        <v>0</v>
      </c>
      <c r="BL105" s="18" t="s">
        <v>201</v>
      </c>
      <c r="BM105" s="224" t="s">
        <v>2977</v>
      </c>
    </row>
    <row r="106" spans="2:65" s="1" customFormat="1" ht="16.5" customHeight="1">
      <c r="B106" s="40"/>
      <c r="C106" s="213" t="s">
        <v>357</v>
      </c>
      <c r="D106" s="213" t="s">
        <v>196</v>
      </c>
      <c r="E106" s="214" t="s">
        <v>2978</v>
      </c>
      <c r="F106" s="215" t="s">
        <v>2979</v>
      </c>
      <c r="G106" s="216" t="s">
        <v>392</v>
      </c>
      <c r="H106" s="217">
        <v>6</v>
      </c>
      <c r="I106" s="218"/>
      <c r="J106" s="219">
        <f>ROUND(I106*H106,2)</f>
        <v>0</v>
      </c>
      <c r="K106" s="215" t="s">
        <v>32</v>
      </c>
      <c r="L106" s="45"/>
      <c r="M106" s="220" t="s">
        <v>32</v>
      </c>
      <c r="N106" s="221" t="s">
        <v>51</v>
      </c>
      <c r="O106" s="85"/>
      <c r="P106" s="222">
        <f>O106*H106</f>
        <v>0</v>
      </c>
      <c r="Q106" s="222">
        <v>0</v>
      </c>
      <c r="R106" s="222">
        <f>Q106*H106</f>
        <v>0</v>
      </c>
      <c r="S106" s="222">
        <v>0</v>
      </c>
      <c r="T106" s="223">
        <f>S106*H106</f>
        <v>0</v>
      </c>
      <c r="AR106" s="224" t="s">
        <v>201</v>
      </c>
      <c r="AT106" s="224" t="s">
        <v>196</v>
      </c>
      <c r="AU106" s="224" t="s">
        <v>79</v>
      </c>
      <c r="AY106" s="18" t="s">
        <v>194</v>
      </c>
      <c r="BE106" s="225">
        <f>IF(N106="základní",J106,0)</f>
        <v>0</v>
      </c>
      <c r="BF106" s="225">
        <f>IF(N106="snížená",J106,0)</f>
        <v>0</v>
      </c>
      <c r="BG106" s="225">
        <f>IF(N106="zákl. přenesená",J106,0)</f>
        <v>0</v>
      </c>
      <c r="BH106" s="225">
        <f>IF(N106="sníž. přenesená",J106,0)</f>
        <v>0</v>
      </c>
      <c r="BI106" s="225">
        <f>IF(N106="nulová",J106,0)</f>
        <v>0</v>
      </c>
      <c r="BJ106" s="18" t="s">
        <v>136</v>
      </c>
      <c r="BK106" s="225">
        <f>ROUND(I106*H106,2)</f>
        <v>0</v>
      </c>
      <c r="BL106" s="18" t="s">
        <v>201</v>
      </c>
      <c r="BM106" s="224" t="s">
        <v>2980</v>
      </c>
    </row>
    <row r="107" spans="2:65" s="1" customFormat="1" ht="24" customHeight="1">
      <c r="B107" s="40"/>
      <c r="C107" s="213" t="s">
        <v>362</v>
      </c>
      <c r="D107" s="213" t="s">
        <v>196</v>
      </c>
      <c r="E107" s="214" t="s">
        <v>2981</v>
      </c>
      <c r="F107" s="215" t="s">
        <v>2982</v>
      </c>
      <c r="G107" s="216" t="s">
        <v>242</v>
      </c>
      <c r="H107" s="217">
        <v>0.2</v>
      </c>
      <c r="I107" s="218"/>
      <c r="J107" s="219">
        <f>ROUND(I107*H107,2)</f>
        <v>0</v>
      </c>
      <c r="K107" s="215" t="s">
        <v>200</v>
      </c>
      <c r="L107" s="45"/>
      <c r="M107" s="220" t="s">
        <v>32</v>
      </c>
      <c r="N107" s="221" t="s">
        <v>51</v>
      </c>
      <c r="O107" s="85"/>
      <c r="P107" s="222">
        <f>O107*H107</f>
        <v>0</v>
      </c>
      <c r="Q107" s="222">
        <v>0</v>
      </c>
      <c r="R107" s="222">
        <f>Q107*H107</f>
        <v>0</v>
      </c>
      <c r="S107" s="222">
        <v>0</v>
      </c>
      <c r="T107" s="223">
        <f>S107*H107</f>
        <v>0</v>
      </c>
      <c r="AR107" s="224" t="s">
        <v>201</v>
      </c>
      <c r="AT107" s="224" t="s">
        <v>196</v>
      </c>
      <c r="AU107" s="224" t="s">
        <v>79</v>
      </c>
      <c r="AY107" s="18" t="s">
        <v>194</v>
      </c>
      <c r="BE107" s="225">
        <f>IF(N107="základní",J107,0)</f>
        <v>0</v>
      </c>
      <c r="BF107" s="225">
        <f>IF(N107="snížená",J107,0)</f>
        <v>0</v>
      </c>
      <c r="BG107" s="225">
        <f>IF(N107="zákl. přenesená",J107,0)</f>
        <v>0</v>
      </c>
      <c r="BH107" s="225">
        <f>IF(N107="sníž. přenesená",J107,0)</f>
        <v>0</v>
      </c>
      <c r="BI107" s="225">
        <f>IF(N107="nulová",J107,0)</f>
        <v>0</v>
      </c>
      <c r="BJ107" s="18" t="s">
        <v>136</v>
      </c>
      <c r="BK107" s="225">
        <f>ROUND(I107*H107,2)</f>
        <v>0</v>
      </c>
      <c r="BL107" s="18" t="s">
        <v>201</v>
      </c>
      <c r="BM107" s="224" t="s">
        <v>2983</v>
      </c>
    </row>
    <row r="108" spans="2:65" s="1" customFormat="1" ht="16.5" customHeight="1">
      <c r="B108" s="40"/>
      <c r="C108" s="213" t="s">
        <v>366</v>
      </c>
      <c r="D108" s="213" t="s">
        <v>196</v>
      </c>
      <c r="E108" s="214" t="s">
        <v>2984</v>
      </c>
      <c r="F108" s="215" t="s">
        <v>2985</v>
      </c>
      <c r="G108" s="216" t="s">
        <v>931</v>
      </c>
      <c r="H108" s="217">
        <v>1</v>
      </c>
      <c r="I108" s="218"/>
      <c r="J108" s="219">
        <f>ROUND(I108*H108,2)</f>
        <v>0</v>
      </c>
      <c r="K108" s="215" t="s">
        <v>32</v>
      </c>
      <c r="L108" s="45"/>
      <c r="M108" s="220" t="s">
        <v>32</v>
      </c>
      <c r="N108" s="221" t="s">
        <v>51</v>
      </c>
      <c r="O108" s="85"/>
      <c r="P108" s="222">
        <f>O108*H108</f>
        <v>0</v>
      </c>
      <c r="Q108" s="222">
        <v>0</v>
      </c>
      <c r="R108" s="222">
        <f>Q108*H108</f>
        <v>0</v>
      </c>
      <c r="S108" s="222">
        <v>0</v>
      </c>
      <c r="T108" s="223">
        <f>S108*H108</f>
        <v>0</v>
      </c>
      <c r="AR108" s="224" t="s">
        <v>201</v>
      </c>
      <c r="AT108" s="224" t="s">
        <v>196</v>
      </c>
      <c r="AU108" s="224" t="s">
        <v>79</v>
      </c>
      <c r="AY108" s="18" t="s">
        <v>194</v>
      </c>
      <c r="BE108" s="225">
        <f>IF(N108="základní",J108,0)</f>
        <v>0</v>
      </c>
      <c r="BF108" s="225">
        <f>IF(N108="snížená",J108,0)</f>
        <v>0</v>
      </c>
      <c r="BG108" s="225">
        <f>IF(N108="zákl. přenesená",J108,0)</f>
        <v>0</v>
      </c>
      <c r="BH108" s="225">
        <f>IF(N108="sníž. přenesená",J108,0)</f>
        <v>0</v>
      </c>
      <c r="BI108" s="225">
        <f>IF(N108="nulová",J108,0)</f>
        <v>0</v>
      </c>
      <c r="BJ108" s="18" t="s">
        <v>136</v>
      </c>
      <c r="BK108" s="225">
        <f>ROUND(I108*H108,2)</f>
        <v>0</v>
      </c>
      <c r="BL108" s="18" t="s">
        <v>201</v>
      </c>
      <c r="BM108" s="224" t="s">
        <v>2986</v>
      </c>
    </row>
    <row r="109" spans="2:65" s="1" customFormat="1" ht="16.5" customHeight="1">
      <c r="B109" s="40"/>
      <c r="C109" s="213" t="s">
        <v>370</v>
      </c>
      <c r="D109" s="213" t="s">
        <v>196</v>
      </c>
      <c r="E109" s="214" t="s">
        <v>2987</v>
      </c>
      <c r="F109" s="215" t="s">
        <v>2988</v>
      </c>
      <c r="G109" s="216" t="s">
        <v>1328</v>
      </c>
      <c r="H109" s="217">
        <v>24</v>
      </c>
      <c r="I109" s="218"/>
      <c r="J109" s="219">
        <f>ROUND(I109*H109,2)</f>
        <v>0</v>
      </c>
      <c r="K109" s="215" t="s">
        <v>32</v>
      </c>
      <c r="L109" s="45"/>
      <c r="M109" s="282" t="s">
        <v>32</v>
      </c>
      <c r="N109" s="283" t="s">
        <v>51</v>
      </c>
      <c r="O109" s="284"/>
      <c r="P109" s="285">
        <f>O109*H109</f>
        <v>0</v>
      </c>
      <c r="Q109" s="285">
        <v>0</v>
      </c>
      <c r="R109" s="285">
        <f>Q109*H109</f>
        <v>0</v>
      </c>
      <c r="S109" s="285">
        <v>0</v>
      </c>
      <c r="T109" s="286">
        <f>S109*H109</f>
        <v>0</v>
      </c>
      <c r="AR109" s="224" t="s">
        <v>201</v>
      </c>
      <c r="AT109" s="224" t="s">
        <v>196</v>
      </c>
      <c r="AU109" s="224" t="s">
        <v>79</v>
      </c>
      <c r="AY109" s="18" t="s">
        <v>194</v>
      </c>
      <c r="BE109" s="225">
        <f>IF(N109="základní",J109,0)</f>
        <v>0</v>
      </c>
      <c r="BF109" s="225">
        <f>IF(N109="snížená",J109,0)</f>
        <v>0</v>
      </c>
      <c r="BG109" s="225">
        <f>IF(N109="zákl. přenesená",J109,0)</f>
        <v>0</v>
      </c>
      <c r="BH109" s="225">
        <f>IF(N109="sníž. přenesená",J109,0)</f>
        <v>0</v>
      </c>
      <c r="BI109" s="225">
        <f>IF(N109="nulová",J109,0)</f>
        <v>0</v>
      </c>
      <c r="BJ109" s="18" t="s">
        <v>136</v>
      </c>
      <c r="BK109" s="225">
        <f>ROUND(I109*H109,2)</f>
        <v>0</v>
      </c>
      <c r="BL109" s="18" t="s">
        <v>201</v>
      </c>
      <c r="BM109" s="224" t="s">
        <v>2989</v>
      </c>
    </row>
    <row r="110" spans="2:12" s="1" customFormat="1" ht="6.95" customHeight="1">
      <c r="B110" s="60"/>
      <c r="C110" s="61"/>
      <c r="D110" s="61"/>
      <c r="E110" s="61"/>
      <c r="F110" s="61"/>
      <c r="G110" s="61"/>
      <c r="H110" s="61"/>
      <c r="I110" s="163"/>
      <c r="J110" s="61"/>
      <c r="K110" s="61"/>
      <c r="L110" s="45"/>
    </row>
  </sheetData>
  <sheetProtection password="CC35" sheet="1" objects="1" scenarios="1" formatColumns="0" formatRows="0" autoFilter="0"/>
  <autoFilter ref="C78:K109"/>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8" customWidth="1"/>
    <col min="2" max="2" width="1.7109375" style="298" customWidth="1"/>
    <col min="3" max="4" width="5.00390625" style="298" customWidth="1"/>
    <col min="5" max="5" width="11.7109375" style="298" customWidth="1"/>
    <col min="6" max="6" width="9.140625" style="298" customWidth="1"/>
    <col min="7" max="7" width="5.00390625" style="298" customWidth="1"/>
    <col min="8" max="8" width="77.8515625" style="298" customWidth="1"/>
    <col min="9" max="10" width="20.00390625" style="298" customWidth="1"/>
    <col min="11" max="11" width="1.7109375" style="298" customWidth="1"/>
  </cols>
  <sheetData>
    <row r="1" ht="37.5" customHeight="1"/>
    <row r="2" spans="2:11" ht="7.5" customHeight="1">
      <c r="B2" s="299"/>
      <c r="C2" s="300"/>
      <c r="D2" s="300"/>
      <c r="E2" s="300"/>
      <c r="F2" s="300"/>
      <c r="G2" s="300"/>
      <c r="H2" s="300"/>
      <c r="I2" s="300"/>
      <c r="J2" s="300"/>
      <c r="K2" s="301"/>
    </row>
    <row r="3" spans="2:11" s="16" customFormat="1" ht="45" customHeight="1">
      <c r="B3" s="302"/>
      <c r="C3" s="303" t="s">
        <v>2990</v>
      </c>
      <c r="D3" s="303"/>
      <c r="E3" s="303"/>
      <c r="F3" s="303"/>
      <c r="G3" s="303"/>
      <c r="H3" s="303"/>
      <c r="I3" s="303"/>
      <c r="J3" s="303"/>
      <c r="K3" s="304"/>
    </row>
    <row r="4" spans="2:11" ht="25.5" customHeight="1">
      <c r="B4" s="305"/>
      <c r="C4" s="306" t="s">
        <v>2991</v>
      </c>
      <c r="D4" s="306"/>
      <c r="E4" s="306"/>
      <c r="F4" s="306"/>
      <c r="G4" s="306"/>
      <c r="H4" s="306"/>
      <c r="I4" s="306"/>
      <c r="J4" s="306"/>
      <c r="K4" s="307"/>
    </row>
    <row r="5" spans="2:11" ht="5.25" customHeight="1">
      <c r="B5" s="305"/>
      <c r="C5" s="308"/>
      <c r="D5" s="308"/>
      <c r="E5" s="308"/>
      <c r="F5" s="308"/>
      <c r="G5" s="308"/>
      <c r="H5" s="308"/>
      <c r="I5" s="308"/>
      <c r="J5" s="308"/>
      <c r="K5" s="307"/>
    </row>
    <row r="6" spans="2:11" ht="15" customHeight="1">
      <c r="B6" s="305"/>
      <c r="C6" s="309" t="s">
        <v>2992</v>
      </c>
      <c r="D6" s="309"/>
      <c r="E6" s="309"/>
      <c r="F6" s="309"/>
      <c r="G6" s="309"/>
      <c r="H6" s="309"/>
      <c r="I6" s="309"/>
      <c r="J6" s="309"/>
      <c r="K6" s="307"/>
    </row>
    <row r="7" spans="2:11" ht="15" customHeight="1">
      <c r="B7" s="310"/>
      <c r="C7" s="309" t="s">
        <v>2993</v>
      </c>
      <c r="D7" s="309"/>
      <c r="E7" s="309"/>
      <c r="F7" s="309"/>
      <c r="G7" s="309"/>
      <c r="H7" s="309"/>
      <c r="I7" s="309"/>
      <c r="J7" s="309"/>
      <c r="K7" s="307"/>
    </row>
    <row r="8" spans="2:11" ht="12.75" customHeight="1">
      <c r="B8" s="310"/>
      <c r="C8" s="309"/>
      <c r="D8" s="309"/>
      <c r="E8" s="309"/>
      <c r="F8" s="309"/>
      <c r="G8" s="309"/>
      <c r="H8" s="309"/>
      <c r="I8" s="309"/>
      <c r="J8" s="309"/>
      <c r="K8" s="307"/>
    </row>
    <row r="9" spans="2:11" ht="15" customHeight="1">
      <c r="B9" s="310"/>
      <c r="C9" s="309" t="s">
        <v>2994</v>
      </c>
      <c r="D9" s="309"/>
      <c r="E9" s="309"/>
      <c r="F9" s="309"/>
      <c r="G9" s="309"/>
      <c r="H9" s="309"/>
      <c r="I9" s="309"/>
      <c r="J9" s="309"/>
      <c r="K9" s="307"/>
    </row>
    <row r="10" spans="2:11" ht="15" customHeight="1">
      <c r="B10" s="310"/>
      <c r="C10" s="309"/>
      <c r="D10" s="309" t="s">
        <v>2995</v>
      </c>
      <c r="E10" s="309"/>
      <c r="F10" s="309"/>
      <c r="G10" s="309"/>
      <c r="H10" s="309"/>
      <c r="I10" s="309"/>
      <c r="J10" s="309"/>
      <c r="K10" s="307"/>
    </row>
    <row r="11" spans="2:11" ht="15" customHeight="1">
      <c r="B11" s="310"/>
      <c r="C11" s="311"/>
      <c r="D11" s="309" t="s">
        <v>2996</v>
      </c>
      <c r="E11" s="309"/>
      <c r="F11" s="309"/>
      <c r="G11" s="309"/>
      <c r="H11" s="309"/>
      <c r="I11" s="309"/>
      <c r="J11" s="309"/>
      <c r="K11" s="307"/>
    </row>
    <row r="12" spans="2:11" ht="15" customHeight="1">
      <c r="B12" s="310"/>
      <c r="C12" s="311"/>
      <c r="D12" s="309"/>
      <c r="E12" s="309"/>
      <c r="F12" s="309"/>
      <c r="G12" s="309"/>
      <c r="H12" s="309"/>
      <c r="I12" s="309"/>
      <c r="J12" s="309"/>
      <c r="K12" s="307"/>
    </row>
    <row r="13" spans="2:11" ht="15" customHeight="1">
      <c r="B13" s="310"/>
      <c r="C13" s="311"/>
      <c r="D13" s="312" t="s">
        <v>2997</v>
      </c>
      <c r="E13" s="309"/>
      <c r="F13" s="309"/>
      <c r="G13" s="309"/>
      <c r="H13" s="309"/>
      <c r="I13" s="309"/>
      <c r="J13" s="309"/>
      <c r="K13" s="307"/>
    </row>
    <row r="14" spans="2:11" ht="12.75" customHeight="1">
      <c r="B14" s="310"/>
      <c r="C14" s="311"/>
      <c r="D14" s="311"/>
      <c r="E14" s="311"/>
      <c r="F14" s="311"/>
      <c r="G14" s="311"/>
      <c r="H14" s="311"/>
      <c r="I14" s="311"/>
      <c r="J14" s="311"/>
      <c r="K14" s="307"/>
    </row>
    <row r="15" spans="2:11" ht="15" customHeight="1">
      <c r="B15" s="310"/>
      <c r="C15" s="311"/>
      <c r="D15" s="309" t="s">
        <v>2998</v>
      </c>
      <c r="E15" s="309"/>
      <c r="F15" s="309"/>
      <c r="G15" s="309"/>
      <c r="H15" s="309"/>
      <c r="I15" s="309"/>
      <c r="J15" s="309"/>
      <c r="K15" s="307"/>
    </row>
    <row r="16" spans="2:11" ht="15" customHeight="1">
      <c r="B16" s="310"/>
      <c r="C16" s="311"/>
      <c r="D16" s="309" t="s">
        <v>2999</v>
      </c>
      <c r="E16" s="309"/>
      <c r="F16" s="309"/>
      <c r="G16" s="309"/>
      <c r="H16" s="309"/>
      <c r="I16" s="309"/>
      <c r="J16" s="309"/>
      <c r="K16" s="307"/>
    </row>
    <row r="17" spans="2:11" ht="15" customHeight="1">
      <c r="B17" s="310"/>
      <c r="C17" s="311"/>
      <c r="D17" s="309" t="s">
        <v>3000</v>
      </c>
      <c r="E17" s="309"/>
      <c r="F17" s="309"/>
      <c r="G17" s="309"/>
      <c r="H17" s="309"/>
      <c r="I17" s="309"/>
      <c r="J17" s="309"/>
      <c r="K17" s="307"/>
    </row>
    <row r="18" spans="2:11" ht="15" customHeight="1">
      <c r="B18" s="310"/>
      <c r="C18" s="311"/>
      <c r="D18" s="311"/>
      <c r="E18" s="313" t="s">
        <v>86</v>
      </c>
      <c r="F18" s="309" t="s">
        <v>3001</v>
      </c>
      <c r="G18" s="309"/>
      <c r="H18" s="309"/>
      <c r="I18" s="309"/>
      <c r="J18" s="309"/>
      <c r="K18" s="307"/>
    </row>
    <row r="19" spans="2:11" ht="15" customHeight="1">
      <c r="B19" s="310"/>
      <c r="C19" s="311"/>
      <c r="D19" s="311"/>
      <c r="E19" s="313" t="s">
        <v>116</v>
      </c>
      <c r="F19" s="309" t="s">
        <v>3002</v>
      </c>
      <c r="G19" s="309"/>
      <c r="H19" s="309"/>
      <c r="I19" s="309"/>
      <c r="J19" s="309"/>
      <c r="K19" s="307"/>
    </row>
    <row r="20" spans="2:11" ht="15" customHeight="1">
      <c r="B20" s="310"/>
      <c r="C20" s="311"/>
      <c r="D20" s="311"/>
      <c r="E20" s="313" t="s">
        <v>3003</v>
      </c>
      <c r="F20" s="309" t="s">
        <v>3004</v>
      </c>
      <c r="G20" s="309"/>
      <c r="H20" s="309"/>
      <c r="I20" s="309"/>
      <c r="J20" s="309"/>
      <c r="K20" s="307"/>
    </row>
    <row r="21" spans="2:11" ht="15" customHeight="1">
      <c r="B21" s="310"/>
      <c r="C21" s="311"/>
      <c r="D21" s="311"/>
      <c r="E21" s="313" t="s">
        <v>137</v>
      </c>
      <c r="F21" s="309" t="s">
        <v>3005</v>
      </c>
      <c r="G21" s="309"/>
      <c r="H21" s="309"/>
      <c r="I21" s="309"/>
      <c r="J21" s="309"/>
      <c r="K21" s="307"/>
    </row>
    <row r="22" spans="2:11" ht="15" customHeight="1">
      <c r="B22" s="310"/>
      <c r="C22" s="311"/>
      <c r="D22" s="311"/>
      <c r="E22" s="313" t="s">
        <v>2761</v>
      </c>
      <c r="F22" s="309" t="s">
        <v>2762</v>
      </c>
      <c r="G22" s="309"/>
      <c r="H22" s="309"/>
      <c r="I22" s="309"/>
      <c r="J22" s="309"/>
      <c r="K22" s="307"/>
    </row>
    <row r="23" spans="2:11" ht="15" customHeight="1">
      <c r="B23" s="310"/>
      <c r="C23" s="311"/>
      <c r="D23" s="311"/>
      <c r="E23" s="313" t="s">
        <v>3006</v>
      </c>
      <c r="F23" s="309" t="s">
        <v>3007</v>
      </c>
      <c r="G23" s="309"/>
      <c r="H23" s="309"/>
      <c r="I23" s="309"/>
      <c r="J23" s="309"/>
      <c r="K23" s="307"/>
    </row>
    <row r="24" spans="2:11" ht="12.75" customHeight="1">
      <c r="B24" s="310"/>
      <c r="C24" s="311"/>
      <c r="D24" s="311"/>
      <c r="E24" s="311"/>
      <c r="F24" s="311"/>
      <c r="G24" s="311"/>
      <c r="H24" s="311"/>
      <c r="I24" s="311"/>
      <c r="J24" s="311"/>
      <c r="K24" s="307"/>
    </row>
    <row r="25" spans="2:11" ht="15" customHeight="1">
      <c r="B25" s="310"/>
      <c r="C25" s="309" t="s">
        <v>3008</v>
      </c>
      <c r="D25" s="309"/>
      <c r="E25" s="309"/>
      <c r="F25" s="309"/>
      <c r="G25" s="309"/>
      <c r="H25" s="309"/>
      <c r="I25" s="309"/>
      <c r="J25" s="309"/>
      <c r="K25" s="307"/>
    </row>
    <row r="26" spans="2:11" ht="15" customHeight="1">
      <c r="B26" s="310"/>
      <c r="C26" s="309" t="s">
        <v>3009</v>
      </c>
      <c r="D26" s="309"/>
      <c r="E26" s="309"/>
      <c r="F26" s="309"/>
      <c r="G26" s="309"/>
      <c r="H26" s="309"/>
      <c r="I26" s="309"/>
      <c r="J26" s="309"/>
      <c r="K26" s="307"/>
    </row>
    <row r="27" spans="2:11" ht="15" customHeight="1">
      <c r="B27" s="310"/>
      <c r="C27" s="309"/>
      <c r="D27" s="309" t="s">
        <v>3010</v>
      </c>
      <c r="E27" s="309"/>
      <c r="F27" s="309"/>
      <c r="G27" s="309"/>
      <c r="H27" s="309"/>
      <c r="I27" s="309"/>
      <c r="J27" s="309"/>
      <c r="K27" s="307"/>
    </row>
    <row r="28" spans="2:11" ht="15" customHeight="1">
      <c r="B28" s="310"/>
      <c r="C28" s="311"/>
      <c r="D28" s="309" t="s">
        <v>3011</v>
      </c>
      <c r="E28" s="309"/>
      <c r="F28" s="309"/>
      <c r="G28" s="309"/>
      <c r="H28" s="309"/>
      <c r="I28" s="309"/>
      <c r="J28" s="309"/>
      <c r="K28" s="307"/>
    </row>
    <row r="29" spans="2:11" ht="12.75" customHeight="1">
      <c r="B29" s="310"/>
      <c r="C29" s="311"/>
      <c r="D29" s="311"/>
      <c r="E29" s="311"/>
      <c r="F29" s="311"/>
      <c r="G29" s="311"/>
      <c r="H29" s="311"/>
      <c r="I29" s="311"/>
      <c r="J29" s="311"/>
      <c r="K29" s="307"/>
    </row>
    <row r="30" spans="2:11" ht="15" customHeight="1">
      <c r="B30" s="310"/>
      <c r="C30" s="311"/>
      <c r="D30" s="309" t="s">
        <v>3012</v>
      </c>
      <c r="E30" s="309"/>
      <c r="F30" s="309"/>
      <c r="G30" s="309"/>
      <c r="H30" s="309"/>
      <c r="I30" s="309"/>
      <c r="J30" s="309"/>
      <c r="K30" s="307"/>
    </row>
    <row r="31" spans="2:11" ht="15" customHeight="1">
      <c r="B31" s="310"/>
      <c r="C31" s="311"/>
      <c r="D31" s="309" t="s">
        <v>3013</v>
      </c>
      <c r="E31" s="309"/>
      <c r="F31" s="309"/>
      <c r="G31" s="309"/>
      <c r="H31" s="309"/>
      <c r="I31" s="309"/>
      <c r="J31" s="309"/>
      <c r="K31" s="307"/>
    </row>
    <row r="32" spans="2:11" ht="12.75" customHeight="1">
      <c r="B32" s="310"/>
      <c r="C32" s="311"/>
      <c r="D32" s="311"/>
      <c r="E32" s="311"/>
      <c r="F32" s="311"/>
      <c r="G32" s="311"/>
      <c r="H32" s="311"/>
      <c r="I32" s="311"/>
      <c r="J32" s="311"/>
      <c r="K32" s="307"/>
    </row>
    <row r="33" spans="2:11" ht="15" customHeight="1">
      <c r="B33" s="310"/>
      <c r="C33" s="311"/>
      <c r="D33" s="309" t="s">
        <v>3014</v>
      </c>
      <c r="E33" s="309"/>
      <c r="F33" s="309"/>
      <c r="G33" s="309"/>
      <c r="H33" s="309"/>
      <c r="I33" s="309"/>
      <c r="J33" s="309"/>
      <c r="K33" s="307"/>
    </row>
    <row r="34" spans="2:11" ht="15" customHeight="1">
      <c r="B34" s="310"/>
      <c r="C34" s="311"/>
      <c r="D34" s="309" t="s">
        <v>3015</v>
      </c>
      <c r="E34" s="309"/>
      <c r="F34" s="309"/>
      <c r="G34" s="309"/>
      <c r="H34" s="309"/>
      <c r="I34" s="309"/>
      <c r="J34" s="309"/>
      <c r="K34" s="307"/>
    </row>
    <row r="35" spans="2:11" ht="15" customHeight="1">
      <c r="B35" s="310"/>
      <c r="C35" s="311"/>
      <c r="D35" s="309" t="s">
        <v>3016</v>
      </c>
      <c r="E35" s="309"/>
      <c r="F35" s="309"/>
      <c r="G35" s="309"/>
      <c r="H35" s="309"/>
      <c r="I35" s="309"/>
      <c r="J35" s="309"/>
      <c r="K35" s="307"/>
    </row>
    <row r="36" spans="2:11" ht="15" customHeight="1">
      <c r="B36" s="310"/>
      <c r="C36" s="311"/>
      <c r="D36" s="309"/>
      <c r="E36" s="312" t="s">
        <v>180</v>
      </c>
      <c r="F36" s="309"/>
      <c r="G36" s="309" t="s">
        <v>3017</v>
      </c>
      <c r="H36" s="309"/>
      <c r="I36" s="309"/>
      <c r="J36" s="309"/>
      <c r="K36" s="307"/>
    </row>
    <row r="37" spans="2:11" ht="30.75" customHeight="1">
      <c r="B37" s="310"/>
      <c r="C37" s="311"/>
      <c r="D37" s="309"/>
      <c r="E37" s="312" t="s">
        <v>3018</v>
      </c>
      <c r="F37" s="309"/>
      <c r="G37" s="309" t="s">
        <v>3019</v>
      </c>
      <c r="H37" s="309"/>
      <c r="I37" s="309"/>
      <c r="J37" s="309"/>
      <c r="K37" s="307"/>
    </row>
    <row r="38" spans="2:11" ht="15" customHeight="1">
      <c r="B38" s="310"/>
      <c r="C38" s="311"/>
      <c r="D38" s="309"/>
      <c r="E38" s="312" t="s">
        <v>60</v>
      </c>
      <c r="F38" s="309"/>
      <c r="G38" s="309" t="s">
        <v>3020</v>
      </c>
      <c r="H38" s="309"/>
      <c r="I38" s="309"/>
      <c r="J38" s="309"/>
      <c r="K38" s="307"/>
    </row>
    <row r="39" spans="2:11" ht="15" customHeight="1">
      <c r="B39" s="310"/>
      <c r="C39" s="311"/>
      <c r="D39" s="309"/>
      <c r="E39" s="312" t="s">
        <v>61</v>
      </c>
      <c r="F39" s="309"/>
      <c r="G39" s="309" t="s">
        <v>3021</v>
      </c>
      <c r="H39" s="309"/>
      <c r="I39" s="309"/>
      <c r="J39" s="309"/>
      <c r="K39" s="307"/>
    </row>
    <row r="40" spans="2:11" ht="15" customHeight="1">
      <c r="B40" s="310"/>
      <c r="C40" s="311"/>
      <c r="D40" s="309"/>
      <c r="E40" s="312" t="s">
        <v>181</v>
      </c>
      <c r="F40" s="309"/>
      <c r="G40" s="309" t="s">
        <v>3022</v>
      </c>
      <c r="H40" s="309"/>
      <c r="I40" s="309"/>
      <c r="J40" s="309"/>
      <c r="K40" s="307"/>
    </row>
    <row r="41" spans="2:11" ht="15" customHeight="1">
      <c r="B41" s="310"/>
      <c r="C41" s="311"/>
      <c r="D41" s="309"/>
      <c r="E41" s="312" t="s">
        <v>182</v>
      </c>
      <c r="F41" s="309"/>
      <c r="G41" s="309" t="s">
        <v>3023</v>
      </c>
      <c r="H41" s="309"/>
      <c r="I41" s="309"/>
      <c r="J41" s="309"/>
      <c r="K41" s="307"/>
    </row>
    <row r="42" spans="2:11" ht="15" customHeight="1">
      <c r="B42" s="310"/>
      <c r="C42" s="311"/>
      <c r="D42" s="309"/>
      <c r="E42" s="312" t="s">
        <v>3024</v>
      </c>
      <c r="F42" s="309"/>
      <c r="G42" s="309" t="s">
        <v>3025</v>
      </c>
      <c r="H42" s="309"/>
      <c r="I42" s="309"/>
      <c r="J42" s="309"/>
      <c r="K42" s="307"/>
    </row>
    <row r="43" spans="2:11" ht="15" customHeight="1">
      <c r="B43" s="310"/>
      <c r="C43" s="311"/>
      <c r="D43" s="309"/>
      <c r="E43" s="312"/>
      <c r="F43" s="309"/>
      <c r="G43" s="309" t="s">
        <v>3026</v>
      </c>
      <c r="H43" s="309"/>
      <c r="I43" s="309"/>
      <c r="J43" s="309"/>
      <c r="K43" s="307"/>
    </row>
    <row r="44" spans="2:11" ht="15" customHeight="1">
      <c r="B44" s="310"/>
      <c r="C44" s="311"/>
      <c r="D44" s="309"/>
      <c r="E44" s="312" t="s">
        <v>3027</v>
      </c>
      <c r="F44" s="309"/>
      <c r="G44" s="309" t="s">
        <v>3028</v>
      </c>
      <c r="H44" s="309"/>
      <c r="I44" s="309"/>
      <c r="J44" s="309"/>
      <c r="K44" s="307"/>
    </row>
    <row r="45" spans="2:11" ht="15" customHeight="1">
      <c r="B45" s="310"/>
      <c r="C45" s="311"/>
      <c r="D45" s="309"/>
      <c r="E45" s="312" t="s">
        <v>184</v>
      </c>
      <c r="F45" s="309"/>
      <c r="G45" s="309" t="s">
        <v>3029</v>
      </c>
      <c r="H45" s="309"/>
      <c r="I45" s="309"/>
      <c r="J45" s="309"/>
      <c r="K45" s="307"/>
    </row>
    <row r="46" spans="2:11" ht="12.75" customHeight="1">
      <c r="B46" s="310"/>
      <c r="C46" s="311"/>
      <c r="D46" s="309"/>
      <c r="E46" s="309"/>
      <c r="F46" s="309"/>
      <c r="G46" s="309"/>
      <c r="H46" s="309"/>
      <c r="I46" s="309"/>
      <c r="J46" s="309"/>
      <c r="K46" s="307"/>
    </row>
    <row r="47" spans="2:11" ht="15" customHeight="1">
      <c r="B47" s="310"/>
      <c r="C47" s="311"/>
      <c r="D47" s="309" t="s">
        <v>3030</v>
      </c>
      <c r="E47" s="309"/>
      <c r="F47" s="309"/>
      <c r="G47" s="309"/>
      <c r="H47" s="309"/>
      <c r="I47" s="309"/>
      <c r="J47" s="309"/>
      <c r="K47" s="307"/>
    </row>
    <row r="48" spans="2:11" ht="15" customHeight="1">
      <c r="B48" s="310"/>
      <c r="C48" s="311"/>
      <c r="D48" s="311"/>
      <c r="E48" s="309" t="s">
        <v>3031</v>
      </c>
      <c r="F48" s="309"/>
      <c r="G48" s="309"/>
      <c r="H48" s="309"/>
      <c r="I48" s="309"/>
      <c r="J48" s="309"/>
      <c r="K48" s="307"/>
    </row>
    <row r="49" spans="2:11" ht="15" customHeight="1">
      <c r="B49" s="310"/>
      <c r="C49" s="311"/>
      <c r="D49" s="311"/>
      <c r="E49" s="309" t="s">
        <v>3032</v>
      </c>
      <c r="F49" s="309"/>
      <c r="G49" s="309"/>
      <c r="H49" s="309"/>
      <c r="I49" s="309"/>
      <c r="J49" s="309"/>
      <c r="K49" s="307"/>
    </row>
    <row r="50" spans="2:11" ht="15" customHeight="1">
      <c r="B50" s="310"/>
      <c r="C50" s="311"/>
      <c r="D50" s="311"/>
      <c r="E50" s="309" t="s">
        <v>3033</v>
      </c>
      <c r="F50" s="309"/>
      <c r="G50" s="309"/>
      <c r="H50" s="309"/>
      <c r="I50" s="309"/>
      <c r="J50" s="309"/>
      <c r="K50" s="307"/>
    </row>
    <row r="51" spans="2:11" ht="15" customHeight="1">
      <c r="B51" s="310"/>
      <c r="C51" s="311"/>
      <c r="D51" s="309" t="s">
        <v>3034</v>
      </c>
      <c r="E51" s="309"/>
      <c r="F51" s="309"/>
      <c r="G51" s="309"/>
      <c r="H51" s="309"/>
      <c r="I51" s="309"/>
      <c r="J51" s="309"/>
      <c r="K51" s="307"/>
    </row>
    <row r="52" spans="2:11" ht="25.5" customHeight="1">
      <c r="B52" s="305"/>
      <c r="C52" s="306" t="s">
        <v>3035</v>
      </c>
      <c r="D52" s="306"/>
      <c r="E52" s="306"/>
      <c r="F52" s="306"/>
      <c r="G52" s="306"/>
      <c r="H52" s="306"/>
      <c r="I52" s="306"/>
      <c r="J52" s="306"/>
      <c r="K52" s="307"/>
    </row>
    <row r="53" spans="2:11" ht="5.25" customHeight="1">
      <c r="B53" s="305"/>
      <c r="C53" s="308"/>
      <c r="D53" s="308"/>
      <c r="E53" s="308"/>
      <c r="F53" s="308"/>
      <c r="G53" s="308"/>
      <c r="H53" s="308"/>
      <c r="I53" s="308"/>
      <c r="J53" s="308"/>
      <c r="K53" s="307"/>
    </row>
    <row r="54" spans="2:11" ht="15" customHeight="1">
      <c r="B54" s="305"/>
      <c r="C54" s="309" t="s">
        <v>3036</v>
      </c>
      <c r="D54" s="309"/>
      <c r="E54" s="309"/>
      <c r="F54" s="309"/>
      <c r="G54" s="309"/>
      <c r="H54" s="309"/>
      <c r="I54" s="309"/>
      <c r="J54" s="309"/>
      <c r="K54" s="307"/>
    </row>
    <row r="55" spans="2:11" ht="15" customHeight="1">
      <c r="B55" s="305"/>
      <c r="C55" s="309" t="s">
        <v>3037</v>
      </c>
      <c r="D55" s="309"/>
      <c r="E55" s="309"/>
      <c r="F55" s="309"/>
      <c r="G55" s="309"/>
      <c r="H55" s="309"/>
      <c r="I55" s="309"/>
      <c r="J55" s="309"/>
      <c r="K55" s="307"/>
    </row>
    <row r="56" spans="2:11" ht="12.75" customHeight="1">
      <c r="B56" s="305"/>
      <c r="C56" s="309"/>
      <c r="D56" s="309"/>
      <c r="E56" s="309"/>
      <c r="F56" s="309"/>
      <c r="G56" s="309"/>
      <c r="H56" s="309"/>
      <c r="I56" s="309"/>
      <c r="J56" s="309"/>
      <c r="K56" s="307"/>
    </row>
    <row r="57" spans="2:11" ht="15" customHeight="1">
      <c r="B57" s="305"/>
      <c r="C57" s="309" t="s">
        <v>3038</v>
      </c>
      <c r="D57" s="309"/>
      <c r="E57" s="309"/>
      <c r="F57" s="309"/>
      <c r="G57" s="309"/>
      <c r="H57" s="309"/>
      <c r="I57" s="309"/>
      <c r="J57" s="309"/>
      <c r="K57" s="307"/>
    </row>
    <row r="58" spans="2:11" ht="15" customHeight="1">
      <c r="B58" s="305"/>
      <c r="C58" s="311"/>
      <c r="D58" s="309" t="s">
        <v>3039</v>
      </c>
      <c r="E58" s="309"/>
      <c r="F58" s="309"/>
      <c r="G58" s="309"/>
      <c r="H58" s="309"/>
      <c r="I58" s="309"/>
      <c r="J58" s="309"/>
      <c r="K58" s="307"/>
    </row>
    <row r="59" spans="2:11" ht="15" customHeight="1">
      <c r="B59" s="305"/>
      <c r="C59" s="311"/>
      <c r="D59" s="309" t="s">
        <v>3040</v>
      </c>
      <c r="E59" s="309"/>
      <c r="F59" s="309"/>
      <c r="G59" s="309"/>
      <c r="H59" s="309"/>
      <c r="I59" s="309"/>
      <c r="J59" s="309"/>
      <c r="K59" s="307"/>
    </row>
    <row r="60" spans="2:11" ht="15" customHeight="1">
      <c r="B60" s="305"/>
      <c r="C60" s="311"/>
      <c r="D60" s="309" t="s">
        <v>3041</v>
      </c>
      <c r="E60" s="309"/>
      <c r="F60" s="309"/>
      <c r="G60" s="309"/>
      <c r="H60" s="309"/>
      <c r="I60" s="309"/>
      <c r="J60" s="309"/>
      <c r="K60" s="307"/>
    </row>
    <row r="61" spans="2:11" ht="15" customHeight="1">
      <c r="B61" s="305"/>
      <c r="C61" s="311"/>
      <c r="D61" s="309" t="s">
        <v>3042</v>
      </c>
      <c r="E61" s="309"/>
      <c r="F61" s="309"/>
      <c r="G61" s="309"/>
      <c r="H61" s="309"/>
      <c r="I61" s="309"/>
      <c r="J61" s="309"/>
      <c r="K61" s="307"/>
    </row>
    <row r="62" spans="2:11" ht="15" customHeight="1">
      <c r="B62" s="305"/>
      <c r="C62" s="311"/>
      <c r="D62" s="314" t="s">
        <v>3043</v>
      </c>
      <c r="E62" s="314"/>
      <c r="F62" s="314"/>
      <c r="G62" s="314"/>
      <c r="H62" s="314"/>
      <c r="I62" s="314"/>
      <c r="J62" s="314"/>
      <c r="K62" s="307"/>
    </row>
    <row r="63" spans="2:11" ht="15" customHeight="1">
      <c r="B63" s="305"/>
      <c r="C63" s="311"/>
      <c r="D63" s="309" t="s">
        <v>3044</v>
      </c>
      <c r="E63" s="309"/>
      <c r="F63" s="309"/>
      <c r="G63" s="309"/>
      <c r="H63" s="309"/>
      <c r="I63" s="309"/>
      <c r="J63" s="309"/>
      <c r="K63" s="307"/>
    </row>
    <row r="64" spans="2:11" ht="12.75" customHeight="1">
      <c r="B64" s="305"/>
      <c r="C64" s="311"/>
      <c r="D64" s="311"/>
      <c r="E64" s="315"/>
      <c r="F64" s="311"/>
      <c r="G64" s="311"/>
      <c r="H64" s="311"/>
      <c r="I64" s="311"/>
      <c r="J64" s="311"/>
      <c r="K64" s="307"/>
    </row>
    <row r="65" spans="2:11" ht="15" customHeight="1">
      <c r="B65" s="305"/>
      <c r="C65" s="311"/>
      <c r="D65" s="309" t="s">
        <v>3045</v>
      </c>
      <c r="E65" s="309"/>
      <c r="F65" s="309"/>
      <c r="G65" s="309"/>
      <c r="H65" s="309"/>
      <c r="I65" s="309"/>
      <c r="J65" s="309"/>
      <c r="K65" s="307"/>
    </row>
    <row r="66" spans="2:11" ht="15" customHeight="1">
      <c r="B66" s="305"/>
      <c r="C66" s="311"/>
      <c r="D66" s="314" t="s">
        <v>3046</v>
      </c>
      <c r="E66" s="314"/>
      <c r="F66" s="314"/>
      <c r="G66" s="314"/>
      <c r="H66" s="314"/>
      <c r="I66" s="314"/>
      <c r="J66" s="314"/>
      <c r="K66" s="307"/>
    </row>
    <row r="67" spans="2:11" ht="15" customHeight="1">
      <c r="B67" s="305"/>
      <c r="C67" s="311"/>
      <c r="D67" s="309" t="s">
        <v>3047</v>
      </c>
      <c r="E67" s="309"/>
      <c r="F67" s="309"/>
      <c r="G67" s="309"/>
      <c r="H67" s="309"/>
      <c r="I67" s="309"/>
      <c r="J67" s="309"/>
      <c r="K67" s="307"/>
    </row>
    <row r="68" spans="2:11" ht="15" customHeight="1">
      <c r="B68" s="305"/>
      <c r="C68" s="311"/>
      <c r="D68" s="309" t="s">
        <v>3048</v>
      </c>
      <c r="E68" s="309"/>
      <c r="F68" s="309"/>
      <c r="G68" s="309"/>
      <c r="H68" s="309"/>
      <c r="I68" s="309"/>
      <c r="J68" s="309"/>
      <c r="K68" s="307"/>
    </row>
    <row r="69" spans="2:11" ht="15" customHeight="1">
      <c r="B69" s="305"/>
      <c r="C69" s="311"/>
      <c r="D69" s="309" t="s">
        <v>3049</v>
      </c>
      <c r="E69" s="309"/>
      <c r="F69" s="309"/>
      <c r="G69" s="309"/>
      <c r="H69" s="309"/>
      <c r="I69" s="309"/>
      <c r="J69" s="309"/>
      <c r="K69" s="307"/>
    </row>
    <row r="70" spans="2:11" ht="15" customHeight="1">
      <c r="B70" s="305"/>
      <c r="C70" s="311"/>
      <c r="D70" s="309" t="s">
        <v>3050</v>
      </c>
      <c r="E70" s="309"/>
      <c r="F70" s="309"/>
      <c r="G70" s="309"/>
      <c r="H70" s="309"/>
      <c r="I70" s="309"/>
      <c r="J70" s="309"/>
      <c r="K70" s="307"/>
    </row>
    <row r="71" spans="2:11" ht="12.75" customHeight="1">
      <c r="B71" s="316"/>
      <c r="C71" s="317"/>
      <c r="D71" s="317"/>
      <c r="E71" s="317"/>
      <c r="F71" s="317"/>
      <c r="G71" s="317"/>
      <c r="H71" s="317"/>
      <c r="I71" s="317"/>
      <c r="J71" s="317"/>
      <c r="K71" s="318"/>
    </row>
    <row r="72" spans="2:11" ht="18.75" customHeight="1">
      <c r="B72" s="319"/>
      <c r="C72" s="319"/>
      <c r="D72" s="319"/>
      <c r="E72" s="319"/>
      <c r="F72" s="319"/>
      <c r="G72" s="319"/>
      <c r="H72" s="319"/>
      <c r="I72" s="319"/>
      <c r="J72" s="319"/>
      <c r="K72" s="320"/>
    </row>
    <row r="73" spans="2:11" ht="18.75" customHeight="1">
      <c r="B73" s="320"/>
      <c r="C73" s="320"/>
      <c r="D73" s="320"/>
      <c r="E73" s="320"/>
      <c r="F73" s="320"/>
      <c r="G73" s="320"/>
      <c r="H73" s="320"/>
      <c r="I73" s="320"/>
      <c r="J73" s="320"/>
      <c r="K73" s="320"/>
    </row>
    <row r="74" spans="2:11" ht="7.5" customHeight="1">
      <c r="B74" s="321"/>
      <c r="C74" s="322"/>
      <c r="D74" s="322"/>
      <c r="E74" s="322"/>
      <c r="F74" s="322"/>
      <c r="G74" s="322"/>
      <c r="H74" s="322"/>
      <c r="I74" s="322"/>
      <c r="J74" s="322"/>
      <c r="K74" s="323"/>
    </row>
    <row r="75" spans="2:11" ht="45" customHeight="1">
      <c r="B75" s="324"/>
      <c r="C75" s="325" t="s">
        <v>3051</v>
      </c>
      <c r="D75" s="325"/>
      <c r="E75" s="325"/>
      <c r="F75" s="325"/>
      <c r="G75" s="325"/>
      <c r="H75" s="325"/>
      <c r="I75" s="325"/>
      <c r="J75" s="325"/>
      <c r="K75" s="326"/>
    </row>
    <row r="76" spans="2:11" ht="17.25" customHeight="1">
      <c r="B76" s="324"/>
      <c r="C76" s="327" t="s">
        <v>3052</v>
      </c>
      <c r="D76" s="327"/>
      <c r="E76" s="327"/>
      <c r="F76" s="327" t="s">
        <v>3053</v>
      </c>
      <c r="G76" s="328"/>
      <c r="H76" s="327" t="s">
        <v>61</v>
      </c>
      <c r="I76" s="327" t="s">
        <v>64</v>
      </c>
      <c r="J76" s="327" t="s">
        <v>3054</v>
      </c>
      <c r="K76" s="326"/>
    </row>
    <row r="77" spans="2:11" ht="17.25" customHeight="1">
      <c r="B77" s="324"/>
      <c r="C77" s="329" t="s">
        <v>3055</v>
      </c>
      <c r="D77" s="329"/>
      <c r="E77" s="329"/>
      <c r="F77" s="330" t="s">
        <v>3056</v>
      </c>
      <c r="G77" s="331"/>
      <c r="H77" s="329"/>
      <c r="I77" s="329"/>
      <c r="J77" s="329" t="s">
        <v>3057</v>
      </c>
      <c r="K77" s="326"/>
    </row>
    <row r="78" spans="2:11" ht="5.25" customHeight="1">
      <c r="B78" s="324"/>
      <c r="C78" s="332"/>
      <c r="D78" s="332"/>
      <c r="E78" s="332"/>
      <c r="F78" s="332"/>
      <c r="G78" s="333"/>
      <c r="H78" s="332"/>
      <c r="I78" s="332"/>
      <c r="J78" s="332"/>
      <c r="K78" s="326"/>
    </row>
    <row r="79" spans="2:11" ht="15" customHeight="1">
      <c r="B79" s="324"/>
      <c r="C79" s="312" t="s">
        <v>60</v>
      </c>
      <c r="D79" s="332"/>
      <c r="E79" s="332"/>
      <c r="F79" s="334" t="s">
        <v>3058</v>
      </c>
      <c r="G79" s="333"/>
      <c r="H79" s="312" t="s">
        <v>3059</v>
      </c>
      <c r="I79" s="312" t="s">
        <v>3060</v>
      </c>
      <c r="J79" s="312">
        <v>20</v>
      </c>
      <c r="K79" s="326"/>
    </row>
    <row r="80" spans="2:11" ht="15" customHeight="1">
      <c r="B80" s="324"/>
      <c r="C80" s="312" t="s">
        <v>3061</v>
      </c>
      <c r="D80" s="312"/>
      <c r="E80" s="312"/>
      <c r="F80" s="334" t="s">
        <v>3058</v>
      </c>
      <c r="G80" s="333"/>
      <c r="H80" s="312" t="s">
        <v>3062</v>
      </c>
      <c r="I80" s="312" t="s">
        <v>3060</v>
      </c>
      <c r="J80" s="312">
        <v>120</v>
      </c>
      <c r="K80" s="326"/>
    </row>
    <row r="81" spans="2:11" ht="15" customHeight="1">
      <c r="B81" s="335"/>
      <c r="C81" s="312" t="s">
        <v>3063</v>
      </c>
      <c r="D81" s="312"/>
      <c r="E81" s="312"/>
      <c r="F81" s="334" t="s">
        <v>3064</v>
      </c>
      <c r="G81" s="333"/>
      <c r="H81" s="312" t="s">
        <v>3065</v>
      </c>
      <c r="I81" s="312" t="s">
        <v>3060</v>
      </c>
      <c r="J81" s="312">
        <v>50</v>
      </c>
      <c r="K81" s="326"/>
    </row>
    <row r="82" spans="2:11" ht="15" customHeight="1">
      <c r="B82" s="335"/>
      <c r="C82" s="312" t="s">
        <v>3066</v>
      </c>
      <c r="D82" s="312"/>
      <c r="E82" s="312"/>
      <c r="F82" s="334" t="s">
        <v>3058</v>
      </c>
      <c r="G82" s="333"/>
      <c r="H82" s="312" t="s">
        <v>3067</v>
      </c>
      <c r="I82" s="312" t="s">
        <v>3068</v>
      </c>
      <c r="J82" s="312"/>
      <c r="K82" s="326"/>
    </row>
    <row r="83" spans="2:11" ht="15" customHeight="1">
      <c r="B83" s="335"/>
      <c r="C83" s="336" t="s">
        <v>3069</v>
      </c>
      <c r="D83" s="336"/>
      <c r="E83" s="336"/>
      <c r="F83" s="337" t="s">
        <v>3064</v>
      </c>
      <c r="G83" s="336"/>
      <c r="H83" s="336" t="s">
        <v>3070</v>
      </c>
      <c r="I83" s="336" t="s">
        <v>3060</v>
      </c>
      <c r="J83" s="336">
        <v>15</v>
      </c>
      <c r="K83" s="326"/>
    </row>
    <row r="84" spans="2:11" ht="15" customHeight="1">
      <c r="B84" s="335"/>
      <c r="C84" s="336" t="s">
        <v>3071</v>
      </c>
      <c r="D84" s="336"/>
      <c r="E84" s="336"/>
      <c r="F84" s="337" t="s">
        <v>3064</v>
      </c>
      <c r="G84" s="336"/>
      <c r="H84" s="336" t="s">
        <v>3072</v>
      </c>
      <c r="I84" s="336" t="s">
        <v>3060</v>
      </c>
      <c r="J84" s="336">
        <v>15</v>
      </c>
      <c r="K84" s="326"/>
    </row>
    <row r="85" spans="2:11" ht="15" customHeight="1">
      <c r="B85" s="335"/>
      <c r="C85" s="336" t="s">
        <v>3073</v>
      </c>
      <c r="D85" s="336"/>
      <c r="E85" s="336"/>
      <c r="F85" s="337" t="s">
        <v>3064</v>
      </c>
      <c r="G85" s="336"/>
      <c r="H85" s="336" t="s">
        <v>3074</v>
      </c>
      <c r="I85" s="336" t="s">
        <v>3060</v>
      </c>
      <c r="J85" s="336">
        <v>20</v>
      </c>
      <c r="K85" s="326"/>
    </row>
    <row r="86" spans="2:11" ht="15" customHeight="1">
      <c r="B86" s="335"/>
      <c r="C86" s="336" t="s">
        <v>3075</v>
      </c>
      <c r="D86" s="336"/>
      <c r="E86" s="336"/>
      <c r="F86" s="337" t="s">
        <v>3064</v>
      </c>
      <c r="G86" s="336"/>
      <c r="H86" s="336" t="s">
        <v>3076</v>
      </c>
      <c r="I86" s="336" t="s">
        <v>3060</v>
      </c>
      <c r="J86" s="336">
        <v>20</v>
      </c>
      <c r="K86" s="326"/>
    </row>
    <row r="87" spans="2:11" ht="15" customHeight="1">
      <c r="B87" s="335"/>
      <c r="C87" s="312" t="s">
        <v>3077</v>
      </c>
      <c r="D87" s="312"/>
      <c r="E87" s="312"/>
      <c r="F87" s="334" t="s">
        <v>3064</v>
      </c>
      <c r="G87" s="333"/>
      <c r="H87" s="312" t="s">
        <v>3078</v>
      </c>
      <c r="I87" s="312" t="s">
        <v>3060</v>
      </c>
      <c r="J87" s="312">
        <v>50</v>
      </c>
      <c r="K87" s="326"/>
    </row>
    <row r="88" spans="2:11" ht="15" customHeight="1">
      <c r="B88" s="335"/>
      <c r="C88" s="312" t="s">
        <v>3079</v>
      </c>
      <c r="D88" s="312"/>
      <c r="E88" s="312"/>
      <c r="F88" s="334" t="s">
        <v>3064</v>
      </c>
      <c r="G88" s="333"/>
      <c r="H88" s="312" t="s">
        <v>3080</v>
      </c>
      <c r="I88" s="312" t="s">
        <v>3060</v>
      </c>
      <c r="J88" s="312">
        <v>20</v>
      </c>
      <c r="K88" s="326"/>
    </row>
    <row r="89" spans="2:11" ht="15" customHeight="1">
      <c r="B89" s="335"/>
      <c r="C89" s="312" t="s">
        <v>3081</v>
      </c>
      <c r="D89" s="312"/>
      <c r="E89" s="312"/>
      <c r="F89" s="334" t="s">
        <v>3064</v>
      </c>
      <c r="G89" s="333"/>
      <c r="H89" s="312" t="s">
        <v>3082</v>
      </c>
      <c r="I89" s="312" t="s">
        <v>3060</v>
      </c>
      <c r="J89" s="312">
        <v>20</v>
      </c>
      <c r="K89" s="326"/>
    </row>
    <row r="90" spans="2:11" ht="15" customHeight="1">
      <c r="B90" s="335"/>
      <c r="C90" s="312" t="s">
        <v>3083</v>
      </c>
      <c r="D90" s="312"/>
      <c r="E90" s="312"/>
      <c r="F90" s="334" t="s">
        <v>3064</v>
      </c>
      <c r="G90" s="333"/>
      <c r="H90" s="312" t="s">
        <v>3084</v>
      </c>
      <c r="I90" s="312" t="s">
        <v>3060</v>
      </c>
      <c r="J90" s="312">
        <v>50</v>
      </c>
      <c r="K90" s="326"/>
    </row>
    <row r="91" spans="2:11" ht="15" customHeight="1">
      <c r="B91" s="335"/>
      <c r="C91" s="312" t="s">
        <v>3085</v>
      </c>
      <c r="D91" s="312"/>
      <c r="E91" s="312"/>
      <c r="F91" s="334" t="s">
        <v>3064</v>
      </c>
      <c r="G91" s="333"/>
      <c r="H91" s="312" t="s">
        <v>3085</v>
      </c>
      <c r="I91" s="312" t="s">
        <v>3060</v>
      </c>
      <c r="J91" s="312">
        <v>50</v>
      </c>
      <c r="K91" s="326"/>
    </row>
    <row r="92" spans="2:11" ht="15" customHeight="1">
      <c r="B92" s="335"/>
      <c r="C92" s="312" t="s">
        <v>3086</v>
      </c>
      <c r="D92" s="312"/>
      <c r="E92" s="312"/>
      <c r="F92" s="334" t="s">
        <v>3064</v>
      </c>
      <c r="G92" s="333"/>
      <c r="H92" s="312" t="s">
        <v>3087</v>
      </c>
      <c r="I92" s="312" t="s">
        <v>3060</v>
      </c>
      <c r="J92" s="312">
        <v>255</v>
      </c>
      <c r="K92" s="326"/>
    </row>
    <row r="93" spans="2:11" ht="15" customHeight="1">
      <c r="B93" s="335"/>
      <c r="C93" s="312" t="s">
        <v>3088</v>
      </c>
      <c r="D93" s="312"/>
      <c r="E93" s="312"/>
      <c r="F93" s="334" t="s">
        <v>3058</v>
      </c>
      <c r="G93" s="333"/>
      <c r="H93" s="312" t="s">
        <v>3089</v>
      </c>
      <c r="I93" s="312" t="s">
        <v>3090</v>
      </c>
      <c r="J93" s="312"/>
      <c r="K93" s="326"/>
    </row>
    <row r="94" spans="2:11" ht="15" customHeight="1">
      <c r="B94" s="335"/>
      <c r="C94" s="312" t="s">
        <v>3091</v>
      </c>
      <c r="D94" s="312"/>
      <c r="E94" s="312"/>
      <c r="F94" s="334" t="s">
        <v>3058</v>
      </c>
      <c r="G94" s="333"/>
      <c r="H94" s="312" t="s">
        <v>3092</v>
      </c>
      <c r="I94" s="312" t="s">
        <v>3093</v>
      </c>
      <c r="J94" s="312"/>
      <c r="K94" s="326"/>
    </row>
    <row r="95" spans="2:11" ht="15" customHeight="1">
      <c r="B95" s="335"/>
      <c r="C95" s="312" t="s">
        <v>3094</v>
      </c>
      <c r="D95" s="312"/>
      <c r="E95" s="312"/>
      <c r="F95" s="334" t="s">
        <v>3058</v>
      </c>
      <c r="G95" s="333"/>
      <c r="H95" s="312" t="s">
        <v>3094</v>
      </c>
      <c r="I95" s="312" t="s">
        <v>3093</v>
      </c>
      <c r="J95" s="312"/>
      <c r="K95" s="326"/>
    </row>
    <row r="96" spans="2:11" ht="15" customHeight="1">
      <c r="B96" s="335"/>
      <c r="C96" s="312" t="s">
        <v>45</v>
      </c>
      <c r="D96" s="312"/>
      <c r="E96" s="312"/>
      <c r="F96" s="334" t="s">
        <v>3058</v>
      </c>
      <c r="G96" s="333"/>
      <c r="H96" s="312" t="s">
        <v>3095</v>
      </c>
      <c r="I96" s="312" t="s">
        <v>3093</v>
      </c>
      <c r="J96" s="312"/>
      <c r="K96" s="326"/>
    </row>
    <row r="97" spans="2:11" ht="15" customHeight="1">
      <c r="B97" s="335"/>
      <c r="C97" s="312" t="s">
        <v>55</v>
      </c>
      <c r="D97" s="312"/>
      <c r="E97" s="312"/>
      <c r="F97" s="334" t="s">
        <v>3058</v>
      </c>
      <c r="G97" s="333"/>
      <c r="H97" s="312" t="s">
        <v>3096</v>
      </c>
      <c r="I97" s="312" t="s">
        <v>3093</v>
      </c>
      <c r="J97" s="312"/>
      <c r="K97" s="326"/>
    </row>
    <row r="98" spans="2:11" ht="15" customHeight="1">
      <c r="B98" s="338"/>
      <c r="C98" s="339"/>
      <c r="D98" s="339"/>
      <c r="E98" s="339"/>
      <c r="F98" s="339"/>
      <c r="G98" s="339"/>
      <c r="H98" s="339"/>
      <c r="I98" s="339"/>
      <c r="J98" s="339"/>
      <c r="K98" s="340"/>
    </row>
    <row r="99" spans="2:11" ht="18.75" customHeight="1">
      <c r="B99" s="341"/>
      <c r="C99" s="342"/>
      <c r="D99" s="342"/>
      <c r="E99" s="342"/>
      <c r="F99" s="342"/>
      <c r="G99" s="342"/>
      <c r="H99" s="342"/>
      <c r="I99" s="342"/>
      <c r="J99" s="342"/>
      <c r="K99" s="341"/>
    </row>
    <row r="100" spans="2:11" ht="18.75" customHeight="1">
      <c r="B100" s="320"/>
      <c r="C100" s="320"/>
      <c r="D100" s="320"/>
      <c r="E100" s="320"/>
      <c r="F100" s="320"/>
      <c r="G100" s="320"/>
      <c r="H100" s="320"/>
      <c r="I100" s="320"/>
      <c r="J100" s="320"/>
      <c r="K100" s="320"/>
    </row>
    <row r="101" spans="2:11" ht="7.5" customHeight="1">
      <c r="B101" s="321"/>
      <c r="C101" s="322"/>
      <c r="D101" s="322"/>
      <c r="E101" s="322"/>
      <c r="F101" s="322"/>
      <c r="G101" s="322"/>
      <c r="H101" s="322"/>
      <c r="I101" s="322"/>
      <c r="J101" s="322"/>
      <c r="K101" s="323"/>
    </row>
    <row r="102" spans="2:11" ht="45" customHeight="1">
      <c r="B102" s="324"/>
      <c r="C102" s="325" t="s">
        <v>3097</v>
      </c>
      <c r="D102" s="325"/>
      <c r="E102" s="325"/>
      <c r="F102" s="325"/>
      <c r="G102" s="325"/>
      <c r="H102" s="325"/>
      <c r="I102" s="325"/>
      <c r="J102" s="325"/>
      <c r="K102" s="326"/>
    </row>
    <row r="103" spans="2:11" ht="17.25" customHeight="1">
      <c r="B103" s="324"/>
      <c r="C103" s="327" t="s">
        <v>3052</v>
      </c>
      <c r="D103" s="327"/>
      <c r="E103" s="327"/>
      <c r="F103" s="327" t="s">
        <v>3053</v>
      </c>
      <c r="G103" s="328"/>
      <c r="H103" s="327" t="s">
        <v>61</v>
      </c>
      <c r="I103" s="327" t="s">
        <v>64</v>
      </c>
      <c r="J103" s="327" t="s">
        <v>3054</v>
      </c>
      <c r="K103" s="326"/>
    </row>
    <row r="104" spans="2:11" ht="17.25" customHeight="1">
      <c r="B104" s="324"/>
      <c r="C104" s="329" t="s">
        <v>3055</v>
      </c>
      <c r="D104" s="329"/>
      <c r="E104" s="329"/>
      <c r="F104" s="330" t="s">
        <v>3056</v>
      </c>
      <c r="G104" s="331"/>
      <c r="H104" s="329"/>
      <c r="I104" s="329"/>
      <c r="J104" s="329" t="s">
        <v>3057</v>
      </c>
      <c r="K104" s="326"/>
    </row>
    <row r="105" spans="2:11" ht="5.25" customHeight="1">
      <c r="B105" s="324"/>
      <c r="C105" s="327"/>
      <c r="D105" s="327"/>
      <c r="E105" s="327"/>
      <c r="F105" s="327"/>
      <c r="G105" s="343"/>
      <c r="H105" s="327"/>
      <c r="I105" s="327"/>
      <c r="J105" s="327"/>
      <c r="K105" s="326"/>
    </row>
    <row r="106" spans="2:11" ht="15" customHeight="1">
      <c r="B106" s="324"/>
      <c r="C106" s="312" t="s">
        <v>60</v>
      </c>
      <c r="D106" s="332"/>
      <c r="E106" s="332"/>
      <c r="F106" s="334" t="s">
        <v>3058</v>
      </c>
      <c r="G106" s="343"/>
      <c r="H106" s="312" t="s">
        <v>3098</v>
      </c>
      <c r="I106" s="312" t="s">
        <v>3060</v>
      </c>
      <c r="J106" s="312">
        <v>20</v>
      </c>
      <c r="K106" s="326"/>
    </row>
    <row r="107" spans="2:11" ht="15" customHeight="1">
      <c r="B107" s="324"/>
      <c r="C107" s="312" t="s">
        <v>3061</v>
      </c>
      <c r="D107" s="312"/>
      <c r="E107" s="312"/>
      <c r="F107" s="334" t="s">
        <v>3058</v>
      </c>
      <c r="G107" s="312"/>
      <c r="H107" s="312" t="s">
        <v>3098</v>
      </c>
      <c r="I107" s="312" t="s">
        <v>3060</v>
      </c>
      <c r="J107" s="312">
        <v>120</v>
      </c>
      <c r="K107" s="326"/>
    </row>
    <row r="108" spans="2:11" ht="15" customHeight="1">
      <c r="B108" s="335"/>
      <c r="C108" s="312" t="s">
        <v>3063</v>
      </c>
      <c r="D108" s="312"/>
      <c r="E108" s="312"/>
      <c r="F108" s="334" t="s">
        <v>3064</v>
      </c>
      <c r="G108" s="312"/>
      <c r="H108" s="312" t="s">
        <v>3098</v>
      </c>
      <c r="I108" s="312" t="s">
        <v>3060</v>
      </c>
      <c r="J108" s="312">
        <v>50</v>
      </c>
      <c r="K108" s="326"/>
    </row>
    <row r="109" spans="2:11" ht="15" customHeight="1">
      <c r="B109" s="335"/>
      <c r="C109" s="312" t="s">
        <v>3066</v>
      </c>
      <c r="D109" s="312"/>
      <c r="E109" s="312"/>
      <c r="F109" s="334" t="s">
        <v>3058</v>
      </c>
      <c r="G109" s="312"/>
      <c r="H109" s="312" t="s">
        <v>3098</v>
      </c>
      <c r="I109" s="312" t="s">
        <v>3068</v>
      </c>
      <c r="J109" s="312"/>
      <c r="K109" s="326"/>
    </row>
    <row r="110" spans="2:11" ht="15" customHeight="1">
      <c r="B110" s="335"/>
      <c r="C110" s="312" t="s">
        <v>3077</v>
      </c>
      <c r="D110" s="312"/>
      <c r="E110" s="312"/>
      <c r="F110" s="334" t="s">
        <v>3064</v>
      </c>
      <c r="G110" s="312"/>
      <c r="H110" s="312" t="s">
        <v>3098</v>
      </c>
      <c r="I110" s="312" t="s">
        <v>3060</v>
      </c>
      <c r="J110" s="312">
        <v>50</v>
      </c>
      <c r="K110" s="326"/>
    </row>
    <row r="111" spans="2:11" ht="15" customHeight="1">
      <c r="B111" s="335"/>
      <c r="C111" s="312" t="s">
        <v>3085</v>
      </c>
      <c r="D111" s="312"/>
      <c r="E111" s="312"/>
      <c r="F111" s="334" t="s">
        <v>3064</v>
      </c>
      <c r="G111" s="312"/>
      <c r="H111" s="312" t="s">
        <v>3098</v>
      </c>
      <c r="I111" s="312" t="s">
        <v>3060</v>
      </c>
      <c r="J111" s="312">
        <v>50</v>
      </c>
      <c r="K111" s="326"/>
    </row>
    <row r="112" spans="2:11" ht="15" customHeight="1">
      <c r="B112" s="335"/>
      <c r="C112" s="312" t="s">
        <v>3083</v>
      </c>
      <c r="D112" s="312"/>
      <c r="E112" s="312"/>
      <c r="F112" s="334" t="s">
        <v>3064</v>
      </c>
      <c r="G112" s="312"/>
      <c r="H112" s="312" t="s">
        <v>3098</v>
      </c>
      <c r="I112" s="312" t="s">
        <v>3060</v>
      </c>
      <c r="J112" s="312">
        <v>50</v>
      </c>
      <c r="K112" s="326"/>
    </row>
    <row r="113" spans="2:11" ht="15" customHeight="1">
      <c r="B113" s="335"/>
      <c r="C113" s="312" t="s">
        <v>60</v>
      </c>
      <c r="D113" s="312"/>
      <c r="E113" s="312"/>
      <c r="F113" s="334" t="s">
        <v>3058</v>
      </c>
      <c r="G113" s="312"/>
      <c r="H113" s="312" t="s">
        <v>3099</v>
      </c>
      <c r="I113" s="312" t="s">
        <v>3060</v>
      </c>
      <c r="J113" s="312">
        <v>20</v>
      </c>
      <c r="K113" s="326"/>
    </row>
    <row r="114" spans="2:11" ht="15" customHeight="1">
      <c r="B114" s="335"/>
      <c r="C114" s="312" t="s">
        <v>3100</v>
      </c>
      <c r="D114" s="312"/>
      <c r="E114" s="312"/>
      <c r="F114" s="334" t="s">
        <v>3058</v>
      </c>
      <c r="G114" s="312"/>
      <c r="H114" s="312" t="s">
        <v>3101</v>
      </c>
      <c r="I114" s="312" t="s">
        <v>3060</v>
      </c>
      <c r="J114" s="312">
        <v>120</v>
      </c>
      <c r="K114" s="326"/>
    </row>
    <row r="115" spans="2:11" ht="15" customHeight="1">
      <c r="B115" s="335"/>
      <c r="C115" s="312" t="s">
        <v>45</v>
      </c>
      <c r="D115" s="312"/>
      <c r="E115" s="312"/>
      <c r="F115" s="334" t="s">
        <v>3058</v>
      </c>
      <c r="G115" s="312"/>
      <c r="H115" s="312" t="s">
        <v>3102</v>
      </c>
      <c r="I115" s="312" t="s">
        <v>3093</v>
      </c>
      <c r="J115" s="312"/>
      <c r="K115" s="326"/>
    </row>
    <row r="116" spans="2:11" ht="15" customHeight="1">
      <c r="B116" s="335"/>
      <c r="C116" s="312" t="s">
        <v>55</v>
      </c>
      <c r="D116" s="312"/>
      <c r="E116" s="312"/>
      <c r="F116" s="334" t="s">
        <v>3058</v>
      </c>
      <c r="G116" s="312"/>
      <c r="H116" s="312" t="s">
        <v>3103</v>
      </c>
      <c r="I116" s="312" t="s">
        <v>3093</v>
      </c>
      <c r="J116" s="312"/>
      <c r="K116" s="326"/>
    </row>
    <row r="117" spans="2:11" ht="15" customHeight="1">
      <c r="B117" s="335"/>
      <c r="C117" s="312" t="s">
        <v>64</v>
      </c>
      <c r="D117" s="312"/>
      <c r="E117" s="312"/>
      <c r="F117" s="334" t="s">
        <v>3058</v>
      </c>
      <c r="G117" s="312"/>
      <c r="H117" s="312" t="s">
        <v>3104</v>
      </c>
      <c r="I117" s="312" t="s">
        <v>3105</v>
      </c>
      <c r="J117" s="312"/>
      <c r="K117" s="326"/>
    </row>
    <row r="118" spans="2:11" ht="15" customHeight="1">
      <c r="B118" s="338"/>
      <c r="C118" s="344"/>
      <c r="D118" s="344"/>
      <c r="E118" s="344"/>
      <c r="F118" s="344"/>
      <c r="G118" s="344"/>
      <c r="H118" s="344"/>
      <c r="I118" s="344"/>
      <c r="J118" s="344"/>
      <c r="K118" s="340"/>
    </row>
    <row r="119" spans="2:11" ht="18.75" customHeight="1">
      <c r="B119" s="345"/>
      <c r="C119" s="309"/>
      <c r="D119" s="309"/>
      <c r="E119" s="309"/>
      <c r="F119" s="346"/>
      <c r="G119" s="309"/>
      <c r="H119" s="309"/>
      <c r="I119" s="309"/>
      <c r="J119" s="309"/>
      <c r="K119" s="345"/>
    </row>
    <row r="120" spans="2:11" ht="18.75" customHeight="1">
      <c r="B120" s="320"/>
      <c r="C120" s="320"/>
      <c r="D120" s="320"/>
      <c r="E120" s="320"/>
      <c r="F120" s="320"/>
      <c r="G120" s="320"/>
      <c r="H120" s="320"/>
      <c r="I120" s="320"/>
      <c r="J120" s="320"/>
      <c r="K120" s="320"/>
    </row>
    <row r="121" spans="2:11" ht="7.5" customHeight="1">
      <c r="B121" s="347"/>
      <c r="C121" s="348"/>
      <c r="D121" s="348"/>
      <c r="E121" s="348"/>
      <c r="F121" s="348"/>
      <c r="G121" s="348"/>
      <c r="H121" s="348"/>
      <c r="I121" s="348"/>
      <c r="J121" s="348"/>
      <c r="K121" s="349"/>
    </row>
    <row r="122" spans="2:11" ht="45" customHeight="1">
      <c r="B122" s="350"/>
      <c r="C122" s="303" t="s">
        <v>3106</v>
      </c>
      <c r="D122" s="303"/>
      <c r="E122" s="303"/>
      <c r="F122" s="303"/>
      <c r="G122" s="303"/>
      <c r="H122" s="303"/>
      <c r="I122" s="303"/>
      <c r="J122" s="303"/>
      <c r="K122" s="351"/>
    </row>
    <row r="123" spans="2:11" ht="17.25" customHeight="1">
      <c r="B123" s="352"/>
      <c r="C123" s="327" t="s">
        <v>3052</v>
      </c>
      <c r="D123" s="327"/>
      <c r="E123" s="327"/>
      <c r="F123" s="327" t="s">
        <v>3053</v>
      </c>
      <c r="G123" s="328"/>
      <c r="H123" s="327" t="s">
        <v>61</v>
      </c>
      <c r="I123" s="327" t="s">
        <v>64</v>
      </c>
      <c r="J123" s="327" t="s">
        <v>3054</v>
      </c>
      <c r="K123" s="353"/>
    </row>
    <row r="124" spans="2:11" ht="17.25" customHeight="1">
      <c r="B124" s="352"/>
      <c r="C124" s="329" t="s">
        <v>3055</v>
      </c>
      <c r="D124" s="329"/>
      <c r="E124" s="329"/>
      <c r="F124" s="330" t="s">
        <v>3056</v>
      </c>
      <c r="G124" s="331"/>
      <c r="H124" s="329"/>
      <c r="I124" s="329"/>
      <c r="J124" s="329" t="s">
        <v>3057</v>
      </c>
      <c r="K124" s="353"/>
    </row>
    <row r="125" spans="2:11" ht="5.25" customHeight="1">
      <c r="B125" s="354"/>
      <c r="C125" s="332"/>
      <c r="D125" s="332"/>
      <c r="E125" s="332"/>
      <c r="F125" s="332"/>
      <c r="G125" s="312"/>
      <c r="H125" s="332"/>
      <c r="I125" s="332"/>
      <c r="J125" s="332"/>
      <c r="K125" s="355"/>
    </row>
    <row r="126" spans="2:11" ht="15" customHeight="1">
      <c r="B126" s="354"/>
      <c r="C126" s="312" t="s">
        <v>3061</v>
      </c>
      <c r="D126" s="332"/>
      <c r="E126" s="332"/>
      <c r="F126" s="334" t="s">
        <v>3058</v>
      </c>
      <c r="G126" s="312"/>
      <c r="H126" s="312" t="s">
        <v>3098</v>
      </c>
      <c r="I126" s="312" t="s">
        <v>3060</v>
      </c>
      <c r="J126" s="312">
        <v>120</v>
      </c>
      <c r="K126" s="356"/>
    </row>
    <row r="127" spans="2:11" ht="15" customHeight="1">
      <c r="B127" s="354"/>
      <c r="C127" s="312" t="s">
        <v>3107</v>
      </c>
      <c r="D127" s="312"/>
      <c r="E127" s="312"/>
      <c r="F127" s="334" t="s">
        <v>3058</v>
      </c>
      <c r="G127" s="312"/>
      <c r="H127" s="312" t="s">
        <v>3108</v>
      </c>
      <c r="I127" s="312" t="s">
        <v>3060</v>
      </c>
      <c r="J127" s="312" t="s">
        <v>3109</v>
      </c>
      <c r="K127" s="356"/>
    </row>
    <row r="128" spans="2:11" ht="15" customHeight="1">
      <c r="B128" s="354"/>
      <c r="C128" s="312" t="s">
        <v>3006</v>
      </c>
      <c r="D128" s="312"/>
      <c r="E128" s="312"/>
      <c r="F128" s="334" t="s">
        <v>3058</v>
      </c>
      <c r="G128" s="312"/>
      <c r="H128" s="312" t="s">
        <v>3110</v>
      </c>
      <c r="I128" s="312" t="s">
        <v>3060</v>
      </c>
      <c r="J128" s="312" t="s">
        <v>3109</v>
      </c>
      <c r="K128" s="356"/>
    </row>
    <row r="129" spans="2:11" ht="15" customHeight="1">
      <c r="B129" s="354"/>
      <c r="C129" s="312" t="s">
        <v>3069</v>
      </c>
      <c r="D129" s="312"/>
      <c r="E129" s="312"/>
      <c r="F129" s="334" t="s">
        <v>3064</v>
      </c>
      <c r="G129" s="312"/>
      <c r="H129" s="312" t="s">
        <v>3070</v>
      </c>
      <c r="I129" s="312" t="s">
        <v>3060</v>
      </c>
      <c r="J129" s="312">
        <v>15</v>
      </c>
      <c r="K129" s="356"/>
    </row>
    <row r="130" spans="2:11" ht="15" customHeight="1">
      <c r="B130" s="354"/>
      <c r="C130" s="336" t="s">
        <v>3071</v>
      </c>
      <c r="D130" s="336"/>
      <c r="E130" s="336"/>
      <c r="F130" s="337" t="s">
        <v>3064</v>
      </c>
      <c r="G130" s="336"/>
      <c r="H130" s="336" t="s">
        <v>3072</v>
      </c>
      <c r="I130" s="336" t="s">
        <v>3060</v>
      </c>
      <c r="J130" s="336">
        <v>15</v>
      </c>
      <c r="K130" s="356"/>
    </row>
    <row r="131" spans="2:11" ht="15" customHeight="1">
      <c r="B131" s="354"/>
      <c r="C131" s="336" t="s">
        <v>3073</v>
      </c>
      <c r="D131" s="336"/>
      <c r="E131" s="336"/>
      <c r="F131" s="337" t="s">
        <v>3064</v>
      </c>
      <c r="G131" s="336"/>
      <c r="H131" s="336" t="s">
        <v>3074</v>
      </c>
      <c r="I131" s="336" t="s">
        <v>3060</v>
      </c>
      <c r="J131" s="336">
        <v>20</v>
      </c>
      <c r="K131" s="356"/>
    </row>
    <row r="132" spans="2:11" ht="15" customHeight="1">
      <c r="B132" s="354"/>
      <c r="C132" s="336" t="s">
        <v>3075</v>
      </c>
      <c r="D132" s="336"/>
      <c r="E132" s="336"/>
      <c r="F132" s="337" t="s">
        <v>3064</v>
      </c>
      <c r="G132" s="336"/>
      <c r="H132" s="336" t="s">
        <v>3076</v>
      </c>
      <c r="I132" s="336" t="s">
        <v>3060</v>
      </c>
      <c r="J132" s="336">
        <v>20</v>
      </c>
      <c r="K132" s="356"/>
    </row>
    <row r="133" spans="2:11" ht="15" customHeight="1">
      <c r="B133" s="354"/>
      <c r="C133" s="312" t="s">
        <v>3063</v>
      </c>
      <c r="D133" s="312"/>
      <c r="E133" s="312"/>
      <c r="F133" s="334" t="s">
        <v>3064</v>
      </c>
      <c r="G133" s="312"/>
      <c r="H133" s="312" t="s">
        <v>3098</v>
      </c>
      <c r="I133" s="312" t="s">
        <v>3060</v>
      </c>
      <c r="J133" s="312">
        <v>50</v>
      </c>
      <c r="K133" s="356"/>
    </row>
    <row r="134" spans="2:11" ht="15" customHeight="1">
      <c r="B134" s="354"/>
      <c r="C134" s="312" t="s">
        <v>3077</v>
      </c>
      <c r="D134" s="312"/>
      <c r="E134" s="312"/>
      <c r="F134" s="334" t="s">
        <v>3064</v>
      </c>
      <c r="G134" s="312"/>
      <c r="H134" s="312" t="s">
        <v>3098</v>
      </c>
      <c r="I134" s="312" t="s">
        <v>3060</v>
      </c>
      <c r="J134" s="312">
        <v>50</v>
      </c>
      <c r="K134" s="356"/>
    </row>
    <row r="135" spans="2:11" ht="15" customHeight="1">
      <c r="B135" s="354"/>
      <c r="C135" s="312" t="s">
        <v>3083</v>
      </c>
      <c r="D135" s="312"/>
      <c r="E135" s="312"/>
      <c r="F135" s="334" t="s">
        <v>3064</v>
      </c>
      <c r="G135" s="312"/>
      <c r="H135" s="312" t="s">
        <v>3098</v>
      </c>
      <c r="I135" s="312" t="s">
        <v>3060</v>
      </c>
      <c r="J135" s="312">
        <v>50</v>
      </c>
      <c r="K135" s="356"/>
    </row>
    <row r="136" spans="2:11" ht="15" customHeight="1">
      <c r="B136" s="354"/>
      <c r="C136" s="312" t="s">
        <v>3085</v>
      </c>
      <c r="D136" s="312"/>
      <c r="E136" s="312"/>
      <c r="F136" s="334" t="s">
        <v>3064</v>
      </c>
      <c r="G136" s="312"/>
      <c r="H136" s="312" t="s">
        <v>3098</v>
      </c>
      <c r="I136" s="312" t="s">
        <v>3060</v>
      </c>
      <c r="J136" s="312">
        <v>50</v>
      </c>
      <c r="K136" s="356"/>
    </row>
    <row r="137" spans="2:11" ht="15" customHeight="1">
      <c r="B137" s="354"/>
      <c r="C137" s="312" t="s">
        <v>3086</v>
      </c>
      <c r="D137" s="312"/>
      <c r="E137" s="312"/>
      <c r="F137" s="334" t="s">
        <v>3064</v>
      </c>
      <c r="G137" s="312"/>
      <c r="H137" s="312" t="s">
        <v>3111</v>
      </c>
      <c r="I137" s="312" t="s">
        <v>3060</v>
      </c>
      <c r="J137" s="312">
        <v>255</v>
      </c>
      <c r="K137" s="356"/>
    </row>
    <row r="138" spans="2:11" ht="15" customHeight="1">
      <c r="B138" s="354"/>
      <c r="C138" s="312" t="s">
        <v>3088</v>
      </c>
      <c r="D138" s="312"/>
      <c r="E138" s="312"/>
      <c r="F138" s="334" t="s">
        <v>3058</v>
      </c>
      <c r="G138" s="312"/>
      <c r="H138" s="312" t="s">
        <v>3112</v>
      </c>
      <c r="I138" s="312" t="s">
        <v>3090</v>
      </c>
      <c r="J138" s="312"/>
      <c r="K138" s="356"/>
    </row>
    <row r="139" spans="2:11" ht="15" customHeight="1">
      <c r="B139" s="354"/>
      <c r="C139" s="312" t="s">
        <v>3091</v>
      </c>
      <c r="D139" s="312"/>
      <c r="E139" s="312"/>
      <c r="F139" s="334" t="s">
        <v>3058</v>
      </c>
      <c r="G139" s="312"/>
      <c r="H139" s="312" t="s">
        <v>3113</v>
      </c>
      <c r="I139" s="312" t="s">
        <v>3093</v>
      </c>
      <c r="J139" s="312"/>
      <c r="K139" s="356"/>
    </row>
    <row r="140" spans="2:11" ht="15" customHeight="1">
      <c r="B140" s="354"/>
      <c r="C140" s="312" t="s">
        <v>3094</v>
      </c>
      <c r="D140" s="312"/>
      <c r="E140" s="312"/>
      <c r="F140" s="334" t="s">
        <v>3058</v>
      </c>
      <c r="G140" s="312"/>
      <c r="H140" s="312" t="s">
        <v>3094</v>
      </c>
      <c r="I140" s="312" t="s">
        <v>3093</v>
      </c>
      <c r="J140" s="312"/>
      <c r="K140" s="356"/>
    </row>
    <row r="141" spans="2:11" ht="15" customHeight="1">
      <c r="B141" s="354"/>
      <c r="C141" s="312" t="s">
        <v>45</v>
      </c>
      <c r="D141" s="312"/>
      <c r="E141" s="312"/>
      <c r="F141" s="334" t="s">
        <v>3058</v>
      </c>
      <c r="G141" s="312"/>
      <c r="H141" s="312" t="s">
        <v>3114</v>
      </c>
      <c r="I141" s="312" t="s">
        <v>3093</v>
      </c>
      <c r="J141" s="312"/>
      <c r="K141" s="356"/>
    </row>
    <row r="142" spans="2:11" ht="15" customHeight="1">
      <c r="B142" s="354"/>
      <c r="C142" s="312" t="s">
        <v>3115</v>
      </c>
      <c r="D142" s="312"/>
      <c r="E142" s="312"/>
      <c r="F142" s="334" t="s">
        <v>3058</v>
      </c>
      <c r="G142" s="312"/>
      <c r="H142" s="312" t="s">
        <v>3116</v>
      </c>
      <c r="I142" s="312" t="s">
        <v>3093</v>
      </c>
      <c r="J142" s="312"/>
      <c r="K142" s="356"/>
    </row>
    <row r="143" spans="2:11" ht="15" customHeight="1">
      <c r="B143" s="357"/>
      <c r="C143" s="358"/>
      <c r="D143" s="358"/>
      <c r="E143" s="358"/>
      <c r="F143" s="358"/>
      <c r="G143" s="358"/>
      <c r="H143" s="358"/>
      <c r="I143" s="358"/>
      <c r="J143" s="358"/>
      <c r="K143" s="359"/>
    </row>
    <row r="144" spans="2:11" ht="18.75" customHeight="1">
      <c r="B144" s="309"/>
      <c r="C144" s="309"/>
      <c r="D144" s="309"/>
      <c r="E144" s="309"/>
      <c r="F144" s="346"/>
      <c r="G144" s="309"/>
      <c r="H144" s="309"/>
      <c r="I144" s="309"/>
      <c r="J144" s="309"/>
      <c r="K144" s="309"/>
    </row>
    <row r="145" spans="2:11" ht="18.75" customHeight="1">
      <c r="B145" s="320"/>
      <c r="C145" s="320"/>
      <c r="D145" s="320"/>
      <c r="E145" s="320"/>
      <c r="F145" s="320"/>
      <c r="G145" s="320"/>
      <c r="H145" s="320"/>
      <c r="I145" s="320"/>
      <c r="J145" s="320"/>
      <c r="K145" s="320"/>
    </row>
    <row r="146" spans="2:11" ht="7.5" customHeight="1">
      <c r="B146" s="321"/>
      <c r="C146" s="322"/>
      <c r="D146" s="322"/>
      <c r="E146" s="322"/>
      <c r="F146" s="322"/>
      <c r="G146" s="322"/>
      <c r="H146" s="322"/>
      <c r="I146" s="322"/>
      <c r="J146" s="322"/>
      <c r="K146" s="323"/>
    </row>
    <row r="147" spans="2:11" ht="45" customHeight="1">
      <c r="B147" s="324"/>
      <c r="C147" s="325" t="s">
        <v>3117</v>
      </c>
      <c r="D147" s="325"/>
      <c r="E147" s="325"/>
      <c r="F147" s="325"/>
      <c r="G147" s="325"/>
      <c r="H147" s="325"/>
      <c r="I147" s="325"/>
      <c r="J147" s="325"/>
      <c r="K147" s="326"/>
    </row>
    <row r="148" spans="2:11" ht="17.25" customHeight="1">
      <c r="B148" s="324"/>
      <c r="C148" s="327" t="s">
        <v>3052</v>
      </c>
      <c r="D148" s="327"/>
      <c r="E148" s="327"/>
      <c r="F148" s="327" t="s">
        <v>3053</v>
      </c>
      <c r="G148" s="328"/>
      <c r="H148" s="327" t="s">
        <v>61</v>
      </c>
      <c r="I148" s="327" t="s">
        <v>64</v>
      </c>
      <c r="J148" s="327" t="s">
        <v>3054</v>
      </c>
      <c r="K148" s="326"/>
    </row>
    <row r="149" spans="2:11" ht="17.25" customHeight="1">
      <c r="B149" s="324"/>
      <c r="C149" s="329" t="s">
        <v>3055</v>
      </c>
      <c r="D149" s="329"/>
      <c r="E149" s="329"/>
      <c r="F149" s="330" t="s">
        <v>3056</v>
      </c>
      <c r="G149" s="331"/>
      <c r="H149" s="329"/>
      <c r="I149" s="329"/>
      <c r="J149" s="329" t="s">
        <v>3057</v>
      </c>
      <c r="K149" s="326"/>
    </row>
    <row r="150" spans="2:11" ht="5.25" customHeight="1">
      <c r="B150" s="335"/>
      <c r="C150" s="332"/>
      <c r="D150" s="332"/>
      <c r="E150" s="332"/>
      <c r="F150" s="332"/>
      <c r="G150" s="333"/>
      <c r="H150" s="332"/>
      <c r="I150" s="332"/>
      <c r="J150" s="332"/>
      <c r="K150" s="356"/>
    </row>
    <row r="151" spans="2:11" ht="15" customHeight="1">
      <c r="B151" s="335"/>
      <c r="C151" s="360" t="s">
        <v>3061</v>
      </c>
      <c r="D151" s="312"/>
      <c r="E151" s="312"/>
      <c r="F151" s="361" t="s">
        <v>3058</v>
      </c>
      <c r="G151" s="312"/>
      <c r="H151" s="360" t="s">
        <v>3098</v>
      </c>
      <c r="I151" s="360" t="s">
        <v>3060</v>
      </c>
      <c r="J151" s="360">
        <v>120</v>
      </c>
      <c r="K151" s="356"/>
    </row>
    <row r="152" spans="2:11" ht="15" customHeight="1">
      <c r="B152" s="335"/>
      <c r="C152" s="360" t="s">
        <v>3107</v>
      </c>
      <c r="D152" s="312"/>
      <c r="E152" s="312"/>
      <c r="F152" s="361" t="s">
        <v>3058</v>
      </c>
      <c r="G152" s="312"/>
      <c r="H152" s="360" t="s">
        <v>3118</v>
      </c>
      <c r="I152" s="360" t="s">
        <v>3060</v>
      </c>
      <c r="J152" s="360" t="s">
        <v>3109</v>
      </c>
      <c r="K152" s="356"/>
    </row>
    <row r="153" spans="2:11" ht="15" customHeight="1">
      <c r="B153" s="335"/>
      <c r="C153" s="360" t="s">
        <v>3006</v>
      </c>
      <c r="D153" s="312"/>
      <c r="E153" s="312"/>
      <c r="F153" s="361" t="s">
        <v>3058</v>
      </c>
      <c r="G153" s="312"/>
      <c r="H153" s="360" t="s">
        <v>3119</v>
      </c>
      <c r="I153" s="360" t="s">
        <v>3060</v>
      </c>
      <c r="J153" s="360" t="s">
        <v>3109</v>
      </c>
      <c r="K153" s="356"/>
    </row>
    <row r="154" spans="2:11" ht="15" customHeight="1">
      <c r="B154" s="335"/>
      <c r="C154" s="360" t="s">
        <v>3063</v>
      </c>
      <c r="D154" s="312"/>
      <c r="E154" s="312"/>
      <c r="F154" s="361" t="s">
        <v>3064</v>
      </c>
      <c r="G154" s="312"/>
      <c r="H154" s="360" t="s">
        <v>3098</v>
      </c>
      <c r="I154" s="360" t="s">
        <v>3060</v>
      </c>
      <c r="J154" s="360">
        <v>50</v>
      </c>
      <c r="K154" s="356"/>
    </row>
    <row r="155" spans="2:11" ht="15" customHeight="1">
      <c r="B155" s="335"/>
      <c r="C155" s="360" t="s">
        <v>3066</v>
      </c>
      <c r="D155" s="312"/>
      <c r="E155" s="312"/>
      <c r="F155" s="361" t="s">
        <v>3058</v>
      </c>
      <c r="G155" s="312"/>
      <c r="H155" s="360" t="s">
        <v>3098</v>
      </c>
      <c r="I155" s="360" t="s">
        <v>3068</v>
      </c>
      <c r="J155" s="360"/>
      <c r="K155" s="356"/>
    </row>
    <row r="156" spans="2:11" ht="15" customHeight="1">
      <c r="B156" s="335"/>
      <c r="C156" s="360" t="s">
        <v>3077</v>
      </c>
      <c r="D156" s="312"/>
      <c r="E156" s="312"/>
      <c r="F156" s="361" t="s">
        <v>3064</v>
      </c>
      <c r="G156" s="312"/>
      <c r="H156" s="360" t="s">
        <v>3098</v>
      </c>
      <c r="I156" s="360" t="s">
        <v>3060</v>
      </c>
      <c r="J156" s="360">
        <v>50</v>
      </c>
      <c r="K156" s="356"/>
    </row>
    <row r="157" spans="2:11" ht="15" customHeight="1">
      <c r="B157" s="335"/>
      <c r="C157" s="360" t="s">
        <v>3085</v>
      </c>
      <c r="D157" s="312"/>
      <c r="E157" s="312"/>
      <c r="F157" s="361" t="s">
        <v>3064</v>
      </c>
      <c r="G157" s="312"/>
      <c r="H157" s="360" t="s">
        <v>3098</v>
      </c>
      <c r="I157" s="360" t="s">
        <v>3060</v>
      </c>
      <c r="J157" s="360">
        <v>50</v>
      </c>
      <c r="K157" s="356"/>
    </row>
    <row r="158" spans="2:11" ht="15" customHeight="1">
      <c r="B158" s="335"/>
      <c r="C158" s="360" t="s">
        <v>3083</v>
      </c>
      <c r="D158" s="312"/>
      <c r="E158" s="312"/>
      <c r="F158" s="361" t="s">
        <v>3064</v>
      </c>
      <c r="G158" s="312"/>
      <c r="H158" s="360" t="s">
        <v>3098</v>
      </c>
      <c r="I158" s="360" t="s">
        <v>3060</v>
      </c>
      <c r="J158" s="360">
        <v>50</v>
      </c>
      <c r="K158" s="356"/>
    </row>
    <row r="159" spans="2:11" ht="15" customHeight="1">
      <c r="B159" s="335"/>
      <c r="C159" s="360" t="s">
        <v>149</v>
      </c>
      <c r="D159" s="312"/>
      <c r="E159" s="312"/>
      <c r="F159" s="361" t="s">
        <v>3058</v>
      </c>
      <c r="G159" s="312"/>
      <c r="H159" s="360" t="s">
        <v>3120</v>
      </c>
      <c r="I159" s="360" t="s">
        <v>3060</v>
      </c>
      <c r="J159" s="360" t="s">
        <v>3121</v>
      </c>
      <c r="K159" s="356"/>
    </row>
    <row r="160" spans="2:11" ht="15" customHeight="1">
      <c r="B160" s="335"/>
      <c r="C160" s="360" t="s">
        <v>3122</v>
      </c>
      <c r="D160" s="312"/>
      <c r="E160" s="312"/>
      <c r="F160" s="361" t="s">
        <v>3058</v>
      </c>
      <c r="G160" s="312"/>
      <c r="H160" s="360" t="s">
        <v>3123</v>
      </c>
      <c r="I160" s="360" t="s">
        <v>3093</v>
      </c>
      <c r="J160" s="360"/>
      <c r="K160" s="356"/>
    </row>
    <row r="161" spans="2:11" ht="15" customHeight="1">
      <c r="B161" s="362"/>
      <c r="C161" s="344"/>
      <c r="D161" s="344"/>
      <c r="E161" s="344"/>
      <c r="F161" s="344"/>
      <c r="G161" s="344"/>
      <c r="H161" s="344"/>
      <c r="I161" s="344"/>
      <c r="J161" s="344"/>
      <c r="K161" s="363"/>
    </row>
    <row r="162" spans="2:11" ht="18.75" customHeight="1">
      <c r="B162" s="309"/>
      <c r="C162" s="312"/>
      <c r="D162" s="312"/>
      <c r="E162" s="312"/>
      <c r="F162" s="334"/>
      <c r="G162" s="312"/>
      <c r="H162" s="312"/>
      <c r="I162" s="312"/>
      <c r="J162" s="312"/>
      <c r="K162" s="309"/>
    </row>
    <row r="163" spans="2:11" ht="18.75" customHeight="1">
      <c r="B163" s="320"/>
      <c r="C163" s="320"/>
      <c r="D163" s="320"/>
      <c r="E163" s="320"/>
      <c r="F163" s="320"/>
      <c r="G163" s="320"/>
      <c r="H163" s="320"/>
      <c r="I163" s="320"/>
      <c r="J163" s="320"/>
      <c r="K163" s="320"/>
    </row>
    <row r="164" spans="2:11" ht="7.5" customHeight="1">
      <c r="B164" s="299"/>
      <c r="C164" s="300"/>
      <c r="D164" s="300"/>
      <c r="E164" s="300"/>
      <c r="F164" s="300"/>
      <c r="G164" s="300"/>
      <c r="H164" s="300"/>
      <c r="I164" s="300"/>
      <c r="J164" s="300"/>
      <c r="K164" s="301"/>
    </row>
    <row r="165" spans="2:11" ht="45" customHeight="1">
      <c r="B165" s="302"/>
      <c r="C165" s="303" t="s">
        <v>3124</v>
      </c>
      <c r="D165" s="303"/>
      <c r="E165" s="303"/>
      <c r="F165" s="303"/>
      <c r="G165" s="303"/>
      <c r="H165" s="303"/>
      <c r="I165" s="303"/>
      <c r="J165" s="303"/>
      <c r="K165" s="304"/>
    </row>
    <row r="166" spans="2:11" ht="17.25" customHeight="1">
      <c r="B166" s="302"/>
      <c r="C166" s="327" t="s">
        <v>3052</v>
      </c>
      <c r="D166" s="327"/>
      <c r="E166" s="327"/>
      <c r="F166" s="327" t="s">
        <v>3053</v>
      </c>
      <c r="G166" s="364"/>
      <c r="H166" s="365" t="s">
        <v>61</v>
      </c>
      <c r="I166" s="365" t="s">
        <v>64</v>
      </c>
      <c r="J166" s="327" t="s">
        <v>3054</v>
      </c>
      <c r="K166" s="304"/>
    </row>
    <row r="167" spans="2:11" ht="17.25" customHeight="1">
      <c r="B167" s="305"/>
      <c r="C167" s="329" t="s">
        <v>3055</v>
      </c>
      <c r="D167" s="329"/>
      <c r="E167" s="329"/>
      <c r="F167" s="330" t="s">
        <v>3056</v>
      </c>
      <c r="G167" s="366"/>
      <c r="H167" s="367"/>
      <c r="I167" s="367"/>
      <c r="J167" s="329" t="s">
        <v>3057</v>
      </c>
      <c r="K167" s="307"/>
    </row>
    <row r="168" spans="2:11" ht="5.25" customHeight="1">
      <c r="B168" s="335"/>
      <c r="C168" s="332"/>
      <c r="D168" s="332"/>
      <c r="E168" s="332"/>
      <c r="F168" s="332"/>
      <c r="G168" s="333"/>
      <c r="H168" s="332"/>
      <c r="I168" s="332"/>
      <c r="J168" s="332"/>
      <c r="K168" s="356"/>
    </row>
    <row r="169" spans="2:11" ht="15" customHeight="1">
      <c r="B169" s="335"/>
      <c r="C169" s="312" t="s">
        <v>3061</v>
      </c>
      <c r="D169" s="312"/>
      <c r="E169" s="312"/>
      <c r="F169" s="334" t="s">
        <v>3058</v>
      </c>
      <c r="G169" s="312"/>
      <c r="H169" s="312" t="s">
        <v>3098</v>
      </c>
      <c r="I169" s="312" t="s">
        <v>3060</v>
      </c>
      <c r="J169" s="312">
        <v>120</v>
      </c>
      <c r="K169" s="356"/>
    </row>
    <row r="170" spans="2:11" ht="15" customHeight="1">
      <c r="B170" s="335"/>
      <c r="C170" s="312" t="s">
        <v>3107</v>
      </c>
      <c r="D170" s="312"/>
      <c r="E170" s="312"/>
      <c r="F170" s="334" t="s">
        <v>3058</v>
      </c>
      <c r="G170" s="312"/>
      <c r="H170" s="312" t="s">
        <v>3108</v>
      </c>
      <c r="I170" s="312" t="s">
        <v>3060</v>
      </c>
      <c r="J170" s="312" t="s">
        <v>3109</v>
      </c>
      <c r="K170" s="356"/>
    </row>
    <row r="171" spans="2:11" ht="15" customHeight="1">
      <c r="B171" s="335"/>
      <c r="C171" s="312" t="s">
        <v>3006</v>
      </c>
      <c r="D171" s="312"/>
      <c r="E171" s="312"/>
      <c r="F171" s="334" t="s">
        <v>3058</v>
      </c>
      <c r="G171" s="312"/>
      <c r="H171" s="312" t="s">
        <v>3125</v>
      </c>
      <c r="I171" s="312" t="s">
        <v>3060</v>
      </c>
      <c r="J171" s="312" t="s">
        <v>3109</v>
      </c>
      <c r="K171" s="356"/>
    </row>
    <row r="172" spans="2:11" ht="15" customHeight="1">
      <c r="B172" s="335"/>
      <c r="C172" s="312" t="s">
        <v>3063</v>
      </c>
      <c r="D172" s="312"/>
      <c r="E172" s="312"/>
      <c r="F172" s="334" t="s">
        <v>3064</v>
      </c>
      <c r="G172" s="312"/>
      <c r="H172" s="312" t="s">
        <v>3125</v>
      </c>
      <c r="I172" s="312" t="s">
        <v>3060</v>
      </c>
      <c r="J172" s="312">
        <v>50</v>
      </c>
      <c r="K172" s="356"/>
    </row>
    <row r="173" spans="2:11" ht="15" customHeight="1">
      <c r="B173" s="335"/>
      <c r="C173" s="312" t="s">
        <v>3066</v>
      </c>
      <c r="D173" s="312"/>
      <c r="E173" s="312"/>
      <c r="F173" s="334" t="s">
        <v>3058</v>
      </c>
      <c r="G173" s="312"/>
      <c r="H173" s="312" t="s">
        <v>3125</v>
      </c>
      <c r="I173" s="312" t="s">
        <v>3068</v>
      </c>
      <c r="J173" s="312"/>
      <c r="K173" s="356"/>
    </row>
    <row r="174" spans="2:11" ht="15" customHeight="1">
      <c r="B174" s="335"/>
      <c r="C174" s="312" t="s">
        <v>3077</v>
      </c>
      <c r="D174" s="312"/>
      <c r="E174" s="312"/>
      <c r="F174" s="334" t="s">
        <v>3064</v>
      </c>
      <c r="G174" s="312"/>
      <c r="H174" s="312" t="s">
        <v>3125</v>
      </c>
      <c r="I174" s="312" t="s">
        <v>3060</v>
      </c>
      <c r="J174" s="312">
        <v>50</v>
      </c>
      <c r="K174" s="356"/>
    </row>
    <row r="175" spans="2:11" ht="15" customHeight="1">
      <c r="B175" s="335"/>
      <c r="C175" s="312" t="s">
        <v>3085</v>
      </c>
      <c r="D175" s="312"/>
      <c r="E175" s="312"/>
      <c r="F175" s="334" t="s">
        <v>3064</v>
      </c>
      <c r="G175" s="312"/>
      <c r="H175" s="312" t="s">
        <v>3125</v>
      </c>
      <c r="I175" s="312" t="s">
        <v>3060</v>
      </c>
      <c r="J175" s="312">
        <v>50</v>
      </c>
      <c r="K175" s="356"/>
    </row>
    <row r="176" spans="2:11" ht="15" customHeight="1">
      <c r="B176" s="335"/>
      <c r="C176" s="312" t="s">
        <v>3083</v>
      </c>
      <c r="D176" s="312"/>
      <c r="E176" s="312"/>
      <c r="F176" s="334" t="s">
        <v>3064</v>
      </c>
      <c r="G176" s="312"/>
      <c r="H176" s="312" t="s">
        <v>3125</v>
      </c>
      <c r="I176" s="312" t="s">
        <v>3060</v>
      </c>
      <c r="J176" s="312">
        <v>50</v>
      </c>
      <c r="K176" s="356"/>
    </row>
    <row r="177" spans="2:11" ht="15" customHeight="1">
      <c r="B177" s="335"/>
      <c r="C177" s="312" t="s">
        <v>180</v>
      </c>
      <c r="D177" s="312"/>
      <c r="E177" s="312"/>
      <c r="F177" s="334" t="s">
        <v>3058</v>
      </c>
      <c r="G177" s="312"/>
      <c r="H177" s="312" t="s">
        <v>3126</v>
      </c>
      <c r="I177" s="312" t="s">
        <v>3127</v>
      </c>
      <c r="J177" s="312"/>
      <c r="K177" s="356"/>
    </row>
    <row r="178" spans="2:11" ht="15" customHeight="1">
      <c r="B178" s="335"/>
      <c r="C178" s="312" t="s">
        <v>64</v>
      </c>
      <c r="D178" s="312"/>
      <c r="E178" s="312"/>
      <c r="F178" s="334" t="s">
        <v>3058</v>
      </c>
      <c r="G178" s="312"/>
      <c r="H178" s="312" t="s">
        <v>3128</v>
      </c>
      <c r="I178" s="312" t="s">
        <v>3129</v>
      </c>
      <c r="J178" s="312">
        <v>1</v>
      </c>
      <c r="K178" s="356"/>
    </row>
    <row r="179" spans="2:11" ht="15" customHeight="1">
      <c r="B179" s="335"/>
      <c r="C179" s="312" t="s">
        <v>60</v>
      </c>
      <c r="D179" s="312"/>
      <c r="E179" s="312"/>
      <c r="F179" s="334" t="s">
        <v>3058</v>
      </c>
      <c r="G179" s="312"/>
      <c r="H179" s="312" t="s">
        <v>3130</v>
      </c>
      <c r="I179" s="312" t="s">
        <v>3060</v>
      </c>
      <c r="J179" s="312">
        <v>20</v>
      </c>
      <c r="K179" s="356"/>
    </row>
    <row r="180" spans="2:11" ht="15" customHeight="1">
      <c r="B180" s="335"/>
      <c r="C180" s="312" t="s">
        <v>61</v>
      </c>
      <c r="D180" s="312"/>
      <c r="E180" s="312"/>
      <c r="F180" s="334" t="s">
        <v>3058</v>
      </c>
      <c r="G180" s="312"/>
      <c r="H180" s="312" t="s">
        <v>3131</v>
      </c>
      <c r="I180" s="312" t="s">
        <v>3060</v>
      </c>
      <c r="J180" s="312">
        <v>255</v>
      </c>
      <c r="K180" s="356"/>
    </row>
    <row r="181" spans="2:11" ht="15" customHeight="1">
      <c r="B181" s="335"/>
      <c r="C181" s="312" t="s">
        <v>181</v>
      </c>
      <c r="D181" s="312"/>
      <c r="E181" s="312"/>
      <c r="F181" s="334" t="s">
        <v>3058</v>
      </c>
      <c r="G181" s="312"/>
      <c r="H181" s="312" t="s">
        <v>3022</v>
      </c>
      <c r="I181" s="312" t="s">
        <v>3060</v>
      </c>
      <c r="J181" s="312">
        <v>10</v>
      </c>
      <c r="K181" s="356"/>
    </row>
    <row r="182" spans="2:11" ht="15" customHeight="1">
      <c r="B182" s="335"/>
      <c r="C182" s="312" t="s">
        <v>182</v>
      </c>
      <c r="D182" s="312"/>
      <c r="E182" s="312"/>
      <c r="F182" s="334" t="s">
        <v>3058</v>
      </c>
      <c r="G182" s="312"/>
      <c r="H182" s="312" t="s">
        <v>3132</v>
      </c>
      <c r="I182" s="312" t="s">
        <v>3093</v>
      </c>
      <c r="J182" s="312"/>
      <c r="K182" s="356"/>
    </row>
    <row r="183" spans="2:11" ht="15" customHeight="1">
      <c r="B183" s="335"/>
      <c r="C183" s="312" t="s">
        <v>3133</v>
      </c>
      <c r="D183" s="312"/>
      <c r="E183" s="312"/>
      <c r="F183" s="334" t="s">
        <v>3058</v>
      </c>
      <c r="G183" s="312"/>
      <c r="H183" s="312" t="s">
        <v>3134</v>
      </c>
      <c r="I183" s="312" t="s">
        <v>3093</v>
      </c>
      <c r="J183" s="312"/>
      <c r="K183" s="356"/>
    </row>
    <row r="184" spans="2:11" ht="15" customHeight="1">
      <c r="B184" s="335"/>
      <c r="C184" s="312" t="s">
        <v>3122</v>
      </c>
      <c r="D184" s="312"/>
      <c r="E184" s="312"/>
      <c r="F184" s="334" t="s">
        <v>3058</v>
      </c>
      <c r="G184" s="312"/>
      <c r="H184" s="312" t="s">
        <v>3135</v>
      </c>
      <c r="I184" s="312" t="s">
        <v>3093</v>
      </c>
      <c r="J184" s="312"/>
      <c r="K184" s="356"/>
    </row>
    <row r="185" spans="2:11" ht="15" customHeight="1">
      <c r="B185" s="335"/>
      <c r="C185" s="312" t="s">
        <v>184</v>
      </c>
      <c r="D185" s="312"/>
      <c r="E185" s="312"/>
      <c r="F185" s="334" t="s">
        <v>3064</v>
      </c>
      <c r="G185" s="312"/>
      <c r="H185" s="312" t="s">
        <v>3136</v>
      </c>
      <c r="I185" s="312" t="s">
        <v>3060</v>
      </c>
      <c r="J185" s="312">
        <v>50</v>
      </c>
      <c r="K185" s="356"/>
    </row>
    <row r="186" spans="2:11" ht="15" customHeight="1">
      <c r="B186" s="335"/>
      <c r="C186" s="312" t="s">
        <v>3137</v>
      </c>
      <c r="D186" s="312"/>
      <c r="E186" s="312"/>
      <c r="F186" s="334" t="s">
        <v>3064</v>
      </c>
      <c r="G186" s="312"/>
      <c r="H186" s="312" t="s">
        <v>3138</v>
      </c>
      <c r="I186" s="312" t="s">
        <v>3139</v>
      </c>
      <c r="J186" s="312"/>
      <c r="K186" s="356"/>
    </row>
    <row r="187" spans="2:11" ht="15" customHeight="1">
      <c r="B187" s="335"/>
      <c r="C187" s="312" t="s">
        <v>3140</v>
      </c>
      <c r="D187" s="312"/>
      <c r="E187" s="312"/>
      <c r="F187" s="334" t="s">
        <v>3064</v>
      </c>
      <c r="G187" s="312"/>
      <c r="H187" s="312" t="s">
        <v>3141</v>
      </c>
      <c r="I187" s="312" t="s">
        <v>3139</v>
      </c>
      <c r="J187" s="312"/>
      <c r="K187" s="356"/>
    </row>
    <row r="188" spans="2:11" ht="15" customHeight="1">
      <c r="B188" s="335"/>
      <c r="C188" s="312" t="s">
        <v>3142</v>
      </c>
      <c r="D188" s="312"/>
      <c r="E188" s="312"/>
      <c r="F188" s="334" t="s">
        <v>3064</v>
      </c>
      <c r="G188" s="312"/>
      <c r="H188" s="312" t="s">
        <v>3143</v>
      </c>
      <c r="I188" s="312" t="s">
        <v>3139</v>
      </c>
      <c r="J188" s="312"/>
      <c r="K188" s="356"/>
    </row>
    <row r="189" spans="2:11" ht="15" customHeight="1">
      <c r="B189" s="335"/>
      <c r="C189" s="368" t="s">
        <v>3144</v>
      </c>
      <c r="D189" s="312"/>
      <c r="E189" s="312"/>
      <c r="F189" s="334" t="s">
        <v>3064</v>
      </c>
      <c r="G189" s="312"/>
      <c r="H189" s="312" t="s">
        <v>3145</v>
      </c>
      <c r="I189" s="312" t="s">
        <v>3146</v>
      </c>
      <c r="J189" s="369" t="s">
        <v>3147</v>
      </c>
      <c r="K189" s="356"/>
    </row>
    <row r="190" spans="2:11" ht="15" customHeight="1">
      <c r="B190" s="335"/>
      <c r="C190" s="319" t="s">
        <v>49</v>
      </c>
      <c r="D190" s="312"/>
      <c r="E190" s="312"/>
      <c r="F190" s="334" t="s">
        <v>3058</v>
      </c>
      <c r="G190" s="312"/>
      <c r="H190" s="309" t="s">
        <v>3148</v>
      </c>
      <c r="I190" s="312" t="s">
        <v>3149</v>
      </c>
      <c r="J190" s="312"/>
      <c r="K190" s="356"/>
    </row>
    <row r="191" spans="2:11" ht="15" customHeight="1">
      <c r="B191" s="335"/>
      <c r="C191" s="319" t="s">
        <v>3150</v>
      </c>
      <c r="D191" s="312"/>
      <c r="E191" s="312"/>
      <c r="F191" s="334" t="s">
        <v>3058</v>
      </c>
      <c r="G191" s="312"/>
      <c r="H191" s="312" t="s">
        <v>3151</v>
      </c>
      <c r="I191" s="312" t="s">
        <v>3093</v>
      </c>
      <c r="J191" s="312"/>
      <c r="K191" s="356"/>
    </row>
    <row r="192" spans="2:11" ht="15" customHeight="1">
      <c r="B192" s="335"/>
      <c r="C192" s="319" t="s">
        <v>3152</v>
      </c>
      <c r="D192" s="312"/>
      <c r="E192" s="312"/>
      <c r="F192" s="334" t="s">
        <v>3058</v>
      </c>
      <c r="G192" s="312"/>
      <c r="H192" s="312" t="s">
        <v>3153</v>
      </c>
      <c r="I192" s="312" t="s">
        <v>3093</v>
      </c>
      <c r="J192" s="312"/>
      <c r="K192" s="356"/>
    </row>
    <row r="193" spans="2:11" ht="15" customHeight="1">
      <c r="B193" s="335"/>
      <c r="C193" s="319" t="s">
        <v>3154</v>
      </c>
      <c r="D193" s="312"/>
      <c r="E193" s="312"/>
      <c r="F193" s="334" t="s">
        <v>3064</v>
      </c>
      <c r="G193" s="312"/>
      <c r="H193" s="312" t="s">
        <v>3155</v>
      </c>
      <c r="I193" s="312" t="s">
        <v>3093</v>
      </c>
      <c r="J193" s="312"/>
      <c r="K193" s="356"/>
    </row>
    <row r="194" spans="2:11" ht="15" customHeight="1">
      <c r="B194" s="362"/>
      <c r="C194" s="370"/>
      <c r="D194" s="344"/>
      <c r="E194" s="344"/>
      <c r="F194" s="344"/>
      <c r="G194" s="344"/>
      <c r="H194" s="344"/>
      <c r="I194" s="344"/>
      <c r="J194" s="344"/>
      <c r="K194" s="363"/>
    </row>
    <row r="195" spans="2:11" ht="18.75" customHeight="1">
      <c r="B195" s="309"/>
      <c r="C195" s="312"/>
      <c r="D195" s="312"/>
      <c r="E195" s="312"/>
      <c r="F195" s="334"/>
      <c r="G195" s="312"/>
      <c r="H195" s="312"/>
      <c r="I195" s="312"/>
      <c r="J195" s="312"/>
      <c r="K195" s="309"/>
    </row>
    <row r="196" spans="2:11" ht="18.75" customHeight="1">
      <c r="B196" s="309"/>
      <c r="C196" s="312"/>
      <c r="D196" s="312"/>
      <c r="E196" s="312"/>
      <c r="F196" s="334"/>
      <c r="G196" s="312"/>
      <c r="H196" s="312"/>
      <c r="I196" s="312"/>
      <c r="J196" s="312"/>
      <c r="K196" s="309"/>
    </row>
    <row r="197" spans="2:11" ht="18.75" customHeight="1">
      <c r="B197" s="320"/>
      <c r="C197" s="320"/>
      <c r="D197" s="320"/>
      <c r="E197" s="320"/>
      <c r="F197" s="320"/>
      <c r="G197" s="320"/>
      <c r="H197" s="320"/>
      <c r="I197" s="320"/>
      <c r="J197" s="320"/>
      <c r="K197" s="320"/>
    </row>
    <row r="198" spans="2:11" ht="13.5">
      <c r="B198" s="299"/>
      <c r="C198" s="300"/>
      <c r="D198" s="300"/>
      <c r="E198" s="300"/>
      <c r="F198" s="300"/>
      <c r="G198" s="300"/>
      <c r="H198" s="300"/>
      <c r="I198" s="300"/>
      <c r="J198" s="300"/>
      <c r="K198" s="301"/>
    </row>
    <row r="199" spans="2:11" ht="21">
      <c r="B199" s="302"/>
      <c r="C199" s="303" t="s">
        <v>3156</v>
      </c>
      <c r="D199" s="303"/>
      <c r="E199" s="303"/>
      <c r="F199" s="303"/>
      <c r="G199" s="303"/>
      <c r="H199" s="303"/>
      <c r="I199" s="303"/>
      <c r="J199" s="303"/>
      <c r="K199" s="304"/>
    </row>
    <row r="200" spans="2:11" ht="25.5" customHeight="1">
      <c r="B200" s="302"/>
      <c r="C200" s="371" t="s">
        <v>3157</v>
      </c>
      <c r="D200" s="371"/>
      <c r="E200" s="371"/>
      <c r="F200" s="371" t="s">
        <v>3158</v>
      </c>
      <c r="G200" s="372"/>
      <c r="H200" s="371" t="s">
        <v>3159</v>
      </c>
      <c r="I200" s="371"/>
      <c r="J200" s="371"/>
      <c r="K200" s="304"/>
    </row>
    <row r="201" spans="2:11" ht="5.25" customHeight="1">
      <c r="B201" s="335"/>
      <c r="C201" s="332"/>
      <c r="D201" s="332"/>
      <c r="E201" s="332"/>
      <c r="F201" s="332"/>
      <c r="G201" s="312"/>
      <c r="H201" s="332"/>
      <c r="I201" s="332"/>
      <c r="J201" s="332"/>
      <c r="K201" s="356"/>
    </row>
    <row r="202" spans="2:11" ht="15" customHeight="1">
      <c r="B202" s="335"/>
      <c r="C202" s="312" t="s">
        <v>3149</v>
      </c>
      <c r="D202" s="312"/>
      <c r="E202" s="312"/>
      <c r="F202" s="334" t="s">
        <v>50</v>
      </c>
      <c r="G202" s="312"/>
      <c r="H202" s="312" t="s">
        <v>3160</v>
      </c>
      <c r="I202" s="312"/>
      <c r="J202" s="312"/>
      <c r="K202" s="356"/>
    </row>
    <row r="203" spans="2:11" ht="15" customHeight="1">
      <c r="B203" s="335"/>
      <c r="C203" s="341"/>
      <c r="D203" s="312"/>
      <c r="E203" s="312"/>
      <c r="F203" s="334" t="s">
        <v>51</v>
      </c>
      <c r="G203" s="312"/>
      <c r="H203" s="312" t="s">
        <v>3161</v>
      </c>
      <c r="I203" s="312"/>
      <c r="J203" s="312"/>
      <c r="K203" s="356"/>
    </row>
    <row r="204" spans="2:11" ht="15" customHeight="1">
      <c r="B204" s="335"/>
      <c r="C204" s="341"/>
      <c r="D204" s="312"/>
      <c r="E204" s="312"/>
      <c r="F204" s="334" t="s">
        <v>54</v>
      </c>
      <c r="G204" s="312"/>
      <c r="H204" s="312" t="s">
        <v>3162</v>
      </c>
      <c r="I204" s="312"/>
      <c r="J204" s="312"/>
      <c r="K204" s="356"/>
    </row>
    <row r="205" spans="2:11" ht="15" customHeight="1">
      <c r="B205" s="335"/>
      <c r="C205" s="312"/>
      <c r="D205" s="312"/>
      <c r="E205" s="312"/>
      <c r="F205" s="334" t="s">
        <v>52</v>
      </c>
      <c r="G205" s="312"/>
      <c r="H205" s="312" t="s">
        <v>3163</v>
      </c>
      <c r="I205" s="312"/>
      <c r="J205" s="312"/>
      <c r="K205" s="356"/>
    </row>
    <row r="206" spans="2:11" ht="15" customHeight="1">
      <c r="B206" s="335"/>
      <c r="C206" s="312"/>
      <c r="D206" s="312"/>
      <c r="E206" s="312"/>
      <c r="F206" s="334" t="s">
        <v>53</v>
      </c>
      <c r="G206" s="312"/>
      <c r="H206" s="312" t="s">
        <v>3164</v>
      </c>
      <c r="I206" s="312"/>
      <c r="J206" s="312"/>
      <c r="K206" s="356"/>
    </row>
    <row r="207" spans="2:11" ht="15" customHeight="1">
      <c r="B207" s="335"/>
      <c r="C207" s="312"/>
      <c r="D207" s="312"/>
      <c r="E207" s="312"/>
      <c r="F207" s="334"/>
      <c r="G207" s="312"/>
      <c r="H207" s="312"/>
      <c r="I207" s="312"/>
      <c r="J207" s="312"/>
      <c r="K207" s="356"/>
    </row>
    <row r="208" spans="2:11" ht="15" customHeight="1">
      <c r="B208" s="335"/>
      <c r="C208" s="312" t="s">
        <v>3105</v>
      </c>
      <c r="D208" s="312"/>
      <c r="E208" s="312"/>
      <c r="F208" s="334" t="s">
        <v>86</v>
      </c>
      <c r="G208" s="312"/>
      <c r="H208" s="312" t="s">
        <v>3165</v>
      </c>
      <c r="I208" s="312"/>
      <c r="J208" s="312"/>
      <c r="K208" s="356"/>
    </row>
    <row r="209" spans="2:11" ht="15" customHeight="1">
      <c r="B209" s="335"/>
      <c r="C209" s="341"/>
      <c r="D209" s="312"/>
      <c r="E209" s="312"/>
      <c r="F209" s="334" t="s">
        <v>3003</v>
      </c>
      <c r="G209" s="312"/>
      <c r="H209" s="312" t="s">
        <v>3004</v>
      </c>
      <c r="I209" s="312"/>
      <c r="J209" s="312"/>
      <c r="K209" s="356"/>
    </row>
    <row r="210" spans="2:11" ht="15" customHeight="1">
      <c r="B210" s="335"/>
      <c r="C210" s="312"/>
      <c r="D210" s="312"/>
      <c r="E210" s="312"/>
      <c r="F210" s="334" t="s">
        <v>116</v>
      </c>
      <c r="G210" s="312"/>
      <c r="H210" s="312" t="s">
        <v>3166</v>
      </c>
      <c r="I210" s="312"/>
      <c r="J210" s="312"/>
      <c r="K210" s="356"/>
    </row>
    <row r="211" spans="2:11" ht="15" customHeight="1">
      <c r="B211" s="373"/>
      <c r="C211" s="341"/>
      <c r="D211" s="341"/>
      <c r="E211" s="341"/>
      <c r="F211" s="334" t="s">
        <v>137</v>
      </c>
      <c r="G211" s="319"/>
      <c r="H211" s="360" t="s">
        <v>3005</v>
      </c>
      <c r="I211" s="360"/>
      <c r="J211" s="360"/>
      <c r="K211" s="374"/>
    </row>
    <row r="212" spans="2:11" ht="15" customHeight="1">
      <c r="B212" s="373"/>
      <c r="C212" s="341"/>
      <c r="D212" s="341"/>
      <c r="E212" s="341"/>
      <c r="F212" s="334" t="s">
        <v>2761</v>
      </c>
      <c r="G212" s="319"/>
      <c r="H212" s="360" t="s">
        <v>3167</v>
      </c>
      <c r="I212" s="360"/>
      <c r="J212" s="360"/>
      <c r="K212" s="374"/>
    </row>
    <row r="213" spans="2:11" ht="15" customHeight="1">
      <c r="B213" s="373"/>
      <c r="C213" s="341"/>
      <c r="D213" s="341"/>
      <c r="E213" s="341"/>
      <c r="F213" s="375"/>
      <c r="G213" s="319"/>
      <c r="H213" s="376"/>
      <c r="I213" s="376"/>
      <c r="J213" s="376"/>
      <c r="K213" s="374"/>
    </row>
    <row r="214" spans="2:11" ht="15" customHeight="1">
      <c r="B214" s="373"/>
      <c r="C214" s="312" t="s">
        <v>3129</v>
      </c>
      <c r="D214" s="341"/>
      <c r="E214" s="341"/>
      <c r="F214" s="334">
        <v>1</v>
      </c>
      <c r="G214" s="319"/>
      <c r="H214" s="360" t="s">
        <v>3168</v>
      </c>
      <c r="I214" s="360"/>
      <c r="J214" s="360"/>
      <c r="K214" s="374"/>
    </row>
    <row r="215" spans="2:11" ht="15" customHeight="1">
      <c r="B215" s="373"/>
      <c r="C215" s="341"/>
      <c r="D215" s="341"/>
      <c r="E215" s="341"/>
      <c r="F215" s="334">
        <v>2</v>
      </c>
      <c r="G215" s="319"/>
      <c r="H215" s="360" t="s">
        <v>3169</v>
      </c>
      <c r="I215" s="360"/>
      <c r="J215" s="360"/>
      <c r="K215" s="374"/>
    </row>
    <row r="216" spans="2:11" ht="15" customHeight="1">
      <c r="B216" s="373"/>
      <c r="C216" s="341"/>
      <c r="D216" s="341"/>
      <c r="E216" s="341"/>
      <c r="F216" s="334">
        <v>3</v>
      </c>
      <c r="G216" s="319"/>
      <c r="H216" s="360" t="s">
        <v>3170</v>
      </c>
      <c r="I216" s="360"/>
      <c r="J216" s="360"/>
      <c r="K216" s="374"/>
    </row>
    <row r="217" spans="2:11" ht="15" customHeight="1">
      <c r="B217" s="373"/>
      <c r="C217" s="341"/>
      <c r="D217" s="341"/>
      <c r="E217" s="341"/>
      <c r="F217" s="334">
        <v>4</v>
      </c>
      <c r="G217" s="319"/>
      <c r="H217" s="360" t="s">
        <v>3171</v>
      </c>
      <c r="I217" s="360"/>
      <c r="J217" s="360"/>
      <c r="K217" s="374"/>
    </row>
    <row r="218" spans="2:11" ht="12.75" customHeight="1">
      <c r="B218" s="377"/>
      <c r="C218" s="378"/>
      <c r="D218" s="378"/>
      <c r="E218" s="378"/>
      <c r="F218" s="378"/>
      <c r="G218" s="378"/>
      <c r="H218" s="378"/>
      <c r="I218" s="378"/>
      <c r="J218" s="378"/>
      <c r="K218" s="379"/>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2:BM22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90</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1305</v>
      </c>
      <c r="F9" s="1"/>
      <c r="G9" s="1"/>
      <c r="H9" s="1"/>
      <c r="I9" s="137"/>
      <c r="L9" s="45"/>
    </row>
    <row r="10" spans="2:12" s="1" customFormat="1" ht="12">
      <c r="B10" s="45"/>
      <c r="I10" s="137"/>
      <c r="L10" s="45"/>
    </row>
    <row r="11" spans="2:12" s="1" customFormat="1" ht="12" customHeight="1">
      <c r="B11" s="45"/>
      <c r="D11" s="135" t="s">
        <v>18</v>
      </c>
      <c r="F11" s="139" t="s">
        <v>32</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ROUND(J94,2)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ROUND((SUM(BE94:BE227)),2)</f>
        <v>0</v>
      </c>
      <c r="I33" s="152">
        <v>0.21</v>
      </c>
      <c r="J33" s="151">
        <f>ROUND(((SUM(BE94:BE227))*I33),2)</f>
        <v>0</v>
      </c>
      <c r="L33" s="45"/>
    </row>
    <row r="34" spans="2:12" s="1" customFormat="1" ht="14.4" customHeight="1">
      <c r="B34" s="45"/>
      <c r="E34" s="135" t="s">
        <v>51</v>
      </c>
      <c r="F34" s="151">
        <f>ROUND((SUM(BF94:BF227)),2)</f>
        <v>0</v>
      </c>
      <c r="I34" s="152">
        <v>0.15</v>
      </c>
      <c r="J34" s="151">
        <f>ROUND(((SUM(BF94:BF227))*I34),2)</f>
        <v>0</v>
      </c>
      <c r="L34" s="45"/>
    </row>
    <row r="35" spans="2:12" s="1" customFormat="1" ht="14.4" customHeight="1" hidden="1">
      <c r="B35" s="45"/>
      <c r="E35" s="135" t="s">
        <v>52</v>
      </c>
      <c r="F35" s="151">
        <f>ROUND((SUM(BG94:BG227)),2)</f>
        <v>0</v>
      </c>
      <c r="I35" s="152">
        <v>0.21</v>
      </c>
      <c r="J35" s="151">
        <f>0</f>
        <v>0</v>
      </c>
      <c r="L35" s="45"/>
    </row>
    <row r="36" spans="2:12" s="1" customFormat="1" ht="14.4" customHeight="1" hidden="1">
      <c r="B36" s="45"/>
      <c r="E36" s="135" t="s">
        <v>53</v>
      </c>
      <c r="F36" s="151">
        <f>ROUND((SUM(BH94:BH227)),2)</f>
        <v>0</v>
      </c>
      <c r="I36" s="152">
        <v>0.15</v>
      </c>
      <c r="J36" s="151">
        <f>0</f>
        <v>0</v>
      </c>
      <c r="L36" s="45"/>
    </row>
    <row r="37" spans="2:12" s="1" customFormat="1" ht="14.4" customHeight="1" hidden="1">
      <c r="B37" s="45"/>
      <c r="E37" s="135" t="s">
        <v>54</v>
      </c>
      <c r="F37" s="151">
        <f>ROUND((SUM(BI94:BI227)),2)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01_D.1.4.1 - Zdravotechnické instalace</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J94</f>
        <v>0</v>
      </c>
      <c r="K59" s="41"/>
      <c r="L59" s="45"/>
      <c r="AU59" s="18" t="s">
        <v>151</v>
      </c>
    </row>
    <row r="60" spans="2:12" s="8" customFormat="1" ht="24.95" customHeight="1">
      <c r="B60" s="173"/>
      <c r="C60" s="174"/>
      <c r="D60" s="175" t="s">
        <v>1306</v>
      </c>
      <c r="E60" s="176"/>
      <c r="F60" s="176"/>
      <c r="G60" s="176"/>
      <c r="H60" s="176"/>
      <c r="I60" s="177"/>
      <c r="J60" s="178">
        <f>J95</f>
        <v>0</v>
      </c>
      <c r="K60" s="174"/>
      <c r="L60" s="179"/>
    </row>
    <row r="61" spans="2:12" s="8" customFormat="1" ht="24.95" customHeight="1">
      <c r="B61" s="173"/>
      <c r="C61" s="174"/>
      <c r="D61" s="175" t="s">
        <v>152</v>
      </c>
      <c r="E61" s="176"/>
      <c r="F61" s="176"/>
      <c r="G61" s="176"/>
      <c r="H61" s="176"/>
      <c r="I61" s="177"/>
      <c r="J61" s="178">
        <f>J101</f>
        <v>0</v>
      </c>
      <c r="K61" s="174"/>
      <c r="L61" s="179"/>
    </row>
    <row r="62" spans="2:12" s="9" customFormat="1" ht="19.9" customHeight="1">
      <c r="B62" s="180"/>
      <c r="C62" s="181"/>
      <c r="D62" s="182" t="s">
        <v>153</v>
      </c>
      <c r="E62" s="183"/>
      <c r="F62" s="183"/>
      <c r="G62" s="183"/>
      <c r="H62" s="183"/>
      <c r="I62" s="184"/>
      <c r="J62" s="185">
        <f>J102</f>
        <v>0</v>
      </c>
      <c r="K62" s="181"/>
      <c r="L62" s="186"/>
    </row>
    <row r="63" spans="2:12" s="9" customFormat="1" ht="19.9" customHeight="1">
      <c r="B63" s="180"/>
      <c r="C63" s="181"/>
      <c r="D63" s="182" t="s">
        <v>154</v>
      </c>
      <c r="E63" s="183"/>
      <c r="F63" s="183"/>
      <c r="G63" s="183"/>
      <c r="H63" s="183"/>
      <c r="I63" s="184"/>
      <c r="J63" s="185">
        <f>J114</f>
        <v>0</v>
      </c>
      <c r="K63" s="181"/>
      <c r="L63" s="186"/>
    </row>
    <row r="64" spans="2:12" s="9" customFormat="1" ht="19.9" customHeight="1">
      <c r="B64" s="180"/>
      <c r="C64" s="181"/>
      <c r="D64" s="182" t="s">
        <v>156</v>
      </c>
      <c r="E64" s="183"/>
      <c r="F64" s="183"/>
      <c r="G64" s="183"/>
      <c r="H64" s="183"/>
      <c r="I64" s="184"/>
      <c r="J64" s="185">
        <f>J116</f>
        <v>0</v>
      </c>
      <c r="K64" s="181"/>
      <c r="L64" s="186"/>
    </row>
    <row r="65" spans="2:12" s="9" customFormat="1" ht="19.9" customHeight="1">
      <c r="B65" s="180"/>
      <c r="C65" s="181"/>
      <c r="D65" s="182" t="s">
        <v>1307</v>
      </c>
      <c r="E65" s="183"/>
      <c r="F65" s="183"/>
      <c r="G65" s="183"/>
      <c r="H65" s="183"/>
      <c r="I65" s="184"/>
      <c r="J65" s="185">
        <f>J118</f>
        <v>0</v>
      </c>
      <c r="K65" s="181"/>
      <c r="L65" s="186"/>
    </row>
    <row r="66" spans="2:12" s="8" customFormat="1" ht="24.95" customHeight="1">
      <c r="B66" s="173"/>
      <c r="C66" s="174"/>
      <c r="D66" s="175" t="s">
        <v>162</v>
      </c>
      <c r="E66" s="176"/>
      <c r="F66" s="176"/>
      <c r="G66" s="176"/>
      <c r="H66" s="176"/>
      <c r="I66" s="177"/>
      <c r="J66" s="178">
        <f>J124</f>
        <v>0</v>
      </c>
      <c r="K66" s="174"/>
      <c r="L66" s="179"/>
    </row>
    <row r="67" spans="2:12" s="9" customFormat="1" ht="19.9" customHeight="1">
      <c r="B67" s="180"/>
      <c r="C67" s="181"/>
      <c r="D67" s="182" t="s">
        <v>165</v>
      </c>
      <c r="E67" s="183"/>
      <c r="F67" s="183"/>
      <c r="G67" s="183"/>
      <c r="H67" s="183"/>
      <c r="I67" s="184"/>
      <c r="J67" s="185">
        <f>J125</f>
        <v>0</v>
      </c>
      <c r="K67" s="181"/>
      <c r="L67" s="186"/>
    </row>
    <row r="68" spans="2:12" s="9" customFormat="1" ht="19.9" customHeight="1">
      <c r="B68" s="180"/>
      <c r="C68" s="181"/>
      <c r="D68" s="182" t="s">
        <v>166</v>
      </c>
      <c r="E68" s="183"/>
      <c r="F68" s="183"/>
      <c r="G68" s="183"/>
      <c r="H68" s="183"/>
      <c r="I68" s="184"/>
      <c r="J68" s="185">
        <f>J141</f>
        <v>0</v>
      </c>
      <c r="K68" s="181"/>
      <c r="L68" s="186"/>
    </row>
    <row r="69" spans="2:12" s="9" customFormat="1" ht="19.9" customHeight="1">
      <c r="B69" s="180"/>
      <c r="C69" s="181"/>
      <c r="D69" s="182" t="s">
        <v>1308</v>
      </c>
      <c r="E69" s="183"/>
      <c r="F69" s="183"/>
      <c r="G69" s="183"/>
      <c r="H69" s="183"/>
      <c r="I69" s="184"/>
      <c r="J69" s="185">
        <f>J160</f>
        <v>0</v>
      </c>
      <c r="K69" s="181"/>
      <c r="L69" s="186"/>
    </row>
    <row r="70" spans="2:12" s="9" customFormat="1" ht="19.9" customHeight="1">
      <c r="B70" s="180"/>
      <c r="C70" s="181"/>
      <c r="D70" s="182" t="s">
        <v>1309</v>
      </c>
      <c r="E70" s="183"/>
      <c r="F70" s="183"/>
      <c r="G70" s="183"/>
      <c r="H70" s="183"/>
      <c r="I70" s="184"/>
      <c r="J70" s="185">
        <f>J176</f>
        <v>0</v>
      </c>
      <c r="K70" s="181"/>
      <c r="L70" s="186"/>
    </row>
    <row r="71" spans="2:12" s="9" customFormat="1" ht="19.9" customHeight="1">
      <c r="B71" s="180"/>
      <c r="C71" s="181"/>
      <c r="D71" s="182" t="s">
        <v>1310</v>
      </c>
      <c r="E71" s="183"/>
      <c r="F71" s="183"/>
      <c r="G71" s="183"/>
      <c r="H71" s="183"/>
      <c r="I71" s="184"/>
      <c r="J71" s="185">
        <f>J215</f>
        <v>0</v>
      </c>
      <c r="K71" s="181"/>
      <c r="L71" s="186"/>
    </row>
    <row r="72" spans="2:12" s="9" customFormat="1" ht="19.9" customHeight="1">
      <c r="B72" s="180"/>
      <c r="C72" s="181"/>
      <c r="D72" s="182" t="s">
        <v>169</v>
      </c>
      <c r="E72" s="183"/>
      <c r="F72" s="183"/>
      <c r="G72" s="183"/>
      <c r="H72" s="183"/>
      <c r="I72" s="184"/>
      <c r="J72" s="185">
        <f>J217</f>
        <v>0</v>
      </c>
      <c r="K72" s="181"/>
      <c r="L72" s="186"/>
    </row>
    <row r="73" spans="2:12" s="8" customFormat="1" ht="24.95" customHeight="1">
      <c r="B73" s="173"/>
      <c r="C73" s="174"/>
      <c r="D73" s="175" t="s">
        <v>1311</v>
      </c>
      <c r="E73" s="176"/>
      <c r="F73" s="176"/>
      <c r="G73" s="176"/>
      <c r="H73" s="176"/>
      <c r="I73" s="177"/>
      <c r="J73" s="178">
        <f>J220</f>
        <v>0</v>
      </c>
      <c r="K73" s="174"/>
      <c r="L73" s="179"/>
    </row>
    <row r="74" spans="2:12" s="9" customFormat="1" ht="19.9" customHeight="1">
      <c r="B74" s="180"/>
      <c r="C74" s="181"/>
      <c r="D74" s="182" t="s">
        <v>1312</v>
      </c>
      <c r="E74" s="183"/>
      <c r="F74" s="183"/>
      <c r="G74" s="183"/>
      <c r="H74" s="183"/>
      <c r="I74" s="184"/>
      <c r="J74" s="185">
        <f>J221</f>
        <v>0</v>
      </c>
      <c r="K74" s="181"/>
      <c r="L74" s="186"/>
    </row>
    <row r="75" spans="2:12" s="1" customFormat="1" ht="21.8" customHeight="1">
      <c r="B75" s="40"/>
      <c r="C75" s="41"/>
      <c r="D75" s="41"/>
      <c r="E75" s="41"/>
      <c r="F75" s="41"/>
      <c r="G75" s="41"/>
      <c r="H75" s="41"/>
      <c r="I75" s="137"/>
      <c r="J75" s="41"/>
      <c r="K75" s="41"/>
      <c r="L75" s="45"/>
    </row>
    <row r="76" spans="2:12" s="1" customFormat="1" ht="6.95" customHeight="1">
      <c r="B76" s="60"/>
      <c r="C76" s="61"/>
      <c r="D76" s="61"/>
      <c r="E76" s="61"/>
      <c r="F76" s="61"/>
      <c r="G76" s="61"/>
      <c r="H76" s="61"/>
      <c r="I76" s="163"/>
      <c r="J76" s="61"/>
      <c r="K76" s="61"/>
      <c r="L76" s="45"/>
    </row>
    <row r="80" spans="2:12" s="1" customFormat="1" ht="6.95" customHeight="1">
      <c r="B80" s="62"/>
      <c r="C80" s="63"/>
      <c r="D80" s="63"/>
      <c r="E80" s="63"/>
      <c r="F80" s="63"/>
      <c r="G80" s="63"/>
      <c r="H80" s="63"/>
      <c r="I80" s="166"/>
      <c r="J80" s="63"/>
      <c r="K80" s="63"/>
      <c r="L80" s="45"/>
    </row>
    <row r="81" spans="2:12" s="1" customFormat="1" ht="24.95" customHeight="1">
      <c r="B81" s="40"/>
      <c r="C81" s="24" t="s">
        <v>179</v>
      </c>
      <c r="D81" s="41"/>
      <c r="E81" s="41"/>
      <c r="F81" s="41"/>
      <c r="G81" s="41"/>
      <c r="H81" s="41"/>
      <c r="I81" s="137"/>
      <c r="J81" s="41"/>
      <c r="K81" s="41"/>
      <c r="L81" s="45"/>
    </row>
    <row r="82" spans="2:12" s="1" customFormat="1" ht="6.95" customHeight="1">
      <c r="B82" s="40"/>
      <c r="C82" s="41"/>
      <c r="D82" s="41"/>
      <c r="E82" s="41"/>
      <c r="F82" s="41"/>
      <c r="G82" s="41"/>
      <c r="H82" s="41"/>
      <c r="I82" s="137"/>
      <c r="J82" s="41"/>
      <c r="K82" s="41"/>
      <c r="L82" s="45"/>
    </row>
    <row r="83" spans="2:12" s="1" customFormat="1" ht="12" customHeight="1">
      <c r="B83" s="40"/>
      <c r="C83" s="33" t="s">
        <v>16</v>
      </c>
      <c r="D83" s="41"/>
      <c r="E83" s="41"/>
      <c r="F83" s="41"/>
      <c r="G83" s="41"/>
      <c r="H83" s="41"/>
      <c r="I83" s="137"/>
      <c r="J83" s="41"/>
      <c r="K83" s="41"/>
      <c r="L83" s="45"/>
    </row>
    <row r="84" spans="2:12" s="1" customFormat="1" ht="16.5" customHeight="1">
      <c r="B84" s="40"/>
      <c r="C84" s="41"/>
      <c r="D84" s="41"/>
      <c r="E84" s="167" t="str">
        <f>E7</f>
        <v>TRANSFORMACE DOMOV HÁJ II.</v>
      </c>
      <c r="F84" s="33"/>
      <c r="G84" s="33"/>
      <c r="H84" s="33"/>
      <c r="I84" s="137"/>
      <c r="J84" s="41"/>
      <c r="K84" s="41"/>
      <c r="L84" s="45"/>
    </row>
    <row r="85" spans="2:12" s="1" customFormat="1" ht="12" customHeight="1">
      <c r="B85" s="40"/>
      <c r="C85" s="33" t="s">
        <v>146</v>
      </c>
      <c r="D85" s="41"/>
      <c r="E85" s="41"/>
      <c r="F85" s="41"/>
      <c r="G85" s="41"/>
      <c r="H85" s="41"/>
      <c r="I85" s="137"/>
      <c r="J85" s="41"/>
      <c r="K85" s="41"/>
      <c r="L85" s="45"/>
    </row>
    <row r="86" spans="2:12" s="1" customFormat="1" ht="16.5" customHeight="1">
      <c r="B86" s="40"/>
      <c r="C86" s="41"/>
      <c r="D86" s="41"/>
      <c r="E86" s="70" t="str">
        <f>E9</f>
        <v>SO 01_D.1.4.1 - Zdravotechnické instalace</v>
      </c>
      <c r="F86" s="41"/>
      <c r="G86" s="41"/>
      <c r="H86" s="41"/>
      <c r="I86" s="137"/>
      <c r="J86" s="41"/>
      <c r="K86" s="41"/>
      <c r="L86" s="45"/>
    </row>
    <row r="87" spans="2:12" s="1" customFormat="1" ht="6.95" customHeight="1">
      <c r="B87" s="40"/>
      <c r="C87" s="41"/>
      <c r="D87" s="41"/>
      <c r="E87" s="41"/>
      <c r="F87" s="41"/>
      <c r="G87" s="41"/>
      <c r="H87" s="41"/>
      <c r="I87" s="137"/>
      <c r="J87" s="41"/>
      <c r="K87" s="41"/>
      <c r="L87" s="45"/>
    </row>
    <row r="88" spans="2:12" s="1" customFormat="1" ht="12" customHeight="1">
      <c r="B88" s="40"/>
      <c r="C88" s="33" t="s">
        <v>22</v>
      </c>
      <c r="D88" s="41"/>
      <c r="E88" s="41"/>
      <c r="F88" s="28" t="str">
        <f>F12</f>
        <v>Ledeč nad Sázavou</v>
      </c>
      <c r="G88" s="41"/>
      <c r="H88" s="41"/>
      <c r="I88" s="140" t="s">
        <v>24</v>
      </c>
      <c r="J88" s="73" t="str">
        <f>IF(J12="","",J12)</f>
        <v>1. 5. 2017</v>
      </c>
      <c r="K88" s="41"/>
      <c r="L88" s="45"/>
    </row>
    <row r="89" spans="2:12" s="1" customFormat="1" ht="6.95" customHeight="1">
      <c r="B89" s="40"/>
      <c r="C89" s="41"/>
      <c r="D89" s="41"/>
      <c r="E89" s="41"/>
      <c r="F89" s="41"/>
      <c r="G89" s="41"/>
      <c r="H89" s="41"/>
      <c r="I89" s="137"/>
      <c r="J89" s="41"/>
      <c r="K89" s="41"/>
      <c r="L89" s="45"/>
    </row>
    <row r="90" spans="2:12" s="1" customFormat="1" ht="15.15" customHeight="1">
      <c r="B90" s="40"/>
      <c r="C90" s="33" t="s">
        <v>30</v>
      </c>
      <c r="D90" s="41"/>
      <c r="E90" s="41"/>
      <c r="F90" s="28" t="str">
        <f>E15</f>
        <v>Kraj Vysočina, Žižkova 57</v>
      </c>
      <c r="G90" s="41"/>
      <c r="H90" s="41"/>
      <c r="I90" s="140" t="s">
        <v>37</v>
      </c>
      <c r="J90" s="38" t="str">
        <f>E21</f>
        <v>Miroslav Vorel, DiS</v>
      </c>
      <c r="K90" s="41"/>
      <c r="L90" s="45"/>
    </row>
    <row r="91" spans="2:12" s="1" customFormat="1" ht="27.9" customHeight="1">
      <c r="B91" s="40"/>
      <c r="C91" s="33" t="s">
        <v>35</v>
      </c>
      <c r="D91" s="41"/>
      <c r="E91" s="41"/>
      <c r="F91" s="28" t="str">
        <f>IF(E18="","",E18)</f>
        <v>Vyplň údaj</v>
      </c>
      <c r="G91" s="41"/>
      <c r="H91" s="41"/>
      <c r="I91" s="140" t="s">
        <v>40</v>
      </c>
      <c r="J91" s="38" t="str">
        <f>E24</f>
        <v>Ing. arch, Martin Jirovský</v>
      </c>
      <c r="K91" s="41"/>
      <c r="L91" s="45"/>
    </row>
    <row r="92" spans="2:12" s="1" customFormat="1" ht="10.3" customHeight="1">
      <c r="B92" s="40"/>
      <c r="C92" s="41"/>
      <c r="D92" s="41"/>
      <c r="E92" s="41"/>
      <c r="F92" s="41"/>
      <c r="G92" s="41"/>
      <c r="H92" s="41"/>
      <c r="I92" s="137"/>
      <c r="J92" s="41"/>
      <c r="K92" s="41"/>
      <c r="L92" s="45"/>
    </row>
    <row r="93" spans="2:20" s="10" customFormat="1" ht="29.25" customHeight="1">
      <c r="B93" s="187"/>
      <c r="C93" s="188" t="s">
        <v>180</v>
      </c>
      <c r="D93" s="189" t="s">
        <v>64</v>
      </c>
      <c r="E93" s="189" t="s">
        <v>60</v>
      </c>
      <c r="F93" s="189" t="s">
        <v>61</v>
      </c>
      <c r="G93" s="189" t="s">
        <v>181</v>
      </c>
      <c r="H93" s="189" t="s">
        <v>182</v>
      </c>
      <c r="I93" s="190" t="s">
        <v>183</v>
      </c>
      <c r="J93" s="189" t="s">
        <v>150</v>
      </c>
      <c r="K93" s="191" t="s">
        <v>184</v>
      </c>
      <c r="L93" s="192"/>
      <c r="M93" s="93" t="s">
        <v>32</v>
      </c>
      <c r="N93" s="94" t="s">
        <v>49</v>
      </c>
      <c r="O93" s="94" t="s">
        <v>185</v>
      </c>
      <c r="P93" s="94" t="s">
        <v>186</v>
      </c>
      <c r="Q93" s="94" t="s">
        <v>187</v>
      </c>
      <c r="R93" s="94" t="s">
        <v>188</v>
      </c>
      <c r="S93" s="94" t="s">
        <v>189</v>
      </c>
      <c r="T93" s="95" t="s">
        <v>190</v>
      </c>
    </row>
    <row r="94" spans="2:63" s="1" customFormat="1" ht="22.8" customHeight="1">
      <c r="B94" s="40"/>
      <c r="C94" s="100" t="s">
        <v>191</v>
      </c>
      <c r="D94" s="41"/>
      <c r="E94" s="41"/>
      <c r="F94" s="41"/>
      <c r="G94" s="41"/>
      <c r="H94" s="41"/>
      <c r="I94" s="137"/>
      <c r="J94" s="193">
        <f>BK94</f>
        <v>0</v>
      </c>
      <c r="K94" s="41"/>
      <c r="L94" s="45"/>
      <c r="M94" s="96"/>
      <c r="N94" s="97"/>
      <c r="O94" s="97"/>
      <c r="P94" s="194">
        <f>P95+P101+P124+P220</f>
        <v>0</v>
      </c>
      <c r="Q94" s="97"/>
      <c r="R94" s="194">
        <f>R95+R101+R124+R220</f>
        <v>9.723764000000001</v>
      </c>
      <c r="S94" s="97"/>
      <c r="T94" s="195">
        <f>T95+T101+T124+T220</f>
        <v>0.49</v>
      </c>
      <c r="AT94" s="18" t="s">
        <v>78</v>
      </c>
      <c r="AU94" s="18" t="s">
        <v>151</v>
      </c>
      <c r="BK94" s="196">
        <f>BK95+BK101+BK124+BK220</f>
        <v>0</v>
      </c>
    </row>
    <row r="95" spans="2:63" s="11" customFormat="1" ht="25.9" customHeight="1">
      <c r="B95" s="197"/>
      <c r="C95" s="198"/>
      <c r="D95" s="199" t="s">
        <v>78</v>
      </c>
      <c r="E95" s="200" t="s">
        <v>231</v>
      </c>
      <c r="F95" s="200" t="s">
        <v>626</v>
      </c>
      <c r="G95" s="198"/>
      <c r="H95" s="198"/>
      <c r="I95" s="201"/>
      <c r="J95" s="202">
        <f>BK95</f>
        <v>0</v>
      </c>
      <c r="K95" s="198"/>
      <c r="L95" s="203"/>
      <c r="M95" s="204"/>
      <c r="N95" s="205"/>
      <c r="O95" s="205"/>
      <c r="P95" s="206">
        <f>SUM(P96:P100)</f>
        <v>0</v>
      </c>
      <c r="Q95" s="205"/>
      <c r="R95" s="206">
        <f>SUM(R96:R100)</f>
        <v>0.012</v>
      </c>
      <c r="S95" s="205"/>
      <c r="T95" s="207">
        <f>SUM(T96:T100)</f>
        <v>0.49</v>
      </c>
      <c r="AR95" s="208" t="s">
        <v>21</v>
      </c>
      <c r="AT95" s="209" t="s">
        <v>78</v>
      </c>
      <c r="AU95" s="209" t="s">
        <v>79</v>
      </c>
      <c r="AY95" s="208" t="s">
        <v>194</v>
      </c>
      <c r="BK95" s="210">
        <f>SUM(BK96:BK100)</f>
        <v>0</v>
      </c>
    </row>
    <row r="96" spans="2:65" s="1" customFormat="1" ht="16.5" customHeight="1">
      <c r="B96" s="40"/>
      <c r="C96" s="213" t="s">
        <v>21</v>
      </c>
      <c r="D96" s="213" t="s">
        <v>196</v>
      </c>
      <c r="E96" s="214" t="s">
        <v>1313</v>
      </c>
      <c r="F96" s="215" t="s">
        <v>1314</v>
      </c>
      <c r="G96" s="216" t="s">
        <v>205</v>
      </c>
      <c r="H96" s="217">
        <v>2</v>
      </c>
      <c r="I96" s="218"/>
      <c r="J96" s="219">
        <f>ROUND(I96*H96,2)</f>
        <v>0</v>
      </c>
      <c r="K96" s="215" t="s">
        <v>32</v>
      </c>
      <c r="L96" s="45"/>
      <c r="M96" s="220" t="s">
        <v>32</v>
      </c>
      <c r="N96" s="221" t="s">
        <v>51</v>
      </c>
      <c r="O96" s="85"/>
      <c r="P96" s="222">
        <f>O96*H96</f>
        <v>0</v>
      </c>
      <c r="Q96" s="222">
        <v>0.002</v>
      </c>
      <c r="R96" s="222">
        <f>Q96*H96</f>
        <v>0.004</v>
      </c>
      <c r="S96" s="222">
        <v>0</v>
      </c>
      <c r="T96" s="223">
        <f>S96*H96</f>
        <v>0</v>
      </c>
      <c r="AR96" s="224" t="s">
        <v>201</v>
      </c>
      <c r="AT96" s="224" t="s">
        <v>196</v>
      </c>
      <c r="AU96" s="224" t="s">
        <v>21</v>
      </c>
      <c r="AY96" s="18" t="s">
        <v>194</v>
      </c>
      <c r="BE96" s="225">
        <f>IF(N96="základní",J96,0)</f>
        <v>0</v>
      </c>
      <c r="BF96" s="225">
        <f>IF(N96="snížená",J96,0)</f>
        <v>0</v>
      </c>
      <c r="BG96" s="225">
        <f>IF(N96="zákl. přenesená",J96,0)</f>
        <v>0</v>
      </c>
      <c r="BH96" s="225">
        <f>IF(N96="sníž. přenesená",J96,0)</f>
        <v>0</v>
      </c>
      <c r="BI96" s="225">
        <f>IF(N96="nulová",J96,0)</f>
        <v>0</v>
      </c>
      <c r="BJ96" s="18" t="s">
        <v>136</v>
      </c>
      <c r="BK96" s="225">
        <f>ROUND(I96*H96,2)</f>
        <v>0</v>
      </c>
      <c r="BL96" s="18" t="s">
        <v>201</v>
      </c>
      <c r="BM96" s="224" t="s">
        <v>1315</v>
      </c>
    </row>
    <row r="97" spans="2:65" s="1" customFormat="1" ht="16.5" customHeight="1">
      <c r="B97" s="40"/>
      <c r="C97" s="213" t="s">
        <v>136</v>
      </c>
      <c r="D97" s="213" t="s">
        <v>196</v>
      </c>
      <c r="E97" s="214" t="s">
        <v>1316</v>
      </c>
      <c r="F97" s="215" t="s">
        <v>1317</v>
      </c>
      <c r="G97" s="216" t="s">
        <v>205</v>
      </c>
      <c r="H97" s="217">
        <v>2</v>
      </c>
      <c r="I97" s="218"/>
      <c r="J97" s="219">
        <f>ROUND(I97*H97,2)</f>
        <v>0</v>
      </c>
      <c r="K97" s="215" t="s">
        <v>200</v>
      </c>
      <c r="L97" s="45"/>
      <c r="M97" s="220" t="s">
        <v>32</v>
      </c>
      <c r="N97" s="221" t="s">
        <v>51</v>
      </c>
      <c r="O97" s="85"/>
      <c r="P97" s="222">
        <f>O97*H97</f>
        <v>0</v>
      </c>
      <c r="Q97" s="222">
        <v>0.002</v>
      </c>
      <c r="R97" s="222">
        <f>Q97*H97</f>
        <v>0.004</v>
      </c>
      <c r="S97" s="222">
        <v>0</v>
      </c>
      <c r="T97" s="223">
        <f>S97*H97</f>
        <v>0</v>
      </c>
      <c r="AR97" s="224" t="s">
        <v>201</v>
      </c>
      <c r="AT97" s="224" t="s">
        <v>196</v>
      </c>
      <c r="AU97" s="224" t="s">
        <v>21</v>
      </c>
      <c r="AY97" s="18" t="s">
        <v>194</v>
      </c>
      <c r="BE97" s="225">
        <f>IF(N97="základní",J97,0)</f>
        <v>0</v>
      </c>
      <c r="BF97" s="225">
        <f>IF(N97="snížená",J97,0)</f>
        <v>0</v>
      </c>
      <c r="BG97" s="225">
        <f>IF(N97="zákl. přenesená",J97,0)</f>
        <v>0</v>
      </c>
      <c r="BH97" s="225">
        <f>IF(N97="sníž. přenesená",J97,0)</f>
        <v>0</v>
      </c>
      <c r="BI97" s="225">
        <f>IF(N97="nulová",J97,0)</f>
        <v>0</v>
      </c>
      <c r="BJ97" s="18" t="s">
        <v>136</v>
      </c>
      <c r="BK97" s="225">
        <f>ROUND(I97*H97,2)</f>
        <v>0</v>
      </c>
      <c r="BL97" s="18" t="s">
        <v>201</v>
      </c>
      <c r="BM97" s="224" t="s">
        <v>1318</v>
      </c>
    </row>
    <row r="98" spans="2:65" s="1" customFormat="1" ht="24" customHeight="1">
      <c r="B98" s="40"/>
      <c r="C98" s="213" t="s">
        <v>207</v>
      </c>
      <c r="D98" s="213" t="s">
        <v>196</v>
      </c>
      <c r="E98" s="214" t="s">
        <v>1319</v>
      </c>
      <c r="F98" s="215" t="s">
        <v>1320</v>
      </c>
      <c r="G98" s="216" t="s">
        <v>205</v>
      </c>
      <c r="H98" s="217">
        <v>2</v>
      </c>
      <c r="I98" s="218"/>
      <c r="J98" s="219">
        <f>ROUND(I98*H98,2)</f>
        <v>0</v>
      </c>
      <c r="K98" s="215" t="s">
        <v>32</v>
      </c>
      <c r="L98" s="45"/>
      <c r="M98" s="220" t="s">
        <v>32</v>
      </c>
      <c r="N98" s="221" t="s">
        <v>51</v>
      </c>
      <c r="O98" s="85"/>
      <c r="P98" s="222">
        <f>O98*H98</f>
        <v>0</v>
      </c>
      <c r="Q98" s="222">
        <v>0.002</v>
      </c>
      <c r="R98" s="222">
        <f>Q98*H98</f>
        <v>0.004</v>
      </c>
      <c r="S98" s="222">
        <v>0</v>
      </c>
      <c r="T98" s="223">
        <f>S98*H98</f>
        <v>0</v>
      </c>
      <c r="AR98" s="224" t="s">
        <v>201</v>
      </c>
      <c r="AT98" s="224" t="s">
        <v>196</v>
      </c>
      <c r="AU98" s="224" t="s">
        <v>21</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201</v>
      </c>
      <c r="BM98" s="224" t="s">
        <v>1321</v>
      </c>
    </row>
    <row r="99" spans="2:65" s="1" customFormat="1" ht="24" customHeight="1">
      <c r="B99" s="40"/>
      <c r="C99" s="213" t="s">
        <v>201</v>
      </c>
      <c r="D99" s="213" t="s">
        <v>196</v>
      </c>
      <c r="E99" s="214" t="s">
        <v>1322</v>
      </c>
      <c r="F99" s="215" t="s">
        <v>1323</v>
      </c>
      <c r="G99" s="216" t="s">
        <v>205</v>
      </c>
      <c r="H99" s="217">
        <v>5</v>
      </c>
      <c r="I99" s="218"/>
      <c r="J99" s="219">
        <f>ROUND(I99*H99,2)</f>
        <v>0</v>
      </c>
      <c r="K99" s="215" t="s">
        <v>200</v>
      </c>
      <c r="L99" s="45"/>
      <c r="M99" s="220" t="s">
        <v>32</v>
      </c>
      <c r="N99" s="221" t="s">
        <v>51</v>
      </c>
      <c r="O99" s="85"/>
      <c r="P99" s="222">
        <f>O99*H99</f>
        <v>0</v>
      </c>
      <c r="Q99" s="222">
        <v>0</v>
      </c>
      <c r="R99" s="222">
        <f>Q99*H99</f>
        <v>0</v>
      </c>
      <c r="S99" s="222">
        <v>0.098</v>
      </c>
      <c r="T99" s="223">
        <f>S99*H99</f>
        <v>0.49</v>
      </c>
      <c r="AR99" s="224" t="s">
        <v>201</v>
      </c>
      <c r="AT99" s="224" t="s">
        <v>196</v>
      </c>
      <c r="AU99" s="224" t="s">
        <v>21</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201</v>
      </c>
      <c r="BM99" s="224" t="s">
        <v>1324</v>
      </c>
    </row>
    <row r="100" spans="2:47" s="1" customFormat="1" ht="12">
      <c r="B100" s="40"/>
      <c r="C100" s="41"/>
      <c r="D100" s="238" t="s">
        <v>264</v>
      </c>
      <c r="E100" s="41"/>
      <c r="F100" s="248" t="s">
        <v>1325</v>
      </c>
      <c r="G100" s="41"/>
      <c r="H100" s="41"/>
      <c r="I100" s="137"/>
      <c r="J100" s="41"/>
      <c r="K100" s="41"/>
      <c r="L100" s="45"/>
      <c r="M100" s="249"/>
      <c r="N100" s="85"/>
      <c r="O100" s="85"/>
      <c r="P100" s="85"/>
      <c r="Q100" s="85"/>
      <c r="R100" s="85"/>
      <c r="S100" s="85"/>
      <c r="T100" s="86"/>
      <c r="AT100" s="18" t="s">
        <v>264</v>
      </c>
      <c r="AU100" s="18" t="s">
        <v>21</v>
      </c>
    </row>
    <row r="101" spans="2:63" s="11" customFormat="1" ht="25.9" customHeight="1">
      <c r="B101" s="197"/>
      <c r="C101" s="198"/>
      <c r="D101" s="199" t="s">
        <v>78</v>
      </c>
      <c r="E101" s="200" t="s">
        <v>192</v>
      </c>
      <c r="F101" s="200" t="s">
        <v>193</v>
      </c>
      <c r="G101" s="198"/>
      <c r="H101" s="198"/>
      <c r="I101" s="201"/>
      <c r="J101" s="202">
        <f>BK101</f>
        <v>0</v>
      </c>
      <c r="K101" s="198"/>
      <c r="L101" s="203"/>
      <c r="M101" s="204"/>
      <c r="N101" s="205"/>
      <c r="O101" s="205"/>
      <c r="P101" s="206">
        <f>P102+P114+P116+P118</f>
        <v>0</v>
      </c>
      <c r="Q101" s="205"/>
      <c r="R101" s="206">
        <f>R102+R114+R116+R118</f>
        <v>9.023258</v>
      </c>
      <c r="S101" s="205"/>
      <c r="T101" s="207">
        <f>T102+T114+T116+T118</f>
        <v>0</v>
      </c>
      <c r="AR101" s="208" t="s">
        <v>21</v>
      </c>
      <c r="AT101" s="209" t="s">
        <v>78</v>
      </c>
      <c r="AU101" s="209" t="s">
        <v>79</v>
      </c>
      <c r="AY101" s="208" t="s">
        <v>194</v>
      </c>
      <c r="BK101" s="210">
        <f>BK102+BK114+BK116+BK118</f>
        <v>0</v>
      </c>
    </row>
    <row r="102" spans="2:63" s="11" customFormat="1" ht="22.8" customHeight="1">
      <c r="B102" s="197"/>
      <c r="C102" s="198"/>
      <c r="D102" s="199" t="s">
        <v>78</v>
      </c>
      <c r="E102" s="211" t="s">
        <v>21</v>
      </c>
      <c r="F102" s="211" t="s">
        <v>195</v>
      </c>
      <c r="G102" s="198"/>
      <c r="H102" s="198"/>
      <c r="I102" s="201"/>
      <c r="J102" s="212">
        <f>BK102</f>
        <v>0</v>
      </c>
      <c r="K102" s="198"/>
      <c r="L102" s="203"/>
      <c r="M102" s="204"/>
      <c r="N102" s="205"/>
      <c r="O102" s="205"/>
      <c r="P102" s="206">
        <f>SUM(P103:P113)</f>
        <v>0</v>
      </c>
      <c r="Q102" s="205"/>
      <c r="R102" s="206">
        <f>SUM(R103:R113)</f>
        <v>0</v>
      </c>
      <c r="S102" s="205"/>
      <c r="T102" s="207">
        <f>SUM(T103:T113)</f>
        <v>0</v>
      </c>
      <c r="AR102" s="208" t="s">
        <v>21</v>
      </c>
      <c r="AT102" s="209" t="s">
        <v>78</v>
      </c>
      <c r="AU102" s="209" t="s">
        <v>21</v>
      </c>
      <c r="AY102" s="208" t="s">
        <v>194</v>
      </c>
      <c r="BK102" s="210">
        <f>SUM(BK103:BK113)</f>
        <v>0</v>
      </c>
    </row>
    <row r="103" spans="2:65" s="1" customFormat="1" ht="16.5" customHeight="1">
      <c r="B103" s="40"/>
      <c r="C103" s="213" t="s">
        <v>214</v>
      </c>
      <c r="D103" s="213" t="s">
        <v>196</v>
      </c>
      <c r="E103" s="214" t="s">
        <v>1326</v>
      </c>
      <c r="F103" s="215" t="s">
        <v>1327</v>
      </c>
      <c r="G103" s="216" t="s">
        <v>1328</v>
      </c>
      <c r="H103" s="217">
        <v>5</v>
      </c>
      <c r="I103" s="218"/>
      <c r="J103" s="219">
        <f>ROUND(I103*H103,2)</f>
        <v>0</v>
      </c>
      <c r="K103" s="215" t="s">
        <v>200</v>
      </c>
      <c r="L103" s="45"/>
      <c r="M103" s="220" t="s">
        <v>32</v>
      </c>
      <c r="N103" s="221" t="s">
        <v>51</v>
      </c>
      <c r="O103" s="85"/>
      <c r="P103" s="222">
        <f>O103*H103</f>
        <v>0</v>
      </c>
      <c r="Q103" s="222">
        <v>0</v>
      </c>
      <c r="R103" s="222">
        <f>Q103*H103</f>
        <v>0</v>
      </c>
      <c r="S103" s="222">
        <v>0</v>
      </c>
      <c r="T103" s="223">
        <f>S103*H103</f>
        <v>0</v>
      </c>
      <c r="AR103" s="224" t="s">
        <v>201</v>
      </c>
      <c r="AT103" s="224" t="s">
        <v>196</v>
      </c>
      <c r="AU103" s="224" t="s">
        <v>136</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201</v>
      </c>
      <c r="BM103" s="224" t="s">
        <v>1329</v>
      </c>
    </row>
    <row r="104" spans="2:65" s="1" customFormat="1" ht="24" customHeight="1">
      <c r="B104" s="40"/>
      <c r="C104" s="213" t="s">
        <v>219</v>
      </c>
      <c r="D104" s="213" t="s">
        <v>196</v>
      </c>
      <c r="E104" s="214" t="s">
        <v>1330</v>
      </c>
      <c r="F104" s="215" t="s">
        <v>1331</v>
      </c>
      <c r="G104" s="216" t="s">
        <v>1332</v>
      </c>
      <c r="H104" s="217">
        <v>1.5</v>
      </c>
      <c r="I104" s="218"/>
      <c r="J104" s="219">
        <f>ROUND(I104*H104,2)</f>
        <v>0</v>
      </c>
      <c r="K104" s="215" t="s">
        <v>200</v>
      </c>
      <c r="L104" s="45"/>
      <c r="M104" s="220" t="s">
        <v>32</v>
      </c>
      <c r="N104" s="221" t="s">
        <v>51</v>
      </c>
      <c r="O104" s="85"/>
      <c r="P104" s="222">
        <f>O104*H104</f>
        <v>0</v>
      </c>
      <c r="Q104" s="222">
        <v>0</v>
      </c>
      <c r="R104" s="222">
        <f>Q104*H104</f>
        <v>0</v>
      </c>
      <c r="S104" s="222">
        <v>0</v>
      </c>
      <c r="T104" s="223">
        <f>S104*H104</f>
        <v>0</v>
      </c>
      <c r="AR104" s="224" t="s">
        <v>201</v>
      </c>
      <c r="AT104" s="224" t="s">
        <v>196</v>
      </c>
      <c r="AU104" s="224" t="s">
        <v>136</v>
      </c>
      <c r="AY104" s="18" t="s">
        <v>194</v>
      </c>
      <c r="BE104" s="225">
        <f>IF(N104="základní",J104,0)</f>
        <v>0</v>
      </c>
      <c r="BF104" s="225">
        <f>IF(N104="snížená",J104,0)</f>
        <v>0</v>
      </c>
      <c r="BG104" s="225">
        <f>IF(N104="zákl. přenesená",J104,0)</f>
        <v>0</v>
      </c>
      <c r="BH104" s="225">
        <f>IF(N104="sníž. přenesená",J104,0)</f>
        <v>0</v>
      </c>
      <c r="BI104" s="225">
        <f>IF(N104="nulová",J104,0)</f>
        <v>0</v>
      </c>
      <c r="BJ104" s="18" t="s">
        <v>136</v>
      </c>
      <c r="BK104" s="225">
        <f>ROUND(I104*H104,2)</f>
        <v>0</v>
      </c>
      <c r="BL104" s="18" t="s">
        <v>201</v>
      </c>
      <c r="BM104" s="224" t="s">
        <v>1333</v>
      </c>
    </row>
    <row r="105" spans="2:65" s="1" customFormat="1" ht="24" customHeight="1">
      <c r="B105" s="40"/>
      <c r="C105" s="213" t="s">
        <v>223</v>
      </c>
      <c r="D105" s="213" t="s">
        <v>196</v>
      </c>
      <c r="E105" s="214" t="s">
        <v>1334</v>
      </c>
      <c r="F105" s="215" t="s">
        <v>1335</v>
      </c>
      <c r="G105" s="216" t="s">
        <v>199</v>
      </c>
      <c r="H105" s="217">
        <v>9.4</v>
      </c>
      <c r="I105" s="218"/>
      <c r="J105" s="219">
        <f>ROUND(I105*H105,2)</f>
        <v>0</v>
      </c>
      <c r="K105" s="215" t="s">
        <v>200</v>
      </c>
      <c r="L105" s="45"/>
      <c r="M105" s="220" t="s">
        <v>32</v>
      </c>
      <c r="N105" s="221" t="s">
        <v>51</v>
      </c>
      <c r="O105" s="85"/>
      <c r="P105" s="222">
        <f>O105*H105</f>
        <v>0</v>
      </c>
      <c r="Q105" s="222">
        <v>0</v>
      </c>
      <c r="R105" s="222">
        <f>Q105*H105</f>
        <v>0</v>
      </c>
      <c r="S105" s="222">
        <v>0</v>
      </c>
      <c r="T105" s="223">
        <f>S105*H105</f>
        <v>0</v>
      </c>
      <c r="AR105" s="224" t="s">
        <v>201</v>
      </c>
      <c r="AT105" s="224" t="s">
        <v>196</v>
      </c>
      <c r="AU105" s="224" t="s">
        <v>136</v>
      </c>
      <c r="AY105" s="18" t="s">
        <v>194</v>
      </c>
      <c r="BE105" s="225">
        <f>IF(N105="základní",J105,0)</f>
        <v>0</v>
      </c>
      <c r="BF105" s="225">
        <f>IF(N105="snížená",J105,0)</f>
        <v>0</v>
      </c>
      <c r="BG105" s="225">
        <f>IF(N105="zákl. přenesená",J105,0)</f>
        <v>0</v>
      </c>
      <c r="BH105" s="225">
        <f>IF(N105="sníž. přenesená",J105,0)</f>
        <v>0</v>
      </c>
      <c r="BI105" s="225">
        <f>IF(N105="nulová",J105,0)</f>
        <v>0</v>
      </c>
      <c r="BJ105" s="18" t="s">
        <v>136</v>
      </c>
      <c r="BK105" s="225">
        <f>ROUND(I105*H105,2)</f>
        <v>0</v>
      </c>
      <c r="BL105" s="18" t="s">
        <v>201</v>
      </c>
      <c r="BM105" s="224" t="s">
        <v>1336</v>
      </c>
    </row>
    <row r="106" spans="2:65" s="1" customFormat="1" ht="24" customHeight="1">
      <c r="B106" s="40"/>
      <c r="C106" s="213" t="s">
        <v>227</v>
      </c>
      <c r="D106" s="213" t="s">
        <v>196</v>
      </c>
      <c r="E106" s="214" t="s">
        <v>1337</v>
      </c>
      <c r="F106" s="215" t="s">
        <v>1338</v>
      </c>
      <c r="G106" s="216" t="s">
        <v>199</v>
      </c>
      <c r="H106" s="217">
        <v>9.4</v>
      </c>
      <c r="I106" s="218"/>
      <c r="J106" s="219">
        <f>ROUND(I106*H106,2)</f>
        <v>0</v>
      </c>
      <c r="K106" s="215" t="s">
        <v>200</v>
      </c>
      <c r="L106" s="45"/>
      <c r="M106" s="220" t="s">
        <v>32</v>
      </c>
      <c r="N106" s="221" t="s">
        <v>51</v>
      </c>
      <c r="O106" s="85"/>
      <c r="P106" s="222">
        <f>O106*H106</f>
        <v>0</v>
      </c>
      <c r="Q106" s="222">
        <v>0</v>
      </c>
      <c r="R106" s="222">
        <f>Q106*H106</f>
        <v>0</v>
      </c>
      <c r="S106" s="222">
        <v>0</v>
      </c>
      <c r="T106" s="223">
        <f>S106*H106</f>
        <v>0</v>
      </c>
      <c r="AR106" s="224" t="s">
        <v>201</v>
      </c>
      <c r="AT106" s="224" t="s">
        <v>196</v>
      </c>
      <c r="AU106" s="224" t="s">
        <v>136</v>
      </c>
      <c r="AY106" s="18" t="s">
        <v>194</v>
      </c>
      <c r="BE106" s="225">
        <f>IF(N106="základní",J106,0)</f>
        <v>0</v>
      </c>
      <c r="BF106" s="225">
        <f>IF(N106="snížená",J106,0)</f>
        <v>0</v>
      </c>
      <c r="BG106" s="225">
        <f>IF(N106="zákl. přenesená",J106,0)</f>
        <v>0</v>
      </c>
      <c r="BH106" s="225">
        <f>IF(N106="sníž. přenesená",J106,0)</f>
        <v>0</v>
      </c>
      <c r="BI106" s="225">
        <f>IF(N106="nulová",J106,0)</f>
        <v>0</v>
      </c>
      <c r="BJ106" s="18" t="s">
        <v>136</v>
      </c>
      <c r="BK106" s="225">
        <f>ROUND(I106*H106,2)</f>
        <v>0</v>
      </c>
      <c r="BL106" s="18" t="s">
        <v>201</v>
      </c>
      <c r="BM106" s="224" t="s">
        <v>1339</v>
      </c>
    </row>
    <row r="107" spans="2:65" s="1" customFormat="1" ht="24" customHeight="1">
      <c r="B107" s="40"/>
      <c r="C107" s="213" t="s">
        <v>231</v>
      </c>
      <c r="D107" s="213" t="s">
        <v>196</v>
      </c>
      <c r="E107" s="214" t="s">
        <v>1340</v>
      </c>
      <c r="F107" s="215" t="s">
        <v>1341</v>
      </c>
      <c r="G107" s="216" t="s">
        <v>199</v>
      </c>
      <c r="H107" s="217">
        <v>9.4</v>
      </c>
      <c r="I107" s="218"/>
      <c r="J107" s="219">
        <f>ROUND(I107*H107,2)</f>
        <v>0</v>
      </c>
      <c r="K107" s="215" t="s">
        <v>200</v>
      </c>
      <c r="L107" s="45"/>
      <c r="M107" s="220" t="s">
        <v>32</v>
      </c>
      <c r="N107" s="221" t="s">
        <v>51</v>
      </c>
      <c r="O107" s="85"/>
      <c r="P107" s="222">
        <f>O107*H107</f>
        <v>0</v>
      </c>
      <c r="Q107" s="222">
        <v>0</v>
      </c>
      <c r="R107" s="222">
        <f>Q107*H107</f>
        <v>0</v>
      </c>
      <c r="S107" s="222">
        <v>0</v>
      </c>
      <c r="T107" s="223">
        <f>S107*H107</f>
        <v>0</v>
      </c>
      <c r="AR107" s="224" t="s">
        <v>201</v>
      </c>
      <c r="AT107" s="224" t="s">
        <v>196</v>
      </c>
      <c r="AU107" s="224" t="s">
        <v>136</v>
      </c>
      <c r="AY107" s="18" t="s">
        <v>194</v>
      </c>
      <c r="BE107" s="225">
        <f>IF(N107="základní",J107,0)</f>
        <v>0</v>
      </c>
      <c r="BF107" s="225">
        <f>IF(N107="snížená",J107,0)</f>
        <v>0</v>
      </c>
      <c r="BG107" s="225">
        <f>IF(N107="zákl. přenesená",J107,0)</f>
        <v>0</v>
      </c>
      <c r="BH107" s="225">
        <f>IF(N107="sníž. přenesená",J107,0)</f>
        <v>0</v>
      </c>
      <c r="BI107" s="225">
        <f>IF(N107="nulová",J107,0)</f>
        <v>0</v>
      </c>
      <c r="BJ107" s="18" t="s">
        <v>136</v>
      </c>
      <c r="BK107" s="225">
        <f>ROUND(I107*H107,2)</f>
        <v>0</v>
      </c>
      <c r="BL107" s="18" t="s">
        <v>201</v>
      </c>
      <c r="BM107" s="224" t="s">
        <v>1342</v>
      </c>
    </row>
    <row r="108" spans="2:65" s="1" customFormat="1" ht="24" customHeight="1">
      <c r="B108" s="40"/>
      <c r="C108" s="213" t="s">
        <v>235</v>
      </c>
      <c r="D108" s="213" t="s">
        <v>196</v>
      </c>
      <c r="E108" s="214" t="s">
        <v>1343</v>
      </c>
      <c r="F108" s="215" t="s">
        <v>1344</v>
      </c>
      <c r="G108" s="216" t="s">
        <v>199</v>
      </c>
      <c r="H108" s="217">
        <v>1.6</v>
      </c>
      <c r="I108" s="218"/>
      <c r="J108" s="219">
        <f>ROUND(I108*H108,2)</f>
        <v>0</v>
      </c>
      <c r="K108" s="215" t="s">
        <v>200</v>
      </c>
      <c r="L108" s="45"/>
      <c r="M108" s="220" t="s">
        <v>32</v>
      </c>
      <c r="N108" s="221" t="s">
        <v>51</v>
      </c>
      <c r="O108" s="85"/>
      <c r="P108" s="222">
        <f>O108*H108</f>
        <v>0</v>
      </c>
      <c r="Q108" s="222">
        <v>0</v>
      </c>
      <c r="R108" s="222">
        <f>Q108*H108</f>
        <v>0</v>
      </c>
      <c r="S108" s="222">
        <v>0</v>
      </c>
      <c r="T108" s="223">
        <f>S108*H108</f>
        <v>0</v>
      </c>
      <c r="AR108" s="224" t="s">
        <v>201</v>
      </c>
      <c r="AT108" s="224" t="s">
        <v>196</v>
      </c>
      <c r="AU108" s="224" t="s">
        <v>136</v>
      </c>
      <c r="AY108" s="18" t="s">
        <v>194</v>
      </c>
      <c r="BE108" s="225">
        <f>IF(N108="základní",J108,0)</f>
        <v>0</v>
      </c>
      <c r="BF108" s="225">
        <f>IF(N108="snížená",J108,0)</f>
        <v>0</v>
      </c>
      <c r="BG108" s="225">
        <f>IF(N108="zákl. přenesená",J108,0)</f>
        <v>0</v>
      </c>
      <c r="BH108" s="225">
        <f>IF(N108="sníž. přenesená",J108,0)</f>
        <v>0</v>
      </c>
      <c r="BI108" s="225">
        <f>IF(N108="nulová",J108,0)</f>
        <v>0</v>
      </c>
      <c r="BJ108" s="18" t="s">
        <v>136</v>
      </c>
      <c r="BK108" s="225">
        <f>ROUND(I108*H108,2)</f>
        <v>0</v>
      </c>
      <c r="BL108" s="18" t="s">
        <v>201</v>
      </c>
      <c r="BM108" s="224" t="s">
        <v>1345</v>
      </c>
    </row>
    <row r="109" spans="2:65" s="1" customFormat="1" ht="24" customHeight="1">
      <c r="B109" s="40"/>
      <c r="C109" s="213" t="s">
        <v>239</v>
      </c>
      <c r="D109" s="213" t="s">
        <v>196</v>
      </c>
      <c r="E109" s="214" t="s">
        <v>1346</v>
      </c>
      <c r="F109" s="215" t="s">
        <v>1347</v>
      </c>
      <c r="G109" s="216" t="s">
        <v>199</v>
      </c>
      <c r="H109" s="217">
        <v>1.6</v>
      </c>
      <c r="I109" s="218"/>
      <c r="J109" s="219">
        <f>ROUND(I109*H109,2)</f>
        <v>0</v>
      </c>
      <c r="K109" s="215" t="s">
        <v>200</v>
      </c>
      <c r="L109" s="45"/>
      <c r="M109" s="220" t="s">
        <v>32</v>
      </c>
      <c r="N109" s="221" t="s">
        <v>51</v>
      </c>
      <c r="O109" s="85"/>
      <c r="P109" s="222">
        <f>O109*H109</f>
        <v>0</v>
      </c>
      <c r="Q109" s="222">
        <v>0</v>
      </c>
      <c r="R109" s="222">
        <f>Q109*H109</f>
        <v>0</v>
      </c>
      <c r="S109" s="222">
        <v>0</v>
      </c>
      <c r="T109" s="223">
        <f>S109*H109</f>
        <v>0</v>
      </c>
      <c r="AR109" s="224" t="s">
        <v>201</v>
      </c>
      <c r="AT109" s="224" t="s">
        <v>196</v>
      </c>
      <c r="AU109" s="224" t="s">
        <v>136</v>
      </c>
      <c r="AY109" s="18" t="s">
        <v>194</v>
      </c>
      <c r="BE109" s="225">
        <f>IF(N109="základní",J109,0)</f>
        <v>0</v>
      </c>
      <c r="BF109" s="225">
        <f>IF(N109="snížená",J109,0)</f>
        <v>0</v>
      </c>
      <c r="BG109" s="225">
        <f>IF(N109="zákl. přenesená",J109,0)</f>
        <v>0</v>
      </c>
      <c r="BH109" s="225">
        <f>IF(N109="sníž. přenesená",J109,0)</f>
        <v>0</v>
      </c>
      <c r="BI109" s="225">
        <f>IF(N109="nulová",J109,0)</f>
        <v>0</v>
      </c>
      <c r="BJ109" s="18" t="s">
        <v>136</v>
      </c>
      <c r="BK109" s="225">
        <f>ROUND(I109*H109,2)</f>
        <v>0</v>
      </c>
      <c r="BL109" s="18" t="s">
        <v>201</v>
      </c>
      <c r="BM109" s="224" t="s">
        <v>1348</v>
      </c>
    </row>
    <row r="110" spans="2:65" s="1" customFormat="1" ht="16.5" customHeight="1">
      <c r="B110" s="40"/>
      <c r="C110" s="213" t="s">
        <v>244</v>
      </c>
      <c r="D110" s="213" t="s">
        <v>196</v>
      </c>
      <c r="E110" s="214" t="s">
        <v>236</v>
      </c>
      <c r="F110" s="215" t="s">
        <v>237</v>
      </c>
      <c r="G110" s="216" t="s">
        <v>199</v>
      </c>
      <c r="H110" s="217">
        <v>1.6</v>
      </c>
      <c r="I110" s="218"/>
      <c r="J110" s="219">
        <f>ROUND(I110*H110,2)</f>
        <v>0</v>
      </c>
      <c r="K110" s="215" t="s">
        <v>200</v>
      </c>
      <c r="L110" s="45"/>
      <c r="M110" s="220" t="s">
        <v>32</v>
      </c>
      <c r="N110" s="221" t="s">
        <v>51</v>
      </c>
      <c r="O110" s="85"/>
      <c r="P110" s="222">
        <f>O110*H110</f>
        <v>0</v>
      </c>
      <c r="Q110" s="222">
        <v>0</v>
      </c>
      <c r="R110" s="222">
        <f>Q110*H110</f>
        <v>0</v>
      </c>
      <c r="S110" s="222">
        <v>0</v>
      </c>
      <c r="T110" s="223">
        <f>S110*H110</f>
        <v>0</v>
      </c>
      <c r="AR110" s="224" t="s">
        <v>201</v>
      </c>
      <c r="AT110" s="224" t="s">
        <v>196</v>
      </c>
      <c r="AU110" s="224" t="s">
        <v>136</v>
      </c>
      <c r="AY110" s="18" t="s">
        <v>194</v>
      </c>
      <c r="BE110" s="225">
        <f>IF(N110="základní",J110,0)</f>
        <v>0</v>
      </c>
      <c r="BF110" s="225">
        <f>IF(N110="snížená",J110,0)</f>
        <v>0</v>
      </c>
      <c r="BG110" s="225">
        <f>IF(N110="zákl. přenesená",J110,0)</f>
        <v>0</v>
      </c>
      <c r="BH110" s="225">
        <f>IF(N110="sníž. přenesená",J110,0)</f>
        <v>0</v>
      </c>
      <c r="BI110" s="225">
        <f>IF(N110="nulová",J110,0)</f>
        <v>0</v>
      </c>
      <c r="BJ110" s="18" t="s">
        <v>136</v>
      </c>
      <c r="BK110" s="225">
        <f>ROUND(I110*H110,2)</f>
        <v>0</v>
      </c>
      <c r="BL110" s="18" t="s">
        <v>201</v>
      </c>
      <c r="BM110" s="224" t="s">
        <v>1349</v>
      </c>
    </row>
    <row r="111" spans="2:65" s="1" customFormat="1" ht="24" customHeight="1">
      <c r="B111" s="40"/>
      <c r="C111" s="213" t="s">
        <v>248</v>
      </c>
      <c r="D111" s="213" t="s">
        <v>196</v>
      </c>
      <c r="E111" s="214" t="s">
        <v>240</v>
      </c>
      <c r="F111" s="215" t="s">
        <v>241</v>
      </c>
      <c r="G111" s="216" t="s">
        <v>242</v>
      </c>
      <c r="H111" s="217">
        <v>2.72</v>
      </c>
      <c r="I111" s="218"/>
      <c r="J111" s="219">
        <f>ROUND(I111*H111,2)</f>
        <v>0</v>
      </c>
      <c r="K111" s="215" t="s">
        <v>200</v>
      </c>
      <c r="L111" s="45"/>
      <c r="M111" s="220" t="s">
        <v>32</v>
      </c>
      <c r="N111" s="221" t="s">
        <v>51</v>
      </c>
      <c r="O111" s="85"/>
      <c r="P111" s="222">
        <f>O111*H111</f>
        <v>0</v>
      </c>
      <c r="Q111" s="222">
        <v>0</v>
      </c>
      <c r="R111" s="222">
        <f>Q111*H111</f>
        <v>0</v>
      </c>
      <c r="S111" s="222">
        <v>0</v>
      </c>
      <c r="T111" s="223">
        <f>S111*H111</f>
        <v>0</v>
      </c>
      <c r="AR111" s="224" t="s">
        <v>201</v>
      </c>
      <c r="AT111" s="224" t="s">
        <v>196</v>
      </c>
      <c r="AU111" s="224" t="s">
        <v>136</v>
      </c>
      <c r="AY111" s="18" t="s">
        <v>194</v>
      </c>
      <c r="BE111" s="225">
        <f>IF(N111="základní",J111,0)</f>
        <v>0</v>
      </c>
      <c r="BF111" s="225">
        <f>IF(N111="snížená",J111,0)</f>
        <v>0</v>
      </c>
      <c r="BG111" s="225">
        <f>IF(N111="zákl. přenesená",J111,0)</f>
        <v>0</v>
      </c>
      <c r="BH111" s="225">
        <f>IF(N111="sníž. přenesená",J111,0)</f>
        <v>0</v>
      </c>
      <c r="BI111" s="225">
        <f>IF(N111="nulová",J111,0)</f>
        <v>0</v>
      </c>
      <c r="BJ111" s="18" t="s">
        <v>136</v>
      </c>
      <c r="BK111" s="225">
        <f>ROUND(I111*H111,2)</f>
        <v>0</v>
      </c>
      <c r="BL111" s="18" t="s">
        <v>201</v>
      </c>
      <c r="BM111" s="224" t="s">
        <v>1350</v>
      </c>
    </row>
    <row r="112" spans="2:65" s="1" customFormat="1" ht="36" customHeight="1">
      <c r="B112" s="40"/>
      <c r="C112" s="213" t="s">
        <v>254</v>
      </c>
      <c r="D112" s="213" t="s">
        <v>196</v>
      </c>
      <c r="E112" s="214" t="s">
        <v>1351</v>
      </c>
      <c r="F112" s="215" t="s">
        <v>1352</v>
      </c>
      <c r="G112" s="216" t="s">
        <v>199</v>
      </c>
      <c r="H112" s="217">
        <v>5.7</v>
      </c>
      <c r="I112" s="218"/>
      <c r="J112" s="219">
        <f>ROUND(I112*H112,2)</f>
        <v>0</v>
      </c>
      <c r="K112" s="215" t="s">
        <v>200</v>
      </c>
      <c r="L112" s="45"/>
      <c r="M112" s="220" t="s">
        <v>32</v>
      </c>
      <c r="N112" s="221" t="s">
        <v>51</v>
      </c>
      <c r="O112" s="85"/>
      <c r="P112" s="222">
        <f>O112*H112</f>
        <v>0</v>
      </c>
      <c r="Q112" s="222">
        <v>0</v>
      </c>
      <c r="R112" s="222">
        <f>Q112*H112</f>
        <v>0</v>
      </c>
      <c r="S112" s="222">
        <v>0</v>
      </c>
      <c r="T112" s="223">
        <f>S112*H112</f>
        <v>0</v>
      </c>
      <c r="AR112" s="224" t="s">
        <v>201</v>
      </c>
      <c r="AT112" s="224" t="s">
        <v>196</v>
      </c>
      <c r="AU112" s="224" t="s">
        <v>136</v>
      </c>
      <c r="AY112" s="18" t="s">
        <v>194</v>
      </c>
      <c r="BE112" s="225">
        <f>IF(N112="základní",J112,0)</f>
        <v>0</v>
      </c>
      <c r="BF112" s="225">
        <f>IF(N112="snížená",J112,0)</f>
        <v>0</v>
      </c>
      <c r="BG112" s="225">
        <f>IF(N112="zákl. přenesená",J112,0)</f>
        <v>0</v>
      </c>
      <c r="BH112" s="225">
        <f>IF(N112="sníž. přenesená",J112,0)</f>
        <v>0</v>
      </c>
      <c r="BI112" s="225">
        <f>IF(N112="nulová",J112,0)</f>
        <v>0</v>
      </c>
      <c r="BJ112" s="18" t="s">
        <v>136</v>
      </c>
      <c r="BK112" s="225">
        <f>ROUND(I112*H112,2)</f>
        <v>0</v>
      </c>
      <c r="BL112" s="18" t="s">
        <v>201</v>
      </c>
      <c r="BM112" s="224" t="s">
        <v>1353</v>
      </c>
    </row>
    <row r="113" spans="2:65" s="1" customFormat="1" ht="24" customHeight="1">
      <c r="B113" s="40"/>
      <c r="C113" s="213" t="s">
        <v>8</v>
      </c>
      <c r="D113" s="213" t="s">
        <v>196</v>
      </c>
      <c r="E113" s="214" t="s">
        <v>1354</v>
      </c>
      <c r="F113" s="215" t="s">
        <v>1355</v>
      </c>
      <c r="G113" s="216" t="s">
        <v>199</v>
      </c>
      <c r="H113" s="217">
        <v>5.7</v>
      </c>
      <c r="I113" s="218"/>
      <c r="J113" s="219">
        <f>ROUND(I113*H113,2)</f>
        <v>0</v>
      </c>
      <c r="K113" s="215" t="s">
        <v>200</v>
      </c>
      <c r="L113" s="45"/>
      <c r="M113" s="220" t="s">
        <v>32</v>
      </c>
      <c r="N113" s="221" t="s">
        <v>51</v>
      </c>
      <c r="O113" s="85"/>
      <c r="P113" s="222">
        <f>O113*H113</f>
        <v>0</v>
      </c>
      <c r="Q113" s="222">
        <v>0</v>
      </c>
      <c r="R113" s="222">
        <f>Q113*H113</f>
        <v>0</v>
      </c>
      <c r="S113" s="222">
        <v>0</v>
      </c>
      <c r="T113" s="223">
        <f>S113*H113</f>
        <v>0</v>
      </c>
      <c r="AR113" s="224" t="s">
        <v>201</v>
      </c>
      <c r="AT113" s="224" t="s">
        <v>196</v>
      </c>
      <c r="AU113" s="224" t="s">
        <v>136</v>
      </c>
      <c r="AY113" s="18" t="s">
        <v>194</v>
      </c>
      <c r="BE113" s="225">
        <f>IF(N113="základní",J113,0)</f>
        <v>0</v>
      </c>
      <c r="BF113" s="225">
        <f>IF(N113="snížená",J113,0)</f>
        <v>0</v>
      </c>
      <c r="BG113" s="225">
        <f>IF(N113="zákl. přenesená",J113,0)</f>
        <v>0</v>
      </c>
      <c r="BH113" s="225">
        <f>IF(N113="sníž. přenesená",J113,0)</f>
        <v>0</v>
      </c>
      <c r="BI113" s="225">
        <f>IF(N113="nulová",J113,0)</f>
        <v>0</v>
      </c>
      <c r="BJ113" s="18" t="s">
        <v>136</v>
      </c>
      <c r="BK113" s="225">
        <f>ROUND(I113*H113,2)</f>
        <v>0</v>
      </c>
      <c r="BL113" s="18" t="s">
        <v>201</v>
      </c>
      <c r="BM113" s="224" t="s">
        <v>1356</v>
      </c>
    </row>
    <row r="114" spans="2:63" s="11" customFormat="1" ht="22.8" customHeight="1">
      <c r="B114" s="197"/>
      <c r="C114" s="198"/>
      <c r="D114" s="199" t="s">
        <v>78</v>
      </c>
      <c r="E114" s="211" t="s">
        <v>136</v>
      </c>
      <c r="F114" s="211" t="s">
        <v>253</v>
      </c>
      <c r="G114" s="198"/>
      <c r="H114" s="198"/>
      <c r="I114" s="201"/>
      <c r="J114" s="212">
        <f>BK114</f>
        <v>0</v>
      </c>
      <c r="K114" s="198"/>
      <c r="L114" s="203"/>
      <c r="M114" s="204"/>
      <c r="N114" s="205"/>
      <c r="O114" s="205"/>
      <c r="P114" s="206">
        <f>P115</f>
        <v>0</v>
      </c>
      <c r="Q114" s="205"/>
      <c r="R114" s="206">
        <f>R115</f>
        <v>6.34396</v>
      </c>
      <c r="S114" s="205"/>
      <c r="T114" s="207">
        <f>T115</f>
        <v>0</v>
      </c>
      <c r="AR114" s="208" t="s">
        <v>21</v>
      </c>
      <c r="AT114" s="209" t="s">
        <v>78</v>
      </c>
      <c r="AU114" s="209" t="s">
        <v>21</v>
      </c>
      <c r="AY114" s="208" t="s">
        <v>194</v>
      </c>
      <c r="BK114" s="210">
        <f>BK115</f>
        <v>0</v>
      </c>
    </row>
    <row r="115" spans="2:65" s="1" customFormat="1" ht="24" customHeight="1">
      <c r="B115" s="40"/>
      <c r="C115" s="213" t="s">
        <v>267</v>
      </c>
      <c r="D115" s="213" t="s">
        <v>196</v>
      </c>
      <c r="E115" s="214" t="s">
        <v>1357</v>
      </c>
      <c r="F115" s="215" t="s">
        <v>1358</v>
      </c>
      <c r="G115" s="216" t="s">
        <v>262</v>
      </c>
      <c r="H115" s="217">
        <v>28</v>
      </c>
      <c r="I115" s="218"/>
      <c r="J115" s="219">
        <f>ROUND(I115*H115,2)</f>
        <v>0</v>
      </c>
      <c r="K115" s="215" t="s">
        <v>200</v>
      </c>
      <c r="L115" s="45"/>
      <c r="M115" s="220" t="s">
        <v>32</v>
      </c>
      <c r="N115" s="221" t="s">
        <v>51</v>
      </c>
      <c r="O115" s="85"/>
      <c r="P115" s="222">
        <f>O115*H115</f>
        <v>0</v>
      </c>
      <c r="Q115" s="222">
        <v>0.22657</v>
      </c>
      <c r="R115" s="222">
        <f>Q115*H115</f>
        <v>6.34396</v>
      </c>
      <c r="S115" s="222">
        <v>0</v>
      </c>
      <c r="T115" s="223">
        <f>S115*H115</f>
        <v>0</v>
      </c>
      <c r="AR115" s="224" t="s">
        <v>201</v>
      </c>
      <c r="AT115" s="224" t="s">
        <v>196</v>
      </c>
      <c r="AU115" s="224" t="s">
        <v>136</v>
      </c>
      <c r="AY115" s="18" t="s">
        <v>194</v>
      </c>
      <c r="BE115" s="225">
        <f>IF(N115="základní",J115,0)</f>
        <v>0</v>
      </c>
      <c r="BF115" s="225">
        <f>IF(N115="snížená",J115,0)</f>
        <v>0</v>
      </c>
      <c r="BG115" s="225">
        <f>IF(N115="zákl. přenesená",J115,0)</f>
        <v>0</v>
      </c>
      <c r="BH115" s="225">
        <f>IF(N115="sníž. přenesená",J115,0)</f>
        <v>0</v>
      </c>
      <c r="BI115" s="225">
        <f>IF(N115="nulová",J115,0)</f>
        <v>0</v>
      </c>
      <c r="BJ115" s="18" t="s">
        <v>136</v>
      </c>
      <c r="BK115" s="225">
        <f>ROUND(I115*H115,2)</f>
        <v>0</v>
      </c>
      <c r="BL115" s="18" t="s">
        <v>201</v>
      </c>
      <c r="BM115" s="224" t="s">
        <v>1359</v>
      </c>
    </row>
    <row r="116" spans="2:63" s="11" customFormat="1" ht="22.8" customHeight="1">
      <c r="B116" s="197"/>
      <c r="C116" s="198"/>
      <c r="D116" s="199" t="s">
        <v>78</v>
      </c>
      <c r="E116" s="211" t="s">
        <v>201</v>
      </c>
      <c r="F116" s="211" t="s">
        <v>413</v>
      </c>
      <c r="G116" s="198"/>
      <c r="H116" s="198"/>
      <c r="I116" s="201"/>
      <c r="J116" s="212">
        <f>BK116</f>
        <v>0</v>
      </c>
      <c r="K116" s="198"/>
      <c r="L116" s="203"/>
      <c r="M116" s="204"/>
      <c r="N116" s="205"/>
      <c r="O116" s="205"/>
      <c r="P116" s="206">
        <f>P117</f>
        <v>0</v>
      </c>
      <c r="Q116" s="205"/>
      <c r="R116" s="206">
        <f>R117</f>
        <v>2.647078</v>
      </c>
      <c r="S116" s="205"/>
      <c r="T116" s="207">
        <f>T117</f>
        <v>0</v>
      </c>
      <c r="AR116" s="208" t="s">
        <v>21</v>
      </c>
      <c r="AT116" s="209" t="s">
        <v>78</v>
      </c>
      <c r="AU116" s="209" t="s">
        <v>21</v>
      </c>
      <c r="AY116" s="208" t="s">
        <v>194</v>
      </c>
      <c r="BK116" s="210">
        <f>BK117</f>
        <v>0</v>
      </c>
    </row>
    <row r="117" spans="2:65" s="1" customFormat="1" ht="16.5" customHeight="1">
      <c r="B117" s="40"/>
      <c r="C117" s="213" t="s">
        <v>272</v>
      </c>
      <c r="D117" s="213" t="s">
        <v>196</v>
      </c>
      <c r="E117" s="214" t="s">
        <v>1360</v>
      </c>
      <c r="F117" s="215" t="s">
        <v>1361</v>
      </c>
      <c r="G117" s="216" t="s">
        <v>199</v>
      </c>
      <c r="H117" s="217">
        <v>1.4</v>
      </c>
      <c r="I117" s="218"/>
      <c r="J117" s="219">
        <f>ROUND(I117*H117,2)</f>
        <v>0</v>
      </c>
      <c r="K117" s="215" t="s">
        <v>200</v>
      </c>
      <c r="L117" s="45"/>
      <c r="M117" s="220" t="s">
        <v>32</v>
      </c>
      <c r="N117" s="221" t="s">
        <v>51</v>
      </c>
      <c r="O117" s="85"/>
      <c r="P117" s="222">
        <f>O117*H117</f>
        <v>0</v>
      </c>
      <c r="Q117" s="222">
        <v>1.89077</v>
      </c>
      <c r="R117" s="222">
        <f>Q117*H117</f>
        <v>2.647078</v>
      </c>
      <c r="S117" s="222">
        <v>0</v>
      </c>
      <c r="T117" s="223">
        <f>S117*H117</f>
        <v>0</v>
      </c>
      <c r="AR117" s="224" t="s">
        <v>201</v>
      </c>
      <c r="AT117" s="224" t="s">
        <v>196</v>
      </c>
      <c r="AU117" s="224" t="s">
        <v>136</v>
      </c>
      <c r="AY117" s="18" t="s">
        <v>194</v>
      </c>
      <c r="BE117" s="225">
        <f>IF(N117="základní",J117,0)</f>
        <v>0</v>
      </c>
      <c r="BF117" s="225">
        <f>IF(N117="snížená",J117,0)</f>
        <v>0</v>
      </c>
      <c r="BG117" s="225">
        <f>IF(N117="zákl. přenesená",J117,0)</f>
        <v>0</v>
      </c>
      <c r="BH117" s="225">
        <f>IF(N117="sníž. přenesená",J117,0)</f>
        <v>0</v>
      </c>
      <c r="BI117" s="225">
        <f>IF(N117="nulová",J117,0)</f>
        <v>0</v>
      </c>
      <c r="BJ117" s="18" t="s">
        <v>136</v>
      </c>
      <c r="BK117" s="225">
        <f>ROUND(I117*H117,2)</f>
        <v>0</v>
      </c>
      <c r="BL117" s="18" t="s">
        <v>201</v>
      </c>
      <c r="BM117" s="224" t="s">
        <v>1362</v>
      </c>
    </row>
    <row r="118" spans="2:63" s="11" customFormat="1" ht="22.8" customHeight="1">
      <c r="B118" s="197"/>
      <c r="C118" s="198"/>
      <c r="D118" s="199" t="s">
        <v>78</v>
      </c>
      <c r="E118" s="211" t="s">
        <v>227</v>
      </c>
      <c r="F118" s="211" t="s">
        <v>1363</v>
      </c>
      <c r="G118" s="198"/>
      <c r="H118" s="198"/>
      <c r="I118" s="201"/>
      <c r="J118" s="212">
        <f>BK118</f>
        <v>0</v>
      </c>
      <c r="K118" s="198"/>
      <c r="L118" s="203"/>
      <c r="M118" s="204"/>
      <c r="N118" s="205"/>
      <c r="O118" s="205"/>
      <c r="P118" s="206">
        <f>SUM(P119:P123)</f>
        <v>0</v>
      </c>
      <c r="Q118" s="205"/>
      <c r="R118" s="206">
        <f>SUM(R119:R123)</f>
        <v>0.032220000000000006</v>
      </c>
      <c r="S118" s="205"/>
      <c r="T118" s="207">
        <f>SUM(T119:T123)</f>
        <v>0</v>
      </c>
      <c r="AR118" s="208" t="s">
        <v>21</v>
      </c>
      <c r="AT118" s="209" t="s">
        <v>78</v>
      </c>
      <c r="AU118" s="209" t="s">
        <v>21</v>
      </c>
      <c r="AY118" s="208" t="s">
        <v>194</v>
      </c>
      <c r="BK118" s="210">
        <f>SUM(BK119:BK123)</f>
        <v>0</v>
      </c>
    </row>
    <row r="119" spans="2:65" s="1" customFormat="1" ht="24" customHeight="1">
      <c r="B119" s="40"/>
      <c r="C119" s="213" t="s">
        <v>279</v>
      </c>
      <c r="D119" s="213" t="s">
        <v>196</v>
      </c>
      <c r="E119" s="214" t="s">
        <v>1364</v>
      </c>
      <c r="F119" s="215" t="s">
        <v>1365</v>
      </c>
      <c r="G119" s="216" t="s">
        <v>262</v>
      </c>
      <c r="H119" s="217">
        <v>24</v>
      </c>
      <c r="I119" s="218"/>
      <c r="J119" s="219">
        <f>ROUND(I119*H119,2)</f>
        <v>0</v>
      </c>
      <c r="K119" s="215" t="s">
        <v>200</v>
      </c>
      <c r="L119" s="45"/>
      <c r="M119" s="220" t="s">
        <v>32</v>
      </c>
      <c r="N119" s="221" t="s">
        <v>51</v>
      </c>
      <c r="O119" s="85"/>
      <c r="P119" s="222">
        <f>O119*H119</f>
        <v>0</v>
      </c>
      <c r="Q119" s="222">
        <v>0.00128</v>
      </c>
      <c r="R119" s="222">
        <f>Q119*H119</f>
        <v>0.030720000000000004</v>
      </c>
      <c r="S119" s="222">
        <v>0</v>
      </c>
      <c r="T119" s="223">
        <f>S119*H119</f>
        <v>0</v>
      </c>
      <c r="AR119" s="224" t="s">
        <v>201</v>
      </c>
      <c r="AT119" s="224" t="s">
        <v>196</v>
      </c>
      <c r="AU119" s="224" t="s">
        <v>136</v>
      </c>
      <c r="AY119" s="18" t="s">
        <v>194</v>
      </c>
      <c r="BE119" s="225">
        <f>IF(N119="základní",J119,0)</f>
        <v>0</v>
      </c>
      <c r="BF119" s="225">
        <f>IF(N119="snížená",J119,0)</f>
        <v>0</v>
      </c>
      <c r="BG119" s="225">
        <f>IF(N119="zákl. přenesená",J119,0)</f>
        <v>0</v>
      </c>
      <c r="BH119" s="225">
        <f>IF(N119="sníž. přenesená",J119,0)</f>
        <v>0</v>
      </c>
      <c r="BI119" s="225">
        <f>IF(N119="nulová",J119,0)</f>
        <v>0</v>
      </c>
      <c r="BJ119" s="18" t="s">
        <v>136</v>
      </c>
      <c r="BK119" s="225">
        <f>ROUND(I119*H119,2)</f>
        <v>0</v>
      </c>
      <c r="BL119" s="18" t="s">
        <v>201</v>
      </c>
      <c r="BM119" s="224" t="s">
        <v>1366</v>
      </c>
    </row>
    <row r="120" spans="2:65" s="1" customFormat="1" ht="24" customHeight="1">
      <c r="B120" s="40"/>
      <c r="C120" s="213" t="s">
        <v>285</v>
      </c>
      <c r="D120" s="213" t="s">
        <v>196</v>
      </c>
      <c r="E120" s="214" t="s">
        <v>1367</v>
      </c>
      <c r="F120" s="215" t="s">
        <v>1368</v>
      </c>
      <c r="G120" s="216" t="s">
        <v>205</v>
      </c>
      <c r="H120" s="217">
        <v>5</v>
      </c>
      <c r="I120" s="218"/>
      <c r="J120" s="219">
        <f>ROUND(I120*H120,2)</f>
        <v>0</v>
      </c>
      <c r="K120" s="215" t="s">
        <v>200</v>
      </c>
      <c r="L120" s="45"/>
      <c r="M120" s="220" t="s">
        <v>32</v>
      </c>
      <c r="N120" s="221" t="s">
        <v>51</v>
      </c>
      <c r="O120" s="85"/>
      <c r="P120" s="222">
        <f>O120*H120</f>
        <v>0</v>
      </c>
      <c r="Q120" s="222">
        <v>0</v>
      </c>
      <c r="R120" s="222">
        <f>Q120*H120</f>
        <v>0</v>
      </c>
      <c r="S120" s="222">
        <v>0</v>
      </c>
      <c r="T120" s="223">
        <f>S120*H120</f>
        <v>0</v>
      </c>
      <c r="AR120" s="224" t="s">
        <v>201</v>
      </c>
      <c r="AT120" s="224" t="s">
        <v>196</v>
      </c>
      <c r="AU120" s="224" t="s">
        <v>136</v>
      </c>
      <c r="AY120" s="18" t="s">
        <v>194</v>
      </c>
      <c r="BE120" s="225">
        <f>IF(N120="základní",J120,0)</f>
        <v>0</v>
      </c>
      <c r="BF120" s="225">
        <f>IF(N120="snížená",J120,0)</f>
        <v>0</v>
      </c>
      <c r="BG120" s="225">
        <f>IF(N120="zákl. přenesená",J120,0)</f>
        <v>0</v>
      </c>
      <c r="BH120" s="225">
        <f>IF(N120="sníž. přenesená",J120,0)</f>
        <v>0</v>
      </c>
      <c r="BI120" s="225">
        <f>IF(N120="nulová",J120,0)</f>
        <v>0</v>
      </c>
      <c r="BJ120" s="18" t="s">
        <v>136</v>
      </c>
      <c r="BK120" s="225">
        <f>ROUND(I120*H120,2)</f>
        <v>0</v>
      </c>
      <c r="BL120" s="18" t="s">
        <v>201</v>
      </c>
      <c r="BM120" s="224" t="s">
        <v>1369</v>
      </c>
    </row>
    <row r="121" spans="2:51" s="12" customFormat="1" ht="12">
      <c r="B121" s="236"/>
      <c r="C121" s="237"/>
      <c r="D121" s="238" t="s">
        <v>258</v>
      </c>
      <c r="E121" s="239" t="s">
        <v>32</v>
      </c>
      <c r="F121" s="240" t="s">
        <v>1370</v>
      </c>
      <c r="G121" s="237"/>
      <c r="H121" s="241">
        <v>5</v>
      </c>
      <c r="I121" s="242"/>
      <c r="J121" s="237"/>
      <c r="K121" s="237"/>
      <c r="L121" s="243"/>
      <c r="M121" s="244"/>
      <c r="N121" s="245"/>
      <c r="O121" s="245"/>
      <c r="P121" s="245"/>
      <c r="Q121" s="245"/>
      <c r="R121" s="245"/>
      <c r="S121" s="245"/>
      <c r="T121" s="246"/>
      <c r="AT121" s="247" t="s">
        <v>258</v>
      </c>
      <c r="AU121" s="247" t="s">
        <v>136</v>
      </c>
      <c r="AV121" s="12" t="s">
        <v>136</v>
      </c>
      <c r="AW121" s="12" t="s">
        <v>39</v>
      </c>
      <c r="AX121" s="12" t="s">
        <v>21</v>
      </c>
      <c r="AY121" s="247" t="s">
        <v>194</v>
      </c>
    </row>
    <row r="122" spans="2:65" s="1" customFormat="1" ht="16.5" customHeight="1">
      <c r="B122" s="40"/>
      <c r="C122" s="226" t="s">
        <v>289</v>
      </c>
      <c r="D122" s="226" t="s">
        <v>249</v>
      </c>
      <c r="E122" s="227" t="s">
        <v>1371</v>
      </c>
      <c r="F122" s="228" t="s">
        <v>1372</v>
      </c>
      <c r="G122" s="229" t="s">
        <v>205</v>
      </c>
      <c r="H122" s="230">
        <v>2</v>
      </c>
      <c r="I122" s="231"/>
      <c r="J122" s="232">
        <f>ROUND(I122*H122,2)</f>
        <v>0</v>
      </c>
      <c r="K122" s="228" t="s">
        <v>200</v>
      </c>
      <c r="L122" s="233"/>
      <c r="M122" s="234" t="s">
        <v>32</v>
      </c>
      <c r="N122" s="235" t="s">
        <v>51</v>
      </c>
      <c r="O122" s="85"/>
      <c r="P122" s="222">
        <f>O122*H122</f>
        <v>0</v>
      </c>
      <c r="Q122" s="222">
        <v>0.0003</v>
      </c>
      <c r="R122" s="222">
        <f>Q122*H122</f>
        <v>0.0006</v>
      </c>
      <c r="S122" s="222">
        <v>0</v>
      </c>
      <c r="T122" s="223">
        <f>S122*H122</f>
        <v>0</v>
      </c>
      <c r="AR122" s="224" t="s">
        <v>227</v>
      </c>
      <c r="AT122" s="224" t="s">
        <v>249</v>
      </c>
      <c r="AU122" s="224" t="s">
        <v>136</v>
      </c>
      <c r="AY122" s="18" t="s">
        <v>194</v>
      </c>
      <c r="BE122" s="225">
        <f>IF(N122="základní",J122,0)</f>
        <v>0</v>
      </c>
      <c r="BF122" s="225">
        <f>IF(N122="snížená",J122,0)</f>
        <v>0</v>
      </c>
      <c r="BG122" s="225">
        <f>IF(N122="zákl. přenesená",J122,0)</f>
        <v>0</v>
      </c>
      <c r="BH122" s="225">
        <f>IF(N122="sníž. přenesená",J122,0)</f>
        <v>0</v>
      </c>
      <c r="BI122" s="225">
        <f>IF(N122="nulová",J122,0)</f>
        <v>0</v>
      </c>
      <c r="BJ122" s="18" t="s">
        <v>136</v>
      </c>
      <c r="BK122" s="225">
        <f>ROUND(I122*H122,2)</f>
        <v>0</v>
      </c>
      <c r="BL122" s="18" t="s">
        <v>201</v>
      </c>
      <c r="BM122" s="224" t="s">
        <v>1373</v>
      </c>
    </row>
    <row r="123" spans="2:65" s="1" customFormat="1" ht="16.5" customHeight="1">
      <c r="B123" s="40"/>
      <c r="C123" s="226" t="s">
        <v>7</v>
      </c>
      <c r="D123" s="226" t="s">
        <v>249</v>
      </c>
      <c r="E123" s="227" t="s">
        <v>1374</v>
      </c>
      <c r="F123" s="228" t="s">
        <v>1375</v>
      </c>
      <c r="G123" s="229" t="s">
        <v>205</v>
      </c>
      <c r="H123" s="230">
        <v>3</v>
      </c>
      <c r="I123" s="231"/>
      <c r="J123" s="232">
        <f>ROUND(I123*H123,2)</f>
        <v>0</v>
      </c>
      <c r="K123" s="228" t="s">
        <v>200</v>
      </c>
      <c r="L123" s="233"/>
      <c r="M123" s="234" t="s">
        <v>32</v>
      </c>
      <c r="N123" s="235" t="s">
        <v>51</v>
      </c>
      <c r="O123" s="85"/>
      <c r="P123" s="222">
        <f>O123*H123</f>
        <v>0</v>
      </c>
      <c r="Q123" s="222">
        <v>0.0003</v>
      </c>
      <c r="R123" s="222">
        <f>Q123*H123</f>
        <v>0.0009</v>
      </c>
      <c r="S123" s="222">
        <v>0</v>
      </c>
      <c r="T123" s="223">
        <f>S123*H123</f>
        <v>0</v>
      </c>
      <c r="AR123" s="224" t="s">
        <v>227</v>
      </c>
      <c r="AT123" s="224" t="s">
        <v>249</v>
      </c>
      <c r="AU123" s="224" t="s">
        <v>136</v>
      </c>
      <c r="AY123" s="18" t="s">
        <v>194</v>
      </c>
      <c r="BE123" s="225">
        <f>IF(N123="základní",J123,0)</f>
        <v>0</v>
      </c>
      <c r="BF123" s="225">
        <f>IF(N123="snížená",J123,0)</f>
        <v>0</v>
      </c>
      <c r="BG123" s="225">
        <f>IF(N123="zákl. přenesená",J123,0)</f>
        <v>0</v>
      </c>
      <c r="BH123" s="225">
        <f>IF(N123="sníž. přenesená",J123,0)</f>
        <v>0</v>
      </c>
      <c r="BI123" s="225">
        <f>IF(N123="nulová",J123,0)</f>
        <v>0</v>
      </c>
      <c r="BJ123" s="18" t="s">
        <v>136</v>
      </c>
      <c r="BK123" s="225">
        <f>ROUND(I123*H123,2)</f>
        <v>0</v>
      </c>
      <c r="BL123" s="18" t="s">
        <v>201</v>
      </c>
      <c r="BM123" s="224" t="s">
        <v>1376</v>
      </c>
    </row>
    <row r="124" spans="2:63" s="11" customFormat="1" ht="25.9" customHeight="1">
      <c r="B124" s="197"/>
      <c r="C124" s="198"/>
      <c r="D124" s="199" t="s">
        <v>78</v>
      </c>
      <c r="E124" s="200" t="s">
        <v>681</v>
      </c>
      <c r="F124" s="200" t="s">
        <v>682</v>
      </c>
      <c r="G124" s="198"/>
      <c r="H124" s="198"/>
      <c r="I124" s="201"/>
      <c r="J124" s="202">
        <f>BK124</f>
        <v>0</v>
      </c>
      <c r="K124" s="198"/>
      <c r="L124" s="203"/>
      <c r="M124" s="204"/>
      <c r="N124" s="205"/>
      <c r="O124" s="205"/>
      <c r="P124" s="206">
        <f>P125+P141+P160+P176+P215+P217</f>
        <v>0</v>
      </c>
      <c r="Q124" s="205"/>
      <c r="R124" s="206">
        <f>R125+R141+R160+R176+R215+R217</f>
        <v>0.688506</v>
      </c>
      <c r="S124" s="205"/>
      <c r="T124" s="207">
        <f>T125+T141+T160+T176+T215+T217</f>
        <v>0</v>
      </c>
      <c r="AR124" s="208" t="s">
        <v>136</v>
      </c>
      <c r="AT124" s="209" t="s">
        <v>78</v>
      </c>
      <c r="AU124" s="209" t="s">
        <v>79</v>
      </c>
      <c r="AY124" s="208" t="s">
        <v>194</v>
      </c>
      <c r="BK124" s="210">
        <f>BK125+BK141+BK160+BK176+BK215+BK217</f>
        <v>0</v>
      </c>
    </row>
    <row r="125" spans="2:63" s="11" customFormat="1" ht="22.8" customHeight="1">
      <c r="B125" s="197"/>
      <c r="C125" s="198"/>
      <c r="D125" s="199" t="s">
        <v>78</v>
      </c>
      <c r="E125" s="211" t="s">
        <v>767</v>
      </c>
      <c r="F125" s="211" t="s">
        <v>768</v>
      </c>
      <c r="G125" s="198"/>
      <c r="H125" s="198"/>
      <c r="I125" s="201"/>
      <c r="J125" s="212">
        <f>BK125</f>
        <v>0</v>
      </c>
      <c r="K125" s="198"/>
      <c r="L125" s="203"/>
      <c r="M125" s="204"/>
      <c r="N125" s="205"/>
      <c r="O125" s="205"/>
      <c r="P125" s="206">
        <f>SUM(P126:P140)</f>
        <v>0</v>
      </c>
      <c r="Q125" s="205"/>
      <c r="R125" s="206">
        <f>SUM(R126:R140)</f>
        <v>0.08735</v>
      </c>
      <c r="S125" s="205"/>
      <c r="T125" s="207">
        <f>SUM(T126:T140)</f>
        <v>0</v>
      </c>
      <c r="AR125" s="208" t="s">
        <v>136</v>
      </c>
      <c r="AT125" s="209" t="s">
        <v>78</v>
      </c>
      <c r="AU125" s="209" t="s">
        <v>21</v>
      </c>
      <c r="AY125" s="208" t="s">
        <v>194</v>
      </c>
      <c r="BK125" s="210">
        <f>SUM(BK126:BK140)</f>
        <v>0</v>
      </c>
    </row>
    <row r="126" spans="2:65" s="1" customFormat="1" ht="24" customHeight="1">
      <c r="B126" s="40"/>
      <c r="C126" s="213" t="s">
        <v>301</v>
      </c>
      <c r="D126" s="213" t="s">
        <v>196</v>
      </c>
      <c r="E126" s="214" t="s">
        <v>1377</v>
      </c>
      <c r="F126" s="215" t="s">
        <v>1378</v>
      </c>
      <c r="G126" s="216" t="s">
        <v>262</v>
      </c>
      <c r="H126" s="217">
        <v>56</v>
      </c>
      <c r="I126" s="218"/>
      <c r="J126" s="219">
        <f>ROUND(I126*H126,2)</f>
        <v>0</v>
      </c>
      <c r="K126" s="215" t="s">
        <v>200</v>
      </c>
      <c r="L126" s="45"/>
      <c r="M126" s="220" t="s">
        <v>32</v>
      </c>
      <c r="N126" s="221" t="s">
        <v>51</v>
      </c>
      <c r="O126" s="85"/>
      <c r="P126" s="222">
        <f>O126*H126</f>
        <v>0</v>
      </c>
      <c r="Q126" s="222">
        <v>0</v>
      </c>
      <c r="R126" s="222">
        <f>Q126*H126</f>
        <v>0</v>
      </c>
      <c r="S126" s="222">
        <v>0</v>
      </c>
      <c r="T126" s="223">
        <f>S126*H126</f>
        <v>0</v>
      </c>
      <c r="AR126" s="224" t="s">
        <v>267</v>
      </c>
      <c r="AT126" s="224" t="s">
        <v>196</v>
      </c>
      <c r="AU126" s="224" t="s">
        <v>136</v>
      </c>
      <c r="AY126" s="18" t="s">
        <v>194</v>
      </c>
      <c r="BE126" s="225">
        <f>IF(N126="základní",J126,0)</f>
        <v>0</v>
      </c>
      <c r="BF126" s="225">
        <f>IF(N126="snížená",J126,0)</f>
        <v>0</v>
      </c>
      <c r="BG126" s="225">
        <f>IF(N126="zákl. přenesená",J126,0)</f>
        <v>0</v>
      </c>
      <c r="BH126" s="225">
        <f>IF(N126="sníž. přenesená",J126,0)</f>
        <v>0</v>
      </c>
      <c r="BI126" s="225">
        <f>IF(N126="nulová",J126,0)</f>
        <v>0</v>
      </c>
      <c r="BJ126" s="18" t="s">
        <v>136</v>
      </c>
      <c r="BK126" s="225">
        <f>ROUND(I126*H126,2)</f>
        <v>0</v>
      </c>
      <c r="BL126" s="18" t="s">
        <v>267</v>
      </c>
      <c r="BM126" s="224" t="s">
        <v>1379</v>
      </c>
    </row>
    <row r="127" spans="2:51" s="12" customFormat="1" ht="12">
      <c r="B127" s="236"/>
      <c r="C127" s="237"/>
      <c r="D127" s="238" t="s">
        <v>258</v>
      </c>
      <c r="E127" s="239" t="s">
        <v>32</v>
      </c>
      <c r="F127" s="240" t="s">
        <v>1380</v>
      </c>
      <c r="G127" s="237"/>
      <c r="H127" s="241">
        <v>56</v>
      </c>
      <c r="I127" s="242"/>
      <c r="J127" s="237"/>
      <c r="K127" s="237"/>
      <c r="L127" s="243"/>
      <c r="M127" s="244"/>
      <c r="N127" s="245"/>
      <c r="O127" s="245"/>
      <c r="P127" s="245"/>
      <c r="Q127" s="245"/>
      <c r="R127" s="245"/>
      <c r="S127" s="245"/>
      <c r="T127" s="246"/>
      <c r="AT127" s="247" t="s">
        <v>258</v>
      </c>
      <c r="AU127" s="247" t="s">
        <v>136</v>
      </c>
      <c r="AV127" s="12" t="s">
        <v>136</v>
      </c>
      <c r="AW127" s="12" t="s">
        <v>39</v>
      </c>
      <c r="AX127" s="12" t="s">
        <v>21</v>
      </c>
      <c r="AY127" s="247" t="s">
        <v>194</v>
      </c>
    </row>
    <row r="128" spans="2:65" s="1" customFormat="1" ht="16.5" customHeight="1">
      <c r="B128" s="40"/>
      <c r="C128" s="226" t="s">
        <v>306</v>
      </c>
      <c r="D128" s="226" t="s">
        <v>249</v>
      </c>
      <c r="E128" s="227" t="s">
        <v>1381</v>
      </c>
      <c r="F128" s="228" t="s">
        <v>1382</v>
      </c>
      <c r="G128" s="229" t="s">
        <v>262</v>
      </c>
      <c r="H128" s="230">
        <v>7.5</v>
      </c>
      <c r="I128" s="231"/>
      <c r="J128" s="232">
        <f>ROUND(I128*H128,2)</f>
        <v>0</v>
      </c>
      <c r="K128" s="228" t="s">
        <v>32</v>
      </c>
      <c r="L128" s="233"/>
      <c r="M128" s="234" t="s">
        <v>32</v>
      </c>
      <c r="N128" s="235" t="s">
        <v>51</v>
      </c>
      <c r="O128" s="85"/>
      <c r="P128" s="222">
        <f>O128*H128</f>
        <v>0</v>
      </c>
      <c r="Q128" s="222">
        <v>0.001</v>
      </c>
      <c r="R128" s="222">
        <f>Q128*H128</f>
        <v>0.0075</v>
      </c>
      <c r="S128" s="222">
        <v>0</v>
      </c>
      <c r="T128" s="223">
        <f>S128*H128</f>
        <v>0</v>
      </c>
      <c r="AR128" s="224" t="s">
        <v>378</v>
      </c>
      <c r="AT128" s="224" t="s">
        <v>249</v>
      </c>
      <c r="AU128" s="224" t="s">
        <v>136</v>
      </c>
      <c r="AY128" s="18" t="s">
        <v>194</v>
      </c>
      <c r="BE128" s="225">
        <f>IF(N128="základní",J128,0)</f>
        <v>0</v>
      </c>
      <c r="BF128" s="225">
        <f>IF(N128="snížená",J128,0)</f>
        <v>0</v>
      </c>
      <c r="BG128" s="225">
        <f>IF(N128="zákl. přenesená",J128,0)</f>
        <v>0</v>
      </c>
      <c r="BH128" s="225">
        <f>IF(N128="sníž. přenesená",J128,0)</f>
        <v>0</v>
      </c>
      <c r="BI128" s="225">
        <f>IF(N128="nulová",J128,0)</f>
        <v>0</v>
      </c>
      <c r="BJ128" s="18" t="s">
        <v>136</v>
      </c>
      <c r="BK128" s="225">
        <f>ROUND(I128*H128,2)</f>
        <v>0</v>
      </c>
      <c r="BL128" s="18" t="s">
        <v>267</v>
      </c>
      <c r="BM128" s="224" t="s">
        <v>1383</v>
      </c>
    </row>
    <row r="129" spans="2:65" s="1" customFormat="1" ht="16.5" customHeight="1">
      <c r="B129" s="40"/>
      <c r="C129" s="226" t="s">
        <v>320</v>
      </c>
      <c r="D129" s="226" t="s">
        <v>249</v>
      </c>
      <c r="E129" s="227" t="s">
        <v>1384</v>
      </c>
      <c r="F129" s="228" t="s">
        <v>1385</v>
      </c>
      <c r="G129" s="229" t="s">
        <v>262</v>
      </c>
      <c r="H129" s="230">
        <v>4.2</v>
      </c>
      <c r="I129" s="231"/>
      <c r="J129" s="232">
        <f>ROUND(I129*H129,2)</f>
        <v>0</v>
      </c>
      <c r="K129" s="228" t="s">
        <v>32</v>
      </c>
      <c r="L129" s="233"/>
      <c r="M129" s="234" t="s">
        <v>32</v>
      </c>
      <c r="N129" s="235" t="s">
        <v>51</v>
      </c>
      <c r="O129" s="85"/>
      <c r="P129" s="222">
        <f>O129*H129</f>
        <v>0</v>
      </c>
      <c r="Q129" s="222">
        <v>0.001</v>
      </c>
      <c r="R129" s="222">
        <f>Q129*H129</f>
        <v>0.004200000000000001</v>
      </c>
      <c r="S129" s="222">
        <v>0</v>
      </c>
      <c r="T129" s="223">
        <f>S129*H129</f>
        <v>0</v>
      </c>
      <c r="AR129" s="224" t="s">
        <v>378</v>
      </c>
      <c r="AT129" s="224" t="s">
        <v>249</v>
      </c>
      <c r="AU129" s="224" t="s">
        <v>136</v>
      </c>
      <c r="AY129" s="18" t="s">
        <v>194</v>
      </c>
      <c r="BE129" s="225">
        <f>IF(N129="základní",J129,0)</f>
        <v>0</v>
      </c>
      <c r="BF129" s="225">
        <f>IF(N129="snížená",J129,0)</f>
        <v>0</v>
      </c>
      <c r="BG129" s="225">
        <f>IF(N129="zákl. přenesená",J129,0)</f>
        <v>0</v>
      </c>
      <c r="BH129" s="225">
        <f>IF(N129="sníž. přenesená",J129,0)</f>
        <v>0</v>
      </c>
      <c r="BI129" s="225">
        <f>IF(N129="nulová",J129,0)</f>
        <v>0</v>
      </c>
      <c r="BJ129" s="18" t="s">
        <v>136</v>
      </c>
      <c r="BK129" s="225">
        <f>ROUND(I129*H129,2)</f>
        <v>0</v>
      </c>
      <c r="BL129" s="18" t="s">
        <v>267</v>
      </c>
      <c r="BM129" s="224" t="s">
        <v>1386</v>
      </c>
    </row>
    <row r="130" spans="2:65" s="1" customFormat="1" ht="16.5" customHeight="1">
      <c r="B130" s="40"/>
      <c r="C130" s="226" t="s">
        <v>277</v>
      </c>
      <c r="D130" s="226" t="s">
        <v>249</v>
      </c>
      <c r="E130" s="227" t="s">
        <v>1387</v>
      </c>
      <c r="F130" s="228" t="s">
        <v>1388</v>
      </c>
      <c r="G130" s="229" t="s">
        <v>262</v>
      </c>
      <c r="H130" s="230">
        <v>17.8</v>
      </c>
      <c r="I130" s="231"/>
      <c r="J130" s="232">
        <f>ROUND(I130*H130,2)</f>
        <v>0</v>
      </c>
      <c r="K130" s="228" t="s">
        <v>32</v>
      </c>
      <c r="L130" s="233"/>
      <c r="M130" s="234" t="s">
        <v>32</v>
      </c>
      <c r="N130" s="235" t="s">
        <v>51</v>
      </c>
      <c r="O130" s="85"/>
      <c r="P130" s="222">
        <f>O130*H130</f>
        <v>0</v>
      </c>
      <c r="Q130" s="222">
        <v>0.001</v>
      </c>
      <c r="R130" s="222">
        <f>Q130*H130</f>
        <v>0.0178</v>
      </c>
      <c r="S130" s="222">
        <v>0</v>
      </c>
      <c r="T130" s="223">
        <f>S130*H130</f>
        <v>0</v>
      </c>
      <c r="AR130" s="224" t="s">
        <v>378</v>
      </c>
      <c r="AT130" s="224" t="s">
        <v>249</v>
      </c>
      <c r="AU130" s="224" t="s">
        <v>136</v>
      </c>
      <c r="AY130" s="18" t="s">
        <v>194</v>
      </c>
      <c r="BE130" s="225">
        <f>IF(N130="základní",J130,0)</f>
        <v>0</v>
      </c>
      <c r="BF130" s="225">
        <f>IF(N130="snížená",J130,0)</f>
        <v>0</v>
      </c>
      <c r="BG130" s="225">
        <f>IF(N130="zákl. přenesená",J130,0)</f>
        <v>0</v>
      </c>
      <c r="BH130" s="225">
        <f>IF(N130="sníž. přenesená",J130,0)</f>
        <v>0</v>
      </c>
      <c r="BI130" s="225">
        <f>IF(N130="nulová",J130,0)</f>
        <v>0</v>
      </c>
      <c r="BJ130" s="18" t="s">
        <v>136</v>
      </c>
      <c r="BK130" s="225">
        <f>ROUND(I130*H130,2)</f>
        <v>0</v>
      </c>
      <c r="BL130" s="18" t="s">
        <v>267</v>
      </c>
      <c r="BM130" s="224" t="s">
        <v>1389</v>
      </c>
    </row>
    <row r="131" spans="2:65" s="1" customFormat="1" ht="16.5" customHeight="1">
      <c r="B131" s="40"/>
      <c r="C131" s="226" t="s">
        <v>339</v>
      </c>
      <c r="D131" s="226" t="s">
        <v>249</v>
      </c>
      <c r="E131" s="227" t="s">
        <v>1390</v>
      </c>
      <c r="F131" s="228" t="s">
        <v>1391</v>
      </c>
      <c r="G131" s="229" t="s">
        <v>262</v>
      </c>
      <c r="H131" s="230">
        <v>26.5</v>
      </c>
      <c r="I131" s="231"/>
      <c r="J131" s="232">
        <f>ROUND(I131*H131,2)</f>
        <v>0</v>
      </c>
      <c r="K131" s="228" t="s">
        <v>32</v>
      </c>
      <c r="L131" s="233"/>
      <c r="M131" s="234" t="s">
        <v>32</v>
      </c>
      <c r="N131" s="235" t="s">
        <v>51</v>
      </c>
      <c r="O131" s="85"/>
      <c r="P131" s="222">
        <f>O131*H131</f>
        <v>0</v>
      </c>
      <c r="Q131" s="222">
        <v>0.001</v>
      </c>
      <c r="R131" s="222">
        <f>Q131*H131</f>
        <v>0.0265</v>
      </c>
      <c r="S131" s="222">
        <v>0</v>
      </c>
      <c r="T131" s="223">
        <f>S131*H131</f>
        <v>0</v>
      </c>
      <c r="AR131" s="224" t="s">
        <v>378</v>
      </c>
      <c r="AT131" s="224" t="s">
        <v>249</v>
      </c>
      <c r="AU131" s="224" t="s">
        <v>136</v>
      </c>
      <c r="AY131" s="18" t="s">
        <v>194</v>
      </c>
      <c r="BE131" s="225">
        <f>IF(N131="základní",J131,0)</f>
        <v>0</v>
      </c>
      <c r="BF131" s="225">
        <f>IF(N131="snížená",J131,0)</f>
        <v>0</v>
      </c>
      <c r="BG131" s="225">
        <f>IF(N131="zákl. přenesená",J131,0)</f>
        <v>0</v>
      </c>
      <c r="BH131" s="225">
        <f>IF(N131="sníž. přenesená",J131,0)</f>
        <v>0</v>
      </c>
      <c r="BI131" s="225">
        <f>IF(N131="nulová",J131,0)</f>
        <v>0</v>
      </c>
      <c r="BJ131" s="18" t="s">
        <v>136</v>
      </c>
      <c r="BK131" s="225">
        <f>ROUND(I131*H131,2)</f>
        <v>0</v>
      </c>
      <c r="BL131" s="18" t="s">
        <v>267</v>
      </c>
      <c r="BM131" s="224" t="s">
        <v>1392</v>
      </c>
    </row>
    <row r="132" spans="2:65" s="1" customFormat="1" ht="24" customHeight="1">
      <c r="B132" s="40"/>
      <c r="C132" s="213" t="s">
        <v>357</v>
      </c>
      <c r="D132" s="213" t="s">
        <v>196</v>
      </c>
      <c r="E132" s="214" t="s">
        <v>1377</v>
      </c>
      <c r="F132" s="215" t="s">
        <v>1378</v>
      </c>
      <c r="G132" s="216" t="s">
        <v>262</v>
      </c>
      <c r="H132" s="217">
        <v>157.3</v>
      </c>
      <c r="I132" s="218"/>
      <c r="J132" s="219">
        <f>ROUND(I132*H132,2)</f>
        <v>0</v>
      </c>
      <c r="K132" s="215" t="s">
        <v>200</v>
      </c>
      <c r="L132" s="45"/>
      <c r="M132" s="220" t="s">
        <v>32</v>
      </c>
      <c r="N132" s="221" t="s">
        <v>51</v>
      </c>
      <c r="O132" s="85"/>
      <c r="P132" s="222">
        <f>O132*H132</f>
        <v>0</v>
      </c>
      <c r="Q132" s="222">
        <v>0</v>
      </c>
      <c r="R132" s="222">
        <f>Q132*H132</f>
        <v>0</v>
      </c>
      <c r="S132" s="222">
        <v>0</v>
      </c>
      <c r="T132" s="223">
        <f>S132*H132</f>
        <v>0</v>
      </c>
      <c r="AR132" s="224" t="s">
        <v>267</v>
      </c>
      <c r="AT132" s="224" t="s">
        <v>196</v>
      </c>
      <c r="AU132" s="224" t="s">
        <v>136</v>
      </c>
      <c r="AY132" s="18" t="s">
        <v>194</v>
      </c>
      <c r="BE132" s="225">
        <f>IF(N132="základní",J132,0)</f>
        <v>0</v>
      </c>
      <c r="BF132" s="225">
        <f>IF(N132="snížená",J132,0)</f>
        <v>0</v>
      </c>
      <c r="BG132" s="225">
        <f>IF(N132="zákl. přenesená",J132,0)</f>
        <v>0</v>
      </c>
      <c r="BH132" s="225">
        <f>IF(N132="sníž. přenesená",J132,0)</f>
        <v>0</v>
      </c>
      <c r="BI132" s="225">
        <f>IF(N132="nulová",J132,0)</f>
        <v>0</v>
      </c>
      <c r="BJ132" s="18" t="s">
        <v>136</v>
      </c>
      <c r="BK132" s="225">
        <f>ROUND(I132*H132,2)</f>
        <v>0</v>
      </c>
      <c r="BL132" s="18" t="s">
        <v>267</v>
      </c>
      <c r="BM132" s="224" t="s">
        <v>1393</v>
      </c>
    </row>
    <row r="133" spans="2:51" s="12" customFormat="1" ht="12">
      <c r="B133" s="236"/>
      <c r="C133" s="237"/>
      <c r="D133" s="238" t="s">
        <v>258</v>
      </c>
      <c r="E133" s="239" t="s">
        <v>32</v>
      </c>
      <c r="F133" s="240" t="s">
        <v>1394</v>
      </c>
      <c r="G133" s="237"/>
      <c r="H133" s="241">
        <v>157.3</v>
      </c>
      <c r="I133" s="242"/>
      <c r="J133" s="237"/>
      <c r="K133" s="237"/>
      <c r="L133" s="243"/>
      <c r="M133" s="244"/>
      <c r="N133" s="245"/>
      <c r="O133" s="245"/>
      <c r="P133" s="245"/>
      <c r="Q133" s="245"/>
      <c r="R133" s="245"/>
      <c r="S133" s="245"/>
      <c r="T133" s="246"/>
      <c r="AT133" s="247" t="s">
        <v>258</v>
      </c>
      <c r="AU133" s="247" t="s">
        <v>136</v>
      </c>
      <c r="AV133" s="12" t="s">
        <v>136</v>
      </c>
      <c r="AW133" s="12" t="s">
        <v>39</v>
      </c>
      <c r="AX133" s="12" t="s">
        <v>21</v>
      </c>
      <c r="AY133" s="247" t="s">
        <v>194</v>
      </c>
    </row>
    <row r="134" spans="2:65" s="1" customFormat="1" ht="16.5" customHeight="1">
      <c r="B134" s="40"/>
      <c r="C134" s="226" t="s">
        <v>362</v>
      </c>
      <c r="D134" s="226" t="s">
        <v>249</v>
      </c>
      <c r="E134" s="227" t="s">
        <v>1395</v>
      </c>
      <c r="F134" s="228" t="s">
        <v>1396</v>
      </c>
      <c r="G134" s="229" t="s">
        <v>262</v>
      </c>
      <c r="H134" s="230">
        <v>6.6</v>
      </c>
      <c r="I134" s="231"/>
      <c r="J134" s="232">
        <f>ROUND(I134*H134,2)</f>
        <v>0</v>
      </c>
      <c r="K134" s="228" t="s">
        <v>200</v>
      </c>
      <c r="L134" s="233"/>
      <c r="M134" s="234" t="s">
        <v>32</v>
      </c>
      <c r="N134" s="235" t="s">
        <v>51</v>
      </c>
      <c r="O134" s="85"/>
      <c r="P134" s="222">
        <f>O134*H134</f>
        <v>0</v>
      </c>
      <c r="Q134" s="222">
        <v>2E-05</v>
      </c>
      <c r="R134" s="222">
        <f>Q134*H134</f>
        <v>0.000132</v>
      </c>
      <c r="S134" s="222">
        <v>0</v>
      </c>
      <c r="T134" s="223">
        <f>S134*H134</f>
        <v>0</v>
      </c>
      <c r="AR134" s="224" t="s">
        <v>378</v>
      </c>
      <c r="AT134" s="224" t="s">
        <v>249</v>
      </c>
      <c r="AU134" s="224" t="s">
        <v>136</v>
      </c>
      <c r="AY134" s="18" t="s">
        <v>194</v>
      </c>
      <c r="BE134" s="225">
        <f>IF(N134="základní",J134,0)</f>
        <v>0</v>
      </c>
      <c r="BF134" s="225">
        <f>IF(N134="snížená",J134,0)</f>
        <v>0</v>
      </c>
      <c r="BG134" s="225">
        <f>IF(N134="zákl. přenesená",J134,0)</f>
        <v>0</v>
      </c>
      <c r="BH134" s="225">
        <f>IF(N134="sníž. přenesená",J134,0)</f>
        <v>0</v>
      </c>
      <c r="BI134" s="225">
        <f>IF(N134="nulová",J134,0)</f>
        <v>0</v>
      </c>
      <c r="BJ134" s="18" t="s">
        <v>136</v>
      </c>
      <c r="BK134" s="225">
        <f>ROUND(I134*H134,2)</f>
        <v>0</v>
      </c>
      <c r="BL134" s="18" t="s">
        <v>267</v>
      </c>
      <c r="BM134" s="224" t="s">
        <v>1397</v>
      </c>
    </row>
    <row r="135" spans="2:65" s="1" customFormat="1" ht="16.5" customHeight="1">
      <c r="B135" s="40"/>
      <c r="C135" s="226" t="s">
        <v>366</v>
      </c>
      <c r="D135" s="226" t="s">
        <v>249</v>
      </c>
      <c r="E135" s="227" t="s">
        <v>1398</v>
      </c>
      <c r="F135" s="228" t="s">
        <v>1399</v>
      </c>
      <c r="G135" s="229" t="s">
        <v>262</v>
      </c>
      <c r="H135" s="230">
        <v>27.3</v>
      </c>
      <c r="I135" s="231"/>
      <c r="J135" s="232">
        <f>ROUND(I135*H135,2)</f>
        <v>0</v>
      </c>
      <c r="K135" s="228" t="s">
        <v>200</v>
      </c>
      <c r="L135" s="233"/>
      <c r="M135" s="234" t="s">
        <v>32</v>
      </c>
      <c r="N135" s="235" t="s">
        <v>51</v>
      </c>
      <c r="O135" s="85"/>
      <c r="P135" s="222">
        <f>O135*H135</f>
        <v>0</v>
      </c>
      <c r="Q135" s="222">
        <v>3E-05</v>
      </c>
      <c r="R135" s="222">
        <f>Q135*H135</f>
        <v>0.0008190000000000001</v>
      </c>
      <c r="S135" s="222">
        <v>0</v>
      </c>
      <c r="T135" s="223">
        <f>S135*H135</f>
        <v>0</v>
      </c>
      <c r="AR135" s="224" t="s">
        <v>378</v>
      </c>
      <c r="AT135" s="224" t="s">
        <v>249</v>
      </c>
      <c r="AU135" s="224" t="s">
        <v>136</v>
      </c>
      <c r="AY135" s="18" t="s">
        <v>194</v>
      </c>
      <c r="BE135" s="225">
        <f>IF(N135="základní",J135,0)</f>
        <v>0</v>
      </c>
      <c r="BF135" s="225">
        <f>IF(N135="snížená",J135,0)</f>
        <v>0</v>
      </c>
      <c r="BG135" s="225">
        <f>IF(N135="zákl. přenesená",J135,0)</f>
        <v>0</v>
      </c>
      <c r="BH135" s="225">
        <f>IF(N135="sníž. přenesená",J135,0)</f>
        <v>0</v>
      </c>
      <c r="BI135" s="225">
        <f>IF(N135="nulová",J135,0)</f>
        <v>0</v>
      </c>
      <c r="BJ135" s="18" t="s">
        <v>136</v>
      </c>
      <c r="BK135" s="225">
        <f>ROUND(I135*H135,2)</f>
        <v>0</v>
      </c>
      <c r="BL135" s="18" t="s">
        <v>267</v>
      </c>
      <c r="BM135" s="224" t="s">
        <v>1400</v>
      </c>
    </row>
    <row r="136" spans="2:65" s="1" customFormat="1" ht="16.5" customHeight="1">
      <c r="B136" s="40"/>
      <c r="C136" s="226" t="s">
        <v>370</v>
      </c>
      <c r="D136" s="226" t="s">
        <v>249</v>
      </c>
      <c r="E136" s="227" t="s">
        <v>1401</v>
      </c>
      <c r="F136" s="228" t="s">
        <v>1402</v>
      </c>
      <c r="G136" s="229" t="s">
        <v>262</v>
      </c>
      <c r="H136" s="230">
        <v>40</v>
      </c>
      <c r="I136" s="231"/>
      <c r="J136" s="232">
        <f>ROUND(I136*H136,2)</f>
        <v>0</v>
      </c>
      <c r="K136" s="228" t="s">
        <v>200</v>
      </c>
      <c r="L136" s="233"/>
      <c r="M136" s="234" t="s">
        <v>32</v>
      </c>
      <c r="N136" s="235" t="s">
        <v>51</v>
      </c>
      <c r="O136" s="85"/>
      <c r="P136" s="222">
        <f>O136*H136</f>
        <v>0</v>
      </c>
      <c r="Q136" s="222">
        <v>0.00055</v>
      </c>
      <c r="R136" s="222">
        <f>Q136*H136</f>
        <v>0.022000000000000002</v>
      </c>
      <c r="S136" s="222">
        <v>0</v>
      </c>
      <c r="T136" s="223">
        <f>S136*H136</f>
        <v>0</v>
      </c>
      <c r="AR136" s="224" t="s">
        <v>378</v>
      </c>
      <c r="AT136" s="224" t="s">
        <v>249</v>
      </c>
      <c r="AU136" s="224" t="s">
        <v>136</v>
      </c>
      <c r="AY136" s="18" t="s">
        <v>194</v>
      </c>
      <c r="BE136" s="225">
        <f>IF(N136="základní",J136,0)</f>
        <v>0</v>
      </c>
      <c r="BF136" s="225">
        <f>IF(N136="snížená",J136,0)</f>
        <v>0</v>
      </c>
      <c r="BG136" s="225">
        <f>IF(N136="zákl. přenesená",J136,0)</f>
        <v>0</v>
      </c>
      <c r="BH136" s="225">
        <f>IF(N136="sníž. přenesená",J136,0)</f>
        <v>0</v>
      </c>
      <c r="BI136" s="225">
        <f>IF(N136="nulová",J136,0)</f>
        <v>0</v>
      </c>
      <c r="BJ136" s="18" t="s">
        <v>136</v>
      </c>
      <c r="BK136" s="225">
        <f>ROUND(I136*H136,2)</f>
        <v>0</v>
      </c>
      <c r="BL136" s="18" t="s">
        <v>267</v>
      </c>
      <c r="BM136" s="224" t="s">
        <v>1403</v>
      </c>
    </row>
    <row r="137" spans="2:65" s="1" customFormat="1" ht="16.5" customHeight="1">
      <c r="B137" s="40"/>
      <c r="C137" s="226" t="s">
        <v>374</v>
      </c>
      <c r="D137" s="226" t="s">
        <v>249</v>
      </c>
      <c r="E137" s="227" t="s">
        <v>1404</v>
      </c>
      <c r="F137" s="228" t="s">
        <v>1405</v>
      </c>
      <c r="G137" s="229" t="s">
        <v>262</v>
      </c>
      <c r="H137" s="230">
        <v>34.9</v>
      </c>
      <c r="I137" s="231"/>
      <c r="J137" s="232">
        <f>ROUND(I137*H137,2)</f>
        <v>0</v>
      </c>
      <c r="K137" s="228" t="s">
        <v>1406</v>
      </c>
      <c r="L137" s="233"/>
      <c r="M137" s="234" t="s">
        <v>32</v>
      </c>
      <c r="N137" s="235" t="s">
        <v>51</v>
      </c>
      <c r="O137" s="85"/>
      <c r="P137" s="222">
        <f>O137*H137</f>
        <v>0</v>
      </c>
      <c r="Q137" s="222">
        <v>6E-05</v>
      </c>
      <c r="R137" s="222">
        <f>Q137*H137</f>
        <v>0.002094</v>
      </c>
      <c r="S137" s="222">
        <v>0</v>
      </c>
      <c r="T137" s="223">
        <f>S137*H137</f>
        <v>0</v>
      </c>
      <c r="AR137" s="224" t="s">
        <v>378</v>
      </c>
      <c r="AT137" s="224" t="s">
        <v>249</v>
      </c>
      <c r="AU137" s="224" t="s">
        <v>136</v>
      </c>
      <c r="AY137" s="18" t="s">
        <v>194</v>
      </c>
      <c r="BE137" s="225">
        <f>IF(N137="základní",J137,0)</f>
        <v>0</v>
      </c>
      <c r="BF137" s="225">
        <f>IF(N137="snížená",J137,0)</f>
        <v>0</v>
      </c>
      <c r="BG137" s="225">
        <f>IF(N137="zákl. přenesená",J137,0)</f>
        <v>0</v>
      </c>
      <c r="BH137" s="225">
        <f>IF(N137="sníž. přenesená",J137,0)</f>
        <v>0</v>
      </c>
      <c r="BI137" s="225">
        <f>IF(N137="nulová",J137,0)</f>
        <v>0</v>
      </c>
      <c r="BJ137" s="18" t="s">
        <v>136</v>
      </c>
      <c r="BK137" s="225">
        <f>ROUND(I137*H137,2)</f>
        <v>0</v>
      </c>
      <c r="BL137" s="18" t="s">
        <v>267</v>
      </c>
      <c r="BM137" s="224" t="s">
        <v>1407</v>
      </c>
    </row>
    <row r="138" spans="2:65" s="1" customFormat="1" ht="16.5" customHeight="1">
      <c r="B138" s="40"/>
      <c r="C138" s="226" t="s">
        <v>378</v>
      </c>
      <c r="D138" s="226" t="s">
        <v>249</v>
      </c>
      <c r="E138" s="227" t="s">
        <v>1408</v>
      </c>
      <c r="F138" s="228" t="s">
        <v>1409</v>
      </c>
      <c r="G138" s="229" t="s">
        <v>262</v>
      </c>
      <c r="H138" s="230">
        <v>25.1</v>
      </c>
      <c r="I138" s="231"/>
      <c r="J138" s="232">
        <f>ROUND(I138*H138,2)</f>
        <v>0</v>
      </c>
      <c r="K138" s="228" t="s">
        <v>32</v>
      </c>
      <c r="L138" s="233"/>
      <c r="M138" s="234" t="s">
        <v>32</v>
      </c>
      <c r="N138" s="235" t="s">
        <v>51</v>
      </c>
      <c r="O138" s="85"/>
      <c r="P138" s="222">
        <f>O138*H138</f>
        <v>0</v>
      </c>
      <c r="Q138" s="222">
        <v>0.00013</v>
      </c>
      <c r="R138" s="222">
        <f>Q138*H138</f>
        <v>0.003263</v>
      </c>
      <c r="S138" s="222">
        <v>0</v>
      </c>
      <c r="T138" s="223">
        <f>S138*H138</f>
        <v>0</v>
      </c>
      <c r="AR138" s="224" t="s">
        <v>378</v>
      </c>
      <c r="AT138" s="224" t="s">
        <v>249</v>
      </c>
      <c r="AU138" s="224" t="s">
        <v>136</v>
      </c>
      <c r="AY138" s="18" t="s">
        <v>194</v>
      </c>
      <c r="BE138" s="225">
        <f>IF(N138="základní",J138,0)</f>
        <v>0</v>
      </c>
      <c r="BF138" s="225">
        <f>IF(N138="snížená",J138,0)</f>
        <v>0</v>
      </c>
      <c r="BG138" s="225">
        <f>IF(N138="zákl. přenesená",J138,0)</f>
        <v>0</v>
      </c>
      <c r="BH138" s="225">
        <f>IF(N138="sníž. přenesená",J138,0)</f>
        <v>0</v>
      </c>
      <c r="BI138" s="225">
        <f>IF(N138="nulová",J138,0)</f>
        <v>0</v>
      </c>
      <c r="BJ138" s="18" t="s">
        <v>136</v>
      </c>
      <c r="BK138" s="225">
        <f>ROUND(I138*H138,2)</f>
        <v>0</v>
      </c>
      <c r="BL138" s="18" t="s">
        <v>267</v>
      </c>
      <c r="BM138" s="224" t="s">
        <v>1410</v>
      </c>
    </row>
    <row r="139" spans="2:65" s="1" customFormat="1" ht="16.5" customHeight="1">
      <c r="B139" s="40"/>
      <c r="C139" s="226" t="s">
        <v>355</v>
      </c>
      <c r="D139" s="226" t="s">
        <v>249</v>
      </c>
      <c r="E139" s="227" t="s">
        <v>1411</v>
      </c>
      <c r="F139" s="228" t="s">
        <v>1412</v>
      </c>
      <c r="G139" s="229" t="s">
        <v>262</v>
      </c>
      <c r="H139" s="230">
        <v>23.4</v>
      </c>
      <c r="I139" s="231"/>
      <c r="J139" s="232">
        <f>ROUND(I139*H139,2)</f>
        <v>0</v>
      </c>
      <c r="K139" s="228" t="s">
        <v>32</v>
      </c>
      <c r="L139" s="233"/>
      <c r="M139" s="234" t="s">
        <v>32</v>
      </c>
      <c r="N139" s="235" t="s">
        <v>51</v>
      </c>
      <c r="O139" s="85"/>
      <c r="P139" s="222">
        <f>O139*H139</f>
        <v>0</v>
      </c>
      <c r="Q139" s="222">
        <v>0.00013</v>
      </c>
      <c r="R139" s="222">
        <f>Q139*H139</f>
        <v>0.0030419999999999996</v>
      </c>
      <c r="S139" s="222">
        <v>0</v>
      </c>
      <c r="T139" s="223">
        <f>S139*H139</f>
        <v>0</v>
      </c>
      <c r="AR139" s="224" t="s">
        <v>378</v>
      </c>
      <c r="AT139" s="224" t="s">
        <v>249</v>
      </c>
      <c r="AU139" s="224" t="s">
        <v>136</v>
      </c>
      <c r="AY139" s="18" t="s">
        <v>194</v>
      </c>
      <c r="BE139" s="225">
        <f>IF(N139="základní",J139,0)</f>
        <v>0</v>
      </c>
      <c r="BF139" s="225">
        <f>IF(N139="snížená",J139,0)</f>
        <v>0</v>
      </c>
      <c r="BG139" s="225">
        <f>IF(N139="zákl. přenesená",J139,0)</f>
        <v>0</v>
      </c>
      <c r="BH139" s="225">
        <f>IF(N139="sníž. přenesená",J139,0)</f>
        <v>0</v>
      </c>
      <c r="BI139" s="225">
        <f>IF(N139="nulová",J139,0)</f>
        <v>0</v>
      </c>
      <c r="BJ139" s="18" t="s">
        <v>136</v>
      </c>
      <c r="BK139" s="225">
        <f>ROUND(I139*H139,2)</f>
        <v>0</v>
      </c>
      <c r="BL139" s="18" t="s">
        <v>267</v>
      </c>
      <c r="BM139" s="224" t="s">
        <v>1413</v>
      </c>
    </row>
    <row r="140" spans="2:65" s="1" customFormat="1" ht="24" customHeight="1">
      <c r="B140" s="40"/>
      <c r="C140" s="213" t="s">
        <v>385</v>
      </c>
      <c r="D140" s="213" t="s">
        <v>196</v>
      </c>
      <c r="E140" s="214" t="s">
        <v>1414</v>
      </c>
      <c r="F140" s="215" t="s">
        <v>1415</v>
      </c>
      <c r="G140" s="216" t="s">
        <v>242</v>
      </c>
      <c r="H140" s="217">
        <v>0.087</v>
      </c>
      <c r="I140" s="218"/>
      <c r="J140" s="219">
        <f>ROUND(I140*H140,2)</f>
        <v>0</v>
      </c>
      <c r="K140" s="215" t="s">
        <v>200</v>
      </c>
      <c r="L140" s="45"/>
      <c r="M140" s="220" t="s">
        <v>32</v>
      </c>
      <c r="N140" s="221" t="s">
        <v>51</v>
      </c>
      <c r="O140" s="85"/>
      <c r="P140" s="222">
        <f>O140*H140</f>
        <v>0</v>
      </c>
      <c r="Q140" s="222">
        <v>0</v>
      </c>
      <c r="R140" s="222">
        <f>Q140*H140</f>
        <v>0</v>
      </c>
      <c r="S140" s="222">
        <v>0</v>
      </c>
      <c r="T140" s="223">
        <f>S140*H140</f>
        <v>0</v>
      </c>
      <c r="AR140" s="224" t="s">
        <v>267</v>
      </c>
      <c r="AT140" s="224" t="s">
        <v>196</v>
      </c>
      <c r="AU140" s="224" t="s">
        <v>136</v>
      </c>
      <c r="AY140" s="18" t="s">
        <v>194</v>
      </c>
      <c r="BE140" s="225">
        <f>IF(N140="základní",J140,0)</f>
        <v>0</v>
      </c>
      <c r="BF140" s="225">
        <f>IF(N140="snížená",J140,0)</f>
        <v>0</v>
      </c>
      <c r="BG140" s="225">
        <f>IF(N140="zákl. přenesená",J140,0)</f>
        <v>0</v>
      </c>
      <c r="BH140" s="225">
        <f>IF(N140="sníž. přenesená",J140,0)</f>
        <v>0</v>
      </c>
      <c r="BI140" s="225">
        <f>IF(N140="nulová",J140,0)</f>
        <v>0</v>
      </c>
      <c r="BJ140" s="18" t="s">
        <v>136</v>
      </c>
      <c r="BK140" s="225">
        <f>ROUND(I140*H140,2)</f>
        <v>0</v>
      </c>
      <c r="BL140" s="18" t="s">
        <v>267</v>
      </c>
      <c r="BM140" s="224" t="s">
        <v>1416</v>
      </c>
    </row>
    <row r="141" spans="2:63" s="11" customFormat="1" ht="22.8" customHeight="1">
      <c r="B141" s="197"/>
      <c r="C141" s="198"/>
      <c r="D141" s="199" t="s">
        <v>78</v>
      </c>
      <c r="E141" s="211" t="s">
        <v>863</v>
      </c>
      <c r="F141" s="211" t="s">
        <v>864</v>
      </c>
      <c r="G141" s="198"/>
      <c r="H141" s="198"/>
      <c r="I141" s="201"/>
      <c r="J141" s="212">
        <f>BK141</f>
        <v>0</v>
      </c>
      <c r="K141" s="198"/>
      <c r="L141" s="203"/>
      <c r="M141" s="204"/>
      <c r="N141" s="205"/>
      <c r="O141" s="205"/>
      <c r="P141" s="206">
        <f>SUM(P142:P159)</f>
        <v>0</v>
      </c>
      <c r="Q141" s="205"/>
      <c r="R141" s="206">
        <f>SUM(R142:R159)</f>
        <v>0.059296999999999996</v>
      </c>
      <c r="S141" s="205"/>
      <c r="T141" s="207">
        <f>SUM(T142:T159)</f>
        <v>0</v>
      </c>
      <c r="AR141" s="208" t="s">
        <v>136</v>
      </c>
      <c r="AT141" s="209" t="s">
        <v>78</v>
      </c>
      <c r="AU141" s="209" t="s">
        <v>21</v>
      </c>
      <c r="AY141" s="208" t="s">
        <v>194</v>
      </c>
      <c r="BK141" s="210">
        <f>SUM(BK142:BK159)</f>
        <v>0</v>
      </c>
    </row>
    <row r="142" spans="2:65" s="1" customFormat="1" ht="16.5" customHeight="1">
      <c r="B142" s="40"/>
      <c r="C142" s="213" t="s">
        <v>389</v>
      </c>
      <c r="D142" s="213" t="s">
        <v>196</v>
      </c>
      <c r="E142" s="214" t="s">
        <v>1417</v>
      </c>
      <c r="F142" s="215" t="s">
        <v>1418</v>
      </c>
      <c r="G142" s="216" t="s">
        <v>262</v>
      </c>
      <c r="H142" s="217">
        <v>17.8</v>
      </c>
      <c r="I142" s="218"/>
      <c r="J142" s="219">
        <f>ROUND(I142*H142,2)</f>
        <v>0</v>
      </c>
      <c r="K142" s="215" t="s">
        <v>200</v>
      </c>
      <c r="L142" s="45"/>
      <c r="M142" s="220" t="s">
        <v>32</v>
      </c>
      <c r="N142" s="221" t="s">
        <v>51</v>
      </c>
      <c r="O142" s="85"/>
      <c r="P142" s="222">
        <f>O142*H142</f>
        <v>0</v>
      </c>
      <c r="Q142" s="222">
        <v>0.00059</v>
      </c>
      <c r="R142" s="222">
        <f>Q142*H142</f>
        <v>0.010502000000000001</v>
      </c>
      <c r="S142" s="222">
        <v>0</v>
      </c>
      <c r="T142" s="223">
        <f>S142*H142</f>
        <v>0</v>
      </c>
      <c r="AR142" s="224" t="s">
        <v>267</v>
      </c>
      <c r="AT142" s="224" t="s">
        <v>196</v>
      </c>
      <c r="AU142" s="224" t="s">
        <v>136</v>
      </c>
      <c r="AY142" s="18" t="s">
        <v>194</v>
      </c>
      <c r="BE142" s="225">
        <f>IF(N142="základní",J142,0)</f>
        <v>0</v>
      </c>
      <c r="BF142" s="225">
        <f>IF(N142="snížená",J142,0)</f>
        <v>0</v>
      </c>
      <c r="BG142" s="225">
        <f>IF(N142="zákl. přenesená",J142,0)</f>
        <v>0</v>
      </c>
      <c r="BH142" s="225">
        <f>IF(N142="sníž. přenesená",J142,0)</f>
        <v>0</v>
      </c>
      <c r="BI142" s="225">
        <f>IF(N142="nulová",J142,0)</f>
        <v>0</v>
      </c>
      <c r="BJ142" s="18" t="s">
        <v>136</v>
      </c>
      <c r="BK142" s="225">
        <f>ROUND(I142*H142,2)</f>
        <v>0</v>
      </c>
      <c r="BL142" s="18" t="s">
        <v>267</v>
      </c>
      <c r="BM142" s="224" t="s">
        <v>1419</v>
      </c>
    </row>
    <row r="143" spans="2:65" s="1" customFormat="1" ht="16.5" customHeight="1">
      <c r="B143" s="40"/>
      <c r="C143" s="213" t="s">
        <v>394</v>
      </c>
      <c r="D143" s="213" t="s">
        <v>196</v>
      </c>
      <c r="E143" s="214" t="s">
        <v>1420</v>
      </c>
      <c r="F143" s="215" t="s">
        <v>1421</v>
      </c>
      <c r="G143" s="216" t="s">
        <v>262</v>
      </c>
      <c r="H143" s="217">
        <v>25</v>
      </c>
      <c r="I143" s="218"/>
      <c r="J143" s="219">
        <f>ROUND(I143*H143,2)</f>
        <v>0</v>
      </c>
      <c r="K143" s="215" t="s">
        <v>200</v>
      </c>
      <c r="L143" s="45"/>
      <c r="M143" s="220" t="s">
        <v>32</v>
      </c>
      <c r="N143" s="221" t="s">
        <v>51</v>
      </c>
      <c r="O143" s="85"/>
      <c r="P143" s="222">
        <f>O143*H143</f>
        <v>0</v>
      </c>
      <c r="Q143" s="222">
        <v>0.00121</v>
      </c>
      <c r="R143" s="222">
        <f>Q143*H143</f>
        <v>0.03025</v>
      </c>
      <c r="S143" s="222">
        <v>0</v>
      </c>
      <c r="T143" s="223">
        <f>S143*H143</f>
        <v>0</v>
      </c>
      <c r="AR143" s="224" t="s">
        <v>267</v>
      </c>
      <c r="AT143" s="224" t="s">
        <v>196</v>
      </c>
      <c r="AU143" s="224" t="s">
        <v>136</v>
      </c>
      <c r="AY143" s="18" t="s">
        <v>194</v>
      </c>
      <c r="BE143" s="225">
        <f>IF(N143="základní",J143,0)</f>
        <v>0</v>
      </c>
      <c r="BF143" s="225">
        <f>IF(N143="snížená",J143,0)</f>
        <v>0</v>
      </c>
      <c r="BG143" s="225">
        <f>IF(N143="zákl. přenesená",J143,0)</f>
        <v>0</v>
      </c>
      <c r="BH143" s="225">
        <f>IF(N143="sníž. přenesená",J143,0)</f>
        <v>0</v>
      </c>
      <c r="BI143" s="225">
        <f>IF(N143="nulová",J143,0)</f>
        <v>0</v>
      </c>
      <c r="BJ143" s="18" t="s">
        <v>136</v>
      </c>
      <c r="BK143" s="225">
        <f>ROUND(I143*H143,2)</f>
        <v>0</v>
      </c>
      <c r="BL143" s="18" t="s">
        <v>267</v>
      </c>
      <c r="BM143" s="224" t="s">
        <v>1422</v>
      </c>
    </row>
    <row r="144" spans="2:65" s="1" customFormat="1" ht="16.5" customHeight="1">
      <c r="B144" s="40"/>
      <c r="C144" s="213" t="s">
        <v>398</v>
      </c>
      <c r="D144" s="213" t="s">
        <v>196</v>
      </c>
      <c r="E144" s="214" t="s">
        <v>1423</v>
      </c>
      <c r="F144" s="215" t="s">
        <v>1424</v>
      </c>
      <c r="G144" s="216" t="s">
        <v>262</v>
      </c>
      <c r="H144" s="217">
        <v>7.5</v>
      </c>
      <c r="I144" s="218"/>
      <c r="J144" s="219">
        <f>ROUND(I144*H144,2)</f>
        <v>0</v>
      </c>
      <c r="K144" s="215" t="s">
        <v>200</v>
      </c>
      <c r="L144" s="45"/>
      <c r="M144" s="220" t="s">
        <v>32</v>
      </c>
      <c r="N144" s="221" t="s">
        <v>51</v>
      </c>
      <c r="O144" s="85"/>
      <c r="P144" s="222">
        <f>O144*H144</f>
        <v>0</v>
      </c>
      <c r="Q144" s="222">
        <v>0.00029</v>
      </c>
      <c r="R144" s="222">
        <f>Q144*H144</f>
        <v>0.002175</v>
      </c>
      <c r="S144" s="222">
        <v>0</v>
      </c>
      <c r="T144" s="223">
        <f>S144*H144</f>
        <v>0</v>
      </c>
      <c r="AR144" s="224" t="s">
        <v>201</v>
      </c>
      <c r="AT144" s="224" t="s">
        <v>196</v>
      </c>
      <c r="AU144" s="224" t="s">
        <v>136</v>
      </c>
      <c r="AY144" s="18" t="s">
        <v>194</v>
      </c>
      <c r="BE144" s="225">
        <f>IF(N144="základní",J144,0)</f>
        <v>0</v>
      </c>
      <c r="BF144" s="225">
        <f>IF(N144="snížená",J144,0)</f>
        <v>0</v>
      </c>
      <c r="BG144" s="225">
        <f>IF(N144="zákl. přenesená",J144,0)</f>
        <v>0</v>
      </c>
      <c r="BH144" s="225">
        <f>IF(N144="sníž. přenesená",J144,0)</f>
        <v>0</v>
      </c>
      <c r="BI144" s="225">
        <f>IF(N144="nulová",J144,0)</f>
        <v>0</v>
      </c>
      <c r="BJ144" s="18" t="s">
        <v>136</v>
      </c>
      <c r="BK144" s="225">
        <f>ROUND(I144*H144,2)</f>
        <v>0</v>
      </c>
      <c r="BL144" s="18" t="s">
        <v>201</v>
      </c>
      <c r="BM144" s="224" t="s">
        <v>1425</v>
      </c>
    </row>
    <row r="145" spans="2:65" s="1" customFormat="1" ht="16.5" customHeight="1">
      <c r="B145" s="40"/>
      <c r="C145" s="213" t="s">
        <v>406</v>
      </c>
      <c r="D145" s="213" t="s">
        <v>196</v>
      </c>
      <c r="E145" s="214" t="s">
        <v>1426</v>
      </c>
      <c r="F145" s="215" t="s">
        <v>1427</v>
      </c>
      <c r="G145" s="216" t="s">
        <v>262</v>
      </c>
      <c r="H145" s="217">
        <v>4.2</v>
      </c>
      <c r="I145" s="218"/>
      <c r="J145" s="219">
        <f>ROUND(I145*H145,2)</f>
        <v>0</v>
      </c>
      <c r="K145" s="215" t="s">
        <v>200</v>
      </c>
      <c r="L145" s="45"/>
      <c r="M145" s="220" t="s">
        <v>32</v>
      </c>
      <c r="N145" s="221" t="s">
        <v>51</v>
      </c>
      <c r="O145" s="85"/>
      <c r="P145" s="222">
        <f>O145*H145</f>
        <v>0</v>
      </c>
      <c r="Q145" s="222">
        <v>0.00035</v>
      </c>
      <c r="R145" s="222">
        <f>Q145*H145</f>
        <v>0.00147</v>
      </c>
      <c r="S145" s="222">
        <v>0</v>
      </c>
      <c r="T145" s="223">
        <f>S145*H145</f>
        <v>0</v>
      </c>
      <c r="AR145" s="224" t="s">
        <v>267</v>
      </c>
      <c r="AT145" s="224" t="s">
        <v>196</v>
      </c>
      <c r="AU145" s="224" t="s">
        <v>136</v>
      </c>
      <c r="AY145" s="18" t="s">
        <v>194</v>
      </c>
      <c r="BE145" s="225">
        <f>IF(N145="základní",J145,0)</f>
        <v>0</v>
      </c>
      <c r="BF145" s="225">
        <f>IF(N145="snížená",J145,0)</f>
        <v>0</v>
      </c>
      <c r="BG145" s="225">
        <f>IF(N145="zákl. přenesená",J145,0)</f>
        <v>0</v>
      </c>
      <c r="BH145" s="225">
        <f>IF(N145="sníž. přenesená",J145,0)</f>
        <v>0</v>
      </c>
      <c r="BI145" s="225">
        <f>IF(N145="nulová",J145,0)</f>
        <v>0</v>
      </c>
      <c r="BJ145" s="18" t="s">
        <v>136</v>
      </c>
      <c r="BK145" s="225">
        <f>ROUND(I145*H145,2)</f>
        <v>0</v>
      </c>
      <c r="BL145" s="18" t="s">
        <v>267</v>
      </c>
      <c r="BM145" s="224" t="s">
        <v>1428</v>
      </c>
    </row>
    <row r="146" spans="2:65" s="1" customFormat="1" ht="16.5" customHeight="1">
      <c r="B146" s="40"/>
      <c r="C146" s="213" t="s">
        <v>414</v>
      </c>
      <c r="D146" s="213" t="s">
        <v>196</v>
      </c>
      <c r="E146" s="214" t="s">
        <v>1429</v>
      </c>
      <c r="F146" s="215" t="s">
        <v>1430</v>
      </c>
      <c r="G146" s="216" t="s">
        <v>262</v>
      </c>
      <c r="H146" s="217">
        <v>1.5</v>
      </c>
      <c r="I146" s="218"/>
      <c r="J146" s="219">
        <f>ROUND(I146*H146,2)</f>
        <v>0</v>
      </c>
      <c r="K146" s="215" t="s">
        <v>200</v>
      </c>
      <c r="L146" s="45"/>
      <c r="M146" s="220" t="s">
        <v>32</v>
      </c>
      <c r="N146" s="221" t="s">
        <v>51</v>
      </c>
      <c r="O146" s="85"/>
      <c r="P146" s="222">
        <f>O146*H146</f>
        <v>0</v>
      </c>
      <c r="Q146" s="222">
        <v>0.00114</v>
      </c>
      <c r="R146" s="222">
        <f>Q146*H146</f>
        <v>0.00171</v>
      </c>
      <c r="S146" s="222">
        <v>0</v>
      </c>
      <c r="T146" s="223">
        <f>S146*H146</f>
        <v>0</v>
      </c>
      <c r="AR146" s="224" t="s">
        <v>267</v>
      </c>
      <c r="AT146" s="224" t="s">
        <v>196</v>
      </c>
      <c r="AU146" s="224" t="s">
        <v>136</v>
      </c>
      <c r="AY146" s="18" t="s">
        <v>194</v>
      </c>
      <c r="BE146" s="225">
        <f>IF(N146="základní",J146,0)</f>
        <v>0</v>
      </c>
      <c r="BF146" s="225">
        <f>IF(N146="snížená",J146,0)</f>
        <v>0</v>
      </c>
      <c r="BG146" s="225">
        <f>IF(N146="zákl. přenesená",J146,0)</f>
        <v>0</v>
      </c>
      <c r="BH146" s="225">
        <f>IF(N146="sníž. přenesená",J146,0)</f>
        <v>0</v>
      </c>
      <c r="BI146" s="225">
        <f>IF(N146="nulová",J146,0)</f>
        <v>0</v>
      </c>
      <c r="BJ146" s="18" t="s">
        <v>136</v>
      </c>
      <c r="BK146" s="225">
        <f>ROUND(I146*H146,2)</f>
        <v>0</v>
      </c>
      <c r="BL146" s="18" t="s">
        <v>267</v>
      </c>
      <c r="BM146" s="224" t="s">
        <v>1431</v>
      </c>
    </row>
    <row r="147" spans="2:65" s="1" customFormat="1" ht="16.5" customHeight="1">
      <c r="B147" s="40"/>
      <c r="C147" s="213" t="s">
        <v>419</v>
      </c>
      <c r="D147" s="213" t="s">
        <v>196</v>
      </c>
      <c r="E147" s="214" t="s">
        <v>1432</v>
      </c>
      <c r="F147" s="215" t="s">
        <v>1433</v>
      </c>
      <c r="G147" s="216" t="s">
        <v>205</v>
      </c>
      <c r="H147" s="217">
        <v>6</v>
      </c>
      <c r="I147" s="218"/>
      <c r="J147" s="219">
        <f>ROUND(I147*H147,2)</f>
        <v>0</v>
      </c>
      <c r="K147" s="215" t="s">
        <v>200</v>
      </c>
      <c r="L147" s="45"/>
      <c r="M147" s="220" t="s">
        <v>32</v>
      </c>
      <c r="N147" s="221" t="s">
        <v>51</v>
      </c>
      <c r="O147" s="85"/>
      <c r="P147" s="222">
        <f>O147*H147</f>
        <v>0</v>
      </c>
      <c r="Q147" s="222">
        <v>0</v>
      </c>
      <c r="R147" s="222">
        <f>Q147*H147</f>
        <v>0</v>
      </c>
      <c r="S147" s="222">
        <v>0</v>
      </c>
      <c r="T147" s="223">
        <f>S147*H147</f>
        <v>0</v>
      </c>
      <c r="AR147" s="224" t="s">
        <v>267</v>
      </c>
      <c r="AT147" s="224" t="s">
        <v>196</v>
      </c>
      <c r="AU147" s="224" t="s">
        <v>136</v>
      </c>
      <c r="AY147" s="18" t="s">
        <v>194</v>
      </c>
      <c r="BE147" s="225">
        <f>IF(N147="základní",J147,0)</f>
        <v>0</v>
      </c>
      <c r="BF147" s="225">
        <f>IF(N147="snížená",J147,0)</f>
        <v>0</v>
      </c>
      <c r="BG147" s="225">
        <f>IF(N147="zákl. přenesená",J147,0)</f>
        <v>0</v>
      </c>
      <c r="BH147" s="225">
        <f>IF(N147="sníž. přenesená",J147,0)</f>
        <v>0</v>
      </c>
      <c r="BI147" s="225">
        <f>IF(N147="nulová",J147,0)</f>
        <v>0</v>
      </c>
      <c r="BJ147" s="18" t="s">
        <v>136</v>
      </c>
      <c r="BK147" s="225">
        <f>ROUND(I147*H147,2)</f>
        <v>0</v>
      </c>
      <c r="BL147" s="18" t="s">
        <v>267</v>
      </c>
      <c r="BM147" s="224" t="s">
        <v>1434</v>
      </c>
    </row>
    <row r="148" spans="2:65" s="1" customFormat="1" ht="16.5" customHeight="1">
      <c r="B148" s="40"/>
      <c r="C148" s="213" t="s">
        <v>29</v>
      </c>
      <c r="D148" s="213" t="s">
        <v>196</v>
      </c>
      <c r="E148" s="214" t="s">
        <v>1435</v>
      </c>
      <c r="F148" s="215" t="s">
        <v>1436</v>
      </c>
      <c r="G148" s="216" t="s">
        <v>205</v>
      </c>
      <c r="H148" s="217">
        <v>6</v>
      </c>
      <c r="I148" s="218"/>
      <c r="J148" s="219">
        <f>ROUND(I148*H148,2)</f>
        <v>0</v>
      </c>
      <c r="K148" s="215" t="s">
        <v>200</v>
      </c>
      <c r="L148" s="45"/>
      <c r="M148" s="220" t="s">
        <v>32</v>
      </c>
      <c r="N148" s="221" t="s">
        <v>51</v>
      </c>
      <c r="O148" s="85"/>
      <c r="P148" s="222">
        <f>O148*H148</f>
        <v>0</v>
      </c>
      <c r="Q148" s="222">
        <v>0</v>
      </c>
      <c r="R148" s="222">
        <f>Q148*H148</f>
        <v>0</v>
      </c>
      <c r="S148" s="222">
        <v>0</v>
      </c>
      <c r="T148" s="223">
        <f>S148*H148</f>
        <v>0</v>
      </c>
      <c r="AR148" s="224" t="s">
        <v>267</v>
      </c>
      <c r="AT148" s="224" t="s">
        <v>196</v>
      </c>
      <c r="AU148" s="224" t="s">
        <v>136</v>
      </c>
      <c r="AY148" s="18" t="s">
        <v>194</v>
      </c>
      <c r="BE148" s="225">
        <f>IF(N148="základní",J148,0)</f>
        <v>0</v>
      </c>
      <c r="BF148" s="225">
        <f>IF(N148="snížená",J148,0)</f>
        <v>0</v>
      </c>
      <c r="BG148" s="225">
        <f>IF(N148="zákl. přenesená",J148,0)</f>
        <v>0</v>
      </c>
      <c r="BH148" s="225">
        <f>IF(N148="sníž. přenesená",J148,0)</f>
        <v>0</v>
      </c>
      <c r="BI148" s="225">
        <f>IF(N148="nulová",J148,0)</f>
        <v>0</v>
      </c>
      <c r="BJ148" s="18" t="s">
        <v>136</v>
      </c>
      <c r="BK148" s="225">
        <f>ROUND(I148*H148,2)</f>
        <v>0</v>
      </c>
      <c r="BL148" s="18" t="s">
        <v>267</v>
      </c>
      <c r="BM148" s="224" t="s">
        <v>1437</v>
      </c>
    </row>
    <row r="149" spans="2:65" s="1" customFormat="1" ht="16.5" customHeight="1">
      <c r="B149" s="40"/>
      <c r="C149" s="213" t="s">
        <v>426</v>
      </c>
      <c r="D149" s="213" t="s">
        <v>196</v>
      </c>
      <c r="E149" s="214" t="s">
        <v>1438</v>
      </c>
      <c r="F149" s="215" t="s">
        <v>1439</v>
      </c>
      <c r="G149" s="216" t="s">
        <v>205</v>
      </c>
      <c r="H149" s="217">
        <v>5</v>
      </c>
      <c r="I149" s="218"/>
      <c r="J149" s="219">
        <f>ROUND(I149*H149,2)</f>
        <v>0</v>
      </c>
      <c r="K149" s="215" t="s">
        <v>200</v>
      </c>
      <c r="L149" s="45"/>
      <c r="M149" s="220" t="s">
        <v>32</v>
      </c>
      <c r="N149" s="221" t="s">
        <v>51</v>
      </c>
      <c r="O149" s="85"/>
      <c r="P149" s="222">
        <f>O149*H149</f>
        <v>0</v>
      </c>
      <c r="Q149" s="222">
        <v>0</v>
      </c>
      <c r="R149" s="222">
        <f>Q149*H149</f>
        <v>0</v>
      </c>
      <c r="S149" s="222">
        <v>0</v>
      </c>
      <c r="T149" s="223">
        <f>S149*H149</f>
        <v>0</v>
      </c>
      <c r="AR149" s="224" t="s">
        <v>267</v>
      </c>
      <c r="AT149" s="224" t="s">
        <v>196</v>
      </c>
      <c r="AU149" s="224" t="s">
        <v>136</v>
      </c>
      <c r="AY149" s="18" t="s">
        <v>194</v>
      </c>
      <c r="BE149" s="225">
        <f>IF(N149="základní",J149,0)</f>
        <v>0</v>
      </c>
      <c r="BF149" s="225">
        <f>IF(N149="snížená",J149,0)</f>
        <v>0</v>
      </c>
      <c r="BG149" s="225">
        <f>IF(N149="zákl. přenesená",J149,0)</f>
        <v>0</v>
      </c>
      <c r="BH149" s="225">
        <f>IF(N149="sníž. přenesená",J149,0)</f>
        <v>0</v>
      </c>
      <c r="BI149" s="225">
        <f>IF(N149="nulová",J149,0)</f>
        <v>0</v>
      </c>
      <c r="BJ149" s="18" t="s">
        <v>136</v>
      </c>
      <c r="BK149" s="225">
        <f>ROUND(I149*H149,2)</f>
        <v>0</v>
      </c>
      <c r="BL149" s="18" t="s">
        <v>267</v>
      </c>
      <c r="BM149" s="224" t="s">
        <v>1440</v>
      </c>
    </row>
    <row r="150" spans="2:65" s="1" customFormat="1" ht="16.5" customHeight="1">
      <c r="B150" s="40"/>
      <c r="C150" s="213" t="s">
        <v>430</v>
      </c>
      <c r="D150" s="213" t="s">
        <v>196</v>
      </c>
      <c r="E150" s="214" t="s">
        <v>1441</v>
      </c>
      <c r="F150" s="215" t="s">
        <v>1442</v>
      </c>
      <c r="G150" s="216" t="s">
        <v>205</v>
      </c>
      <c r="H150" s="217">
        <v>2</v>
      </c>
      <c r="I150" s="218"/>
      <c r="J150" s="219">
        <f>ROUND(I150*H150,2)</f>
        <v>0</v>
      </c>
      <c r="K150" s="215" t="s">
        <v>200</v>
      </c>
      <c r="L150" s="45"/>
      <c r="M150" s="220" t="s">
        <v>32</v>
      </c>
      <c r="N150" s="221" t="s">
        <v>51</v>
      </c>
      <c r="O150" s="85"/>
      <c r="P150" s="222">
        <f>O150*H150</f>
        <v>0</v>
      </c>
      <c r="Q150" s="222">
        <v>0.00152</v>
      </c>
      <c r="R150" s="222">
        <f>Q150*H150</f>
        <v>0.00304</v>
      </c>
      <c r="S150" s="222">
        <v>0</v>
      </c>
      <c r="T150" s="223">
        <f>S150*H150</f>
        <v>0</v>
      </c>
      <c r="AR150" s="224" t="s">
        <v>267</v>
      </c>
      <c r="AT150" s="224" t="s">
        <v>196</v>
      </c>
      <c r="AU150" s="224" t="s">
        <v>136</v>
      </c>
      <c r="AY150" s="18" t="s">
        <v>194</v>
      </c>
      <c r="BE150" s="225">
        <f>IF(N150="základní",J150,0)</f>
        <v>0</v>
      </c>
      <c r="BF150" s="225">
        <f>IF(N150="snížená",J150,0)</f>
        <v>0</v>
      </c>
      <c r="BG150" s="225">
        <f>IF(N150="zákl. přenesená",J150,0)</f>
        <v>0</v>
      </c>
      <c r="BH150" s="225">
        <f>IF(N150="sníž. přenesená",J150,0)</f>
        <v>0</v>
      </c>
      <c r="BI150" s="225">
        <f>IF(N150="nulová",J150,0)</f>
        <v>0</v>
      </c>
      <c r="BJ150" s="18" t="s">
        <v>136</v>
      </c>
      <c r="BK150" s="225">
        <f>ROUND(I150*H150,2)</f>
        <v>0</v>
      </c>
      <c r="BL150" s="18" t="s">
        <v>267</v>
      </c>
      <c r="BM150" s="224" t="s">
        <v>1443</v>
      </c>
    </row>
    <row r="151" spans="2:47" s="1" customFormat="1" ht="12">
      <c r="B151" s="40"/>
      <c r="C151" s="41"/>
      <c r="D151" s="238" t="s">
        <v>264</v>
      </c>
      <c r="E151" s="41"/>
      <c r="F151" s="248" t="s">
        <v>1444</v>
      </c>
      <c r="G151" s="41"/>
      <c r="H151" s="41"/>
      <c r="I151" s="137"/>
      <c r="J151" s="41"/>
      <c r="K151" s="41"/>
      <c r="L151" s="45"/>
      <c r="M151" s="249"/>
      <c r="N151" s="85"/>
      <c r="O151" s="85"/>
      <c r="P151" s="85"/>
      <c r="Q151" s="85"/>
      <c r="R151" s="85"/>
      <c r="S151" s="85"/>
      <c r="T151" s="86"/>
      <c r="AT151" s="18" t="s">
        <v>264</v>
      </c>
      <c r="AU151" s="18" t="s">
        <v>136</v>
      </c>
    </row>
    <row r="152" spans="2:65" s="1" customFormat="1" ht="16.5" customHeight="1">
      <c r="B152" s="40"/>
      <c r="C152" s="213" t="s">
        <v>434</v>
      </c>
      <c r="D152" s="213" t="s">
        <v>196</v>
      </c>
      <c r="E152" s="214" t="s">
        <v>1445</v>
      </c>
      <c r="F152" s="215" t="s">
        <v>1446</v>
      </c>
      <c r="G152" s="216" t="s">
        <v>205</v>
      </c>
      <c r="H152" s="217">
        <v>2</v>
      </c>
      <c r="I152" s="218"/>
      <c r="J152" s="219">
        <f>ROUND(I152*H152,2)</f>
        <v>0</v>
      </c>
      <c r="K152" s="215" t="s">
        <v>32</v>
      </c>
      <c r="L152" s="45"/>
      <c r="M152" s="220" t="s">
        <v>32</v>
      </c>
      <c r="N152" s="221" t="s">
        <v>51</v>
      </c>
      <c r="O152" s="85"/>
      <c r="P152" s="222">
        <f>O152*H152</f>
        <v>0</v>
      </c>
      <c r="Q152" s="222">
        <v>0.00148</v>
      </c>
      <c r="R152" s="222">
        <f>Q152*H152</f>
        <v>0.00296</v>
      </c>
      <c r="S152" s="222">
        <v>0</v>
      </c>
      <c r="T152" s="223">
        <f>S152*H152</f>
        <v>0</v>
      </c>
      <c r="AR152" s="224" t="s">
        <v>267</v>
      </c>
      <c r="AT152" s="224" t="s">
        <v>196</v>
      </c>
      <c r="AU152" s="224" t="s">
        <v>136</v>
      </c>
      <c r="AY152" s="18" t="s">
        <v>194</v>
      </c>
      <c r="BE152" s="225">
        <f>IF(N152="základní",J152,0)</f>
        <v>0</v>
      </c>
      <c r="BF152" s="225">
        <f>IF(N152="snížená",J152,0)</f>
        <v>0</v>
      </c>
      <c r="BG152" s="225">
        <f>IF(N152="zákl. přenesená",J152,0)</f>
        <v>0</v>
      </c>
      <c r="BH152" s="225">
        <f>IF(N152="sníž. přenesená",J152,0)</f>
        <v>0</v>
      </c>
      <c r="BI152" s="225">
        <f>IF(N152="nulová",J152,0)</f>
        <v>0</v>
      </c>
      <c r="BJ152" s="18" t="s">
        <v>136</v>
      </c>
      <c r="BK152" s="225">
        <f>ROUND(I152*H152,2)</f>
        <v>0</v>
      </c>
      <c r="BL152" s="18" t="s">
        <v>267</v>
      </c>
      <c r="BM152" s="224" t="s">
        <v>1447</v>
      </c>
    </row>
    <row r="153" spans="2:65" s="1" customFormat="1" ht="16.5" customHeight="1">
      <c r="B153" s="40"/>
      <c r="C153" s="213" t="s">
        <v>438</v>
      </c>
      <c r="D153" s="213" t="s">
        <v>196</v>
      </c>
      <c r="E153" s="214" t="s">
        <v>1448</v>
      </c>
      <c r="F153" s="215" t="s">
        <v>1449</v>
      </c>
      <c r="G153" s="216" t="s">
        <v>205</v>
      </c>
      <c r="H153" s="217">
        <v>4</v>
      </c>
      <c r="I153" s="218"/>
      <c r="J153" s="219">
        <f>ROUND(I153*H153,2)</f>
        <v>0</v>
      </c>
      <c r="K153" s="215" t="s">
        <v>200</v>
      </c>
      <c r="L153" s="45"/>
      <c r="M153" s="220" t="s">
        <v>32</v>
      </c>
      <c r="N153" s="221" t="s">
        <v>51</v>
      </c>
      <c r="O153" s="85"/>
      <c r="P153" s="222">
        <f>O153*H153</f>
        <v>0</v>
      </c>
      <c r="Q153" s="222">
        <v>0.0015</v>
      </c>
      <c r="R153" s="222">
        <f>Q153*H153</f>
        <v>0.006</v>
      </c>
      <c r="S153" s="222">
        <v>0</v>
      </c>
      <c r="T153" s="223">
        <f>S153*H153</f>
        <v>0</v>
      </c>
      <c r="AR153" s="224" t="s">
        <v>267</v>
      </c>
      <c r="AT153" s="224" t="s">
        <v>196</v>
      </c>
      <c r="AU153" s="224" t="s">
        <v>136</v>
      </c>
      <c r="AY153" s="18" t="s">
        <v>194</v>
      </c>
      <c r="BE153" s="225">
        <f>IF(N153="základní",J153,0)</f>
        <v>0</v>
      </c>
      <c r="BF153" s="225">
        <f>IF(N153="snížená",J153,0)</f>
        <v>0</v>
      </c>
      <c r="BG153" s="225">
        <f>IF(N153="zákl. přenesená",J153,0)</f>
        <v>0</v>
      </c>
      <c r="BH153" s="225">
        <f>IF(N153="sníž. přenesená",J153,0)</f>
        <v>0</v>
      </c>
      <c r="BI153" s="225">
        <f>IF(N153="nulová",J153,0)</f>
        <v>0</v>
      </c>
      <c r="BJ153" s="18" t="s">
        <v>136</v>
      </c>
      <c r="BK153" s="225">
        <f>ROUND(I153*H153,2)</f>
        <v>0</v>
      </c>
      <c r="BL153" s="18" t="s">
        <v>267</v>
      </c>
      <c r="BM153" s="224" t="s">
        <v>1450</v>
      </c>
    </row>
    <row r="154" spans="2:65" s="1" customFormat="1" ht="16.5" customHeight="1">
      <c r="B154" s="40"/>
      <c r="C154" s="213" t="s">
        <v>442</v>
      </c>
      <c r="D154" s="213" t="s">
        <v>196</v>
      </c>
      <c r="E154" s="214" t="s">
        <v>1451</v>
      </c>
      <c r="F154" s="215" t="s">
        <v>1452</v>
      </c>
      <c r="G154" s="216" t="s">
        <v>205</v>
      </c>
      <c r="H154" s="217">
        <v>2</v>
      </c>
      <c r="I154" s="218"/>
      <c r="J154" s="219">
        <f>ROUND(I154*H154,2)</f>
        <v>0</v>
      </c>
      <c r="K154" s="215" t="s">
        <v>200</v>
      </c>
      <c r="L154" s="45"/>
      <c r="M154" s="220" t="s">
        <v>32</v>
      </c>
      <c r="N154" s="221" t="s">
        <v>51</v>
      </c>
      <c r="O154" s="85"/>
      <c r="P154" s="222">
        <f>O154*H154</f>
        <v>0</v>
      </c>
      <c r="Q154" s="222">
        <v>0.00016</v>
      </c>
      <c r="R154" s="222">
        <f>Q154*H154</f>
        <v>0.00032</v>
      </c>
      <c r="S154" s="222">
        <v>0</v>
      </c>
      <c r="T154" s="223">
        <f>S154*H154</f>
        <v>0</v>
      </c>
      <c r="AR154" s="224" t="s">
        <v>267</v>
      </c>
      <c r="AT154" s="224" t="s">
        <v>196</v>
      </c>
      <c r="AU154" s="224" t="s">
        <v>136</v>
      </c>
      <c r="AY154" s="18" t="s">
        <v>194</v>
      </c>
      <c r="BE154" s="225">
        <f>IF(N154="základní",J154,0)</f>
        <v>0</v>
      </c>
      <c r="BF154" s="225">
        <f>IF(N154="snížená",J154,0)</f>
        <v>0</v>
      </c>
      <c r="BG154" s="225">
        <f>IF(N154="zákl. přenesená",J154,0)</f>
        <v>0</v>
      </c>
      <c r="BH154" s="225">
        <f>IF(N154="sníž. přenesená",J154,0)</f>
        <v>0</v>
      </c>
      <c r="BI154" s="225">
        <f>IF(N154="nulová",J154,0)</f>
        <v>0</v>
      </c>
      <c r="BJ154" s="18" t="s">
        <v>136</v>
      </c>
      <c r="BK154" s="225">
        <f>ROUND(I154*H154,2)</f>
        <v>0</v>
      </c>
      <c r="BL154" s="18" t="s">
        <v>267</v>
      </c>
      <c r="BM154" s="224" t="s">
        <v>1453</v>
      </c>
    </row>
    <row r="155" spans="2:65" s="1" customFormat="1" ht="16.5" customHeight="1">
      <c r="B155" s="40"/>
      <c r="C155" s="213" t="s">
        <v>446</v>
      </c>
      <c r="D155" s="213" t="s">
        <v>196</v>
      </c>
      <c r="E155" s="214" t="s">
        <v>1454</v>
      </c>
      <c r="F155" s="215" t="s">
        <v>1455</v>
      </c>
      <c r="G155" s="216" t="s">
        <v>205</v>
      </c>
      <c r="H155" s="217">
        <v>3</v>
      </c>
      <c r="I155" s="218"/>
      <c r="J155" s="219">
        <f>ROUND(I155*H155,2)</f>
        <v>0</v>
      </c>
      <c r="K155" s="215" t="s">
        <v>200</v>
      </c>
      <c r="L155" s="45"/>
      <c r="M155" s="220" t="s">
        <v>32</v>
      </c>
      <c r="N155" s="221" t="s">
        <v>51</v>
      </c>
      <c r="O155" s="85"/>
      <c r="P155" s="222">
        <f>O155*H155</f>
        <v>0</v>
      </c>
      <c r="Q155" s="222">
        <v>0.00029</v>
      </c>
      <c r="R155" s="222">
        <f>Q155*H155</f>
        <v>0.00087</v>
      </c>
      <c r="S155" s="222">
        <v>0</v>
      </c>
      <c r="T155" s="223">
        <f>S155*H155</f>
        <v>0</v>
      </c>
      <c r="AR155" s="224" t="s">
        <v>267</v>
      </c>
      <c r="AT155" s="224" t="s">
        <v>196</v>
      </c>
      <c r="AU155" s="224" t="s">
        <v>136</v>
      </c>
      <c r="AY155" s="18" t="s">
        <v>194</v>
      </c>
      <c r="BE155" s="225">
        <f>IF(N155="základní",J155,0)</f>
        <v>0</v>
      </c>
      <c r="BF155" s="225">
        <f>IF(N155="snížená",J155,0)</f>
        <v>0</v>
      </c>
      <c r="BG155" s="225">
        <f>IF(N155="zákl. přenesená",J155,0)</f>
        <v>0</v>
      </c>
      <c r="BH155" s="225">
        <f>IF(N155="sníž. přenesená",J155,0)</f>
        <v>0</v>
      </c>
      <c r="BI155" s="225">
        <f>IF(N155="nulová",J155,0)</f>
        <v>0</v>
      </c>
      <c r="BJ155" s="18" t="s">
        <v>136</v>
      </c>
      <c r="BK155" s="225">
        <f>ROUND(I155*H155,2)</f>
        <v>0</v>
      </c>
      <c r="BL155" s="18" t="s">
        <v>267</v>
      </c>
      <c r="BM155" s="224" t="s">
        <v>1456</v>
      </c>
    </row>
    <row r="156" spans="2:47" s="1" customFormat="1" ht="12">
      <c r="B156" s="40"/>
      <c r="C156" s="41"/>
      <c r="D156" s="238" t="s">
        <v>264</v>
      </c>
      <c r="E156" s="41"/>
      <c r="F156" s="248" t="s">
        <v>1457</v>
      </c>
      <c r="G156" s="41"/>
      <c r="H156" s="41"/>
      <c r="I156" s="137"/>
      <c r="J156" s="41"/>
      <c r="K156" s="41"/>
      <c r="L156" s="45"/>
      <c r="M156" s="249"/>
      <c r="N156" s="85"/>
      <c r="O156" s="85"/>
      <c r="P156" s="85"/>
      <c r="Q156" s="85"/>
      <c r="R156" s="85"/>
      <c r="S156" s="85"/>
      <c r="T156" s="86"/>
      <c r="AT156" s="18" t="s">
        <v>264</v>
      </c>
      <c r="AU156" s="18" t="s">
        <v>136</v>
      </c>
    </row>
    <row r="157" spans="2:65" s="1" customFormat="1" ht="16.5" customHeight="1">
      <c r="B157" s="40"/>
      <c r="C157" s="213" t="s">
        <v>450</v>
      </c>
      <c r="D157" s="213" t="s">
        <v>196</v>
      </c>
      <c r="E157" s="214" t="s">
        <v>1458</v>
      </c>
      <c r="F157" s="215" t="s">
        <v>1459</v>
      </c>
      <c r="G157" s="216" t="s">
        <v>262</v>
      </c>
      <c r="H157" s="217">
        <v>80</v>
      </c>
      <c r="I157" s="218"/>
      <c r="J157" s="219">
        <f>ROUND(I157*H157,2)</f>
        <v>0</v>
      </c>
      <c r="K157" s="215" t="s">
        <v>200</v>
      </c>
      <c r="L157" s="45"/>
      <c r="M157" s="220" t="s">
        <v>32</v>
      </c>
      <c r="N157" s="221" t="s">
        <v>51</v>
      </c>
      <c r="O157" s="85"/>
      <c r="P157" s="222">
        <f>O157*H157</f>
        <v>0</v>
      </c>
      <c r="Q157" s="222">
        <v>0</v>
      </c>
      <c r="R157" s="222">
        <f>Q157*H157</f>
        <v>0</v>
      </c>
      <c r="S157" s="222">
        <v>0</v>
      </c>
      <c r="T157" s="223">
        <f>S157*H157</f>
        <v>0</v>
      </c>
      <c r="AR157" s="224" t="s">
        <v>267</v>
      </c>
      <c r="AT157" s="224" t="s">
        <v>196</v>
      </c>
      <c r="AU157" s="224" t="s">
        <v>136</v>
      </c>
      <c r="AY157" s="18" t="s">
        <v>194</v>
      </c>
      <c r="BE157" s="225">
        <f>IF(N157="základní",J157,0)</f>
        <v>0</v>
      </c>
      <c r="BF157" s="225">
        <f>IF(N157="snížená",J157,0)</f>
        <v>0</v>
      </c>
      <c r="BG157" s="225">
        <f>IF(N157="zákl. přenesená",J157,0)</f>
        <v>0</v>
      </c>
      <c r="BH157" s="225">
        <f>IF(N157="sníž. přenesená",J157,0)</f>
        <v>0</v>
      </c>
      <c r="BI157" s="225">
        <f>IF(N157="nulová",J157,0)</f>
        <v>0</v>
      </c>
      <c r="BJ157" s="18" t="s">
        <v>136</v>
      </c>
      <c r="BK157" s="225">
        <f>ROUND(I157*H157,2)</f>
        <v>0</v>
      </c>
      <c r="BL157" s="18" t="s">
        <v>267</v>
      </c>
      <c r="BM157" s="224" t="s">
        <v>1460</v>
      </c>
    </row>
    <row r="158" spans="2:65" s="1" customFormat="1" ht="16.5" customHeight="1">
      <c r="B158" s="40"/>
      <c r="C158" s="213" t="s">
        <v>458</v>
      </c>
      <c r="D158" s="213" t="s">
        <v>196</v>
      </c>
      <c r="E158" s="214" t="s">
        <v>1461</v>
      </c>
      <c r="F158" s="215" t="s">
        <v>1462</v>
      </c>
      <c r="G158" s="216" t="s">
        <v>262</v>
      </c>
      <c r="H158" s="217">
        <v>25</v>
      </c>
      <c r="I158" s="218"/>
      <c r="J158" s="219">
        <f>ROUND(I158*H158,2)</f>
        <v>0</v>
      </c>
      <c r="K158" s="215" t="s">
        <v>200</v>
      </c>
      <c r="L158" s="45"/>
      <c r="M158" s="220" t="s">
        <v>32</v>
      </c>
      <c r="N158" s="221" t="s">
        <v>51</v>
      </c>
      <c r="O158" s="85"/>
      <c r="P158" s="222">
        <f>O158*H158</f>
        <v>0</v>
      </c>
      <c r="Q158" s="222">
        <v>0</v>
      </c>
      <c r="R158" s="222">
        <f>Q158*H158</f>
        <v>0</v>
      </c>
      <c r="S158" s="222">
        <v>0</v>
      </c>
      <c r="T158" s="223">
        <f>S158*H158</f>
        <v>0</v>
      </c>
      <c r="AR158" s="224" t="s">
        <v>267</v>
      </c>
      <c r="AT158" s="224" t="s">
        <v>196</v>
      </c>
      <c r="AU158" s="224" t="s">
        <v>136</v>
      </c>
      <c r="AY158" s="18" t="s">
        <v>194</v>
      </c>
      <c r="BE158" s="225">
        <f>IF(N158="základní",J158,0)</f>
        <v>0</v>
      </c>
      <c r="BF158" s="225">
        <f>IF(N158="snížená",J158,0)</f>
        <v>0</v>
      </c>
      <c r="BG158" s="225">
        <f>IF(N158="zákl. přenesená",J158,0)</f>
        <v>0</v>
      </c>
      <c r="BH158" s="225">
        <f>IF(N158="sníž. přenesená",J158,0)</f>
        <v>0</v>
      </c>
      <c r="BI158" s="225">
        <f>IF(N158="nulová",J158,0)</f>
        <v>0</v>
      </c>
      <c r="BJ158" s="18" t="s">
        <v>136</v>
      </c>
      <c r="BK158" s="225">
        <f>ROUND(I158*H158,2)</f>
        <v>0</v>
      </c>
      <c r="BL158" s="18" t="s">
        <v>267</v>
      </c>
      <c r="BM158" s="224" t="s">
        <v>1463</v>
      </c>
    </row>
    <row r="159" spans="2:65" s="1" customFormat="1" ht="24" customHeight="1">
      <c r="B159" s="40"/>
      <c r="C159" s="213" t="s">
        <v>461</v>
      </c>
      <c r="D159" s="213" t="s">
        <v>196</v>
      </c>
      <c r="E159" s="214" t="s">
        <v>1464</v>
      </c>
      <c r="F159" s="215" t="s">
        <v>1465</v>
      </c>
      <c r="G159" s="216" t="s">
        <v>242</v>
      </c>
      <c r="H159" s="217">
        <v>0.196</v>
      </c>
      <c r="I159" s="218"/>
      <c r="J159" s="219">
        <f>ROUND(I159*H159,2)</f>
        <v>0</v>
      </c>
      <c r="K159" s="215" t="s">
        <v>200</v>
      </c>
      <c r="L159" s="45"/>
      <c r="M159" s="220" t="s">
        <v>32</v>
      </c>
      <c r="N159" s="221" t="s">
        <v>51</v>
      </c>
      <c r="O159" s="85"/>
      <c r="P159" s="222">
        <f>O159*H159</f>
        <v>0</v>
      </c>
      <c r="Q159" s="222">
        <v>0</v>
      </c>
      <c r="R159" s="222">
        <f>Q159*H159</f>
        <v>0</v>
      </c>
      <c r="S159" s="222">
        <v>0</v>
      </c>
      <c r="T159" s="223">
        <f>S159*H159</f>
        <v>0</v>
      </c>
      <c r="AR159" s="224" t="s">
        <v>267</v>
      </c>
      <c r="AT159" s="224" t="s">
        <v>196</v>
      </c>
      <c r="AU159" s="224" t="s">
        <v>136</v>
      </c>
      <c r="AY159" s="18" t="s">
        <v>194</v>
      </c>
      <c r="BE159" s="225">
        <f>IF(N159="základní",J159,0)</f>
        <v>0</v>
      </c>
      <c r="BF159" s="225">
        <f>IF(N159="snížená",J159,0)</f>
        <v>0</v>
      </c>
      <c r="BG159" s="225">
        <f>IF(N159="zákl. přenesená",J159,0)</f>
        <v>0</v>
      </c>
      <c r="BH159" s="225">
        <f>IF(N159="sníž. přenesená",J159,0)</f>
        <v>0</v>
      </c>
      <c r="BI159" s="225">
        <f>IF(N159="nulová",J159,0)</f>
        <v>0</v>
      </c>
      <c r="BJ159" s="18" t="s">
        <v>136</v>
      </c>
      <c r="BK159" s="225">
        <f>ROUND(I159*H159,2)</f>
        <v>0</v>
      </c>
      <c r="BL159" s="18" t="s">
        <v>267</v>
      </c>
      <c r="BM159" s="224" t="s">
        <v>1466</v>
      </c>
    </row>
    <row r="160" spans="2:63" s="11" customFormat="1" ht="22.8" customHeight="1">
      <c r="B160" s="197"/>
      <c r="C160" s="198"/>
      <c r="D160" s="199" t="s">
        <v>78</v>
      </c>
      <c r="E160" s="211" t="s">
        <v>1467</v>
      </c>
      <c r="F160" s="211" t="s">
        <v>1468</v>
      </c>
      <c r="G160" s="198"/>
      <c r="H160" s="198"/>
      <c r="I160" s="201"/>
      <c r="J160" s="212">
        <f>BK160</f>
        <v>0</v>
      </c>
      <c r="K160" s="198"/>
      <c r="L160" s="203"/>
      <c r="M160" s="204"/>
      <c r="N160" s="205"/>
      <c r="O160" s="205"/>
      <c r="P160" s="206">
        <f>SUM(P161:P175)</f>
        <v>0</v>
      </c>
      <c r="Q160" s="205"/>
      <c r="R160" s="206">
        <f>SUM(R161:R175)</f>
        <v>0.172173</v>
      </c>
      <c r="S160" s="205"/>
      <c r="T160" s="207">
        <f>SUM(T161:T175)</f>
        <v>0</v>
      </c>
      <c r="AR160" s="208" t="s">
        <v>136</v>
      </c>
      <c r="AT160" s="209" t="s">
        <v>78</v>
      </c>
      <c r="AU160" s="209" t="s">
        <v>21</v>
      </c>
      <c r="AY160" s="208" t="s">
        <v>194</v>
      </c>
      <c r="BK160" s="210">
        <f>SUM(BK161:BK175)</f>
        <v>0</v>
      </c>
    </row>
    <row r="161" spans="2:65" s="1" customFormat="1" ht="16.5" customHeight="1">
      <c r="B161" s="40"/>
      <c r="C161" s="213" t="s">
        <v>468</v>
      </c>
      <c r="D161" s="213" t="s">
        <v>196</v>
      </c>
      <c r="E161" s="214" t="s">
        <v>1469</v>
      </c>
      <c r="F161" s="215" t="s">
        <v>1470</v>
      </c>
      <c r="G161" s="216" t="s">
        <v>262</v>
      </c>
      <c r="H161" s="217">
        <v>41.5</v>
      </c>
      <c r="I161" s="218"/>
      <c r="J161" s="219">
        <f>ROUND(I161*H161,2)</f>
        <v>0</v>
      </c>
      <c r="K161" s="215" t="s">
        <v>200</v>
      </c>
      <c r="L161" s="45"/>
      <c r="M161" s="220" t="s">
        <v>32</v>
      </c>
      <c r="N161" s="221" t="s">
        <v>51</v>
      </c>
      <c r="O161" s="85"/>
      <c r="P161" s="222">
        <f>O161*H161</f>
        <v>0</v>
      </c>
      <c r="Q161" s="222">
        <v>0.00033</v>
      </c>
      <c r="R161" s="222">
        <f>Q161*H161</f>
        <v>0.013695</v>
      </c>
      <c r="S161" s="222">
        <v>0</v>
      </c>
      <c r="T161" s="223">
        <f>S161*H161</f>
        <v>0</v>
      </c>
      <c r="AR161" s="224" t="s">
        <v>267</v>
      </c>
      <c r="AT161" s="224" t="s">
        <v>196</v>
      </c>
      <c r="AU161" s="224" t="s">
        <v>136</v>
      </c>
      <c r="AY161" s="18" t="s">
        <v>194</v>
      </c>
      <c r="BE161" s="225">
        <f>IF(N161="základní",J161,0)</f>
        <v>0</v>
      </c>
      <c r="BF161" s="225">
        <f>IF(N161="snížená",J161,0)</f>
        <v>0</v>
      </c>
      <c r="BG161" s="225">
        <f>IF(N161="zákl. přenesená",J161,0)</f>
        <v>0</v>
      </c>
      <c r="BH161" s="225">
        <f>IF(N161="sníž. přenesená",J161,0)</f>
        <v>0</v>
      </c>
      <c r="BI161" s="225">
        <f>IF(N161="nulová",J161,0)</f>
        <v>0</v>
      </c>
      <c r="BJ161" s="18" t="s">
        <v>136</v>
      </c>
      <c r="BK161" s="225">
        <f>ROUND(I161*H161,2)</f>
        <v>0</v>
      </c>
      <c r="BL161" s="18" t="s">
        <v>267</v>
      </c>
      <c r="BM161" s="224" t="s">
        <v>1471</v>
      </c>
    </row>
    <row r="162" spans="2:65" s="1" customFormat="1" ht="16.5" customHeight="1">
      <c r="B162" s="40"/>
      <c r="C162" s="226" t="s">
        <v>473</v>
      </c>
      <c r="D162" s="226" t="s">
        <v>249</v>
      </c>
      <c r="E162" s="227" t="s">
        <v>1472</v>
      </c>
      <c r="F162" s="228" t="s">
        <v>1473</v>
      </c>
      <c r="G162" s="229" t="s">
        <v>262</v>
      </c>
      <c r="H162" s="230">
        <v>41.5</v>
      </c>
      <c r="I162" s="231"/>
      <c r="J162" s="232">
        <f>ROUND(I162*H162,2)</f>
        <v>0</v>
      </c>
      <c r="K162" s="228" t="s">
        <v>200</v>
      </c>
      <c r="L162" s="233"/>
      <c r="M162" s="234" t="s">
        <v>32</v>
      </c>
      <c r="N162" s="235" t="s">
        <v>51</v>
      </c>
      <c r="O162" s="85"/>
      <c r="P162" s="222">
        <f>O162*H162</f>
        <v>0</v>
      </c>
      <c r="Q162" s="222">
        <v>0.00013</v>
      </c>
      <c r="R162" s="222">
        <f>Q162*H162</f>
        <v>0.005395</v>
      </c>
      <c r="S162" s="222">
        <v>0</v>
      </c>
      <c r="T162" s="223">
        <f>S162*H162</f>
        <v>0</v>
      </c>
      <c r="AR162" s="224" t="s">
        <v>378</v>
      </c>
      <c r="AT162" s="224" t="s">
        <v>249</v>
      </c>
      <c r="AU162" s="224" t="s">
        <v>136</v>
      </c>
      <c r="AY162" s="18" t="s">
        <v>194</v>
      </c>
      <c r="BE162" s="225">
        <f>IF(N162="základní",J162,0)</f>
        <v>0</v>
      </c>
      <c r="BF162" s="225">
        <f>IF(N162="snížená",J162,0)</f>
        <v>0</v>
      </c>
      <c r="BG162" s="225">
        <f>IF(N162="zákl. přenesená",J162,0)</f>
        <v>0</v>
      </c>
      <c r="BH162" s="225">
        <f>IF(N162="sníž. přenesená",J162,0)</f>
        <v>0</v>
      </c>
      <c r="BI162" s="225">
        <f>IF(N162="nulová",J162,0)</f>
        <v>0</v>
      </c>
      <c r="BJ162" s="18" t="s">
        <v>136</v>
      </c>
      <c r="BK162" s="225">
        <f>ROUND(I162*H162,2)</f>
        <v>0</v>
      </c>
      <c r="BL162" s="18" t="s">
        <v>267</v>
      </c>
      <c r="BM162" s="224" t="s">
        <v>1474</v>
      </c>
    </row>
    <row r="163" spans="2:65" s="1" customFormat="1" ht="16.5" customHeight="1">
      <c r="B163" s="40"/>
      <c r="C163" s="213" t="s">
        <v>478</v>
      </c>
      <c r="D163" s="213" t="s">
        <v>196</v>
      </c>
      <c r="E163" s="214" t="s">
        <v>1475</v>
      </c>
      <c r="F163" s="215" t="s">
        <v>1476</v>
      </c>
      <c r="G163" s="216" t="s">
        <v>262</v>
      </c>
      <c r="H163" s="217">
        <v>52.4</v>
      </c>
      <c r="I163" s="218"/>
      <c r="J163" s="219">
        <f>ROUND(I163*H163,2)</f>
        <v>0</v>
      </c>
      <c r="K163" s="215" t="s">
        <v>200</v>
      </c>
      <c r="L163" s="45"/>
      <c r="M163" s="220" t="s">
        <v>32</v>
      </c>
      <c r="N163" s="221" t="s">
        <v>51</v>
      </c>
      <c r="O163" s="85"/>
      <c r="P163" s="222">
        <f>O163*H163</f>
        <v>0</v>
      </c>
      <c r="Q163" s="222">
        <v>0.00042</v>
      </c>
      <c r="R163" s="222">
        <f>Q163*H163</f>
        <v>0.022008</v>
      </c>
      <c r="S163" s="222">
        <v>0</v>
      </c>
      <c r="T163" s="223">
        <f>S163*H163</f>
        <v>0</v>
      </c>
      <c r="AR163" s="224" t="s">
        <v>267</v>
      </c>
      <c r="AT163" s="224" t="s">
        <v>196</v>
      </c>
      <c r="AU163" s="224" t="s">
        <v>136</v>
      </c>
      <c r="AY163" s="18" t="s">
        <v>194</v>
      </c>
      <c r="BE163" s="225">
        <f>IF(N163="základní",J163,0)</f>
        <v>0</v>
      </c>
      <c r="BF163" s="225">
        <f>IF(N163="snížená",J163,0)</f>
        <v>0</v>
      </c>
      <c r="BG163" s="225">
        <f>IF(N163="zákl. přenesená",J163,0)</f>
        <v>0</v>
      </c>
      <c r="BH163" s="225">
        <f>IF(N163="sníž. přenesená",J163,0)</f>
        <v>0</v>
      </c>
      <c r="BI163" s="225">
        <f>IF(N163="nulová",J163,0)</f>
        <v>0</v>
      </c>
      <c r="BJ163" s="18" t="s">
        <v>136</v>
      </c>
      <c r="BK163" s="225">
        <f>ROUND(I163*H163,2)</f>
        <v>0</v>
      </c>
      <c r="BL163" s="18" t="s">
        <v>267</v>
      </c>
      <c r="BM163" s="224" t="s">
        <v>1477</v>
      </c>
    </row>
    <row r="164" spans="2:65" s="1" customFormat="1" ht="16.5" customHeight="1">
      <c r="B164" s="40"/>
      <c r="C164" s="226" t="s">
        <v>482</v>
      </c>
      <c r="D164" s="226" t="s">
        <v>249</v>
      </c>
      <c r="E164" s="227" t="s">
        <v>1478</v>
      </c>
      <c r="F164" s="228" t="s">
        <v>1479</v>
      </c>
      <c r="G164" s="229" t="s">
        <v>262</v>
      </c>
      <c r="H164" s="230">
        <v>52.4</v>
      </c>
      <c r="I164" s="231"/>
      <c r="J164" s="232">
        <f>ROUND(I164*H164,2)</f>
        <v>0</v>
      </c>
      <c r="K164" s="228" t="s">
        <v>200</v>
      </c>
      <c r="L164" s="233"/>
      <c r="M164" s="234" t="s">
        <v>32</v>
      </c>
      <c r="N164" s="235" t="s">
        <v>51</v>
      </c>
      <c r="O164" s="85"/>
      <c r="P164" s="222">
        <f>O164*H164</f>
        <v>0</v>
      </c>
      <c r="Q164" s="222">
        <v>0.00018</v>
      </c>
      <c r="R164" s="222">
        <f>Q164*H164</f>
        <v>0.009432000000000001</v>
      </c>
      <c r="S164" s="222">
        <v>0</v>
      </c>
      <c r="T164" s="223">
        <f>S164*H164</f>
        <v>0</v>
      </c>
      <c r="AR164" s="224" t="s">
        <v>378</v>
      </c>
      <c r="AT164" s="224" t="s">
        <v>249</v>
      </c>
      <c r="AU164" s="224" t="s">
        <v>136</v>
      </c>
      <c r="AY164" s="18" t="s">
        <v>194</v>
      </c>
      <c r="BE164" s="225">
        <f>IF(N164="základní",J164,0)</f>
        <v>0</v>
      </c>
      <c r="BF164" s="225">
        <f>IF(N164="snížená",J164,0)</f>
        <v>0</v>
      </c>
      <c r="BG164" s="225">
        <f>IF(N164="zákl. přenesená",J164,0)</f>
        <v>0</v>
      </c>
      <c r="BH164" s="225">
        <f>IF(N164="sníž. přenesená",J164,0)</f>
        <v>0</v>
      </c>
      <c r="BI164" s="225">
        <f>IF(N164="nulová",J164,0)</f>
        <v>0</v>
      </c>
      <c r="BJ164" s="18" t="s">
        <v>136</v>
      </c>
      <c r="BK164" s="225">
        <f>ROUND(I164*H164,2)</f>
        <v>0</v>
      </c>
      <c r="BL164" s="18" t="s">
        <v>267</v>
      </c>
      <c r="BM164" s="224" t="s">
        <v>1480</v>
      </c>
    </row>
    <row r="165" spans="2:65" s="1" customFormat="1" ht="16.5" customHeight="1">
      <c r="B165" s="40"/>
      <c r="C165" s="213" t="s">
        <v>486</v>
      </c>
      <c r="D165" s="213" t="s">
        <v>196</v>
      </c>
      <c r="E165" s="214" t="s">
        <v>1481</v>
      </c>
      <c r="F165" s="215" t="s">
        <v>1482</v>
      </c>
      <c r="G165" s="216" t="s">
        <v>262</v>
      </c>
      <c r="H165" s="217">
        <v>63.8</v>
      </c>
      <c r="I165" s="218"/>
      <c r="J165" s="219">
        <f>ROUND(I165*H165,2)</f>
        <v>0</v>
      </c>
      <c r="K165" s="215" t="s">
        <v>200</v>
      </c>
      <c r="L165" s="45"/>
      <c r="M165" s="220" t="s">
        <v>32</v>
      </c>
      <c r="N165" s="221" t="s">
        <v>51</v>
      </c>
      <c r="O165" s="85"/>
      <c r="P165" s="222">
        <f>O165*H165</f>
        <v>0</v>
      </c>
      <c r="Q165" s="222">
        <v>0.0005</v>
      </c>
      <c r="R165" s="222">
        <f>Q165*H165</f>
        <v>0.0319</v>
      </c>
      <c r="S165" s="222">
        <v>0</v>
      </c>
      <c r="T165" s="223">
        <f>S165*H165</f>
        <v>0</v>
      </c>
      <c r="AR165" s="224" t="s">
        <v>267</v>
      </c>
      <c r="AT165" s="224" t="s">
        <v>196</v>
      </c>
      <c r="AU165" s="224" t="s">
        <v>136</v>
      </c>
      <c r="AY165" s="18" t="s">
        <v>194</v>
      </c>
      <c r="BE165" s="225">
        <f>IF(N165="základní",J165,0)</f>
        <v>0</v>
      </c>
      <c r="BF165" s="225">
        <f>IF(N165="snížená",J165,0)</f>
        <v>0</v>
      </c>
      <c r="BG165" s="225">
        <f>IF(N165="zákl. přenesená",J165,0)</f>
        <v>0</v>
      </c>
      <c r="BH165" s="225">
        <f>IF(N165="sníž. přenesená",J165,0)</f>
        <v>0</v>
      </c>
      <c r="BI165" s="225">
        <f>IF(N165="nulová",J165,0)</f>
        <v>0</v>
      </c>
      <c r="BJ165" s="18" t="s">
        <v>136</v>
      </c>
      <c r="BK165" s="225">
        <f>ROUND(I165*H165,2)</f>
        <v>0</v>
      </c>
      <c r="BL165" s="18" t="s">
        <v>267</v>
      </c>
      <c r="BM165" s="224" t="s">
        <v>1483</v>
      </c>
    </row>
    <row r="166" spans="2:51" s="12" customFormat="1" ht="12">
      <c r="B166" s="236"/>
      <c r="C166" s="237"/>
      <c r="D166" s="238" t="s">
        <v>258</v>
      </c>
      <c r="E166" s="239" t="s">
        <v>32</v>
      </c>
      <c r="F166" s="240" t="s">
        <v>1484</v>
      </c>
      <c r="G166" s="237"/>
      <c r="H166" s="241">
        <v>63.8</v>
      </c>
      <c r="I166" s="242"/>
      <c r="J166" s="237"/>
      <c r="K166" s="237"/>
      <c r="L166" s="243"/>
      <c r="M166" s="244"/>
      <c r="N166" s="245"/>
      <c r="O166" s="245"/>
      <c r="P166" s="245"/>
      <c r="Q166" s="245"/>
      <c r="R166" s="245"/>
      <c r="S166" s="245"/>
      <c r="T166" s="246"/>
      <c r="AT166" s="247" t="s">
        <v>258</v>
      </c>
      <c r="AU166" s="247" t="s">
        <v>136</v>
      </c>
      <c r="AV166" s="12" t="s">
        <v>136</v>
      </c>
      <c r="AW166" s="12" t="s">
        <v>39</v>
      </c>
      <c r="AX166" s="12" t="s">
        <v>21</v>
      </c>
      <c r="AY166" s="247" t="s">
        <v>194</v>
      </c>
    </row>
    <row r="167" spans="2:65" s="1" customFormat="1" ht="16.5" customHeight="1">
      <c r="B167" s="40"/>
      <c r="C167" s="226" t="s">
        <v>490</v>
      </c>
      <c r="D167" s="226" t="s">
        <v>249</v>
      </c>
      <c r="E167" s="227" t="s">
        <v>1485</v>
      </c>
      <c r="F167" s="228" t="s">
        <v>1486</v>
      </c>
      <c r="G167" s="229" t="s">
        <v>262</v>
      </c>
      <c r="H167" s="230">
        <v>0.4</v>
      </c>
      <c r="I167" s="231"/>
      <c r="J167" s="232">
        <f>ROUND(I167*H167,2)</f>
        <v>0</v>
      </c>
      <c r="K167" s="228" t="s">
        <v>200</v>
      </c>
      <c r="L167" s="233"/>
      <c r="M167" s="234" t="s">
        <v>32</v>
      </c>
      <c r="N167" s="235" t="s">
        <v>51</v>
      </c>
      <c r="O167" s="85"/>
      <c r="P167" s="222">
        <f>O167*H167</f>
        <v>0</v>
      </c>
      <c r="Q167" s="222">
        <v>0.00027</v>
      </c>
      <c r="R167" s="222">
        <f>Q167*H167</f>
        <v>0.00010800000000000001</v>
      </c>
      <c r="S167" s="222">
        <v>0</v>
      </c>
      <c r="T167" s="223">
        <f>S167*H167</f>
        <v>0</v>
      </c>
      <c r="AR167" s="224" t="s">
        <v>378</v>
      </c>
      <c r="AT167" s="224" t="s">
        <v>249</v>
      </c>
      <c r="AU167" s="224" t="s">
        <v>136</v>
      </c>
      <c r="AY167" s="18" t="s">
        <v>194</v>
      </c>
      <c r="BE167" s="225">
        <f>IF(N167="základní",J167,0)</f>
        <v>0</v>
      </c>
      <c r="BF167" s="225">
        <f>IF(N167="snížená",J167,0)</f>
        <v>0</v>
      </c>
      <c r="BG167" s="225">
        <f>IF(N167="zákl. přenesená",J167,0)</f>
        <v>0</v>
      </c>
      <c r="BH167" s="225">
        <f>IF(N167="sníž. přenesená",J167,0)</f>
        <v>0</v>
      </c>
      <c r="BI167" s="225">
        <f>IF(N167="nulová",J167,0)</f>
        <v>0</v>
      </c>
      <c r="BJ167" s="18" t="s">
        <v>136</v>
      </c>
      <c r="BK167" s="225">
        <f>ROUND(I167*H167,2)</f>
        <v>0</v>
      </c>
      <c r="BL167" s="18" t="s">
        <v>267</v>
      </c>
      <c r="BM167" s="224" t="s">
        <v>1487</v>
      </c>
    </row>
    <row r="168" spans="2:65" s="1" customFormat="1" ht="16.5" customHeight="1">
      <c r="B168" s="40"/>
      <c r="C168" s="226" t="s">
        <v>496</v>
      </c>
      <c r="D168" s="226" t="s">
        <v>249</v>
      </c>
      <c r="E168" s="227" t="s">
        <v>1488</v>
      </c>
      <c r="F168" s="228" t="s">
        <v>1489</v>
      </c>
      <c r="G168" s="229" t="s">
        <v>262</v>
      </c>
      <c r="H168" s="230">
        <v>63.4</v>
      </c>
      <c r="I168" s="231"/>
      <c r="J168" s="232">
        <f>ROUND(I168*H168,2)</f>
        <v>0</v>
      </c>
      <c r="K168" s="228" t="s">
        <v>200</v>
      </c>
      <c r="L168" s="233"/>
      <c r="M168" s="234" t="s">
        <v>32</v>
      </c>
      <c r="N168" s="235" t="s">
        <v>51</v>
      </c>
      <c r="O168" s="85"/>
      <c r="P168" s="222">
        <f>O168*H168</f>
        <v>0</v>
      </c>
      <c r="Q168" s="222">
        <v>0.00027</v>
      </c>
      <c r="R168" s="222">
        <f>Q168*H168</f>
        <v>0.017118</v>
      </c>
      <c r="S168" s="222">
        <v>0</v>
      </c>
      <c r="T168" s="223">
        <f>S168*H168</f>
        <v>0</v>
      </c>
      <c r="AR168" s="224" t="s">
        <v>378</v>
      </c>
      <c r="AT168" s="224" t="s">
        <v>249</v>
      </c>
      <c r="AU168" s="224" t="s">
        <v>136</v>
      </c>
      <c r="AY168" s="18" t="s">
        <v>194</v>
      </c>
      <c r="BE168" s="225">
        <f>IF(N168="základní",J168,0)</f>
        <v>0</v>
      </c>
      <c r="BF168" s="225">
        <f>IF(N168="snížená",J168,0)</f>
        <v>0</v>
      </c>
      <c r="BG168" s="225">
        <f>IF(N168="zákl. přenesená",J168,0)</f>
        <v>0</v>
      </c>
      <c r="BH168" s="225">
        <f>IF(N168="sníž. přenesená",J168,0)</f>
        <v>0</v>
      </c>
      <c r="BI168" s="225">
        <f>IF(N168="nulová",J168,0)</f>
        <v>0</v>
      </c>
      <c r="BJ168" s="18" t="s">
        <v>136</v>
      </c>
      <c r="BK168" s="225">
        <f>ROUND(I168*H168,2)</f>
        <v>0</v>
      </c>
      <c r="BL168" s="18" t="s">
        <v>267</v>
      </c>
      <c r="BM168" s="224" t="s">
        <v>1490</v>
      </c>
    </row>
    <row r="169" spans="2:65" s="1" customFormat="1" ht="16.5" customHeight="1">
      <c r="B169" s="40"/>
      <c r="C169" s="213" t="s">
        <v>502</v>
      </c>
      <c r="D169" s="213" t="s">
        <v>196</v>
      </c>
      <c r="E169" s="214" t="s">
        <v>1491</v>
      </c>
      <c r="F169" s="215" t="s">
        <v>1492</v>
      </c>
      <c r="G169" s="216" t="s">
        <v>205</v>
      </c>
      <c r="H169" s="217">
        <v>24</v>
      </c>
      <c r="I169" s="218"/>
      <c r="J169" s="219">
        <f>ROUND(I169*H169,2)</f>
        <v>0</v>
      </c>
      <c r="K169" s="215" t="s">
        <v>200</v>
      </c>
      <c r="L169" s="45"/>
      <c r="M169" s="220" t="s">
        <v>32</v>
      </c>
      <c r="N169" s="221" t="s">
        <v>51</v>
      </c>
      <c r="O169" s="85"/>
      <c r="P169" s="222">
        <f>O169*H169</f>
        <v>0</v>
      </c>
      <c r="Q169" s="222">
        <v>0</v>
      </c>
      <c r="R169" s="222">
        <f>Q169*H169</f>
        <v>0</v>
      </c>
      <c r="S169" s="222">
        <v>0</v>
      </c>
      <c r="T169" s="223">
        <f>S169*H169</f>
        <v>0</v>
      </c>
      <c r="AR169" s="224" t="s">
        <v>267</v>
      </c>
      <c r="AT169" s="224" t="s">
        <v>196</v>
      </c>
      <c r="AU169" s="224" t="s">
        <v>136</v>
      </c>
      <c r="AY169" s="18" t="s">
        <v>194</v>
      </c>
      <c r="BE169" s="225">
        <f>IF(N169="základní",J169,0)</f>
        <v>0</v>
      </c>
      <c r="BF169" s="225">
        <f>IF(N169="snížená",J169,0)</f>
        <v>0</v>
      </c>
      <c r="BG169" s="225">
        <f>IF(N169="zákl. přenesená",J169,0)</f>
        <v>0</v>
      </c>
      <c r="BH169" s="225">
        <f>IF(N169="sníž. přenesená",J169,0)</f>
        <v>0</v>
      </c>
      <c r="BI169" s="225">
        <f>IF(N169="nulová",J169,0)</f>
        <v>0</v>
      </c>
      <c r="BJ169" s="18" t="s">
        <v>136</v>
      </c>
      <c r="BK169" s="225">
        <f>ROUND(I169*H169,2)</f>
        <v>0</v>
      </c>
      <c r="BL169" s="18" t="s">
        <v>267</v>
      </c>
      <c r="BM169" s="224" t="s">
        <v>1493</v>
      </c>
    </row>
    <row r="170" spans="2:65" s="1" customFormat="1" ht="16.5" customHeight="1">
      <c r="B170" s="40"/>
      <c r="C170" s="213" t="s">
        <v>508</v>
      </c>
      <c r="D170" s="213" t="s">
        <v>196</v>
      </c>
      <c r="E170" s="214" t="s">
        <v>1494</v>
      </c>
      <c r="F170" s="215" t="s">
        <v>1495</v>
      </c>
      <c r="G170" s="216" t="s">
        <v>1496</v>
      </c>
      <c r="H170" s="217">
        <v>2</v>
      </c>
      <c r="I170" s="218"/>
      <c r="J170" s="219">
        <f>ROUND(I170*H170,2)</f>
        <v>0</v>
      </c>
      <c r="K170" s="215" t="s">
        <v>32</v>
      </c>
      <c r="L170" s="45"/>
      <c r="M170" s="220" t="s">
        <v>32</v>
      </c>
      <c r="N170" s="221" t="s">
        <v>51</v>
      </c>
      <c r="O170" s="85"/>
      <c r="P170" s="222">
        <f>O170*H170</f>
        <v>0</v>
      </c>
      <c r="Q170" s="222">
        <v>0.00026</v>
      </c>
      <c r="R170" s="222">
        <f>Q170*H170</f>
        <v>0.00052</v>
      </c>
      <c r="S170" s="222">
        <v>0</v>
      </c>
      <c r="T170" s="223">
        <f>S170*H170</f>
        <v>0</v>
      </c>
      <c r="AR170" s="224" t="s">
        <v>267</v>
      </c>
      <c r="AT170" s="224" t="s">
        <v>196</v>
      </c>
      <c r="AU170" s="224" t="s">
        <v>136</v>
      </c>
      <c r="AY170" s="18" t="s">
        <v>194</v>
      </c>
      <c r="BE170" s="225">
        <f>IF(N170="základní",J170,0)</f>
        <v>0</v>
      </c>
      <c r="BF170" s="225">
        <f>IF(N170="snížená",J170,0)</f>
        <v>0</v>
      </c>
      <c r="BG170" s="225">
        <f>IF(N170="zákl. přenesená",J170,0)</f>
        <v>0</v>
      </c>
      <c r="BH170" s="225">
        <f>IF(N170="sníž. přenesená",J170,0)</f>
        <v>0</v>
      </c>
      <c r="BI170" s="225">
        <f>IF(N170="nulová",J170,0)</f>
        <v>0</v>
      </c>
      <c r="BJ170" s="18" t="s">
        <v>136</v>
      </c>
      <c r="BK170" s="225">
        <f>ROUND(I170*H170,2)</f>
        <v>0</v>
      </c>
      <c r="BL170" s="18" t="s">
        <v>267</v>
      </c>
      <c r="BM170" s="224" t="s">
        <v>1497</v>
      </c>
    </row>
    <row r="171" spans="2:65" s="1" customFormat="1" ht="16.5" customHeight="1">
      <c r="B171" s="40"/>
      <c r="C171" s="213" t="s">
        <v>522</v>
      </c>
      <c r="D171" s="213" t="s">
        <v>196</v>
      </c>
      <c r="E171" s="214" t="s">
        <v>1498</v>
      </c>
      <c r="F171" s="215" t="s">
        <v>1499</v>
      </c>
      <c r="G171" s="216" t="s">
        <v>360</v>
      </c>
      <c r="H171" s="217">
        <v>1</v>
      </c>
      <c r="I171" s="218"/>
      <c r="J171" s="219">
        <f>ROUND(I171*H171,2)</f>
        <v>0</v>
      </c>
      <c r="K171" s="215" t="s">
        <v>200</v>
      </c>
      <c r="L171" s="45"/>
      <c r="M171" s="220" t="s">
        <v>32</v>
      </c>
      <c r="N171" s="221" t="s">
        <v>51</v>
      </c>
      <c r="O171" s="85"/>
      <c r="P171" s="222">
        <f>O171*H171</f>
        <v>0</v>
      </c>
      <c r="Q171" s="222">
        <v>0.00057</v>
      </c>
      <c r="R171" s="222">
        <f>Q171*H171</f>
        <v>0.00057</v>
      </c>
      <c r="S171" s="222">
        <v>0</v>
      </c>
      <c r="T171" s="223">
        <f>S171*H171</f>
        <v>0</v>
      </c>
      <c r="AR171" s="224" t="s">
        <v>267</v>
      </c>
      <c r="AT171" s="224" t="s">
        <v>196</v>
      </c>
      <c r="AU171" s="224" t="s">
        <v>136</v>
      </c>
      <c r="AY171" s="18" t="s">
        <v>194</v>
      </c>
      <c r="BE171" s="225">
        <f>IF(N171="základní",J171,0)</f>
        <v>0</v>
      </c>
      <c r="BF171" s="225">
        <f>IF(N171="snížená",J171,0)</f>
        <v>0</v>
      </c>
      <c r="BG171" s="225">
        <f>IF(N171="zákl. přenesená",J171,0)</f>
        <v>0</v>
      </c>
      <c r="BH171" s="225">
        <f>IF(N171="sníž. přenesená",J171,0)</f>
        <v>0</v>
      </c>
      <c r="BI171" s="225">
        <f>IF(N171="nulová",J171,0)</f>
        <v>0</v>
      </c>
      <c r="BJ171" s="18" t="s">
        <v>136</v>
      </c>
      <c r="BK171" s="225">
        <f>ROUND(I171*H171,2)</f>
        <v>0</v>
      </c>
      <c r="BL171" s="18" t="s">
        <v>267</v>
      </c>
      <c r="BM171" s="224" t="s">
        <v>1500</v>
      </c>
    </row>
    <row r="172" spans="2:65" s="1" customFormat="1" ht="16.5" customHeight="1">
      <c r="B172" s="40"/>
      <c r="C172" s="213" t="s">
        <v>527</v>
      </c>
      <c r="D172" s="213" t="s">
        <v>196</v>
      </c>
      <c r="E172" s="214" t="s">
        <v>1501</v>
      </c>
      <c r="F172" s="215" t="s">
        <v>1502</v>
      </c>
      <c r="G172" s="216" t="s">
        <v>205</v>
      </c>
      <c r="H172" s="217">
        <v>1</v>
      </c>
      <c r="I172" s="218"/>
      <c r="J172" s="219">
        <f>ROUND(I172*H172,2)</f>
        <v>0</v>
      </c>
      <c r="K172" s="215" t="s">
        <v>200</v>
      </c>
      <c r="L172" s="45"/>
      <c r="M172" s="220" t="s">
        <v>32</v>
      </c>
      <c r="N172" s="221" t="s">
        <v>51</v>
      </c>
      <c r="O172" s="85"/>
      <c r="P172" s="222">
        <f>O172*H172</f>
        <v>0</v>
      </c>
      <c r="Q172" s="222">
        <v>0.00021</v>
      </c>
      <c r="R172" s="222">
        <f>Q172*H172</f>
        <v>0.00021</v>
      </c>
      <c r="S172" s="222">
        <v>0</v>
      </c>
      <c r="T172" s="223">
        <f>S172*H172</f>
        <v>0</v>
      </c>
      <c r="AR172" s="224" t="s">
        <v>201</v>
      </c>
      <c r="AT172" s="224" t="s">
        <v>196</v>
      </c>
      <c r="AU172" s="224" t="s">
        <v>136</v>
      </c>
      <c r="AY172" s="18" t="s">
        <v>194</v>
      </c>
      <c r="BE172" s="225">
        <f>IF(N172="základní",J172,0)</f>
        <v>0</v>
      </c>
      <c r="BF172" s="225">
        <f>IF(N172="snížená",J172,0)</f>
        <v>0</v>
      </c>
      <c r="BG172" s="225">
        <f>IF(N172="zákl. přenesená",J172,0)</f>
        <v>0</v>
      </c>
      <c r="BH172" s="225">
        <f>IF(N172="sníž. přenesená",J172,0)</f>
        <v>0</v>
      </c>
      <c r="BI172" s="225">
        <f>IF(N172="nulová",J172,0)</f>
        <v>0</v>
      </c>
      <c r="BJ172" s="18" t="s">
        <v>136</v>
      </c>
      <c r="BK172" s="225">
        <f>ROUND(I172*H172,2)</f>
        <v>0</v>
      </c>
      <c r="BL172" s="18" t="s">
        <v>201</v>
      </c>
      <c r="BM172" s="224" t="s">
        <v>1503</v>
      </c>
    </row>
    <row r="173" spans="2:65" s="1" customFormat="1" ht="16.5" customHeight="1">
      <c r="B173" s="40"/>
      <c r="C173" s="213" t="s">
        <v>532</v>
      </c>
      <c r="D173" s="213" t="s">
        <v>196</v>
      </c>
      <c r="E173" s="214" t="s">
        <v>1504</v>
      </c>
      <c r="F173" s="215" t="s">
        <v>1505</v>
      </c>
      <c r="G173" s="216" t="s">
        <v>205</v>
      </c>
      <c r="H173" s="217">
        <v>2</v>
      </c>
      <c r="I173" s="218"/>
      <c r="J173" s="219">
        <f>ROUND(I173*H173,2)</f>
        <v>0</v>
      </c>
      <c r="K173" s="215" t="s">
        <v>200</v>
      </c>
      <c r="L173" s="45"/>
      <c r="M173" s="220" t="s">
        <v>32</v>
      </c>
      <c r="N173" s="221" t="s">
        <v>51</v>
      </c>
      <c r="O173" s="85"/>
      <c r="P173" s="222">
        <f>O173*H173</f>
        <v>0</v>
      </c>
      <c r="Q173" s="222">
        <v>0.00328</v>
      </c>
      <c r="R173" s="222">
        <f>Q173*H173</f>
        <v>0.00656</v>
      </c>
      <c r="S173" s="222">
        <v>0</v>
      </c>
      <c r="T173" s="223">
        <f>S173*H173</f>
        <v>0</v>
      </c>
      <c r="AR173" s="224" t="s">
        <v>267</v>
      </c>
      <c r="AT173" s="224" t="s">
        <v>196</v>
      </c>
      <c r="AU173" s="224" t="s">
        <v>136</v>
      </c>
      <c r="AY173" s="18" t="s">
        <v>194</v>
      </c>
      <c r="BE173" s="225">
        <f>IF(N173="základní",J173,0)</f>
        <v>0</v>
      </c>
      <c r="BF173" s="225">
        <f>IF(N173="snížená",J173,0)</f>
        <v>0</v>
      </c>
      <c r="BG173" s="225">
        <f>IF(N173="zákl. přenesená",J173,0)</f>
        <v>0</v>
      </c>
      <c r="BH173" s="225">
        <f>IF(N173="sníž. přenesená",J173,0)</f>
        <v>0</v>
      </c>
      <c r="BI173" s="225">
        <f>IF(N173="nulová",J173,0)</f>
        <v>0</v>
      </c>
      <c r="BJ173" s="18" t="s">
        <v>136</v>
      </c>
      <c r="BK173" s="225">
        <f>ROUND(I173*H173,2)</f>
        <v>0</v>
      </c>
      <c r="BL173" s="18" t="s">
        <v>267</v>
      </c>
      <c r="BM173" s="224" t="s">
        <v>1506</v>
      </c>
    </row>
    <row r="174" spans="2:65" s="1" customFormat="1" ht="24" customHeight="1">
      <c r="B174" s="40"/>
      <c r="C174" s="213" t="s">
        <v>537</v>
      </c>
      <c r="D174" s="213" t="s">
        <v>196</v>
      </c>
      <c r="E174" s="214" t="s">
        <v>1507</v>
      </c>
      <c r="F174" s="215" t="s">
        <v>1508</v>
      </c>
      <c r="G174" s="216" t="s">
        <v>262</v>
      </c>
      <c r="H174" s="217">
        <v>157.7</v>
      </c>
      <c r="I174" s="218"/>
      <c r="J174" s="219">
        <f>ROUND(I174*H174,2)</f>
        <v>0</v>
      </c>
      <c r="K174" s="215" t="s">
        <v>200</v>
      </c>
      <c r="L174" s="45"/>
      <c r="M174" s="220" t="s">
        <v>32</v>
      </c>
      <c r="N174" s="221" t="s">
        <v>51</v>
      </c>
      <c r="O174" s="85"/>
      <c r="P174" s="222">
        <f>O174*H174</f>
        <v>0</v>
      </c>
      <c r="Q174" s="222">
        <v>0.0004</v>
      </c>
      <c r="R174" s="222">
        <f>Q174*H174</f>
        <v>0.06308</v>
      </c>
      <c r="S174" s="222">
        <v>0</v>
      </c>
      <c r="T174" s="223">
        <f>S174*H174</f>
        <v>0</v>
      </c>
      <c r="AR174" s="224" t="s">
        <v>267</v>
      </c>
      <c r="AT174" s="224" t="s">
        <v>196</v>
      </c>
      <c r="AU174" s="224" t="s">
        <v>136</v>
      </c>
      <c r="AY174" s="18" t="s">
        <v>194</v>
      </c>
      <c r="BE174" s="225">
        <f>IF(N174="základní",J174,0)</f>
        <v>0</v>
      </c>
      <c r="BF174" s="225">
        <f>IF(N174="snížená",J174,0)</f>
        <v>0</v>
      </c>
      <c r="BG174" s="225">
        <f>IF(N174="zákl. přenesená",J174,0)</f>
        <v>0</v>
      </c>
      <c r="BH174" s="225">
        <f>IF(N174="sníž. přenesená",J174,0)</f>
        <v>0</v>
      </c>
      <c r="BI174" s="225">
        <f>IF(N174="nulová",J174,0)</f>
        <v>0</v>
      </c>
      <c r="BJ174" s="18" t="s">
        <v>136</v>
      </c>
      <c r="BK174" s="225">
        <f>ROUND(I174*H174,2)</f>
        <v>0</v>
      </c>
      <c r="BL174" s="18" t="s">
        <v>267</v>
      </c>
      <c r="BM174" s="224" t="s">
        <v>1509</v>
      </c>
    </row>
    <row r="175" spans="2:65" s="1" customFormat="1" ht="16.5" customHeight="1">
      <c r="B175" s="40"/>
      <c r="C175" s="213" t="s">
        <v>542</v>
      </c>
      <c r="D175" s="213" t="s">
        <v>196</v>
      </c>
      <c r="E175" s="214" t="s">
        <v>1510</v>
      </c>
      <c r="F175" s="215" t="s">
        <v>1511</v>
      </c>
      <c r="G175" s="216" t="s">
        <v>262</v>
      </c>
      <c r="H175" s="217">
        <v>157.7</v>
      </c>
      <c r="I175" s="218"/>
      <c r="J175" s="219">
        <f>ROUND(I175*H175,2)</f>
        <v>0</v>
      </c>
      <c r="K175" s="215" t="s">
        <v>200</v>
      </c>
      <c r="L175" s="45"/>
      <c r="M175" s="220" t="s">
        <v>32</v>
      </c>
      <c r="N175" s="221" t="s">
        <v>51</v>
      </c>
      <c r="O175" s="85"/>
      <c r="P175" s="222">
        <f>O175*H175</f>
        <v>0</v>
      </c>
      <c r="Q175" s="222">
        <v>1E-05</v>
      </c>
      <c r="R175" s="222">
        <f>Q175*H175</f>
        <v>0.001577</v>
      </c>
      <c r="S175" s="222">
        <v>0</v>
      </c>
      <c r="T175" s="223">
        <f>S175*H175</f>
        <v>0</v>
      </c>
      <c r="AR175" s="224" t="s">
        <v>267</v>
      </c>
      <c r="AT175" s="224" t="s">
        <v>196</v>
      </c>
      <c r="AU175" s="224" t="s">
        <v>136</v>
      </c>
      <c r="AY175" s="18" t="s">
        <v>194</v>
      </c>
      <c r="BE175" s="225">
        <f>IF(N175="základní",J175,0)</f>
        <v>0</v>
      </c>
      <c r="BF175" s="225">
        <f>IF(N175="snížená",J175,0)</f>
        <v>0</v>
      </c>
      <c r="BG175" s="225">
        <f>IF(N175="zákl. přenesená",J175,0)</f>
        <v>0</v>
      </c>
      <c r="BH175" s="225">
        <f>IF(N175="sníž. přenesená",J175,0)</f>
        <v>0</v>
      </c>
      <c r="BI175" s="225">
        <f>IF(N175="nulová",J175,0)</f>
        <v>0</v>
      </c>
      <c r="BJ175" s="18" t="s">
        <v>136</v>
      </c>
      <c r="BK175" s="225">
        <f>ROUND(I175*H175,2)</f>
        <v>0</v>
      </c>
      <c r="BL175" s="18" t="s">
        <v>267</v>
      </c>
      <c r="BM175" s="224" t="s">
        <v>1512</v>
      </c>
    </row>
    <row r="176" spans="2:63" s="11" customFormat="1" ht="22.8" customHeight="1">
      <c r="B176" s="197"/>
      <c r="C176" s="198"/>
      <c r="D176" s="199" t="s">
        <v>78</v>
      </c>
      <c r="E176" s="211" t="s">
        <v>1513</v>
      </c>
      <c r="F176" s="211" t="s">
        <v>1514</v>
      </c>
      <c r="G176" s="198"/>
      <c r="H176" s="198"/>
      <c r="I176" s="201"/>
      <c r="J176" s="212">
        <f>BK176</f>
        <v>0</v>
      </c>
      <c r="K176" s="198"/>
      <c r="L176" s="203"/>
      <c r="M176" s="204"/>
      <c r="N176" s="205"/>
      <c r="O176" s="205"/>
      <c r="P176" s="206">
        <f>SUM(P177:P214)</f>
        <v>0</v>
      </c>
      <c r="Q176" s="205"/>
      <c r="R176" s="206">
        <f>SUM(R177:R214)</f>
        <v>0.29560000000000003</v>
      </c>
      <c r="S176" s="205"/>
      <c r="T176" s="207">
        <f>SUM(T177:T214)</f>
        <v>0</v>
      </c>
      <c r="AR176" s="208" t="s">
        <v>136</v>
      </c>
      <c r="AT176" s="209" t="s">
        <v>78</v>
      </c>
      <c r="AU176" s="209" t="s">
        <v>21</v>
      </c>
      <c r="AY176" s="208" t="s">
        <v>194</v>
      </c>
      <c r="BK176" s="210">
        <f>SUM(BK177:BK214)</f>
        <v>0</v>
      </c>
    </row>
    <row r="177" spans="2:65" s="1" customFormat="1" ht="16.5" customHeight="1">
      <c r="B177" s="40"/>
      <c r="C177" s="213" t="s">
        <v>547</v>
      </c>
      <c r="D177" s="213" t="s">
        <v>196</v>
      </c>
      <c r="E177" s="214" t="s">
        <v>1515</v>
      </c>
      <c r="F177" s="215" t="s">
        <v>1516</v>
      </c>
      <c r="G177" s="216" t="s">
        <v>360</v>
      </c>
      <c r="H177" s="217">
        <v>2</v>
      </c>
      <c r="I177" s="218"/>
      <c r="J177" s="219">
        <f>ROUND(I177*H177,2)</f>
        <v>0</v>
      </c>
      <c r="K177" s="215" t="s">
        <v>200</v>
      </c>
      <c r="L177" s="45"/>
      <c r="M177" s="220" t="s">
        <v>32</v>
      </c>
      <c r="N177" s="221" t="s">
        <v>51</v>
      </c>
      <c r="O177" s="85"/>
      <c r="P177" s="222">
        <f>O177*H177</f>
        <v>0</v>
      </c>
      <c r="Q177" s="222">
        <v>0.00203</v>
      </c>
      <c r="R177" s="222">
        <f>Q177*H177</f>
        <v>0.00406</v>
      </c>
      <c r="S177" s="222">
        <v>0</v>
      </c>
      <c r="T177" s="223">
        <f>S177*H177</f>
        <v>0</v>
      </c>
      <c r="AR177" s="224" t="s">
        <v>267</v>
      </c>
      <c r="AT177" s="224" t="s">
        <v>196</v>
      </c>
      <c r="AU177" s="224" t="s">
        <v>136</v>
      </c>
      <c r="AY177" s="18" t="s">
        <v>194</v>
      </c>
      <c r="BE177" s="225">
        <f>IF(N177="základní",J177,0)</f>
        <v>0</v>
      </c>
      <c r="BF177" s="225">
        <f>IF(N177="snížená",J177,0)</f>
        <v>0</v>
      </c>
      <c r="BG177" s="225">
        <f>IF(N177="zákl. přenesená",J177,0)</f>
        <v>0</v>
      </c>
      <c r="BH177" s="225">
        <f>IF(N177="sníž. přenesená",J177,0)</f>
        <v>0</v>
      </c>
      <c r="BI177" s="225">
        <f>IF(N177="nulová",J177,0)</f>
        <v>0</v>
      </c>
      <c r="BJ177" s="18" t="s">
        <v>136</v>
      </c>
      <c r="BK177" s="225">
        <f>ROUND(I177*H177,2)</f>
        <v>0</v>
      </c>
      <c r="BL177" s="18" t="s">
        <v>267</v>
      </c>
      <c r="BM177" s="224" t="s">
        <v>1517</v>
      </c>
    </row>
    <row r="178" spans="2:65" s="1" customFormat="1" ht="16.5" customHeight="1">
      <c r="B178" s="40"/>
      <c r="C178" s="213" t="s">
        <v>551</v>
      </c>
      <c r="D178" s="213" t="s">
        <v>196</v>
      </c>
      <c r="E178" s="214" t="s">
        <v>1518</v>
      </c>
      <c r="F178" s="215" t="s">
        <v>1519</v>
      </c>
      <c r="G178" s="216" t="s">
        <v>205</v>
      </c>
      <c r="H178" s="217">
        <v>5</v>
      </c>
      <c r="I178" s="218"/>
      <c r="J178" s="219">
        <f>ROUND(I178*H178,2)</f>
        <v>0</v>
      </c>
      <c r="K178" s="215" t="s">
        <v>32</v>
      </c>
      <c r="L178" s="45"/>
      <c r="M178" s="220" t="s">
        <v>32</v>
      </c>
      <c r="N178" s="221" t="s">
        <v>51</v>
      </c>
      <c r="O178" s="85"/>
      <c r="P178" s="222">
        <f>O178*H178</f>
        <v>0</v>
      </c>
      <c r="Q178" s="222">
        <v>0</v>
      </c>
      <c r="R178" s="222">
        <f>Q178*H178</f>
        <v>0</v>
      </c>
      <c r="S178" s="222">
        <v>0</v>
      </c>
      <c r="T178" s="223">
        <f>S178*H178</f>
        <v>0</v>
      </c>
      <c r="AR178" s="224" t="s">
        <v>267</v>
      </c>
      <c r="AT178" s="224" t="s">
        <v>196</v>
      </c>
      <c r="AU178" s="224" t="s">
        <v>136</v>
      </c>
      <c r="AY178" s="18" t="s">
        <v>194</v>
      </c>
      <c r="BE178" s="225">
        <f>IF(N178="základní",J178,0)</f>
        <v>0</v>
      </c>
      <c r="BF178" s="225">
        <f>IF(N178="snížená",J178,0)</f>
        <v>0</v>
      </c>
      <c r="BG178" s="225">
        <f>IF(N178="zákl. přenesená",J178,0)</f>
        <v>0</v>
      </c>
      <c r="BH178" s="225">
        <f>IF(N178="sníž. přenesená",J178,0)</f>
        <v>0</v>
      </c>
      <c r="BI178" s="225">
        <f>IF(N178="nulová",J178,0)</f>
        <v>0</v>
      </c>
      <c r="BJ178" s="18" t="s">
        <v>136</v>
      </c>
      <c r="BK178" s="225">
        <f>ROUND(I178*H178,2)</f>
        <v>0</v>
      </c>
      <c r="BL178" s="18" t="s">
        <v>267</v>
      </c>
      <c r="BM178" s="224" t="s">
        <v>1520</v>
      </c>
    </row>
    <row r="179" spans="2:65" s="1" customFormat="1" ht="16.5" customHeight="1">
      <c r="B179" s="40"/>
      <c r="C179" s="213" t="s">
        <v>564</v>
      </c>
      <c r="D179" s="213" t="s">
        <v>196</v>
      </c>
      <c r="E179" s="214" t="s">
        <v>1521</v>
      </c>
      <c r="F179" s="215" t="s">
        <v>1522</v>
      </c>
      <c r="G179" s="216" t="s">
        <v>205</v>
      </c>
      <c r="H179" s="217">
        <v>4</v>
      </c>
      <c r="I179" s="218"/>
      <c r="J179" s="219">
        <f>ROUND(I179*H179,2)</f>
        <v>0</v>
      </c>
      <c r="K179" s="215" t="s">
        <v>200</v>
      </c>
      <c r="L179" s="45"/>
      <c r="M179" s="220" t="s">
        <v>32</v>
      </c>
      <c r="N179" s="221" t="s">
        <v>51</v>
      </c>
      <c r="O179" s="85"/>
      <c r="P179" s="222">
        <f>O179*H179</f>
        <v>0</v>
      </c>
      <c r="Q179" s="222">
        <v>0.00242</v>
      </c>
      <c r="R179" s="222">
        <f>Q179*H179</f>
        <v>0.00968</v>
      </c>
      <c r="S179" s="222">
        <v>0</v>
      </c>
      <c r="T179" s="223">
        <f>S179*H179</f>
        <v>0</v>
      </c>
      <c r="AR179" s="224" t="s">
        <v>267</v>
      </c>
      <c r="AT179" s="224" t="s">
        <v>196</v>
      </c>
      <c r="AU179" s="224" t="s">
        <v>136</v>
      </c>
      <c r="AY179" s="18" t="s">
        <v>194</v>
      </c>
      <c r="BE179" s="225">
        <f>IF(N179="základní",J179,0)</f>
        <v>0</v>
      </c>
      <c r="BF179" s="225">
        <f>IF(N179="snížená",J179,0)</f>
        <v>0</v>
      </c>
      <c r="BG179" s="225">
        <f>IF(N179="zákl. přenesená",J179,0)</f>
        <v>0</v>
      </c>
      <c r="BH179" s="225">
        <f>IF(N179="sníž. přenesená",J179,0)</f>
        <v>0</v>
      </c>
      <c r="BI179" s="225">
        <f>IF(N179="nulová",J179,0)</f>
        <v>0</v>
      </c>
      <c r="BJ179" s="18" t="s">
        <v>136</v>
      </c>
      <c r="BK179" s="225">
        <f>ROUND(I179*H179,2)</f>
        <v>0</v>
      </c>
      <c r="BL179" s="18" t="s">
        <v>267</v>
      </c>
      <c r="BM179" s="224" t="s">
        <v>1523</v>
      </c>
    </row>
    <row r="180" spans="2:65" s="1" customFormat="1" ht="16.5" customHeight="1">
      <c r="B180" s="40"/>
      <c r="C180" s="226" t="s">
        <v>568</v>
      </c>
      <c r="D180" s="226" t="s">
        <v>249</v>
      </c>
      <c r="E180" s="227" t="s">
        <v>1524</v>
      </c>
      <c r="F180" s="228" t="s">
        <v>1525</v>
      </c>
      <c r="G180" s="229" t="s">
        <v>205</v>
      </c>
      <c r="H180" s="230">
        <v>4</v>
      </c>
      <c r="I180" s="231"/>
      <c r="J180" s="232">
        <f>ROUND(I180*H180,2)</f>
        <v>0</v>
      </c>
      <c r="K180" s="228" t="s">
        <v>200</v>
      </c>
      <c r="L180" s="233"/>
      <c r="M180" s="234" t="s">
        <v>32</v>
      </c>
      <c r="N180" s="235" t="s">
        <v>51</v>
      </c>
      <c r="O180" s="85"/>
      <c r="P180" s="222">
        <f>O180*H180</f>
        <v>0</v>
      </c>
      <c r="Q180" s="222">
        <v>0.0013</v>
      </c>
      <c r="R180" s="222">
        <f>Q180*H180</f>
        <v>0.0052</v>
      </c>
      <c r="S180" s="222">
        <v>0</v>
      </c>
      <c r="T180" s="223">
        <f>S180*H180</f>
        <v>0</v>
      </c>
      <c r="AR180" s="224" t="s">
        <v>378</v>
      </c>
      <c r="AT180" s="224" t="s">
        <v>249</v>
      </c>
      <c r="AU180" s="224" t="s">
        <v>136</v>
      </c>
      <c r="AY180" s="18" t="s">
        <v>194</v>
      </c>
      <c r="BE180" s="225">
        <f>IF(N180="základní",J180,0)</f>
        <v>0</v>
      </c>
      <c r="BF180" s="225">
        <f>IF(N180="snížená",J180,0)</f>
        <v>0</v>
      </c>
      <c r="BG180" s="225">
        <f>IF(N180="zákl. přenesená",J180,0)</f>
        <v>0</v>
      </c>
      <c r="BH180" s="225">
        <f>IF(N180="sníž. přenesená",J180,0)</f>
        <v>0</v>
      </c>
      <c r="BI180" s="225">
        <f>IF(N180="nulová",J180,0)</f>
        <v>0</v>
      </c>
      <c r="BJ180" s="18" t="s">
        <v>136</v>
      </c>
      <c r="BK180" s="225">
        <f>ROUND(I180*H180,2)</f>
        <v>0</v>
      </c>
      <c r="BL180" s="18" t="s">
        <v>267</v>
      </c>
      <c r="BM180" s="224" t="s">
        <v>1526</v>
      </c>
    </row>
    <row r="181" spans="2:65" s="1" customFormat="1" ht="16.5" customHeight="1">
      <c r="B181" s="40"/>
      <c r="C181" s="226" t="s">
        <v>584</v>
      </c>
      <c r="D181" s="226" t="s">
        <v>249</v>
      </c>
      <c r="E181" s="227" t="s">
        <v>1527</v>
      </c>
      <c r="F181" s="228" t="s">
        <v>1528</v>
      </c>
      <c r="G181" s="229" t="s">
        <v>205</v>
      </c>
      <c r="H181" s="230">
        <v>2</v>
      </c>
      <c r="I181" s="231"/>
      <c r="J181" s="232">
        <f>ROUND(I181*H181,2)</f>
        <v>0</v>
      </c>
      <c r="K181" s="228" t="s">
        <v>200</v>
      </c>
      <c r="L181" s="233"/>
      <c r="M181" s="234" t="s">
        <v>32</v>
      </c>
      <c r="N181" s="235" t="s">
        <v>51</v>
      </c>
      <c r="O181" s="85"/>
      <c r="P181" s="222">
        <f>O181*H181</f>
        <v>0</v>
      </c>
      <c r="Q181" s="222">
        <v>0.0005</v>
      </c>
      <c r="R181" s="222">
        <f>Q181*H181</f>
        <v>0.001</v>
      </c>
      <c r="S181" s="222">
        <v>0</v>
      </c>
      <c r="T181" s="223">
        <f>S181*H181</f>
        <v>0</v>
      </c>
      <c r="AR181" s="224" t="s">
        <v>378</v>
      </c>
      <c r="AT181" s="224" t="s">
        <v>249</v>
      </c>
      <c r="AU181" s="224" t="s">
        <v>136</v>
      </c>
      <c r="AY181" s="18" t="s">
        <v>194</v>
      </c>
      <c r="BE181" s="225">
        <f>IF(N181="základní",J181,0)</f>
        <v>0</v>
      </c>
      <c r="BF181" s="225">
        <f>IF(N181="snížená",J181,0)</f>
        <v>0</v>
      </c>
      <c r="BG181" s="225">
        <f>IF(N181="zákl. přenesená",J181,0)</f>
        <v>0</v>
      </c>
      <c r="BH181" s="225">
        <f>IF(N181="sníž. přenesená",J181,0)</f>
        <v>0</v>
      </c>
      <c r="BI181" s="225">
        <f>IF(N181="nulová",J181,0)</f>
        <v>0</v>
      </c>
      <c r="BJ181" s="18" t="s">
        <v>136</v>
      </c>
      <c r="BK181" s="225">
        <f>ROUND(I181*H181,2)</f>
        <v>0</v>
      </c>
      <c r="BL181" s="18" t="s">
        <v>267</v>
      </c>
      <c r="BM181" s="224" t="s">
        <v>1529</v>
      </c>
    </row>
    <row r="182" spans="2:65" s="1" customFormat="1" ht="16.5" customHeight="1">
      <c r="B182" s="40"/>
      <c r="C182" s="226" t="s">
        <v>589</v>
      </c>
      <c r="D182" s="226" t="s">
        <v>249</v>
      </c>
      <c r="E182" s="227" t="s">
        <v>1530</v>
      </c>
      <c r="F182" s="228" t="s">
        <v>1531</v>
      </c>
      <c r="G182" s="229" t="s">
        <v>205</v>
      </c>
      <c r="H182" s="230">
        <v>2</v>
      </c>
      <c r="I182" s="231"/>
      <c r="J182" s="232">
        <f>ROUND(I182*H182,2)</f>
        <v>0</v>
      </c>
      <c r="K182" s="228" t="s">
        <v>200</v>
      </c>
      <c r="L182" s="233"/>
      <c r="M182" s="234" t="s">
        <v>32</v>
      </c>
      <c r="N182" s="235" t="s">
        <v>51</v>
      </c>
      <c r="O182" s="85"/>
      <c r="P182" s="222">
        <f>O182*H182</f>
        <v>0</v>
      </c>
      <c r="Q182" s="222">
        <v>0.0145</v>
      </c>
      <c r="R182" s="222">
        <f>Q182*H182</f>
        <v>0.029</v>
      </c>
      <c r="S182" s="222">
        <v>0</v>
      </c>
      <c r="T182" s="223">
        <f>S182*H182</f>
        <v>0</v>
      </c>
      <c r="AR182" s="224" t="s">
        <v>378</v>
      </c>
      <c r="AT182" s="224" t="s">
        <v>249</v>
      </c>
      <c r="AU182" s="224" t="s">
        <v>136</v>
      </c>
      <c r="AY182" s="18" t="s">
        <v>194</v>
      </c>
      <c r="BE182" s="225">
        <f>IF(N182="základní",J182,0)</f>
        <v>0</v>
      </c>
      <c r="BF182" s="225">
        <f>IF(N182="snížená",J182,0)</f>
        <v>0</v>
      </c>
      <c r="BG182" s="225">
        <f>IF(N182="zákl. přenesená",J182,0)</f>
        <v>0</v>
      </c>
      <c r="BH182" s="225">
        <f>IF(N182="sníž. přenesená",J182,0)</f>
        <v>0</v>
      </c>
      <c r="BI182" s="225">
        <f>IF(N182="nulová",J182,0)</f>
        <v>0</v>
      </c>
      <c r="BJ182" s="18" t="s">
        <v>136</v>
      </c>
      <c r="BK182" s="225">
        <f>ROUND(I182*H182,2)</f>
        <v>0</v>
      </c>
      <c r="BL182" s="18" t="s">
        <v>267</v>
      </c>
      <c r="BM182" s="224" t="s">
        <v>1532</v>
      </c>
    </row>
    <row r="183" spans="2:65" s="1" customFormat="1" ht="16.5" customHeight="1">
      <c r="B183" s="40"/>
      <c r="C183" s="226" t="s">
        <v>593</v>
      </c>
      <c r="D183" s="226" t="s">
        <v>249</v>
      </c>
      <c r="E183" s="227" t="s">
        <v>1533</v>
      </c>
      <c r="F183" s="228" t="s">
        <v>1534</v>
      </c>
      <c r="G183" s="229" t="s">
        <v>205</v>
      </c>
      <c r="H183" s="230">
        <v>2</v>
      </c>
      <c r="I183" s="231"/>
      <c r="J183" s="232">
        <f>ROUND(I183*H183,2)</f>
        <v>0</v>
      </c>
      <c r="K183" s="228" t="s">
        <v>200</v>
      </c>
      <c r="L183" s="233"/>
      <c r="M183" s="234" t="s">
        <v>32</v>
      </c>
      <c r="N183" s="235" t="s">
        <v>51</v>
      </c>
      <c r="O183" s="85"/>
      <c r="P183" s="222">
        <f>O183*H183</f>
        <v>0</v>
      </c>
      <c r="Q183" s="222">
        <v>0.016</v>
      </c>
      <c r="R183" s="222">
        <f>Q183*H183</f>
        <v>0.032</v>
      </c>
      <c r="S183" s="222">
        <v>0</v>
      </c>
      <c r="T183" s="223">
        <f>S183*H183</f>
        <v>0</v>
      </c>
      <c r="AR183" s="224" t="s">
        <v>378</v>
      </c>
      <c r="AT183" s="224" t="s">
        <v>249</v>
      </c>
      <c r="AU183" s="224" t="s">
        <v>136</v>
      </c>
      <c r="AY183" s="18" t="s">
        <v>194</v>
      </c>
      <c r="BE183" s="225">
        <f>IF(N183="základní",J183,0)</f>
        <v>0</v>
      </c>
      <c r="BF183" s="225">
        <f>IF(N183="snížená",J183,0)</f>
        <v>0</v>
      </c>
      <c r="BG183" s="225">
        <f>IF(N183="zákl. přenesená",J183,0)</f>
        <v>0</v>
      </c>
      <c r="BH183" s="225">
        <f>IF(N183="sníž. přenesená",J183,0)</f>
        <v>0</v>
      </c>
      <c r="BI183" s="225">
        <f>IF(N183="nulová",J183,0)</f>
        <v>0</v>
      </c>
      <c r="BJ183" s="18" t="s">
        <v>136</v>
      </c>
      <c r="BK183" s="225">
        <f>ROUND(I183*H183,2)</f>
        <v>0</v>
      </c>
      <c r="BL183" s="18" t="s">
        <v>267</v>
      </c>
      <c r="BM183" s="224" t="s">
        <v>1535</v>
      </c>
    </row>
    <row r="184" spans="2:65" s="1" customFormat="1" ht="24" customHeight="1">
      <c r="B184" s="40"/>
      <c r="C184" s="226" t="s">
        <v>598</v>
      </c>
      <c r="D184" s="226" t="s">
        <v>249</v>
      </c>
      <c r="E184" s="227" t="s">
        <v>1536</v>
      </c>
      <c r="F184" s="228" t="s">
        <v>1537</v>
      </c>
      <c r="G184" s="229" t="s">
        <v>205</v>
      </c>
      <c r="H184" s="230">
        <v>2</v>
      </c>
      <c r="I184" s="231"/>
      <c r="J184" s="232">
        <f>ROUND(I184*H184,2)</f>
        <v>0</v>
      </c>
      <c r="K184" s="228" t="s">
        <v>200</v>
      </c>
      <c r="L184" s="233"/>
      <c r="M184" s="234" t="s">
        <v>32</v>
      </c>
      <c r="N184" s="235" t="s">
        <v>51</v>
      </c>
      <c r="O184" s="85"/>
      <c r="P184" s="222">
        <f>O184*H184</f>
        <v>0</v>
      </c>
      <c r="Q184" s="222">
        <v>0.016</v>
      </c>
      <c r="R184" s="222">
        <f>Q184*H184</f>
        <v>0.032</v>
      </c>
      <c r="S184" s="222">
        <v>0</v>
      </c>
      <c r="T184" s="223">
        <f>S184*H184</f>
        <v>0</v>
      </c>
      <c r="AR184" s="224" t="s">
        <v>378</v>
      </c>
      <c r="AT184" s="224" t="s">
        <v>249</v>
      </c>
      <c r="AU184" s="224" t="s">
        <v>136</v>
      </c>
      <c r="AY184" s="18" t="s">
        <v>194</v>
      </c>
      <c r="BE184" s="225">
        <f>IF(N184="základní",J184,0)</f>
        <v>0</v>
      </c>
      <c r="BF184" s="225">
        <f>IF(N184="snížená",J184,0)</f>
        <v>0</v>
      </c>
      <c r="BG184" s="225">
        <f>IF(N184="zákl. přenesená",J184,0)</f>
        <v>0</v>
      </c>
      <c r="BH184" s="225">
        <f>IF(N184="sníž. přenesená",J184,0)</f>
        <v>0</v>
      </c>
      <c r="BI184" s="225">
        <f>IF(N184="nulová",J184,0)</f>
        <v>0</v>
      </c>
      <c r="BJ184" s="18" t="s">
        <v>136</v>
      </c>
      <c r="BK184" s="225">
        <f>ROUND(I184*H184,2)</f>
        <v>0</v>
      </c>
      <c r="BL184" s="18" t="s">
        <v>267</v>
      </c>
      <c r="BM184" s="224" t="s">
        <v>1538</v>
      </c>
    </row>
    <row r="185" spans="2:65" s="1" customFormat="1" ht="24" customHeight="1">
      <c r="B185" s="40"/>
      <c r="C185" s="226" t="s">
        <v>602</v>
      </c>
      <c r="D185" s="226" t="s">
        <v>249</v>
      </c>
      <c r="E185" s="227" t="s">
        <v>1539</v>
      </c>
      <c r="F185" s="228" t="s">
        <v>1540</v>
      </c>
      <c r="G185" s="229" t="s">
        <v>205</v>
      </c>
      <c r="H185" s="230">
        <v>2</v>
      </c>
      <c r="I185" s="231"/>
      <c r="J185" s="232">
        <f>ROUND(I185*H185,2)</f>
        <v>0</v>
      </c>
      <c r="K185" s="228" t="s">
        <v>200</v>
      </c>
      <c r="L185" s="233"/>
      <c r="M185" s="234" t="s">
        <v>32</v>
      </c>
      <c r="N185" s="235" t="s">
        <v>51</v>
      </c>
      <c r="O185" s="85"/>
      <c r="P185" s="222">
        <f>O185*H185</f>
        <v>0</v>
      </c>
      <c r="Q185" s="222">
        <v>0.0087</v>
      </c>
      <c r="R185" s="222">
        <f>Q185*H185</f>
        <v>0.0174</v>
      </c>
      <c r="S185" s="222">
        <v>0</v>
      </c>
      <c r="T185" s="223">
        <f>S185*H185</f>
        <v>0</v>
      </c>
      <c r="AR185" s="224" t="s">
        <v>378</v>
      </c>
      <c r="AT185" s="224" t="s">
        <v>249</v>
      </c>
      <c r="AU185" s="224" t="s">
        <v>136</v>
      </c>
      <c r="AY185" s="18" t="s">
        <v>194</v>
      </c>
      <c r="BE185" s="225">
        <f>IF(N185="základní",J185,0)</f>
        <v>0</v>
      </c>
      <c r="BF185" s="225">
        <f>IF(N185="snížená",J185,0)</f>
        <v>0</v>
      </c>
      <c r="BG185" s="225">
        <f>IF(N185="zákl. přenesená",J185,0)</f>
        <v>0</v>
      </c>
      <c r="BH185" s="225">
        <f>IF(N185="sníž. přenesená",J185,0)</f>
        <v>0</v>
      </c>
      <c r="BI185" s="225">
        <f>IF(N185="nulová",J185,0)</f>
        <v>0</v>
      </c>
      <c r="BJ185" s="18" t="s">
        <v>136</v>
      </c>
      <c r="BK185" s="225">
        <f>ROUND(I185*H185,2)</f>
        <v>0</v>
      </c>
      <c r="BL185" s="18" t="s">
        <v>267</v>
      </c>
      <c r="BM185" s="224" t="s">
        <v>1541</v>
      </c>
    </row>
    <row r="186" spans="2:65" s="1" customFormat="1" ht="24" customHeight="1">
      <c r="B186" s="40"/>
      <c r="C186" s="213" t="s">
        <v>606</v>
      </c>
      <c r="D186" s="213" t="s">
        <v>196</v>
      </c>
      <c r="E186" s="214" t="s">
        <v>1542</v>
      </c>
      <c r="F186" s="215" t="s">
        <v>1543</v>
      </c>
      <c r="G186" s="216" t="s">
        <v>360</v>
      </c>
      <c r="H186" s="217">
        <v>2</v>
      </c>
      <c r="I186" s="218"/>
      <c r="J186" s="219">
        <f>ROUND(I186*H186,2)</f>
        <v>0</v>
      </c>
      <c r="K186" s="215" t="s">
        <v>200</v>
      </c>
      <c r="L186" s="45"/>
      <c r="M186" s="220" t="s">
        <v>32</v>
      </c>
      <c r="N186" s="221" t="s">
        <v>51</v>
      </c>
      <c r="O186" s="85"/>
      <c r="P186" s="222">
        <f>O186*H186</f>
        <v>0</v>
      </c>
      <c r="Q186" s="222">
        <v>0.01375</v>
      </c>
      <c r="R186" s="222">
        <f>Q186*H186</f>
        <v>0.0275</v>
      </c>
      <c r="S186" s="222">
        <v>0</v>
      </c>
      <c r="T186" s="223">
        <f>S186*H186</f>
        <v>0</v>
      </c>
      <c r="AR186" s="224" t="s">
        <v>267</v>
      </c>
      <c r="AT186" s="224" t="s">
        <v>196</v>
      </c>
      <c r="AU186" s="224" t="s">
        <v>136</v>
      </c>
      <c r="AY186" s="18" t="s">
        <v>194</v>
      </c>
      <c r="BE186" s="225">
        <f>IF(N186="základní",J186,0)</f>
        <v>0</v>
      </c>
      <c r="BF186" s="225">
        <f>IF(N186="snížená",J186,0)</f>
        <v>0</v>
      </c>
      <c r="BG186" s="225">
        <f>IF(N186="zákl. přenesená",J186,0)</f>
        <v>0</v>
      </c>
      <c r="BH186" s="225">
        <f>IF(N186="sníž. přenesená",J186,0)</f>
        <v>0</v>
      </c>
      <c r="BI186" s="225">
        <f>IF(N186="nulová",J186,0)</f>
        <v>0</v>
      </c>
      <c r="BJ186" s="18" t="s">
        <v>136</v>
      </c>
      <c r="BK186" s="225">
        <f>ROUND(I186*H186,2)</f>
        <v>0</v>
      </c>
      <c r="BL186" s="18" t="s">
        <v>267</v>
      </c>
      <c r="BM186" s="224" t="s">
        <v>1544</v>
      </c>
    </row>
    <row r="187" spans="2:47" s="1" customFormat="1" ht="12">
      <c r="B187" s="40"/>
      <c r="C187" s="41"/>
      <c r="D187" s="238" t="s">
        <v>264</v>
      </c>
      <c r="E187" s="41"/>
      <c r="F187" s="248" t="s">
        <v>1545</v>
      </c>
      <c r="G187" s="41"/>
      <c r="H187" s="41"/>
      <c r="I187" s="137"/>
      <c r="J187" s="41"/>
      <c r="K187" s="41"/>
      <c r="L187" s="45"/>
      <c r="M187" s="249"/>
      <c r="N187" s="85"/>
      <c r="O187" s="85"/>
      <c r="P187" s="85"/>
      <c r="Q187" s="85"/>
      <c r="R187" s="85"/>
      <c r="S187" s="85"/>
      <c r="T187" s="86"/>
      <c r="AT187" s="18" t="s">
        <v>264</v>
      </c>
      <c r="AU187" s="18" t="s">
        <v>136</v>
      </c>
    </row>
    <row r="188" spans="2:65" s="1" customFormat="1" ht="24" customHeight="1">
      <c r="B188" s="40"/>
      <c r="C188" s="213" t="s">
        <v>610</v>
      </c>
      <c r="D188" s="213" t="s">
        <v>196</v>
      </c>
      <c r="E188" s="214" t="s">
        <v>1546</v>
      </c>
      <c r="F188" s="215" t="s">
        <v>1547</v>
      </c>
      <c r="G188" s="216" t="s">
        <v>360</v>
      </c>
      <c r="H188" s="217">
        <v>2</v>
      </c>
      <c r="I188" s="218"/>
      <c r="J188" s="219">
        <f>ROUND(I188*H188,2)</f>
        <v>0</v>
      </c>
      <c r="K188" s="215" t="s">
        <v>200</v>
      </c>
      <c r="L188" s="45"/>
      <c r="M188" s="220" t="s">
        <v>32</v>
      </c>
      <c r="N188" s="221" t="s">
        <v>51</v>
      </c>
      <c r="O188" s="85"/>
      <c r="P188" s="222">
        <f>O188*H188</f>
        <v>0</v>
      </c>
      <c r="Q188" s="222">
        <v>0.01528</v>
      </c>
      <c r="R188" s="222">
        <f>Q188*H188</f>
        <v>0.03056</v>
      </c>
      <c r="S188" s="222">
        <v>0</v>
      </c>
      <c r="T188" s="223">
        <f>S188*H188</f>
        <v>0</v>
      </c>
      <c r="AR188" s="224" t="s">
        <v>267</v>
      </c>
      <c r="AT188" s="224" t="s">
        <v>196</v>
      </c>
      <c r="AU188" s="224" t="s">
        <v>136</v>
      </c>
      <c r="AY188" s="18" t="s">
        <v>194</v>
      </c>
      <c r="BE188" s="225">
        <f>IF(N188="základní",J188,0)</f>
        <v>0</v>
      </c>
      <c r="BF188" s="225">
        <f>IF(N188="snížená",J188,0)</f>
        <v>0</v>
      </c>
      <c r="BG188" s="225">
        <f>IF(N188="zákl. přenesená",J188,0)</f>
        <v>0</v>
      </c>
      <c r="BH188" s="225">
        <f>IF(N188="sníž. přenesená",J188,0)</f>
        <v>0</v>
      </c>
      <c r="BI188" s="225">
        <f>IF(N188="nulová",J188,0)</f>
        <v>0</v>
      </c>
      <c r="BJ188" s="18" t="s">
        <v>136</v>
      </c>
      <c r="BK188" s="225">
        <f>ROUND(I188*H188,2)</f>
        <v>0</v>
      </c>
      <c r="BL188" s="18" t="s">
        <v>267</v>
      </c>
      <c r="BM188" s="224" t="s">
        <v>1548</v>
      </c>
    </row>
    <row r="189" spans="2:47" s="1" customFormat="1" ht="12">
      <c r="B189" s="40"/>
      <c r="C189" s="41"/>
      <c r="D189" s="238" t="s">
        <v>264</v>
      </c>
      <c r="E189" s="41"/>
      <c r="F189" s="248" t="s">
        <v>1549</v>
      </c>
      <c r="G189" s="41"/>
      <c r="H189" s="41"/>
      <c r="I189" s="137"/>
      <c r="J189" s="41"/>
      <c r="K189" s="41"/>
      <c r="L189" s="45"/>
      <c r="M189" s="249"/>
      <c r="N189" s="85"/>
      <c r="O189" s="85"/>
      <c r="P189" s="85"/>
      <c r="Q189" s="85"/>
      <c r="R189" s="85"/>
      <c r="S189" s="85"/>
      <c r="T189" s="86"/>
      <c r="AT189" s="18" t="s">
        <v>264</v>
      </c>
      <c r="AU189" s="18" t="s">
        <v>136</v>
      </c>
    </row>
    <row r="190" spans="2:65" s="1" customFormat="1" ht="24" customHeight="1">
      <c r="B190" s="40"/>
      <c r="C190" s="213" t="s">
        <v>614</v>
      </c>
      <c r="D190" s="213" t="s">
        <v>196</v>
      </c>
      <c r="E190" s="214" t="s">
        <v>1550</v>
      </c>
      <c r="F190" s="215" t="s">
        <v>1551</v>
      </c>
      <c r="G190" s="216" t="s">
        <v>205</v>
      </c>
      <c r="H190" s="217">
        <v>8</v>
      </c>
      <c r="I190" s="218"/>
      <c r="J190" s="219">
        <f>ROUND(I190*H190,2)</f>
        <v>0</v>
      </c>
      <c r="K190" s="215" t="s">
        <v>32</v>
      </c>
      <c r="L190" s="45"/>
      <c r="M190" s="220" t="s">
        <v>32</v>
      </c>
      <c r="N190" s="221" t="s">
        <v>51</v>
      </c>
      <c r="O190" s="85"/>
      <c r="P190" s="222">
        <f>O190*H190</f>
        <v>0</v>
      </c>
      <c r="Q190" s="222">
        <v>0.0004</v>
      </c>
      <c r="R190" s="222">
        <f>Q190*H190</f>
        <v>0.0032</v>
      </c>
      <c r="S190" s="222">
        <v>0</v>
      </c>
      <c r="T190" s="223">
        <f>S190*H190</f>
        <v>0</v>
      </c>
      <c r="AR190" s="224" t="s">
        <v>267</v>
      </c>
      <c r="AT190" s="224" t="s">
        <v>196</v>
      </c>
      <c r="AU190" s="224" t="s">
        <v>136</v>
      </c>
      <c r="AY190" s="18" t="s">
        <v>194</v>
      </c>
      <c r="BE190" s="225">
        <f>IF(N190="základní",J190,0)</f>
        <v>0</v>
      </c>
      <c r="BF190" s="225">
        <f>IF(N190="snížená",J190,0)</f>
        <v>0</v>
      </c>
      <c r="BG190" s="225">
        <f>IF(N190="zákl. přenesená",J190,0)</f>
        <v>0</v>
      </c>
      <c r="BH190" s="225">
        <f>IF(N190="sníž. přenesená",J190,0)</f>
        <v>0</v>
      </c>
      <c r="BI190" s="225">
        <f>IF(N190="nulová",J190,0)</f>
        <v>0</v>
      </c>
      <c r="BJ190" s="18" t="s">
        <v>136</v>
      </c>
      <c r="BK190" s="225">
        <f>ROUND(I190*H190,2)</f>
        <v>0</v>
      </c>
      <c r="BL190" s="18" t="s">
        <v>267</v>
      </c>
      <c r="BM190" s="224" t="s">
        <v>1552</v>
      </c>
    </row>
    <row r="191" spans="2:65" s="1" customFormat="1" ht="16.5" customHeight="1">
      <c r="B191" s="40"/>
      <c r="C191" s="226" t="s">
        <v>618</v>
      </c>
      <c r="D191" s="226" t="s">
        <v>249</v>
      </c>
      <c r="E191" s="227" t="s">
        <v>1553</v>
      </c>
      <c r="F191" s="228" t="s">
        <v>1554</v>
      </c>
      <c r="G191" s="229" t="s">
        <v>205</v>
      </c>
      <c r="H191" s="230">
        <v>2</v>
      </c>
      <c r="I191" s="231"/>
      <c r="J191" s="232">
        <f>ROUND(I191*H191,2)</f>
        <v>0</v>
      </c>
      <c r="K191" s="228" t="s">
        <v>200</v>
      </c>
      <c r="L191" s="233"/>
      <c r="M191" s="234" t="s">
        <v>32</v>
      </c>
      <c r="N191" s="235" t="s">
        <v>51</v>
      </c>
      <c r="O191" s="85"/>
      <c r="P191" s="222">
        <f>O191*H191</f>
        <v>0</v>
      </c>
      <c r="Q191" s="222">
        <v>0.012</v>
      </c>
      <c r="R191" s="222">
        <f>Q191*H191</f>
        <v>0.024</v>
      </c>
      <c r="S191" s="222">
        <v>0</v>
      </c>
      <c r="T191" s="223">
        <f>S191*H191</f>
        <v>0</v>
      </c>
      <c r="AR191" s="224" t="s">
        <v>378</v>
      </c>
      <c r="AT191" s="224" t="s">
        <v>249</v>
      </c>
      <c r="AU191" s="224" t="s">
        <v>136</v>
      </c>
      <c r="AY191" s="18" t="s">
        <v>194</v>
      </c>
      <c r="BE191" s="225">
        <f>IF(N191="základní",J191,0)</f>
        <v>0</v>
      </c>
      <c r="BF191" s="225">
        <f>IF(N191="snížená",J191,0)</f>
        <v>0</v>
      </c>
      <c r="BG191" s="225">
        <f>IF(N191="zákl. přenesená",J191,0)</f>
        <v>0</v>
      </c>
      <c r="BH191" s="225">
        <f>IF(N191="sníž. přenesená",J191,0)</f>
        <v>0</v>
      </c>
      <c r="BI191" s="225">
        <f>IF(N191="nulová",J191,0)</f>
        <v>0</v>
      </c>
      <c r="BJ191" s="18" t="s">
        <v>136</v>
      </c>
      <c r="BK191" s="225">
        <f>ROUND(I191*H191,2)</f>
        <v>0</v>
      </c>
      <c r="BL191" s="18" t="s">
        <v>267</v>
      </c>
      <c r="BM191" s="224" t="s">
        <v>1555</v>
      </c>
    </row>
    <row r="192" spans="2:65" s="1" customFormat="1" ht="16.5" customHeight="1">
      <c r="B192" s="40"/>
      <c r="C192" s="213" t="s">
        <v>622</v>
      </c>
      <c r="D192" s="213" t="s">
        <v>196</v>
      </c>
      <c r="E192" s="214" t="s">
        <v>1556</v>
      </c>
      <c r="F192" s="215" t="s">
        <v>1557</v>
      </c>
      <c r="G192" s="216" t="s">
        <v>360</v>
      </c>
      <c r="H192" s="217">
        <v>4</v>
      </c>
      <c r="I192" s="218"/>
      <c r="J192" s="219">
        <f>ROUND(I192*H192,2)</f>
        <v>0</v>
      </c>
      <c r="K192" s="215" t="s">
        <v>200</v>
      </c>
      <c r="L192" s="45"/>
      <c r="M192" s="220" t="s">
        <v>32</v>
      </c>
      <c r="N192" s="221" t="s">
        <v>51</v>
      </c>
      <c r="O192" s="85"/>
      <c r="P192" s="222">
        <f>O192*H192</f>
        <v>0</v>
      </c>
      <c r="Q192" s="222">
        <v>0.0011</v>
      </c>
      <c r="R192" s="222">
        <f>Q192*H192</f>
        <v>0.0044</v>
      </c>
      <c r="S192" s="222">
        <v>0</v>
      </c>
      <c r="T192" s="223">
        <f>S192*H192</f>
        <v>0</v>
      </c>
      <c r="AR192" s="224" t="s">
        <v>267</v>
      </c>
      <c r="AT192" s="224" t="s">
        <v>196</v>
      </c>
      <c r="AU192" s="224" t="s">
        <v>136</v>
      </c>
      <c r="AY192" s="18" t="s">
        <v>194</v>
      </c>
      <c r="BE192" s="225">
        <f>IF(N192="základní",J192,0)</f>
        <v>0</v>
      </c>
      <c r="BF192" s="225">
        <f>IF(N192="snížená",J192,0)</f>
        <v>0</v>
      </c>
      <c r="BG192" s="225">
        <f>IF(N192="zákl. přenesená",J192,0)</f>
        <v>0</v>
      </c>
      <c r="BH192" s="225">
        <f>IF(N192="sníž. přenesená",J192,0)</f>
        <v>0</v>
      </c>
      <c r="BI192" s="225">
        <f>IF(N192="nulová",J192,0)</f>
        <v>0</v>
      </c>
      <c r="BJ192" s="18" t="s">
        <v>136</v>
      </c>
      <c r="BK192" s="225">
        <f>ROUND(I192*H192,2)</f>
        <v>0</v>
      </c>
      <c r="BL192" s="18" t="s">
        <v>267</v>
      </c>
      <c r="BM192" s="224" t="s">
        <v>1558</v>
      </c>
    </row>
    <row r="193" spans="2:47" s="1" customFormat="1" ht="12">
      <c r="B193" s="40"/>
      <c r="C193" s="41"/>
      <c r="D193" s="238" t="s">
        <v>264</v>
      </c>
      <c r="E193" s="41"/>
      <c r="F193" s="248" t="s">
        <v>1559</v>
      </c>
      <c r="G193" s="41"/>
      <c r="H193" s="41"/>
      <c r="I193" s="137"/>
      <c r="J193" s="41"/>
      <c r="K193" s="41"/>
      <c r="L193" s="45"/>
      <c r="M193" s="249"/>
      <c r="N193" s="85"/>
      <c r="O193" s="85"/>
      <c r="P193" s="85"/>
      <c r="Q193" s="85"/>
      <c r="R193" s="85"/>
      <c r="S193" s="85"/>
      <c r="T193" s="86"/>
      <c r="AT193" s="18" t="s">
        <v>264</v>
      </c>
      <c r="AU193" s="18" t="s">
        <v>136</v>
      </c>
    </row>
    <row r="194" spans="2:65" s="1" customFormat="1" ht="16.5" customHeight="1">
      <c r="B194" s="40"/>
      <c r="C194" s="213" t="s">
        <v>627</v>
      </c>
      <c r="D194" s="213" t="s">
        <v>196</v>
      </c>
      <c r="E194" s="214" t="s">
        <v>1560</v>
      </c>
      <c r="F194" s="215" t="s">
        <v>1561</v>
      </c>
      <c r="G194" s="216" t="s">
        <v>360</v>
      </c>
      <c r="H194" s="217">
        <v>2</v>
      </c>
      <c r="I194" s="218"/>
      <c r="J194" s="219">
        <f>ROUND(I194*H194,2)</f>
        <v>0</v>
      </c>
      <c r="K194" s="215" t="s">
        <v>200</v>
      </c>
      <c r="L194" s="45"/>
      <c r="M194" s="220" t="s">
        <v>32</v>
      </c>
      <c r="N194" s="221" t="s">
        <v>51</v>
      </c>
      <c r="O194" s="85"/>
      <c r="P194" s="222">
        <f>O194*H194</f>
        <v>0</v>
      </c>
      <c r="Q194" s="222">
        <v>0.003</v>
      </c>
      <c r="R194" s="222">
        <f>Q194*H194</f>
        <v>0.006</v>
      </c>
      <c r="S194" s="222">
        <v>0</v>
      </c>
      <c r="T194" s="223">
        <f>S194*H194</f>
        <v>0</v>
      </c>
      <c r="AR194" s="224" t="s">
        <v>267</v>
      </c>
      <c r="AT194" s="224" t="s">
        <v>196</v>
      </c>
      <c r="AU194" s="224" t="s">
        <v>136</v>
      </c>
      <c r="AY194" s="18" t="s">
        <v>194</v>
      </c>
      <c r="BE194" s="225">
        <f>IF(N194="základní",J194,0)</f>
        <v>0</v>
      </c>
      <c r="BF194" s="225">
        <f>IF(N194="snížená",J194,0)</f>
        <v>0</v>
      </c>
      <c r="BG194" s="225">
        <f>IF(N194="zákl. přenesená",J194,0)</f>
        <v>0</v>
      </c>
      <c r="BH194" s="225">
        <f>IF(N194="sníž. přenesená",J194,0)</f>
        <v>0</v>
      </c>
      <c r="BI194" s="225">
        <f>IF(N194="nulová",J194,0)</f>
        <v>0</v>
      </c>
      <c r="BJ194" s="18" t="s">
        <v>136</v>
      </c>
      <c r="BK194" s="225">
        <f>ROUND(I194*H194,2)</f>
        <v>0</v>
      </c>
      <c r="BL194" s="18" t="s">
        <v>267</v>
      </c>
      <c r="BM194" s="224" t="s">
        <v>1562</v>
      </c>
    </row>
    <row r="195" spans="2:47" s="1" customFormat="1" ht="12">
      <c r="B195" s="40"/>
      <c r="C195" s="41"/>
      <c r="D195" s="238" t="s">
        <v>264</v>
      </c>
      <c r="E195" s="41"/>
      <c r="F195" s="248" t="s">
        <v>1559</v>
      </c>
      <c r="G195" s="41"/>
      <c r="H195" s="41"/>
      <c r="I195" s="137"/>
      <c r="J195" s="41"/>
      <c r="K195" s="41"/>
      <c r="L195" s="45"/>
      <c r="M195" s="249"/>
      <c r="N195" s="85"/>
      <c r="O195" s="85"/>
      <c r="P195" s="85"/>
      <c r="Q195" s="85"/>
      <c r="R195" s="85"/>
      <c r="S195" s="85"/>
      <c r="T195" s="86"/>
      <c r="AT195" s="18" t="s">
        <v>264</v>
      </c>
      <c r="AU195" s="18" t="s">
        <v>136</v>
      </c>
    </row>
    <row r="196" spans="2:65" s="1" customFormat="1" ht="16.5" customHeight="1">
      <c r="B196" s="40"/>
      <c r="C196" s="213" t="s">
        <v>632</v>
      </c>
      <c r="D196" s="213" t="s">
        <v>196</v>
      </c>
      <c r="E196" s="214" t="s">
        <v>1563</v>
      </c>
      <c r="F196" s="215" t="s">
        <v>1564</v>
      </c>
      <c r="G196" s="216" t="s">
        <v>360</v>
      </c>
      <c r="H196" s="217">
        <v>2</v>
      </c>
      <c r="I196" s="218"/>
      <c r="J196" s="219">
        <f>ROUND(I196*H196,2)</f>
        <v>0</v>
      </c>
      <c r="K196" s="215" t="s">
        <v>200</v>
      </c>
      <c r="L196" s="45"/>
      <c r="M196" s="220" t="s">
        <v>32</v>
      </c>
      <c r="N196" s="221" t="s">
        <v>51</v>
      </c>
      <c r="O196" s="85"/>
      <c r="P196" s="222">
        <f>O196*H196</f>
        <v>0</v>
      </c>
      <c r="Q196" s="222">
        <v>0.0007</v>
      </c>
      <c r="R196" s="222">
        <f>Q196*H196</f>
        <v>0.0014</v>
      </c>
      <c r="S196" s="222">
        <v>0</v>
      </c>
      <c r="T196" s="223">
        <f>S196*H196</f>
        <v>0</v>
      </c>
      <c r="AR196" s="224" t="s">
        <v>267</v>
      </c>
      <c r="AT196" s="224" t="s">
        <v>196</v>
      </c>
      <c r="AU196" s="224" t="s">
        <v>136</v>
      </c>
      <c r="AY196" s="18" t="s">
        <v>194</v>
      </c>
      <c r="BE196" s="225">
        <f>IF(N196="základní",J196,0)</f>
        <v>0</v>
      </c>
      <c r="BF196" s="225">
        <f>IF(N196="snížená",J196,0)</f>
        <v>0</v>
      </c>
      <c r="BG196" s="225">
        <f>IF(N196="zákl. přenesená",J196,0)</f>
        <v>0</v>
      </c>
      <c r="BH196" s="225">
        <f>IF(N196="sníž. přenesená",J196,0)</f>
        <v>0</v>
      </c>
      <c r="BI196" s="225">
        <f>IF(N196="nulová",J196,0)</f>
        <v>0</v>
      </c>
      <c r="BJ196" s="18" t="s">
        <v>136</v>
      </c>
      <c r="BK196" s="225">
        <f>ROUND(I196*H196,2)</f>
        <v>0</v>
      </c>
      <c r="BL196" s="18" t="s">
        <v>267</v>
      </c>
      <c r="BM196" s="224" t="s">
        <v>1565</v>
      </c>
    </row>
    <row r="197" spans="2:65" s="1" customFormat="1" ht="16.5" customHeight="1">
      <c r="B197" s="40"/>
      <c r="C197" s="213" t="s">
        <v>637</v>
      </c>
      <c r="D197" s="213" t="s">
        <v>196</v>
      </c>
      <c r="E197" s="214" t="s">
        <v>1566</v>
      </c>
      <c r="F197" s="215" t="s">
        <v>1567</v>
      </c>
      <c r="G197" s="216" t="s">
        <v>360</v>
      </c>
      <c r="H197" s="217">
        <v>2</v>
      </c>
      <c r="I197" s="218"/>
      <c r="J197" s="219">
        <f>ROUND(I197*H197,2)</f>
        <v>0</v>
      </c>
      <c r="K197" s="215" t="s">
        <v>1406</v>
      </c>
      <c r="L197" s="45"/>
      <c r="M197" s="220" t="s">
        <v>32</v>
      </c>
      <c r="N197" s="221" t="s">
        <v>51</v>
      </c>
      <c r="O197" s="85"/>
      <c r="P197" s="222">
        <f>O197*H197</f>
        <v>0</v>
      </c>
      <c r="Q197" s="222">
        <v>0.0013</v>
      </c>
      <c r="R197" s="222">
        <f>Q197*H197</f>
        <v>0.0026</v>
      </c>
      <c r="S197" s="222">
        <v>0</v>
      </c>
      <c r="T197" s="223">
        <f>S197*H197</f>
        <v>0</v>
      </c>
      <c r="AR197" s="224" t="s">
        <v>267</v>
      </c>
      <c r="AT197" s="224" t="s">
        <v>196</v>
      </c>
      <c r="AU197" s="224" t="s">
        <v>136</v>
      </c>
      <c r="AY197" s="18" t="s">
        <v>194</v>
      </c>
      <c r="BE197" s="225">
        <f>IF(N197="základní",J197,0)</f>
        <v>0</v>
      </c>
      <c r="BF197" s="225">
        <f>IF(N197="snížená",J197,0)</f>
        <v>0</v>
      </c>
      <c r="BG197" s="225">
        <f>IF(N197="zákl. přenesená",J197,0)</f>
        <v>0</v>
      </c>
      <c r="BH197" s="225">
        <f>IF(N197="sníž. přenesená",J197,0)</f>
        <v>0</v>
      </c>
      <c r="BI197" s="225">
        <f>IF(N197="nulová",J197,0)</f>
        <v>0</v>
      </c>
      <c r="BJ197" s="18" t="s">
        <v>136</v>
      </c>
      <c r="BK197" s="225">
        <f>ROUND(I197*H197,2)</f>
        <v>0</v>
      </c>
      <c r="BL197" s="18" t="s">
        <v>267</v>
      </c>
      <c r="BM197" s="224" t="s">
        <v>1568</v>
      </c>
    </row>
    <row r="198" spans="2:47" s="1" customFormat="1" ht="12">
      <c r="B198" s="40"/>
      <c r="C198" s="41"/>
      <c r="D198" s="238" t="s">
        <v>264</v>
      </c>
      <c r="E198" s="41"/>
      <c r="F198" s="248" t="s">
        <v>1569</v>
      </c>
      <c r="G198" s="41"/>
      <c r="H198" s="41"/>
      <c r="I198" s="137"/>
      <c r="J198" s="41"/>
      <c r="K198" s="41"/>
      <c r="L198" s="45"/>
      <c r="M198" s="249"/>
      <c r="N198" s="85"/>
      <c r="O198" s="85"/>
      <c r="P198" s="85"/>
      <c r="Q198" s="85"/>
      <c r="R198" s="85"/>
      <c r="S198" s="85"/>
      <c r="T198" s="86"/>
      <c r="AT198" s="18" t="s">
        <v>264</v>
      </c>
      <c r="AU198" s="18" t="s">
        <v>136</v>
      </c>
    </row>
    <row r="199" spans="2:65" s="1" customFormat="1" ht="16.5" customHeight="1">
      <c r="B199" s="40"/>
      <c r="C199" s="213" t="s">
        <v>641</v>
      </c>
      <c r="D199" s="213" t="s">
        <v>196</v>
      </c>
      <c r="E199" s="214" t="s">
        <v>1570</v>
      </c>
      <c r="F199" s="215" t="s">
        <v>1571</v>
      </c>
      <c r="G199" s="216" t="s">
        <v>360</v>
      </c>
      <c r="H199" s="217">
        <v>2</v>
      </c>
      <c r="I199" s="218"/>
      <c r="J199" s="219">
        <f>ROUND(I199*H199,2)</f>
        <v>0</v>
      </c>
      <c r="K199" s="215" t="s">
        <v>32</v>
      </c>
      <c r="L199" s="45"/>
      <c r="M199" s="220" t="s">
        <v>32</v>
      </c>
      <c r="N199" s="221" t="s">
        <v>51</v>
      </c>
      <c r="O199" s="85"/>
      <c r="P199" s="222">
        <f>O199*H199</f>
        <v>0</v>
      </c>
      <c r="Q199" s="222">
        <v>0.0016</v>
      </c>
      <c r="R199" s="222">
        <f>Q199*H199</f>
        <v>0.0032</v>
      </c>
      <c r="S199" s="222">
        <v>0</v>
      </c>
      <c r="T199" s="223">
        <f>S199*H199</f>
        <v>0</v>
      </c>
      <c r="AR199" s="224" t="s">
        <v>267</v>
      </c>
      <c r="AT199" s="224" t="s">
        <v>196</v>
      </c>
      <c r="AU199" s="224" t="s">
        <v>136</v>
      </c>
      <c r="AY199" s="18" t="s">
        <v>194</v>
      </c>
      <c r="BE199" s="225">
        <f>IF(N199="základní",J199,0)</f>
        <v>0</v>
      </c>
      <c r="BF199" s="225">
        <f>IF(N199="snížená",J199,0)</f>
        <v>0</v>
      </c>
      <c r="BG199" s="225">
        <f>IF(N199="zákl. přenesená",J199,0)</f>
        <v>0</v>
      </c>
      <c r="BH199" s="225">
        <f>IF(N199="sníž. přenesená",J199,0)</f>
        <v>0</v>
      </c>
      <c r="BI199" s="225">
        <f>IF(N199="nulová",J199,0)</f>
        <v>0</v>
      </c>
      <c r="BJ199" s="18" t="s">
        <v>136</v>
      </c>
      <c r="BK199" s="225">
        <f>ROUND(I199*H199,2)</f>
        <v>0</v>
      </c>
      <c r="BL199" s="18" t="s">
        <v>267</v>
      </c>
      <c r="BM199" s="224" t="s">
        <v>1572</v>
      </c>
    </row>
    <row r="200" spans="2:65" s="1" customFormat="1" ht="16.5" customHeight="1">
      <c r="B200" s="40"/>
      <c r="C200" s="213" t="s">
        <v>645</v>
      </c>
      <c r="D200" s="213" t="s">
        <v>196</v>
      </c>
      <c r="E200" s="214" t="s">
        <v>1573</v>
      </c>
      <c r="F200" s="215" t="s">
        <v>1574</v>
      </c>
      <c r="G200" s="216" t="s">
        <v>360</v>
      </c>
      <c r="H200" s="217">
        <v>2</v>
      </c>
      <c r="I200" s="218"/>
      <c r="J200" s="219">
        <f>ROUND(I200*H200,2)</f>
        <v>0</v>
      </c>
      <c r="K200" s="215" t="s">
        <v>200</v>
      </c>
      <c r="L200" s="45"/>
      <c r="M200" s="220" t="s">
        <v>32</v>
      </c>
      <c r="N200" s="221" t="s">
        <v>51</v>
      </c>
      <c r="O200" s="85"/>
      <c r="P200" s="222">
        <f>O200*H200</f>
        <v>0</v>
      </c>
      <c r="Q200" s="222">
        <v>0.00085</v>
      </c>
      <c r="R200" s="222">
        <f>Q200*H200</f>
        <v>0.0017</v>
      </c>
      <c r="S200" s="222">
        <v>0</v>
      </c>
      <c r="T200" s="223">
        <f>S200*H200</f>
        <v>0</v>
      </c>
      <c r="AR200" s="224" t="s">
        <v>267</v>
      </c>
      <c r="AT200" s="224" t="s">
        <v>196</v>
      </c>
      <c r="AU200" s="224" t="s">
        <v>136</v>
      </c>
      <c r="AY200" s="18" t="s">
        <v>194</v>
      </c>
      <c r="BE200" s="225">
        <f>IF(N200="základní",J200,0)</f>
        <v>0</v>
      </c>
      <c r="BF200" s="225">
        <f>IF(N200="snížená",J200,0)</f>
        <v>0</v>
      </c>
      <c r="BG200" s="225">
        <f>IF(N200="zákl. přenesená",J200,0)</f>
        <v>0</v>
      </c>
      <c r="BH200" s="225">
        <f>IF(N200="sníž. přenesená",J200,0)</f>
        <v>0</v>
      </c>
      <c r="BI200" s="225">
        <f>IF(N200="nulová",J200,0)</f>
        <v>0</v>
      </c>
      <c r="BJ200" s="18" t="s">
        <v>136</v>
      </c>
      <c r="BK200" s="225">
        <f>ROUND(I200*H200,2)</f>
        <v>0</v>
      </c>
      <c r="BL200" s="18" t="s">
        <v>267</v>
      </c>
      <c r="BM200" s="224" t="s">
        <v>1575</v>
      </c>
    </row>
    <row r="201" spans="2:65" s="1" customFormat="1" ht="16.5" customHeight="1">
      <c r="B201" s="40"/>
      <c r="C201" s="213" t="s">
        <v>649</v>
      </c>
      <c r="D201" s="213" t="s">
        <v>196</v>
      </c>
      <c r="E201" s="214" t="s">
        <v>1576</v>
      </c>
      <c r="F201" s="215" t="s">
        <v>1577</v>
      </c>
      <c r="G201" s="216" t="s">
        <v>360</v>
      </c>
      <c r="H201" s="217">
        <v>2</v>
      </c>
      <c r="I201" s="218"/>
      <c r="J201" s="219">
        <f>ROUND(I201*H201,2)</f>
        <v>0</v>
      </c>
      <c r="K201" s="215" t="s">
        <v>32</v>
      </c>
      <c r="L201" s="45"/>
      <c r="M201" s="220" t="s">
        <v>32</v>
      </c>
      <c r="N201" s="221" t="s">
        <v>51</v>
      </c>
      <c r="O201" s="85"/>
      <c r="P201" s="222">
        <f>O201*H201</f>
        <v>0</v>
      </c>
      <c r="Q201" s="222">
        <v>0.0009</v>
      </c>
      <c r="R201" s="222">
        <f>Q201*H201</f>
        <v>0.0018</v>
      </c>
      <c r="S201" s="222">
        <v>0</v>
      </c>
      <c r="T201" s="223">
        <f>S201*H201</f>
        <v>0</v>
      </c>
      <c r="AR201" s="224" t="s">
        <v>267</v>
      </c>
      <c r="AT201" s="224" t="s">
        <v>196</v>
      </c>
      <c r="AU201" s="224" t="s">
        <v>136</v>
      </c>
      <c r="AY201" s="18" t="s">
        <v>194</v>
      </c>
      <c r="BE201" s="225">
        <f>IF(N201="základní",J201,0)</f>
        <v>0</v>
      </c>
      <c r="BF201" s="225">
        <f>IF(N201="snížená",J201,0)</f>
        <v>0</v>
      </c>
      <c r="BG201" s="225">
        <f>IF(N201="zákl. přenesená",J201,0)</f>
        <v>0</v>
      </c>
      <c r="BH201" s="225">
        <f>IF(N201="sníž. přenesená",J201,0)</f>
        <v>0</v>
      </c>
      <c r="BI201" s="225">
        <f>IF(N201="nulová",J201,0)</f>
        <v>0</v>
      </c>
      <c r="BJ201" s="18" t="s">
        <v>136</v>
      </c>
      <c r="BK201" s="225">
        <f>ROUND(I201*H201,2)</f>
        <v>0</v>
      </c>
      <c r="BL201" s="18" t="s">
        <v>267</v>
      </c>
      <c r="BM201" s="224" t="s">
        <v>1578</v>
      </c>
    </row>
    <row r="202" spans="2:65" s="1" customFormat="1" ht="16.5" customHeight="1">
      <c r="B202" s="40"/>
      <c r="C202" s="213" t="s">
        <v>653</v>
      </c>
      <c r="D202" s="213" t="s">
        <v>196</v>
      </c>
      <c r="E202" s="214" t="s">
        <v>1579</v>
      </c>
      <c r="F202" s="215" t="s">
        <v>1580</v>
      </c>
      <c r="G202" s="216" t="s">
        <v>360</v>
      </c>
      <c r="H202" s="217">
        <v>12</v>
      </c>
      <c r="I202" s="218"/>
      <c r="J202" s="219">
        <f>ROUND(I202*H202,2)</f>
        <v>0</v>
      </c>
      <c r="K202" s="215" t="s">
        <v>200</v>
      </c>
      <c r="L202" s="45"/>
      <c r="M202" s="220" t="s">
        <v>32</v>
      </c>
      <c r="N202" s="221" t="s">
        <v>51</v>
      </c>
      <c r="O202" s="85"/>
      <c r="P202" s="222">
        <f>O202*H202</f>
        <v>0</v>
      </c>
      <c r="Q202" s="222">
        <v>0.0003</v>
      </c>
      <c r="R202" s="222">
        <f>Q202*H202</f>
        <v>0.0036</v>
      </c>
      <c r="S202" s="222">
        <v>0</v>
      </c>
      <c r="T202" s="223">
        <f>S202*H202</f>
        <v>0</v>
      </c>
      <c r="AR202" s="224" t="s">
        <v>267</v>
      </c>
      <c r="AT202" s="224" t="s">
        <v>196</v>
      </c>
      <c r="AU202" s="224" t="s">
        <v>136</v>
      </c>
      <c r="AY202" s="18" t="s">
        <v>194</v>
      </c>
      <c r="BE202" s="225">
        <f>IF(N202="základní",J202,0)</f>
        <v>0</v>
      </c>
      <c r="BF202" s="225">
        <f>IF(N202="snížená",J202,0)</f>
        <v>0</v>
      </c>
      <c r="BG202" s="225">
        <f>IF(N202="zákl. přenesená",J202,0)</f>
        <v>0</v>
      </c>
      <c r="BH202" s="225">
        <f>IF(N202="sníž. přenesená",J202,0)</f>
        <v>0</v>
      </c>
      <c r="BI202" s="225">
        <f>IF(N202="nulová",J202,0)</f>
        <v>0</v>
      </c>
      <c r="BJ202" s="18" t="s">
        <v>136</v>
      </c>
      <c r="BK202" s="225">
        <f>ROUND(I202*H202,2)</f>
        <v>0</v>
      </c>
      <c r="BL202" s="18" t="s">
        <v>267</v>
      </c>
      <c r="BM202" s="224" t="s">
        <v>1581</v>
      </c>
    </row>
    <row r="203" spans="2:65" s="1" customFormat="1" ht="16.5" customHeight="1">
      <c r="B203" s="40"/>
      <c r="C203" s="213" t="s">
        <v>657</v>
      </c>
      <c r="D203" s="213" t="s">
        <v>196</v>
      </c>
      <c r="E203" s="214" t="s">
        <v>1582</v>
      </c>
      <c r="F203" s="215" t="s">
        <v>1583</v>
      </c>
      <c r="G203" s="216" t="s">
        <v>205</v>
      </c>
      <c r="H203" s="217">
        <v>4</v>
      </c>
      <c r="I203" s="218"/>
      <c r="J203" s="219">
        <f>ROUND(I203*H203,2)</f>
        <v>0</v>
      </c>
      <c r="K203" s="215" t="s">
        <v>200</v>
      </c>
      <c r="L203" s="45"/>
      <c r="M203" s="220" t="s">
        <v>32</v>
      </c>
      <c r="N203" s="221" t="s">
        <v>51</v>
      </c>
      <c r="O203" s="85"/>
      <c r="P203" s="222">
        <f>O203*H203</f>
        <v>0</v>
      </c>
      <c r="Q203" s="222">
        <v>4E-05</v>
      </c>
      <c r="R203" s="222">
        <f>Q203*H203</f>
        <v>0.00016</v>
      </c>
      <c r="S203" s="222">
        <v>0</v>
      </c>
      <c r="T203" s="223">
        <f>S203*H203</f>
        <v>0</v>
      </c>
      <c r="AR203" s="224" t="s">
        <v>267</v>
      </c>
      <c r="AT203" s="224" t="s">
        <v>196</v>
      </c>
      <c r="AU203" s="224" t="s">
        <v>136</v>
      </c>
      <c r="AY203" s="18" t="s">
        <v>194</v>
      </c>
      <c r="BE203" s="225">
        <f>IF(N203="základní",J203,0)</f>
        <v>0</v>
      </c>
      <c r="BF203" s="225">
        <f>IF(N203="snížená",J203,0)</f>
        <v>0</v>
      </c>
      <c r="BG203" s="225">
        <f>IF(N203="zákl. přenesená",J203,0)</f>
        <v>0</v>
      </c>
      <c r="BH203" s="225">
        <f>IF(N203="sníž. přenesená",J203,0)</f>
        <v>0</v>
      </c>
      <c r="BI203" s="225">
        <f>IF(N203="nulová",J203,0)</f>
        <v>0</v>
      </c>
      <c r="BJ203" s="18" t="s">
        <v>136</v>
      </c>
      <c r="BK203" s="225">
        <f>ROUND(I203*H203,2)</f>
        <v>0</v>
      </c>
      <c r="BL203" s="18" t="s">
        <v>267</v>
      </c>
      <c r="BM203" s="224" t="s">
        <v>1584</v>
      </c>
    </row>
    <row r="204" spans="2:65" s="1" customFormat="1" ht="16.5" customHeight="1">
      <c r="B204" s="40"/>
      <c r="C204" s="226" t="s">
        <v>663</v>
      </c>
      <c r="D204" s="226" t="s">
        <v>249</v>
      </c>
      <c r="E204" s="227" t="s">
        <v>1585</v>
      </c>
      <c r="F204" s="228" t="s">
        <v>1586</v>
      </c>
      <c r="G204" s="229" t="s">
        <v>205</v>
      </c>
      <c r="H204" s="230">
        <v>2</v>
      </c>
      <c r="I204" s="231"/>
      <c r="J204" s="232">
        <f>ROUND(I204*H204,2)</f>
        <v>0</v>
      </c>
      <c r="K204" s="228" t="s">
        <v>200</v>
      </c>
      <c r="L204" s="233"/>
      <c r="M204" s="234" t="s">
        <v>32</v>
      </c>
      <c r="N204" s="235" t="s">
        <v>51</v>
      </c>
      <c r="O204" s="85"/>
      <c r="P204" s="222">
        <f>O204*H204</f>
        <v>0</v>
      </c>
      <c r="Q204" s="222">
        <v>0.00152</v>
      </c>
      <c r="R204" s="222">
        <f>Q204*H204</f>
        <v>0.00304</v>
      </c>
      <c r="S204" s="222">
        <v>0</v>
      </c>
      <c r="T204" s="223">
        <f>S204*H204</f>
        <v>0</v>
      </c>
      <c r="AR204" s="224" t="s">
        <v>378</v>
      </c>
      <c r="AT204" s="224" t="s">
        <v>249</v>
      </c>
      <c r="AU204" s="224" t="s">
        <v>136</v>
      </c>
      <c r="AY204" s="18" t="s">
        <v>194</v>
      </c>
      <c r="BE204" s="225">
        <f>IF(N204="základní",J204,0)</f>
        <v>0</v>
      </c>
      <c r="BF204" s="225">
        <f>IF(N204="snížená",J204,0)</f>
        <v>0</v>
      </c>
      <c r="BG204" s="225">
        <f>IF(N204="zákl. přenesená",J204,0)</f>
        <v>0</v>
      </c>
      <c r="BH204" s="225">
        <f>IF(N204="sníž. přenesená",J204,0)</f>
        <v>0</v>
      </c>
      <c r="BI204" s="225">
        <f>IF(N204="nulová",J204,0)</f>
        <v>0</v>
      </c>
      <c r="BJ204" s="18" t="s">
        <v>136</v>
      </c>
      <c r="BK204" s="225">
        <f>ROUND(I204*H204,2)</f>
        <v>0</v>
      </c>
      <c r="BL204" s="18" t="s">
        <v>267</v>
      </c>
      <c r="BM204" s="224" t="s">
        <v>1587</v>
      </c>
    </row>
    <row r="205" spans="2:65" s="1" customFormat="1" ht="16.5" customHeight="1">
      <c r="B205" s="40"/>
      <c r="C205" s="226" t="s">
        <v>667</v>
      </c>
      <c r="D205" s="226" t="s">
        <v>249</v>
      </c>
      <c r="E205" s="227" t="s">
        <v>1588</v>
      </c>
      <c r="F205" s="228" t="s">
        <v>1589</v>
      </c>
      <c r="G205" s="229" t="s">
        <v>205</v>
      </c>
      <c r="H205" s="230">
        <v>2</v>
      </c>
      <c r="I205" s="231"/>
      <c r="J205" s="232">
        <f>ROUND(I205*H205,2)</f>
        <v>0</v>
      </c>
      <c r="K205" s="228" t="s">
        <v>200</v>
      </c>
      <c r="L205" s="233"/>
      <c r="M205" s="234" t="s">
        <v>32</v>
      </c>
      <c r="N205" s="235" t="s">
        <v>51</v>
      </c>
      <c r="O205" s="85"/>
      <c r="P205" s="222">
        <f>O205*H205</f>
        <v>0</v>
      </c>
      <c r="Q205" s="222">
        <v>0.00147</v>
      </c>
      <c r="R205" s="222">
        <f>Q205*H205</f>
        <v>0.00294</v>
      </c>
      <c r="S205" s="222">
        <v>0</v>
      </c>
      <c r="T205" s="223">
        <f>S205*H205</f>
        <v>0</v>
      </c>
      <c r="AR205" s="224" t="s">
        <v>378</v>
      </c>
      <c r="AT205" s="224" t="s">
        <v>249</v>
      </c>
      <c r="AU205" s="224" t="s">
        <v>136</v>
      </c>
      <c r="AY205" s="18" t="s">
        <v>194</v>
      </c>
      <c r="BE205" s="225">
        <f>IF(N205="základní",J205,0)</f>
        <v>0</v>
      </c>
      <c r="BF205" s="225">
        <f>IF(N205="snížená",J205,0)</f>
        <v>0</v>
      </c>
      <c r="BG205" s="225">
        <f>IF(N205="zákl. přenesená",J205,0)</f>
        <v>0</v>
      </c>
      <c r="BH205" s="225">
        <f>IF(N205="sníž. přenesená",J205,0)</f>
        <v>0</v>
      </c>
      <c r="BI205" s="225">
        <f>IF(N205="nulová",J205,0)</f>
        <v>0</v>
      </c>
      <c r="BJ205" s="18" t="s">
        <v>136</v>
      </c>
      <c r="BK205" s="225">
        <f>ROUND(I205*H205,2)</f>
        <v>0</v>
      </c>
      <c r="BL205" s="18" t="s">
        <v>267</v>
      </c>
      <c r="BM205" s="224" t="s">
        <v>1590</v>
      </c>
    </row>
    <row r="206" spans="2:65" s="1" customFormat="1" ht="16.5" customHeight="1">
      <c r="B206" s="40"/>
      <c r="C206" s="213" t="s">
        <v>671</v>
      </c>
      <c r="D206" s="213" t="s">
        <v>196</v>
      </c>
      <c r="E206" s="214" t="s">
        <v>1591</v>
      </c>
      <c r="F206" s="215" t="s">
        <v>1592</v>
      </c>
      <c r="G206" s="216" t="s">
        <v>205</v>
      </c>
      <c r="H206" s="217">
        <v>8</v>
      </c>
      <c r="I206" s="218"/>
      <c r="J206" s="219">
        <f>ROUND(I206*H206,2)</f>
        <v>0</v>
      </c>
      <c r="K206" s="215" t="s">
        <v>200</v>
      </c>
      <c r="L206" s="45"/>
      <c r="M206" s="220" t="s">
        <v>32</v>
      </c>
      <c r="N206" s="221" t="s">
        <v>51</v>
      </c>
      <c r="O206" s="85"/>
      <c r="P206" s="222">
        <f>O206*H206</f>
        <v>0</v>
      </c>
      <c r="Q206" s="222">
        <v>6E-05</v>
      </c>
      <c r="R206" s="222">
        <f>Q206*H206</f>
        <v>0.00048</v>
      </c>
      <c r="S206" s="222">
        <v>0</v>
      </c>
      <c r="T206" s="223">
        <f>S206*H206</f>
        <v>0</v>
      </c>
      <c r="AR206" s="224" t="s">
        <v>267</v>
      </c>
      <c r="AT206" s="224" t="s">
        <v>196</v>
      </c>
      <c r="AU206" s="224" t="s">
        <v>136</v>
      </c>
      <c r="AY206" s="18" t="s">
        <v>194</v>
      </c>
      <c r="BE206" s="225">
        <f>IF(N206="základní",J206,0)</f>
        <v>0</v>
      </c>
      <c r="BF206" s="225">
        <f>IF(N206="snížená",J206,0)</f>
        <v>0</v>
      </c>
      <c r="BG206" s="225">
        <f>IF(N206="zákl. přenesená",J206,0)</f>
        <v>0</v>
      </c>
      <c r="BH206" s="225">
        <f>IF(N206="sníž. přenesená",J206,0)</f>
        <v>0</v>
      </c>
      <c r="BI206" s="225">
        <f>IF(N206="nulová",J206,0)</f>
        <v>0</v>
      </c>
      <c r="BJ206" s="18" t="s">
        <v>136</v>
      </c>
      <c r="BK206" s="225">
        <f>ROUND(I206*H206,2)</f>
        <v>0</v>
      </c>
      <c r="BL206" s="18" t="s">
        <v>267</v>
      </c>
      <c r="BM206" s="224" t="s">
        <v>1593</v>
      </c>
    </row>
    <row r="207" spans="2:65" s="1" customFormat="1" ht="16.5" customHeight="1">
      <c r="B207" s="40"/>
      <c r="C207" s="226" t="s">
        <v>677</v>
      </c>
      <c r="D207" s="226" t="s">
        <v>249</v>
      </c>
      <c r="E207" s="227" t="s">
        <v>1594</v>
      </c>
      <c r="F207" s="228" t="s">
        <v>1595</v>
      </c>
      <c r="G207" s="229" t="s">
        <v>205</v>
      </c>
      <c r="H207" s="230">
        <v>6</v>
      </c>
      <c r="I207" s="231"/>
      <c r="J207" s="232">
        <f>ROUND(I207*H207,2)</f>
        <v>0</v>
      </c>
      <c r="K207" s="228" t="s">
        <v>200</v>
      </c>
      <c r="L207" s="233"/>
      <c r="M207" s="234" t="s">
        <v>32</v>
      </c>
      <c r="N207" s="235" t="s">
        <v>51</v>
      </c>
      <c r="O207" s="85"/>
      <c r="P207" s="222">
        <f>O207*H207</f>
        <v>0</v>
      </c>
      <c r="Q207" s="222">
        <v>0.0048</v>
      </c>
      <c r="R207" s="222">
        <f>Q207*H207</f>
        <v>0.0288</v>
      </c>
      <c r="S207" s="222">
        <v>0</v>
      </c>
      <c r="T207" s="223">
        <f>S207*H207</f>
        <v>0</v>
      </c>
      <c r="AR207" s="224" t="s">
        <v>378</v>
      </c>
      <c r="AT207" s="224" t="s">
        <v>249</v>
      </c>
      <c r="AU207" s="224" t="s">
        <v>136</v>
      </c>
      <c r="AY207" s="18" t="s">
        <v>194</v>
      </c>
      <c r="BE207" s="225">
        <f>IF(N207="základní",J207,0)</f>
        <v>0</v>
      </c>
      <c r="BF207" s="225">
        <f>IF(N207="snížená",J207,0)</f>
        <v>0</v>
      </c>
      <c r="BG207" s="225">
        <f>IF(N207="zákl. přenesená",J207,0)</f>
        <v>0</v>
      </c>
      <c r="BH207" s="225">
        <f>IF(N207="sníž. přenesená",J207,0)</f>
        <v>0</v>
      </c>
      <c r="BI207" s="225">
        <f>IF(N207="nulová",J207,0)</f>
        <v>0</v>
      </c>
      <c r="BJ207" s="18" t="s">
        <v>136</v>
      </c>
      <c r="BK207" s="225">
        <f>ROUND(I207*H207,2)</f>
        <v>0</v>
      </c>
      <c r="BL207" s="18" t="s">
        <v>267</v>
      </c>
      <c r="BM207" s="224" t="s">
        <v>1596</v>
      </c>
    </row>
    <row r="208" spans="2:65" s="1" customFormat="1" ht="16.5" customHeight="1">
      <c r="B208" s="40"/>
      <c r="C208" s="226" t="s">
        <v>685</v>
      </c>
      <c r="D208" s="226" t="s">
        <v>249</v>
      </c>
      <c r="E208" s="227" t="s">
        <v>1597</v>
      </c>
      <c r="F208" s="228" t="s">
        <v>1598</v>
      </c>
      <c r="G208" s="229" t="s">
        <v>205</v>
      </c>
      <c r="H208" s="230">
        <v>2</v>
      </c>
      <c r="I208" s="231"/>
      <c r="J208" s="232">
        <f>ROUND(I208*H208,2)</f>
        <v>0</v>
      </c>
      <c r="K208" s="228" t="s">
        <v>200</v>
      </c>
      <c r="L208" s="233"/>
      <c r="M208" s="234" t="s">
        <v>32</v>
      </c>
      <c r="N208" s="235" t="s">
        <v>51</v>
      </c>
      <c r="O208" s="85"/>
      <c r="P208" s="222">
        <f>O208*H208</f>
        <v>0</v>
      </c>
      <c r="Q208" s="222">
        <v>0.004</v>
      </c>
      <c r="R208" s="222">
        <f>Q208*H208</f>
        <v>0.008</v>
      </c>
      <c r="S208" s="222">
        <v>0</v>
      </c>
      <c r="T208" s="223">
        <f>S208*H208</f>
        <v>0</v>
      </c>
      <c r="AR208" s="224" t="s">
        <v>378</v>
      </c>
      <c r="AT208" s="224" t="s">
        <v>249</v>
      </c>
      <c r="AU208" s="224" t="s">
        <v>136</v>
      </c>
      <c r="AY208" s="18" t="s">
        <v>194</v>
      </c>
      <c r="BE208" s="225">
        <f>IF(N208="základní",J208,0)</f>
        <v>0</v>
      </c>
      <c r="BF208" s="225">
        <f>IF(N208="snížená",J208,0)</f>
        <v>0</v>
      </c>
      <c r="BG208" s="225">
        <f>IF(N208="zákl. přenesená",J208,0)</f>
        <v>0</v>
      </c>
      <c r="BH208" s="225">
        <f>IF(N208="sníž. přenesená",J208,0)</f>
        <v>0</v>
      </c>
      <c r="BI208" s="225">
        <f>IF(N208="nulová",J208,0)</f>
        <v>0</v>
      </c>
      <c r="BJ208" s="18" t="s">
        <v>136</v>
      </c>
      <c r="BK208" s="225">
        <f>ROUND(I208*H208,2)</f>
        <v>0</v>
      </c>
      <c r="BL208" s="18" t="s">
        <v>267</v>
      </c>
      <c r="BM208" s="224" t="s">
        <v>1599</v>
      </c>
    </row>
    <row r="209" spans="2:65" s="1" customFormat="1" ht="16.5" customHeight="1">
      <c r="B209" s="40"/>
      <c r="C209" s="213" t="s">
        <v>690</v>
      </c>
      <c r="D209" s="213" t="s">
        <v>196</v>
      </c>
      <c r="E209" s="214" t="s">
        <v>1600</v>
      </c>
      <c r="F209" s="215" t="s">
        <v>1601</v>
      </c>
      <c r="G209" s="216" t="s">
        <v>205</v>
      </c>
      <c r="H209" s="217">
        <v>2</v>
      </c>
      <c r="I209" s="218"/>
      <c r="J209" s="219">
        <f>ROUND(I209*H209,2)</f>
        <v>0</v>
      </c>
      <c r="K209" s="215" t="s">
        <v>200</v>
      </c>
      <c r="L209" s="45"/>
      <c r="M209" s="220" t="s">
        <v>32</v>
      </c>
      <c r="N209" s="221" t="s">
        <v>51</v>
      </c>
      <c r="O209" s="85"/>
      <c r="P209" s="222">
        <f>O209*H209</f>
        <v>0</v>
      </c>
      <c r="Q209" s="222">
        <v>0.00023</v>
      </c>
      <c r="R209" s="222">
        <f>Q209*H209</f>
        <v>0.00046</v>
      </c>
      <c r="S209" s="222">
        <v>0</v>
      </c>
      <c r="T209" s="223">
        <f>S209*H209</f>
        <v>0</v>
      </c>
      <c r="AR209" s="224" t="s">
        <v>267</v>
      </c>
      <c r="AT209" s="224" t="s">
        <v>196</v>
      </c>
      <c r="AU209" s="224" t="s">
        <v>136</v>
      </c>
      <c r="AY209" s="18" t="s">
        <v>194</v>
      </c>
      <c r="BE209" s="225">
        <f>IF(N209="základní",J209,0)</f>
        <v>0</v>
      </c>
      <c r="BF209" s="225">
        <f>IF(N209="snížená",J209,0)</f>
        <v>0</v>
      </c>
      <c r="BG209" s="225">
        <f>IF(N209="zákl. přenesená",J209,0)</f>
        <v>0</v>
      </c>
      <c r="BH209" s="225">
        <f>IF(N209="sníž. přenesená",J209,0)</f>
        <v>0</v>
      </c>
      <c r="BI209" s="225">
        <f>IF(N209="nulová",J209,0)</f>
        <v>0</v>
      </c>
      <c r="BJ209" s="18" t="s">
        <v>136</v>
      </c>
      <c r="BK209" s="225">
        <f>ROUND(I209*H209,2)</f>
        <v>0</v>
      </c>
      <c r="BL209" s="18" t="s">
        <v>267</v>
      </c>
      <c r="BM209" s="224" t="s">
        <v>1602</v>
      </c>
    </row>
    <row r="210" spans="2:65" s="1" customFormat="1" ht="16.5" customHeight="1">
      <c r="B210" s="40"/>
      <c r="C210" s="213" t="s">
        <v>695</v>
      </c>
      <c r="D210" s="213" t="s">
        <v>196</v>
      </c>
      <c r="E210" s="214" t="s">
        <v>1603</v>
      </c>
      <c r="F210" s="215" t="s">
        <v>1604</v>
      </c>
      <c r="G210" s="216" t="s">
        <v>205</v>
      </c>
      <c r="H210" s="217">
        <v>2</v>
      </c>
      <c r="I210" s="218"/>
      <c r="J210" s="219">
        <f>ROUND(I210*H210,2)</f>
        <v>0</v>
      </c>
      <c r="K210" s="215" t="s">
        <v>200</v>
      </c>
      <c r="L210" s="45"/>
      <c r="M210" s="220" t="s">
        <v>32</v>
      </c>
      <c r="N210" s="221" t="s">
        <v>51</v>
      </c>
      <c r="O210" s="85"/>
      <c r="P210" s="222">
        <f>O210*H210</f>
        <v>0</v>
      </c>
      <c r="Q210" s="222">
        <v>0.00012</v>
      </c>
      <c r="R210" s="222">
        <f>Q210*H210</f>
        <v>0.00024</v>
      </c>
      <c r="S210" s="222">
        <v>0</v>
      </c>
      <c r="T210" s="223">
        <f>S210*H210</f>
        <v>0</v>
      </c>
      <c r="AR210" s="224" t="s">
        <v>267</v>
      </c>
      <c r="AT210" s="224" t="s">
        <v>196</v>
      </c>
      <c r="AU210" s="224" t="s">
        <v>136</v>
      </c>
      <c r="AY210" s="18" t="s">
        <v>194</v>
      </c>
      <c r="BE210" s="225">
        <f>IF(N210="základní",J210,0)</f>
        <v>0</v>
      </c>
      <c r="BF210" s="225">
        <f>IF(N210="snížená",J210,0)</f>
        <v>0</v>
      </c>
      <c r="BG210" s="225">
        <f>IF(N210="zákl. přenesená",J210,0)</f>
        <v>0</v>
      </c>
      <c r="BH210" s="225">
        <f>IF(N210="sníž. přenesená",J210,0)</f>
        <v>0</v>
      </c>
      <c r="BI210" s="225">
        <f>IF(N210="nulová",J210,0)</f>
        <v>0</v>
      </c>
      <c r="BJ210" s="18" t="s">
        <v>136</v>
      </c>
      <c r="BK210" s="225">
        <f>ROUND(I210*H210,2)</f>
        <v>0</v>
      </c>
      <c r="BL210" s="18" t="s">
        <v>267</v>
      </c>
      <c r="BM210" s="224" t="s">
        <v>1605</v>
      </c>
    </row>
    <row r="211" spans="2:65" s="1" customFormat="1" ht="36" customHeight="1">
      <c r="B211" s="40"/>
      <c r="C211" s="226" t="s">
        <v>699</v>
      </c>
      <c r="D211" s="226" t="s">
        <v>249</v>
      </c>
      <c r="E211" s="227" t="s">
        <v>1606</v>
      </c>
      <c r="F211" s="228" t="s">
        <v>1607</v>
      </c>
      <c r="G211" s="229" t="s">
        <v>205</v>
      </c>
      <c r="H211" s="230">
        <v>2</v>
      </c>
      <c r="I211" s="231"/>
      <c r="J211" s="232">
        <f>ROUND(I211*H211,2)</f>
        <v>0</v>
      </c>
      <c r="K211" s="228" t="s">
        <v>1406</v>
      </c>
      <c r="L211" s="233"/>
      <c r="M211" s="234" t="s">
        <v>32</v>
      </c>
      <c r="N211" s="235" t="s">
        <v>51</v>
      </c>
      <c r="O211" s="85"/>
      <c r="P211" s="222">
        <f>O211*H211</f>
        <v>0</v>
      </c>
      <c r="Q211" s="222">
        <v>0.0046</v>
      </c>
      <c r="R211" s="222">
        <f>Q211*H211</f>
        <v>0.0092</v>
      </c>
      <c r="S211" s="222">
        <v>0</v>
      </c>
      <c r="T211" s="223">
        <f>S211*H211</f>
        <v>0</v>
      </c>
      <c r="AR211" s="224" t="s">
        <v>378</v>
      </c>
      <c r="AT211" s="224" t="s">
        <v>249</v>
      </c>
      <c r="AU211" s="224" t="s">
        <v>136</v>
      </c>
      <c r="AY211" s="18" t="s">
        <v>194</v>
      </c>
      <c r="BE211" s="225">
        <f>IF(N211="základní",J211,0)</f>
        <v>0</v>
      </c>
      <c r="BF211" s="225">
        <f>IF(N211="snížená",J211,0)</f>
        <v>0</v>
      </c>
      <c r="BG211" s="225">
        <f>IF(N211="zákl. přenesená",J211,0)</f>
        <v>0</v>
      </c>
      <c r="BH211" s="225">
        <f>IF(N211="sníž. přenesená",J211,0)</f>
        <v>0</v>
      </c>
      <c r="BI211" s="225">
        <f>IF(N211="nulová",J211,0)</f>
        <v>0</v>
      </c>
      <c r="BJ211" s="18" t="s">
        <v>136</v>
      </c>
      <c r="BK211" s="225">
        <f>ROUND(I211*H211,2)</f>
        <v>0</v>
      </c>
      <c r="BL211" s="18" t="s">
        <v>267</v>
      </c>
      <c r="BM211" s="224" t="s">
        <v>1608</v>
      </c>
    </row>
    <row r="212" spans="2:65" s="1" customFormat="1" ht="16.5" customHeight="1">
      <c r="B212" s="40"/>
      <c r="C212" s="213" t="s">
        <v>704</v>
      </c>
      <c r="D212" s="213" t="s">
        <v>196</v>
      </c>
      <c r="E212" s="214" t="s">
        <v>1609</v>
      </c>
      <c r="F212" s="215" t="s">
        <v>1610</v>
      </c>
      <c r="G212" s="216" t="s">
        <v>205</v>
      </c>
      <c r="H212" s="217">
        <v>2</v>
      </c>
      <c r="I212" s="218"/>
      <c r="J212" s="219">
        <f>ROUND(I212*H212,2)</f>
        <v>0</v>
      </c>
      <c r="K212" s="215" t="s">
        <v>200</v>
      </c>
      <c r="L212" s="45"/>
      <c r="M212" s="220" t="s">
        <v>32</v>
      </c>
      <c r="N212" s="221" t="s">
        <v>51</v>
      </c>
      <c r="O212" s="85"/>
      <c r="P212" s="222">
        <f>O212*H212</f>
        <v>0</v>
      </c>
      <c r="Q212" s="222">
        <v>0.00052</v>
      </c>
      <c r="R212" s="222">
        <f>Q212*H212</f>
        <v>0.00104</v>
      </c>
      <c r="S212" s="222">
        <v>0</v>
      </c>
      <c r="T212" s="223">
        <f>S212*H212</f>
        <v>0</v>
      </c>
      <c r="AR212" s="224" t="s">
        <v>267</v>
      </c>
      <c r="AT212" s="224" t="s">
        <v>196</v>
      </c>
      <c r="AU212" s="224" t="s">
        <v>136</v>
      </c>
      <c r="AY212" s="18" t="s">
        <v>194</v>
      </c>
      <c r="BE212" s="225">
        <f>IF(N212="základní",J212,0)</f>
        <v>0</v>
      </c>
      <c r="BF212" s="225">
        <f>IF(N212="snížená",J212,0)</f>
        <v>0</v>
      </c>
      <c r="BG212" s="225">
        <f>IF(N212="zákl. přenesená",J212,0)</f>
        <v>0</v>
      </c>
      <c r="BH212" s="225">
        <f>IF(N212="sníž. přenesená",J212,0)</f>
        <v>0</v>
      </c>
      <c r="BI212" s="225">
        <f>IF(N212="nulová",J212,0)</f>
        <v>0</v>
      </c>
      <c r="BJ212" s="18" t="s">
        <v>136</v>
      </c>
      <c r="BK212" s="225">
        <f>ROUND(I212*H212,2)</f>
        <v>0</v>
      </c>
      <c r="BL212" s="18" t="s">
        <v>267</v>
      </c>
      <c r="BM212" s="224" t="s">
        <v>1611</v>
      </c>
    </row>
    <row r="213" spans="2:65" s="1" customFormat="1" ht="16.5" customHeight="1">
      <c r="B213" s="40"/>
      <c r="C213" s="213" t="s">
        <v>708</v>
      </c>
      <c r="D213" s="213" t="s">
        <v>196</v>
      </c>
      <c r="E213" s="214" t="s">
        <v>1612</v>
      </c>
      <c r="F213" s="215" t="s">
        <v>1613</v>
      </c>
      <c r="G213" s="216" t="s">
        <v>205</v>
      </c>
      <c r="H213" s="217">
        <v>2</v>
      </c>
      <c r="I213" s="218"/>
      <c r="J213" s="219">
        <f>ROUND(I213*H213,2)</f>
        <v>0</v>
      </c>
      <c r="K213" s="215" t="s">
        <v>32</v>
      </c>
      <c r="L213" s="45"/>
      <c r="M213" s="220" t="s">
        <v>32</v>
      </c>
      <c r="N213" s="221" t="s">
        <v>51</v>
      </c>
      <c r="O213" s="85"/>
      <c r="P213" s="222">
        <f>O213*H213</f>
        <v>0</v>
      </c>
      <c r="Q213" s="222">
        <v>0.00047</v>
      </c>
      <c r="R213" s="222">
        <f>Q213*H213</f>
        <v>0.00094</v>
      </c>
      <c r="S213" s="222">
        <v>0</v>
      </c>
      <c r="T213" s="223">
        <f>S213*H213</f>
        <v>0</v>
      </c>
      <c r="AR213" s="224" t="s">
        <v>267</v>
      </c>
      <c r="AT213" s="224" t="s">
        <v>196</v>
      </c>
      <c r="AU213" s="224" t="s">
        <v>136</v>
      </c>
      <c r="AY213" s="18" t="s">
        <v>194</v>
      </c>
      <c r="BE213" s="225">
        <f>IF(N213="základní",J213,0)</f>
        <v>0</v>
      </c>
      <c r="BF213" s="225">
        <f>IF(N213="snížená",J213,0)</f>
        <v>0</v>
      </c>
      <c r="BG213" s="225">
        <f>IF(N213="zákl. přenesená",J213,0)</f>
        <v>0</v>
      </c>
      <c r="BH213" s="225">
        <f>IF(N213="sníž. přenesená",J213,0)</f>
        <v>0</v>
      </c>
      <c r="BI213" s="225">
        <f>IF(N213="nulová",J213,0)</f>
        <v>0</v>
      </c>
      <c r="BJ213" s="18" t="s">
        <v>136</v>
      </c>
      <c r="BK213" s="225">
        <f>ROUND(I213*H213,2)</f>
        <v>0</v>
      </c>
      <c r="BL213" s="18" t="s">
        <v>267</v>
      </c>
      <c r="BM213" s="224" t="s">
        <v>1614</v>
      </c>
    </row>
    <row r="214" spans="2:65" s="1" customFormat="1" ht="24" customHeight="1">
      <c r="B214" s="40"/>
      <c r="C214" s="213" t="s">
        <v>713</v>
      </c>
      <c r="D214" s="213" t="s">
        <v>196</v>
      </c>
      <c r="E214" s="214" t="s">
        <v>1615</v>
      </c>
      <c r="F214" s="215" t="s">
        <v>1616</v>
      </c>
      <c r="G214" s="216" t="s">
        <v>242</v>
      </c>
      <c r="H214" s="217">
        <v>0.28</v>
      </c>
      <c r="I214" s="218"/>
      <c r="J214" s="219">
        <f>ROUND(I214*H214,2)</f>
        <v>0</v>
      </c>
      <c r="K214" s="215" t="s">
        <v>200</v>
      </c>
      <c r="L214" s="45"/>
      <c r="M214" s="220" t="s">
        <v>32</v>
      </c>
      <c r="N214" s="221" t="s">
        <v>51</v>
      </c>
      <c r="O214" s="85"/>
      <c r="P214" s="222">
        <f>O214*H214</f>
        <v>0</v>
      </c>
      <c r="Q214" s="222">
        <v>0</v>
      </c>
      <c r="R214" s="222">
        <f>Q214*H214</f>
        <v>0</v>
      </c>
      <c r="S214" s="222">
        <v>0</v>
      </c>
      <c r="T214" s="223">
        <f>S214*H214</f>
        <v>0</v>
      </c>
      <c r="AR214" s="224" t="s">
        <v>267</v>
      </c>
      <c r="AT214" s="224" t="s">
        <v>196</v>
      </c>
      <c r="AU214" s="224" t="s">
        <v>136</v>
      </c>
      <c r="AY214" s="18" t="s">
        <v>194</v>
      </c>
      <c r="BE214" s="225">
        <f>IF(N214="základní",J214,0)</f>
        <v>0</v>
      </c>
      <c r="BF214" s="225">
        <f>IF(N214="snížená",J214,0)</f>
        <v>0</v>
      </c>
      <c r="BG214" s="225">
        <f>IF(N214="zákl. přenesená",J214,0)</f>
        <v>0</v>
      </c>
      <c r="BH214" s="225">
        <f>IF(N214="sníž. přenesená",J214,0)</f>
        <v>0</v>
      </c>
      <c r="BI214" s="225">
        <f>IF(N214="nulová",J214,0)</f>
        <v>0</v>
      </c>
      <c r="BJ214" s="18" t="s">
        <v>136</v>
      </c>
      <c r="BK214" s="225">
        <f>ROUND(I214*H214,2)</f>
        <v>0</v>
      </c>
      <c r="BL214" s="18" t="s">
        <v>267</v>
      </c>
      <c r="BM214" s="224" t="s">
        <v>1617</v>
      </c>
    </row>
    <row r="215" spans="2:63" s="11" customFormat="1" ht="22.8" customHeight="1">
      <c r="B215" s="197"/>
      <c r="C215" s="198"/>
      <c r="D215" s="199" t="s">
        <v>78</v>
      </c>
      <c r="E215" s="211" t="s">
        <v>1618</v>
      </c>
      <c r="F215" s="211" t="s">
        <v>1619</v>
      </c>
      <c r="G215" s="198"/>
      <c r="H215" s="198"/>
      <c r="I215" s="201"/>
      <c r="J215" s="212">
        <f>BK215</f>
        <v>0</v>
      </c>
      <c r="K215" s="198"/>
      <c r="L215" s="203"/>
      <c r="M215" s="204"/>
      <c r="N215" s="205"/>
      <c r="O215" s="205"/>
      <c r="P215" s="206">
        <f>P216</f>
        <v>0</v>
      </c>
      <c r="Q215" s="205"/>
      <c r="R215" s="206">
        <f>R216</f>
        <v>0.00218</v>
      </c>
      <c r="S215" s="205"/>
      <c r="T215" s="207">
        <f>T216</f>
        <v>0</v>
      </c>
      <c r="AR215" s="208" t="s">
        <v>136</v>
      </c>
      <c r="AT215" s="209" t="s">
        <v>78</v>
      </c>
      <c r="AU215" s="209" t="s">
        <v>21</v>
      </c>
      <c r="AY215" s="208" t="s">
        <v>194</v>
      </c>
      <c r="BK215" s="210">
        <f>BK216</f>
        <v>0</v>
      </c>
    </row>
    <row r="216" spans="2:65" s="1" customFormat="1" ht="24" customHeight="1">
      <c r="B216" s="40"/>
      <c r="C216" s="213" t="s">
        <v>718</v>
      </c>
      <c r="D216" s="213" t="s">
        <v>196</v>
      </c>
      <c r="E216" s="214" t="s">
        <v>1620</v>
      </c>
      <c r="F216" s="215" t="s">
        <v>1621</v>
      </c>
      <c r="G216" s="216" t="s">
        <v>360</v>
      </c>
      <c r="H216" s="217">
        <v>1</v>
      </c>
      <c r="I216" s="218"/>
      <c r="J216" s="219">
        <f>ROUND(I216*H216,2)</f>
        <v>0</v>
      </c>
      <c r="K216" s="215" t="s">
        <v>200</v>
      </c>
      <c r="L216" s="45"/>
      <c r="M216" s="220" t="s">
        <v>32</v>
      </c>
      <c r="N216" s="221" t="s">
        <v>51</v>
      </c>
      <c r="O216" s="85"/>
      <c r="P216" s="222">
        <f>O216*H216</f>
        <v>0</v>
      </c>
      <c r="Q216" s="222">
        <v>0.00218</v>
      </c>
      <c r="R216" s="222">
        <f>Q216*H216</f>
        <v>0.00218</v>
      </c>
      <c r="S216" s="222">
        <v>0</v>
      </c>
      <c r="T216" s="223">
        <f>S216*H216</f>
        <v>0</v>
      </c>
      <c r="AR216" s="224" t="s">
        <v>267</v>
      </c>
      <c r="AT216" s="224" t="s">
        <v>196</v>
      </c>
      <c r="AU216" s="224" t="s">
        <v>136</v>
      </c>
      <c r="AY216" s="18" t="s">
        <v>194</v>
      </c>
      <c r="BE216" s="225">
        <f>IF(N216="základní",J216,0)</f>
        <v>0</v>
      </c>
      <c r="BF216" s="225">
        <f>IF(N216="snížená",J216,0)</f>
        <v>0</v>
      </c>
      <c r="BG216" s="225">
        <f>IF(N216="zákl. přenesená",J216,0)</f>
        <v>0</v>
      </c>
      <c r="BH216" s="225">
        <f>IF(N216="sníž. přenesená",J216,0)</f>
        <v>0</v>
      </c>
      <c r="BI216" s="225">
        <f>IF(N216="nulová",J216,0)</f>
        <v>0</v>
      </c>
      <c r="BJ216" s="18" t="s">
        <v>136</v>
      </c>
      <c r="BK216" s="225">
        <f>ROUND(I216*H216,2)</f>
        <v>0</v>
      </c>
      <c r="BL216" s="18" t="s">
        <v>267</v>
      </c>
      <c r="BM216" s="224" t="s">
        <v>1622</v>
      </c>
    </row>
    <row r="217" spans="2:63" s="11" customFormat="1" ht="22.8" customHeight="1">
      <c r="B217" s="197"/>
      <c r="C217" s="198"/>
      <c r="D217" s="199" t="s">
        <v>78</v>
      </c>
      <c r="E217" s="211" t="s">
        <v>937</v>
      </c>
      <c r="F217" s="211" t="s">
        <v>938</v>
      </c>
      <c r="G217" s="198"/>
      <c r="H217" s="198"/>
      <c r="I217" s="201"/>
      <c r="J217" s="212">
        <f>BK217</f>
        <v>0</v>
      </c>
      <c r="K217" s="198"/>
      <c r="L217" s="203"/>
      <c r="M217" s="204"/>
      <c r="N217" s="205"/>
      <c r="O217" s="205"/>
      <c r="P217" s="206">
        <f>SUM(P218:P219)</f>
        <v>0</v>
      </c>
      <c r="Q217" s="205"/>
      <c r="R217" s="206">
        <f>SUM(R218:R219)</f>
        <v>0.071906</v>
      </c>
      <c r="S217" s="205"/>
      <c r="T217" s="207">
        <f>SUM(T218:T219)</f>
        <v>0</v>
      </c>
      <c r="AR217" s="208" t="s">
        <v>136</v>
      </c>
      <c r="AT217" s="209" t="s">
        <v>78</v>
      </c>
      <c r="AU217" s="209" t="s">
        <v>21</v>
      </c>
      <c r="AY217" s="208" t="s">
        <v>194</v>
      </c>
      <c r="BK217" s="210">
        <f>SUM(BK218:BK219)</f>
        <v>0</v>
      </c>
    </row>
    <row r="218" spans="2:65" s="1" customFormat="1" ht="16.5" customHeight="1">
      <c r="B218" s="40"/>
      <c r="C218" s="213" t="s">
        <v>722</v>
      </c>
      <c r="D218" s="213" t="s">
        <v>196</v>
      </c>
      <c r="E218" s="214" t="s">
        <v>1623</v>
      </c>
      <c r="F218" s="215" t="s">
        <v>1624</v>
      </c>
      <c r="G218" s="216" t="s">
        <v>262</v>
      </c>
      <c r="H218" s="217">
        <v>13.8</v>
      </c>
      <c r="I218" s="218"/>
      <c r="J218" s="219">
        <f>ROUND(I218*H218,2)</f>
        <v>0</v>
      </c>
      <c r="K218" s="215" t="s">
        <v>200</v>
      </c>
      <c r="L218" s="45"/>
      <c r="M218" s="220" t="s">
        <v>32</v>
      </c>
      <c r="N218" s="221" t="s">
        <v>51</v>
      </c>
      <c r="O218" s="85"/>
      <c r="P218" s="222">
        <f>O218*H218</f>
        <v>0</v>
      </c>
      <c r="Q218" s="222">
        <v>0.00137</v>
      </c>
      <c r="R218" s="222">
        <f>Q218*H218</f>
        <v>0.018906</v>
      </c>
      <c r="S218" s="222">
        <v>0</v>
      </c>
      <c r="T218" s="223">
        <f>S218*H218</f>
        <v>0</v>
      </c>
      <c r="AR218" s="224" t="s">
        <v>267</v>
      </c>
      <c r="AT218" s="224" t="s">
        <v>196</v>
      </c>
      <c r="AU218" s="224" t="s">
        <v>136</v>
      </c>
      <c r="AY218" s="18" t="s">
        <v>194</v>
      </c>
      <c r="BE218" s="225">
        <f>IF(N218="základní",J218,0)</f>
        <v>0</v>
      </c>
      <c r="BF218" s="225">
        <f>IF(N218="snížená",J218,0)</f>
        <v>0</v>
      </c>
      <c r="BG218" s="225">
        <f>IF(N218="zákl. přenesená",J218,0)</f>
        <v>0</v>
      </c>
      <c r="BH218" s="225">
        <f>IF(N218="sníž. přenesená",J218,0)</f>
        <v>0</v>
      </c>
      <c r="BI218" s="225">
        <f>IF(N218="nulová",J218,0)</f>
        <v>0</v>
      </c>
      <c r="BJ218" s="18" t="s">
        <v>136</v>
      </c>
      <c r="BK218" s="225">
        <f>ROUND(I218*H218,2)</f>
        <v>0</v>
      </c>
      <c r="BL218" s="18" t="s">
        <v>267</v>
      </c>
      <c r="BM218" s="224" t="s">
        <v>1625</v>
      </c>
    </row>
    <row r="219" spans="2:65" s="1" customFormat="1" ht="24" customHeight="1">
      <c r="B219" s="40"/>
      <c r="C219" s="213" t="s">
        <v>726</v>
      </c>
      <c r="D219" s="213" t="s">
        <v>196</v>
      </c>
      <c r="E219" s="214" t="s">
        <v>964</v>
      </c>
      <c r="F219" s="215" t="s">
        <v>965</v>
      </c>
      <c r="G219" s="216" t="s">
        <v>262</v>
      </c>
      <c r="H219" s="217">
        <v>25</v>
      </c>
      <c r="I219" s="218"/>
      <c r="J219" s="219">
        <f>ROUND(I219*H219,2)</f>
        <v>0</v>
      </c>
      <c r="K219" s="215" t="s">
        <v>200</v>
      </c>
      <c r="L219" s="45"/>
      <c r="M219" s="220" t="s">
        <v>32</v>
      </c>
      <c r="N219" s="221" t="s">
        <v>51</v>
      </c>
      <c r="O219" s="85"/>
      <c r="P219" s="222">
        <f>O219*H219</f>
        <v>0</v>
      </c>
      <c r="Q219" s="222">
        <v>0.00212</v>
      </c>
      <c r="R219" s="222">
        <f>Q219*H219</f>
        <v>0.053</v>
      </c>
      <c r="S219" s="222">
        <v>0</v>
      </c>
      <c r="T219" s="223">
        <f>S219*H219</f>
        <v>0</v>
      </c>
      <c r="AR219" s="224" t="s">
        <v>267</v>
      </c>
      <c r="AT219" s="224" t="s">
        <v>196</v>
      </c>
      <c r="AU219" s="224" t="s">
        <v>136</v>
      </c>
      <c r="AY219" s="18" t="s">
        <v>194</v>
      </c>
      <c r="BE219" s="225">
        <f>IF(N219="základní",J219,0)</f>
        <v>0</v>
      </c>
      <c r="BF219" s="225">
        <f>IF(N219="snížená",J219,0)</f>
        <v>0</v>
      </c>
      <c r="BG219" s="225">
        <f>IF(N219="zákl. přenesená",J219,0)</f>
        <v>0</v>
      </c>
      <c r="BH219" s="225">
        <f>IF(N219="sníž. přenesená",J219,0)</f>
        <v>0</v>
      </c>
      <c r="BI219" s="225">
        <f>IF(N219="nulová",J219,0)</f>
        <v>0</v>
      </c>
      <c r="BJ219" s="18" t="s">
        <v>136</v>
      </c>
      <c r="BK219" s="225">
        <f>ROUND(I219*H219,2)</f>
        <v>0</v>
      </c>
      <c r="BL219" s="18" t="s">
        <v>267</v>
      </c>
      <c r="BM219" s="224" t="s">
        <v>1626</v>
      </c>
    </row>
    <row r="220" spans="2:63" s="11" customFormat="1" ht="25.9" customHeight="1">
      <c r="B220" s="197"/>
      <c r="C220" s="198"/>
      <c r="D220" s="199" t="s">
        <v>78</v>
      </c>
      <c r="E220" s="200" t="s">
        <v>1627</v>
      </c>
      <c r="F220" s="200" t="s">
        <v>1628</v>
      </c>
      <c r="G220" s="198"/>
      <c r="H220" s="198"/>
      <c r="I220" s="201"/>
      <c r="J220" s="202">
        <f>BK220</f>
        <v>0</v>
      </c>
      <c r="K220" s="198"/>
      <c r="L220" s="203"/>
      <c r="M220" s="204"/>
      <c r="N220" s="205"/>
      <c r="O220" s="205"/>
      <c r="P220" s="206">
        <f>P221</f>
        <v>0</v>
      </c>
      <c r="Q220" s="205"/>
      <c r="R220" s="206">
        <f>R221</f>
        <v>0</v>
      </c>
      <c r="S220" s="205"/>
      <c r="T220" s="207">
        <f>T221</f>
        <v>0</v>
      </c>
      <c r="AR220" s="208" t="s">
        <v>214</v>
      </c>
      <c r="AT220" s="209" t="s">
        <v>78</v>
      </c>
      <c r="AU220" s="209" t="s">
        <v>79</v>
      </c>
      <c r="AY220" s="208" t="s">
        <v>194</v>
      </c>
      <c r="BK220" s="210">
        <f>BK221</f>
        <v>0</v>
      </c>
    </row>
    <row r="221" spans="2:63" s="11" customFormat="1" ht="22.8" customHeight="1">
      <c r="B221" s="197"/>
      <c r="C221" s="198"/>
      <c r="D221" s="199" t="s">
        <v>78</v>
      </c>
      <c r="E221" s="211" t="s">
        <v>79</v>
      </c>
      <c r="F221" s="211" t="s">
        <v>1628</v>
      </c>
      <c r="G221" s="198"/>
      <c r="H221" s="198"/>
      <c r="I221" s="201"/>
      <c r="J221" s="212">
        <f>BK221</f>
        <v>0</v>
      </c>
      <c r="K221" s="198"/>
      <c r="L221" s="203"/>
      <c r="M221" s="204"/>
      <c r="N221" s="205"/>
      <c r="O221" s="205"/>
      <c r="P221" s="206">
        <f>SUM(P222:P227)</f>
        <v>0</v>
      </c>
      <c r="Q221" s="205"/>
      <c r="R221" s="206">
        <f>SUM(R222:R227)</f>
        <v>0</v>
      </c>
      <c r="S221" s="205"/>
      <c r="T221" s="207">
        <f>SUM(T222:T227)</f>
        <v>0</v>
      </c>
      <c r="AR221" s="208" t="s">
        <v>214</v>
      </c>
      <c r="AT221" s="209" t="s">
        <v>78</v>
      </c>
      <c r="AU221" s="209" t="s">
        <v>21</v>
      </c>
      <c r="AY221" s="208" t="s">
        <v>194</v>
      </c>
      <c r="BK221" s="210">
        <f>SUM(BK222:BK227)</f>
        <v>0</v>
      </c>
    </row>
    <row r="222" spans="2:65" s="1" customFormat="1" ht="24" customHeight="1">
      <c r="B222" s="40"/>
      <c r="C222" s="213" t="s">
        <v>730</v>
      </c>
      <c r="D222" s="213" t="s">
        <v>196</v>
      </c>
      <c r="E222" s="214" t="s">
        <v>1629</v>
      </c>
      <c r="F222" s="215" t="s">
        <v>1630</v>
      </c>
      <c r="G222" s="216" t="s">
        <v>931</v>
      </c>
      <c r="H222" s="217">
        <v>1</v>
      </c>
      <c r="I222" s="218"/>
      <c r="J222" s="219">
        <f>ROUND(I222*H222,2)</f>
        <v>0</v>
      </c>
      <c r="K222" s="215" t="s">
        <v>1631</v>
      </c>
      <c r="L222" s="45"/>
      <c r="M222" s="220" t="s">
        <v>32</v>
      </c>
      <c r="N222" s="221" t="s">
        <v>51</v>
      </c>
      <c r="O222" s="85"/>
      <c r="P222" s="222">
        <f>O222*H222</f>
        <v>0</v>
      </c>
      <c r="Q222" s="222">
        <v>0</v>
      </c>
      <c r="R222" s="222">
        <f>Q222*H222</f>
        <v>0</v>
      </c>
      <c r="S222" s="222">
        <v>0</v>
      </c>
      <c r="T222" s="223">
        <f>S222*H222</f>
        <v>0</v>
      </c>
      <c r="AR222" s="224" t="s">
        <v>1632</v>
      </c>
      <c r="AT222" s="224" t="s">
        <v>196</v>
      </c>
      <c r="AU222" s="224" t="s">
        <v>136</v>
      </c>
      <c r="AY222" s="18" t="s">
        <v>194</v>
      </c>
      <c r="BE222" s="225">
        <f>IF(N222="základní",J222,0)</f>
        <v>0</v>
      </c>
      <c r="BF222" s="225">
        <f>IF(N222="snížená",J222,0)</f>
        <v>0</v>
      </c>
      <c r="BG222" s="225">
        <f>IF(N222="zákl. přenesená",J222,0)</f>
        <v>0</v>
      </c>
      <c r="BH222" s="225">
        <f>IF(N222="sníž. přenesená",J222,0)</f>
        <v>0</v>
      </c>
      <c r="BI222" s="225">
        <f>IF(N222="nulová",J222,0)</f>
        <v>0</v>
      </c>
      <c r="BJ222" s="18" t="s">
        <v>136</v>
      </c>
      <c r="BK222" s="225">
        <f>ROUND(I222*H222,2)</f>
        <v>0</v>
      </c>
      <c r="BL222" s="18" t="s">
        <v>1632</v>
      </c>
      <c r="BM222" s="224" t="s">
        <v>1633</v>
      </c>
    </row>
    <row r="223" spans="2:65" s="1" customFormat="1" ht="16.5" customHeight="1">
      <c r="B223" s="40"/>
      <c r="C223" s="213" t="s">
        <v>736</v>
      </c>
      <c r="D223" s="213" t="s">
        <v>196</v>
      </c>
      <c r="E223" s="214" t="s">
        <v>1634</v>
      </c>
      <c r="F223" s="215" t="s">
        <v>1635</v>
      </c>
      <c r="G223" s="216" t="s">
        <v>931</v>
      </c>
      <c r="H223" s="217">
        <v>1</v>
      </c>
      <c r="I223" s="218"/>
      <c r="J223" s="219">
        <f>ROUND(I223*H223,2)</f>
        <v>0</v>
      </c>
      <c r="K223" s="215" t="s">
        <v>1631</v>
      </c>
      <c r="L223" s="45"/>
      <c r="M223" s="220" t="s">
        <v>32</v>
      </c>
      <c r="N223" s="221" t="s">
        <v>51</v>
      </c>
      <c r="O223" s="85"/>
      <c r="P223" s="222">
        <f>O223*H223</f>
        <v>0</v>
      </c>
      <c r="Q223" s="222">
        <v>0</v>
      </c>
      <c r="R223" s="222">
        <f>Q223*H223</f>
        <v>0</v>
      </c>
      <c r="S223" s="222">
        <v>0</v>
      </c>
      <c r="T223" s="223">
        <f>S223*H223</f>
        <v>0</v>
      </c>
      <c r="AR223" s="224" t="s">
        <v>1632</v>
      </c>
      <c r="AT223" s="224" t="s">
        <v>196</v>
      </c>
      <c r="AU223" s="224" t="s">
        <v>136</v>
      </c>
      <c r="AY223" s="18" t="s">
        <v>194</v>
      </c>
      <c r="BE223" s="225">
        <f>IF(N223="základní",J223,0)</f>
        <v>0</v>
      </c>
      <c r="BF223" s="225">
        <f>IF(N223="snížená",J223,0)</f>
        <v>0</v>
      </c>
      <c r="BG223" s="225">
        <f>IF(N223="zákl. přenesená",J223,0)</f>
        <v>0</v>
      </c>
      <c r="BH223" s="225">
        <f>IF(N223="sníž. přenesená",J223,0)</f>
        <v>0</v>
      </c>
      <c r="BI223" s="225">
        <f>IF(N223="nulová",J223,0)</f>
        <v>0</v>
      </c>
      <c r="BJ223" s="18" t="s">
        <v>136</v>
      </c>
      <c r="BK223" s="225">
        <f>ROUND(I223*H223,2)</f>
        <v>0</v>
      </c>
      <c r="BL223" s="18" t="s">
        <v>1632</v>
      </c>
      <c r="BM223" s="224" t="s">
        <v>1636</v>
      </c>
    </row>
    <row r="224" spans="2:65" s="1" customFormat="1" ht="24" customHeight="1">
      <c r="B224" s="40"/>
      <c r="C224" s="213" t="s">
        <v>740</v>
      </c>
      <c r="D224" s="213" t="s">
        <v>196</v>
      </c>
      <c r="E224" s="214" t="s">
        <v>1637</v>
      </c>
      <c r="F224" s="215" t="s">
        <v>1638</v>
      </c>
      <c r="G224" s="216" t="s">
        <v>931</v>
      </c>
      <c r="H224" s="217">
        <v>1</v>
      </c>
      <c r="I224" s="218"/>
      <c r="J224" s="219">
        <f>ROUND(I224*H224,2)</f>
        <v>0</v>
      </c>
      <c r="K224" s="215" t="s">
        <v>32</v>
      </c>
      <c r="L224" s="45"/>
      <c r="M224" s="220" t="s">
        <v>32</v>
      </c>
      <c r="N224" s="221" t="s">
        <v>51</v>
      </c>
      <c r="O224" s="85"/>
      <c r="P224" s="222">
        <f>O224*H224</f>
        <v>0</v>
      </c>
      <c r="Q224" s="222">
        <v>0</v>
      </c>
      <c r="R224" s="222">
        <f>Q224*H224</f>
        <v>0</v>
      </c>
      <c r="S224" s="222">
        <v>0</v>
      </c>
      <c r="T224" s="223">
        <f>S224*H224</f>
        <v>0</v>
      </c>
      <c r="AR224" s="224" t="s">
        <v>1632</v>
      </c>
      <c r="AT224" s="224" t="s">
        <v>196</v>
      </c>
      <c r="AU224" s="224" t="s">
        <v>136</v>
      </c>
      <c r="AY224" s="18" t="s">
        <v>194</v>
      </c>
      <c r="BE224" s="225">
        <f>IF(N224="základní",J224,0)</f>
        <v>0</v>
      </c>
      <c r="BF224" s="225">
        <f>IF(N224="snížená",J224,0)</f>
        <v>0</v>
      </c>
      <c r="BG224" s="225">
        <f>IF(N224="zákl. přenesená",J224,0)</f>
        <v>0</v>
      </c>
      <c r="BH224" s="225">
        <f>IF(N224="sníž. přenesená",J224,0)</f>
        <v>0</v>
      </c>
      <c r="BI224" s="225">
        <f>IF(N224="nulová",J224,0)</f>
        <v>0</v>
      </c>
      <c r="BJ224" s="18" t="s">
        <v>136</v>
      </c>
      <c r="BK224" s="225">
        <f>ROUND(I224*H224,2)</f>
        <v>0</v>
      </c>
      <c r="BL224" s="18" t="s">
        <v>1632</v>
      </c>
      <c r="BM224" s="224" t="s">
        <v>1639</v>
      </c>
    </row>
    <row r="225" spans="2:65" s="1" customFormat="1" ht="24" customHeight="1">
      <c r="B225" s="40"/>
      <c r="C225" s="213" t="s">
        <v>745</v>
      </c>
      <c r="D225" s="213" t="s">
        <v>196</v>
      </c>
      <c r="E225" s="214" t="s">
        <v>1637</v>
      </c>
      <c r="F225" s="215" t="s">
        <v>1638</v>
      </c>
      <c r="G225" s="216" t="s">
        <v>931</v>
      </c>
      <c r="H225" s="217">
        <v>1</v>
      </c>
      <c r="I225" s="218"/>
      <c r="J225" s="219">
        <f>ROUND(I225*H225,2)</f>
        <v>0</v>
      </c>
      <c r="K225" s="215" t="s">
        <v>32</v>
      </c>
      <c r="L225" s="45"/>
      <c r="M225" s="220" t="s">
        <v>32</v>
      </c>
      <c r="N225" s="221" t="s">
        <v>51</v>
      </c>
      <c r="O225" s="85"/>
      <c r="P225" s="222">
        <f>O225*H225</f>
        <v>0</v>
      </c>
      <c r="Q225" s="222">
        <v>0</v>
      </c>
      <c r="R225" s="222">
        <f>Q225*H225</f>
        <v>0</v>
      </c>
      <c r="S225" s="222">
        <v>0</v>
      </c>
      <c r="T225" s="223">
        <f>S225*H225</f>
        <v>0</v>
      </c>
      <c r="AR225" s="224" t="s">
        <v>1632</v>
      </c>
      <c r="AT225" s="224" t="s">
        <v>196</v>
      </c>
      <c r="AU225" s="224" t="s">
        <v>136</v>
      </c>
      <c r="AY225" s="18" t="s">
        <v>194</v>
      </c>
      <c r="BE225" s="225">
        <f>IF(N225="základní",J225,0)</f>
        <v>0</v>
      </c>
      <c r="BF225" s="225">
        <f>IF(N225="snížená",J225,0)</f>
        <v>0</v>
      </c>
      <c r="BG225" s="225">
        <f>IF(N225="zákl. přenesená",J225,0)</f>
        <v>0</v>
      </c>
      <c r="BH225" s="225">
        <f>IF(N225="sníž. přenesená",J225,0)</f>
        <v>0</v>
      </c>
      <c r="BI225" s="225">
        <f>IF(N225="nulová",J225,0)</f>
        <v>0</v>
      </c>
      <c r="BJ225" s="18" t="s">
        <v>136</v>
      </c>
      <c r="BK225" s="225">
        <f>ROUND(I225*H225,2)</f>
        <v>0</v>
      </c>
      <c r="BL225" s="18" t="s">
        <v>1632</v>
      </c>
      <c r="BM225" s="224" t="s">
        <v>1640</v>
      </c>
    </row>
    <row r="226" spans="2:65" s="1" customFormat="1" ht="16.5" customHeight="1">
      <c r="B226" s="40"/>
      <c r="C226" s="213" t="s">
        <v>752</v>
      </c>
      <c r="D226" s="213" t="s">
        <v>196</v>
      </c>
      <c r="E226" s="214" t="s">
        <v>1641</v>
      </c>
      <c r="F226" s="215" t="s">
        <v>1642</v>
      </c>
      <c r="G226" s="216" t="s">
        <v>931</v>
      </c>
      <c r="H226" s="217">
        <v>1</v>
      </c>
      <c r="I226" s="218"/>
      <c r="J226" s="219">
        <f>ROUND(I226*H226,2)</f>
        <v>0</v>
      </c>
      <c r="K226" s="215" t="s">
        <v>32</v>
      </c>
      <c r="L226" s="45"/>
      <c r="M226" s="220" t="s">
        <v>32</v>
      </c>
      <c r="N226" s="221" t="s">
        <v>51</v>
      </c>
      <c r="O226" s="85"/>
      <c r="P226" s="222">
        <f>O226*H226</f>
        <v>0</v>
      </c>
      <c r="Q226" s="222">
        <v>0</v>
      </c>
      <c r="R226" s="222">
        <f>Q226*H226</f>
        <v>0</v>
      </c>
      <c r="S226" s="222">
        <v>0</v>
      </c>
      <c r="T226" s="223">
        <f>S226*H226</f>
        <v>0</v>
      </c>
      <c r="AR226" s="224" t="s">
        <v>1632</v>
      </c>
      <c r="AT226" s="224" t="s">
        <v>196</v>
      </c>
      <c r="AU226" s="224" t="s">
        <v>136</v>
      </c>
      <c r="AY226" s="18" t="s">
        <v>194</v>
      </c>
      <c r="BE226" s="225">
        <f>IF(N226="základní",J226,0)</f>
        <v>0</v>
      </c>
      <c r="BF226" s="225">
        <f>IF(N226="snížená",J226,0)</f>
        <v>0</v>
      </c>
      <c r="BG226" s="225">
        <f>IF(N226="zákl. přenesená",J226,0)</f>
        <v>0</v>
      </c>
      <c r="BH226" s="225">
        <f>IF(N226="sníž. přenesená",J226,0)</f>
        <v>0</v>
      </c>
      <c r="BI226" s="225">
        <f>IF(N226="nulová",J226,0)</f>
        <v>0</v>
      </c>
      <c r="BJ226" s="18" t="s">
        <v>136</v>
      </c>
      <c r="BK226" s="225">
        <f>ROUND(I226*H226,2)</f>
        <v>0</v>
      </c>
      <c r="BL226" s="18" t="s">
        <v>1632</v>
      </c>
      <c r="BM226" s="224" t="s">
        <v>1643</v>
      </c>
    </row>
    <row r="227" spans="2:65" s="1" customFormat="1" ht="16.5" customHeight="1">
      <c r="B227" s="40"/>
      <c r="C227" s="213" t="s">
        <v>757</v>
      </c>
      <c r="D227" s="213" t="s">
        <v>196</v>
      </c>
      <c r="E227" s="214" t="s">
        <v>1644</v>
      </c>
      <c r="F227" s="215" t="s">
        <v>1645</v>
      </c>
      <c r="G227" s="216" t="s">
        <v>931</v>
      </c>
      <c r="H227" s="217">
        <v>1</v>
      </c>
      <c r="I227" s="218"/>
      <c r="J227" s="219">
        <f>ROUND(I227*H227,2)</f>
        <v>0</v>
      </c>
      <c r="K227" s="215" t="s">
        <v>32</v>
      </c>
      <c r="L227" s="45"/>
      <c r="M227" s="282" t="s">
        <v>32</v>
      </c>
      <c r="N227" s="283" t="s">
        <v>51</v>
      </c>
      <c r="O227" s="284"/>
      <c r="P227" s="285">
        <f>O227*H227</f>
        <v>0</v>
      </c>
      <c r="Q227" s="285">
        <v>0</v>
      </c>
      <c r="R227" s="285">
        <f>Q227*H227</f>
        <v>0</v>
      </c>
      <c r="S227" s="285">
        <v>0</v>
      </c>
      <c r="T227" s="286">
        <f>S227*H227</f>
        <v>0</v>
      </c>
      <c r="AR227" s="224" t="s">
        <v>1632</v>
      </c>
      <c r="AT227" s="224" t="s">
        <v>196</v>
      </c>
      <c r="AU227" s="224" t="s">
        <v>136</v>
      </c>
      <c r="AY227" s="18" t="s">
        <v>194</v>
      </c>
      <c r="BE227" s="225">
        <f>IF(N227="základní",J227,0)</f>
        <v>0</v>
      </c>
      <c r="BF227" s="225">
        <f>IF(N227="snížená",J227,0)</f>
        <v>0</v>
      </c>
      <c r="BG227" s="225">
        <f>IF(N227="zákl. přenesená",J227,0)</f>
        <v>0</v>
      </c>
      <c r="BH227" s="225">
        <f>IF(N227="sníž. přenesená",J227,0)</f>
        <v>0</v>
      </c>
      <c r="BI227" s="225">
        <f>IF(N227="nulová",J227,0)</f>
        <v>0</v>
      </c>
      <c r="BJ227" s="18" t="s">
        <v>136</v>
      </c>
      <c r="BK227" s="225">
        <f>ROUND(I227*H227,2)</f>
        <v>0</v>
      </c>
      <c r="BL227" s="18" t="s">
        <v>1632</v>
      </c>
      <c r="BM227" s="224" t="s">
        <v>1646</v>
      </c>
    </row>
    <row r="228" spans="2:12" s="1" customFormat="1" ht="6.95" customHeight="1">
      <c r="B228" s="60"/>
      <c r="C228" s="61"/>
      <c r="D228" s="61"/>
      <c r="E228" s="61"/>
      <c r="F228" s="61"/>
      <c r="G228" s="61"/>
      <c r="H228" s="61"/>
      <c r="I228" s="163"/>
      <c r="J228" s="61"/>
      <c r="K228" s="61"/>
      <c r="L228" s="45"/>
    </row>
  </sheetData>
  <sheetProtection password="CC35" sheet="1" objects="1" scenarios="1" formatColumns="0" formatRows="0" autoFilter="0"/>
  <autoFilter ref="C93:K227"/>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0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93</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1647</v>
      </c>
      <c r="F9" s="1"/>
      <c r="G9" s="1"/>
      <c r="H9" s="1"/>
      <c r="I9" s="137"/>
      <c r="L9" s="45"/>
    </row>
    <row r="10" spans="2:12" s="1" customFormat="1" ht="12">
      <c r="B10" s="45"/>
      <c r="I10" s="137"/>
      <c r="L10" s="45"/>
    </row>
    <row r="11" spans="2:12" s="1" customFormat="1" ht="12" customHeight="1">
      <c r="B11" s="45"/>
      <c r="D11" s="135" t="s">
        <v>18</v>
      </c>
      <c r="F11" s="139" t="s">
        <v>32</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ROUND(J85,2)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ROUND((SUM(BE85:BE106)),2)</f>
        <v>0</v>
      </c>
      <c r="I33" s="152">
        <v>0.21</v>
      </c>
      <c r="J33" s="151">
        <f>ROUND(((SUM(BE85:BE106))*I33),2)</f>
        <v>0</v>
      </c>
      <c r="L33" s="45"/>
    </row>
    <row r="34" spans="2:12" s="1" customFormat="1" ht="14.4" customHeight="1">
      <c r="B34" s="45"/>
      <c r="E34" s="135" t="s">
        <v>51</v>
      </c>
      <c r="F34" s="151">
        <f>ROUND((SUM(BF85:BF106)),2)</f>
        <v>0</v>
      </c>
      <c r="I34" s="152">
        <v>0.15</v>
      </c>
      <c r="J34" s="151">
        <f>ROUND(((SUM(BF85:BF106))*I34),2)</f>
        <v>0</v>
      </c>
      <c r="L34" s="45"/>
    </row>
    <row r="35" spans="2:12" s="1" customFormat="1" ht="14.4" customHeight="1" hidden="1">
      <c r="B35" s="45"/>
      <c r="E35" s="135" t="s">
        <v>52</v>
      </c>
      <c r="F35" s="151">
        <f>ROUND((SUM(BG85:BG106)),2)</f>
        <v>0</v>
      </c>
      <c r="I35" s="152">
        <v>0.21</v>
      </c>
      <c r="J35" s="151">
        <f>0</f>
        <v>0</v>
      </c>
      <c r="L35" s="45"/>
    </row>
    <row r="36" spans="2:12" s="1" customFormat="1" ht="14.4" customHeight="1" hidden="1">
      <c r="B36" s="45"/>
      <c r="E36" s="135" t="s">
        <v>53</v>
      </c>
      <c r="F36" s="151">
        <f>ROUND((SUM(BH85:BH106)),2)</f>
        <v>0</v>
      </c>
      <c r="I36" s="152">
        <v>0.15</v>
      </c>
      <c r="J36" s="151">
        <f>0</f>
        <v>0</v>
      </c>
      <c r="L36" s="45"/>
    </row>
    <row r="37" spans="2:12" s="1" customFormat="1" ht="14.4" customHeight="1" hidden="1">
      <c r="B37" s="45"/>
      <c r="E37" s="135" t="s">
        <v>54</v>
      </c>
      <c r="F37" s="151">
        <f>ROUND((SUM(BI85:BI106)),2)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01_D.1.4.1a - Zdravotechnika - vnitřní plynovod</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J85</f>
        <v>0</v>
      </c>
      <c r="K59" s="41"/>
      <c r="L59" s="45"/>
      <c r="AU59" s="18" t="s">
        <v>151</v>
      </c>
    </row>
    <row r="60" spans="2:12" s="8" customFormat="1" ht="24.95" customHeight="1">
      <c r="B60" s="173"/>
      <c r="C60" s="174"/>
      <c r="D60" s="175" t="s">
        <v>152</v>
      </c>
      <c r="E60" s="176"/>
      <c r="F60" s="176"/>
      <c r="G60" s="176"/>
      <c r="H60" s="176"/>
      <c r="I60" s="177"/>
      <c r="J60" s="178">
        <f>J86</f>
        <v>0</v>
      </c>
      <c r="K60" s="174"/>
      <c r="L60" s="179"/>
    </row>
    <row r="61" spans="2:12" s="8" customFormat="1" ht="24.95" customHeight="1">
      <c r="B61" s="173"/>
      <c r="C61" s="174"/>
      <c r="D61" s="175" t="s">
        <v>162</v>
      </c>
      <c r="E61" s="176"/>
      <c r="F61" s="176"/>
      <c r="G61" s="176"/>
      <c r="H61" s="176"/>
      <c r="I61" s="177"/>
      <c r="J61" s="178">
        <f>J87</f>
        <v>0</v>
      </c>
      <c r="K61" s="174"/>
      <c r="L61" s="179"/>
    </row>
    <row r="62" spans="2:12" s="9" customFormat="1" ht="19.9" customHeight="1">
      <c r="B62" s="180"/>
      <c r="C62" s="181"/>
      <c r="D62" s="182" t="s">
        <v>1648</v>
      </c>
      <c r="E62" s="183"/>
      <c r="F62" s="183"/>
      <c r="G62" s="183"/>
      <c r="H62" s="183"/>
      <c r="I62" s="184"/>
      <c r="J62" s="185">
        <f>J88</f>
        <v>0</v>
      </c>
      <c r="K62" s="181"/>
      <c r="L62" s="186"/>
    </row>
    <row r="63" spans="2:12" s="9" customFormat="1" ht="19.9" customHeight="1">
      <c r="B63" s="180"/>
      <c r="C63" s="181"/>
      <c r="D63" s="182" t="s">
        <v>176</v>
      </c>
      <c r="E63" s="183"/>
      <c r="F63" s="183"/>
      <c r="G63" s="183"/>
      <c r="H63" s="183"/>
      <c r="I63" s="184"/>
      <c r="J63" s="185">
        <f>J100</f>
        <v>0</v>
      </c>
      <c r="K63" s="181"/>
      <c r="L63" s="186"/>
    </row>
    <row r="64" spans="2:12" s="8" customFormat="1" ht="24.95" customHeight="1">
      <c r="B64" s="173"/>
      <c r="C64" s="174"/>
      <c r="D64" s="175" t="s">
        <v>1311</v>
      </c>
      <c r="E64" s="176"/>
      <c r="F64" s="176"/>
      <c r="G64" s="176"/>
      <c r="H64" s="176"/>
      <c r="I64" s="177"/>
      <c r="J64" s="178">
        <f>J104</f>
        <v>0</v>
      </c>
      <c r="K64" s="174"/>
      <c r="L64" s="179"/>
    </row>
    <row r="65" spans="2:12" s="9" customFormat="1" ht="19.9" customHeight="1">
      <c r="B65" s="180"/>
      <c r="C65" s="181"/>
      <c r="D65" s="182" t="s">
        <v>1649</v>
      </c>
      <c r="E65" s="183"/>
      <c r="F65" s="183"/>
      <c r="G65" s="183"/>
      <c r="H65" s="183"/>
      <c r="I65" s="184"/>
      <c r="J65" s="185">
        <f>J105</f>
        <v>0</v>
      </c>
      <c r="K65" s="181"/>
      <c r="L65" s="186"/>
    </row>
    <row r="66" spans="2:12" s="1" customFormat="1" ht="21.8" customHeight="1">
      <c r="B66" s="40"/>
      <c r="C66" s="41"/>
      <c r="D66" s="41"/>
      <c r="E66" s="41"/>
      <c r="F66" s="41"/>
      <c r="G66" s="41"/>
      <c r="H66" s="41"/>
      <c r="I66" s="137"/>
      <c r="J66" s="41"/>
      <c r="K66" s="41"/>
      <c r="L66" s="45"/>
    </row>
    <row r="67" spans="2:12" s="1" customFormat="1" ht="6.95" customHeight="1">
      <c r="B67" s="60"/>
      <c r="C67" s="61"/>
      <c r="D67" s="61"/>
      <c r="E67" s="61"/>
      <c r="F67" s="61"/>
      <c r="G67" s="61"/>
      <c r="H67" s="61"/>
      <c r="I67" s="163"/>
      <c r="J67" s="61"/>
      <c r="K67" s="61"/>
      <c r="L67" s="45"/>
    </row>
    <row r="71" spans="2:12" s="1" customFormat="1" ht="6.95" customHeight="1">
      <c r="B71" s="62"/>
      <c r="C71" s="63"/>
      <c r="D71" s="63"/>
      <c r="E71" s="63"/>
      <c r="F71" s="63"/>
      <c r="G71" s="63"/>
      <c r="H71" s="63"/>
      <c r="I71" s="166"/>
      <c r="J71" s="63"/>
      <c r="K71" s="63"/>
      <c r="L71" s="45"/>
    </row>
    <row r="72" spans="2:12" s="1" customFormat="1" ht="24.95" customHeight="1">
      <c r="B72" s="40"/>
      <c r="C72" s="24" t="s">
        <v>179</v>
      </c>
      <c r="D72" s="41"/>
      <c r="E72" s="41"/>
      <c r="F72" s="41"/>
      <c r="G72" s="41"/>
      <c r="H72" s="41"/>
      <c r="I72" s="137"/>
      <c r="J72" s="41"/>
      <c r="K72" s="41"/>
      <c r="L72" s="45"/>
    </row>
    <row r="73" spans="2:12" s="1" customFormat="1" ht="6.95" customHeight="1">
      <c r="B73" s="40"/>
      <c r="C73" s="41"/>
      <c r="D73" s="41"/>
      <c r="E73" s="41"/>
      <c r="F73" s="41"/>
      <c r="G73" s="41"/>
      <c r="H73" s="41"/>
      <c r="I73" s="137"/>
      <c r="J73" s="41"/>
      <c r="K73" s="41"/>
      <c r="L73" s="45"/>
    </row>
    <row r="74" spans="2:12" s="1" customFormat="1" ht="12" customHeight="1">
      <c r="B74" s="40"/>
      <c r="C74" s="33" t="s">
        <v>16</v>
      </c>
      <c r="D74" s="41"/>
      <c r="E74" s="41"/>
      <c r="F74" s="41"/>
      <c r="G74" s="41"/>
      <c r="H74" s="41"/>
      <c r="I74" s="137"/>
      <c r="J74" s="41"/>
      <c r="K74" s="41"/>
      <c r="L74" s="45"/>
    </row>
    <row r="75" spans="2:12" s="1" customFormat="1" ht="16.5" customHeight="1">
      <c r="B75" s="40"/>
      <c r="C75" s="41"/>
      <c r="D75" s="41"/>
      <c r="E75" s="167" t="str">
        <f>E7</f>
        <v>TRANSFORMACE DOMOV HÁJ II.</v>
      </c>
      <c r="F75" s="33"/>
      <c r="G75" s="33"/>
      <c r="H75" s="33"/>
      <c r="I75" s="137"/>
      <c r="J75" s="41"/>
      <c r="K75" s="41"/>
      <c r="L75" s="45"/>
    </row>
    <row r="76" spans="2:12" s="1" customFormat="1" ht="12" customHeight="1">
      <c r="B76" s="40"/>
      <c r="C76" s="33" t="s">
        <v>146</v>
      </c>
      <c r="D76" s="41"/>
      <c r="E76" s="41"/>
      <c r="F76" s="41"/>
      <c r="G76" s="41"/>
      <c r="H76" s="41"/>
      <c r="I76" s="137"/>
      <c r="J76" s="41"/>
      <c r="K76" s="41"/>
      <c r="L76" s="45"/>
    </row>
    <row r="77" spans="2:12" s="1" customFormat="1" ht="16.5" customHeight="1">
      <c r="B77" s="40"/>
      <c r="C77" s="41"/>
      <c r="D77" s="41"/>
      <c r="E77" s="70" t="str">
        <f>E9</f>
        <v>SO 01_D.1.4.1a - Zdravotechnika - vnitřní plynovod</v>
      </c>
      <c r="F77" s="41"/>
      <c r="G77" s="41"/>
      <c r="H77" s="41"/>
      <c r="I77" s="137"/>
      <c r="J77" s="41"/>
      <c r="K77" s="41"/>
      <c r="L77" s="45"/>
    </row>
    <row r="78" spans="2:12" s="1" customFormat="1" ht="6.95" customHeight="1">
      <c r="B78" s="40"/>
      <c r="C78" s="41"/>
      <c r="D78" s="41"/>
      <c r="E78" s="41"/>
      <c r="F78" s="41"/>
      <c r="G78" s="41"/>
      <c r="H78" s="41"/>
      <c r="I78" s="137"/>
      <c r="J78" s="41"/>
      <c r="K78" s="41"/>
      <c r="L78" s="45"/>
    </row>
    <row r="79" spans="2:12" s="1" customFormat="1" ht="12" customHeight="1">
      <c r="B79" s="40"/>
      <c r="C79" s="33" t="s">
        <v>22</v>
      </c>
      <c r="D79" s="41"/>
      <c r="E79" s="41"/>
      <c r="F79" s="28" t="str">
        <f>F12</f>
        <v>Ledeč nad Sázavou</v>
      </c>
      <c r="G79" s="41"/>
      <c r="H79" s="41"/>
      <c r="I79" s="140" t="s">
        <v>24</v>
      </c>
      <c r="J79" s="73" t="str">
        <f>IF(J12="","",J12)</f>
        <v>1. 5. 2017</v>
      </c>
      <c r="K79" s="41"/>
      <c r="L79" s="45"/>
    </row>
    <row r="80" spans="2:12" s="1" customFormat="1" ht="6.95" customHeight="1">
      <c r="B80" s="40"/>
      <c r="C80" s="41"/>
      <c r="D80" s="41"/>
      <c r="E80" s="41"/>
      <c r="F80" s="41"/>
      <c r="G80" s="41"/>
      <c r="H80" s="41"/>
      <c r="I80" s="137"/>
      <c r="J80" s="41"/>
      <c r="K80" s="41"/>
      <c r="L80" s="45"/>
    </row>
    <row r="81" spans="2:12" s="1" customFormat="1" ht="15.15" customHeight="1">
      <c r="B81" s="40"/>
      <c r="C81" s="33" t="s">
        <v>30</v>
      </c>
      <c r="D81" s="41"/>
      <c r="E81" s="41"/>
      <c r="F81" s="28" t="str">
        <f>E15</f>
        <v>Kraj Vysočina, Žižkova 57</v>
      </c>
      <c r="G81" s="41"/>
      <c r="H81" s="41"/>
      <c r="I81" s="140" t="s">
        <v>37</v>
      </c>
      <c r="J81" s="38" t="str">
        <f>E21</f>
        <v>Miroslav Vorel, DiS</v>
      </c>
      <c r="K81" s="41"/>
      <c r="L81" s="45"/>
    </row>
    <row r="82" spans="2:12" s="1" customFormat="1" ht="27.9" customHeight="1">
      <c r="B82" s="40"/>
      <c r="C82" s="33" t="s">
        <v>35</v>
      </c>
      <c r="D82" s="41"/>
      <c r="E82" s="41"/>
      <c r="F82" s="28" t="str">
        <f>IF(E18="","",E18)</f>
        <v>Vyplň údaj</v>
      </c>
      <c r="G82" s="41"/>
      <c r="H82" s="41"/>
      <c r="I82" s="140" t="s">
        <v>40</v>
      </c>
      <c r="J82" s="38" t="str">
        <f>E24</f>
        <v>Ing. arch, Martin Jirovský</v>
      </c>
      <c r="K82" s="41"/>
      <c r="L82" s="45"/>
    </row>
    <row r="83" spans="2:12" s="1" customFormat="1" ht="10.3" customHeight="1">
      <c r="B83" s="40"/>
      <c r="C83" s="41"/>
      <c r="D83" s="41"/>
      <c r="E83" s="41"/>
      <c r="F83" s="41"/>
      <c r="G83" s="41"/>
      <c r="H83" s="41"/>
      <c r="I83" s="137"/>
      <c r="J83" s="41"/>
      <c r="K83" s="41"/>
      <c r="L83" s="45"/>
    </row>
    <row r="84" spans="2:20" s="10" customFormat="1" ht="29.25" customHeight="1">
      <c r="B84" s="187"/>
      <c r="C84" s="188" t="s">
        <v>180</v>
      </c>
      <c r="D84" s="189" t="s">
        <v>64</v>
      </c>
      <c r="E84" s="189" t="s">
        <v>60</v>
      </c>
      <c r="F84" s="189" t="s">
        <v>61</v>
      </c>
      <c r="G84" s="189" t="s">
        <v>181</v>
      </c>
      <c r="H84" s="189" t="s">
        <v>182</v>
      </c>
      <c r="I84" s="190" t="s">
        <v>183</v>
      </c>
      <c r="J84" s="189" t="s">
        <v>150</v>
      </c>
      <c r="K84" s="191" t="s">
        <v>184</v>
      </c>
      <c r="L84" s="192"/>
      <c r="M84" s="93" t="s">
        <v>32</v>
      </c>
      <c r="N84" s="94" t="s">
        <v>49</v>
      </c>
      <c r="O84" s="94" t="s">
        <v>185</v>
      </c>
      <c r="P84" s="94" t="s">
        <v>186</v>
      </c>
      <c r="Q84" s="94" t="s">
        <v>187</v>
      </c>
      <c r="R84" s="94" t="s">
        <v>188</v>
      </c>
      <c r="S84" s="94" t="s">
        <v>189</v>
      </c>
      <c r="T84" s="95" t="s">
        <v>190</v>
      </c>
    </row>
    <row r="85" spans="2:63" s="1" customFormat="1" ht="22.8" customHeight="1">
      <c r="B85" s="40"/>
      <c r="C85" s="100" t="s">
        <v>191</v>
      </c>
      <c r="D85" s="41"/>
      <c r="E85" s="41"/>
      <c r="F85" s="41"/>
      <c r="G85" s="41"/>
      <c r="H85" s="41"/>
      <c r="I85" s="137"/>
      <c r="J85" s="193">
        <f>BK85</f>
        <v>0</v>
      </c>
      <c r="K85" s="41"/>
      <c r="L85" s="45"/>
      <c r="M85" s="96"/>
      <c r="N85" s="97"/>
      <c r="O85" s="97"/>
      <c r="P85" s="194">
        <f>P86+P87+P104</f>
        <v>0</v>
      </c>
      <c r="Q85" s="97"/>
      <c r="R85" s="194">
        <f>R86+R87+R104</f>
        <v>0.010950000000000001</v>
      </c>
      <c r="S85" s="97"/>
      <c r="T85" s="195">
        <f>T86+T87+T104</f>
        <v>0</v>
      </c>
      <c r="AT85" s="18" t="s">
        <v>78</v>
      </c>
      <c r="AU85" s="18" t="s">
        <v>151</v>
      </c>
      <c r="BK85" s="196">
        <f>BK86+BK87+BK104</f>
        <v>0</v>
      </c>
    </row>
    <row r="86" spans="2:63" s="11" customFormat="1" ht="25.9" customHeight="1">
      <c r="B86" s="197"/>
      <c r="C86" s="198"/>
      <c r="D86" s="199" t="s">
        <v>78</v>
      </c>
      <c r="E86" s="200" t="s">
        <v>192</v>
      </c>
      <c r="F86" s="200" t="s">
        <v>193</v>
      </c>
      <c r="G86" s="198"/>
      <c r="H86" s="198"/>
      <c r="I86" s="201"/>
      <c r="J86" s="202">
        <f>BK86</f>
        <v>0</v>
      </c>
      <c r="K86" s="198"/>
      <c r="L86" s="203"/>
      <c r="M86" s="204"/>
      <c r="N86" s="205"/>
      <c r="O86" s="205"/>
      <c r="P86" s="206">
        <v>0</v>
      </c>
      <c r="Q86" s="205"/>
      <c r="R86" s="206">
        <v>0</v>
      </c>
      <c r="S86" s="205"/>
      <c r="T86" s="207">
        <v>0</v>
      </c>
      <c r="AR86" s="208" t="s">
        <v>21</v>
      </c>
      <c r="AT86" s="209" t="s">
        <v>78</v>
      </c>
      <c r="AU86" s="209" t="s">
        <v>79</v>
      </c>
      <c r="AY86" s="208" t="s">
        <v>194</v>
      </c>
      <c r="BK86" s="210">
        <v>0</v>
      </c>
    </row>
    <row r="87" spans="2:63" s="11" customFormat="1" ht="25.9" customHeight="1">
      <c r="B87" s="197"/>
      <c r="C87" s="198"/>
      <c r="D87" s="199" t="s">
        <v>78</v>
      </c>
      <c r="E87" s="200" t="s">
        <v>681</v>
      </c>
      <c r="F87" s="200" t="s">
        <v>682</v>
      </c>
      <c r="G87" s="198"/>
      <c r="H87" s="198"/>
      <c r="I87" s="201"/>
      <c r="J87" s="202">
        <f>BK87</f>
        <v>0</v>
      </c>
      <c r="K87" s="198"/>
      <c r="L87" s="203"/>
      <c r="M87" s="204"/>
      <c r="N87" s="205"/>
      <c r="O87" s="205"/>
      <c r="P87" s="206">
        <f>P88+P100</f>
        <v>0</v>
      </c>
      <c r="Q87" s="205"/>
      <c r="R87" s="206">
        <f>R88+R100</f>
        <v>0.010950000000000001</v>
      </c>
      <c r="S87" s="205"/>
      <c r="T87" s="207">
        <f>T88+T100</f>
        <v>0</v>
      </c>
      <c r="AR87" s="208" t="s">
        <v>136</v>
      </c>
      <c r="AT87" s="209" t="s">
        <v>78</v>
      </c>
      <c r="AU87" s="209" t="s">
        <v>79</v>
      </c>
      <c r="AY87" s="208" t="s">
        <v>194</v>
      </c>
      <c r="BK87" s="210">
        <f>BK88+BK100</f>
        <v>0</v>
      </c>
    </row>
    <row r="88" spans="2:63" s="11" customFormat="1" ht="22.8" customHeight="1">
      <c r="B88" s="197"/>
      <c r="C88" s="198"/>
      <c r="D88" s="199" t="s">
        <v>78</v>
      </c>
      <c r="E88" s="211" t="s">
        <v>1650</v>
      </c>
      <c r="F88" s="211" t="s">
        <v>92</v>
      </c>
      <c r="G88" s="198"/>
      <c r="H88" s="198"/>
      <c r="I88" s="201"/>
      <c r="J88" s="212">
        <f>BK88</f>
        <v>0</v>
      </c>
      <c r="K88" s="198"/>
      <c r="L88" s="203"/>
      <c r="M88" s="204"/>
      <c r="N88" s="205"/>
      <c r="O88" s="205"/>
      <c r="P88" s="206">
        <f>SUM(P89:P99)</f>
        <v>0</v>
      </c>
      <c r="Q88" s="205"/>
      <c r="R88" s="206">
        <f>SUM(R89:R99)</f>
        <v>0.01067</v>
      </c>
      <c r="S88" s="205"/>
      <c r="T88" s="207">
        <f>SUM(T89:T99)</f>
        <v>0</v>
      </c>
      <c r="AR88" s="208" t="s">
        <v>136</v>
      </c>
      <c r="AT88" s="209" t="s">
        <v>78</v>
      </c>
      <c r="AU88" s="209" t="s">
        <v>21</v>
      </c>
      <c r="AY88" s="208" t="s">
        <v>194</v>
      </c>
      <c r="BK88" s="210">
        <f>SUM(BK89:BK99)</f>
        <v>0</v>
      </c>
    </row>
    <row r="89" spans="2:65" s="1" customFormat="1" ht="16.5" customHeight="1">
      <c r="B89" s="40"/>
      <c r="C89" s="213" t="s">
        <v>21</v>
      </c>
      <c r="D89" s="213" t="s">
        <v>196</v>
      </c>
      <c r="E89" s="214" t="s">
        <v>1651</v>
      </c>
      <c r="F89" s="215" t="s">
        <v>1652</v>
      </c>
      <c r="G89" s="216" t="s">
        <v>262</v>
      </c>
      <c r="H89" s="217">
        <v>1</v>
      </c>
      <c r="I89" s="218"/>
      <c r="J89" s="219">
        <f>ROUND(I89*H89,2)</f>
        <v>0</v>
      </c>
      <c r="K89" s="215" t="s">
        <v>200</v>
      </c>
      <c r="L89" s="45"/>
      <c r="M89" s="220" t="s">
        <v>32</v>
      </c>
      <c r="N89" s="221" t="s">
        <v>51</v>
      </c>
      <c r="O89" s="85"/>
      <c r="P89" s="222">
        <f>O89*H89</f>
        <v>0</v>
      </c>
      <c r="Q89" s="222">
        <v>0.00493</v>
      </c>
      <c r="R89" s="222">
        <f>Q89*H89</f>
        <v>0.00493</v>
      </c>
      <c r="S89" s="222">
        <v>0</v>
      </c>
      <c r="T89" s="223">
        <f>S89*H89</f>
        <v>0</v>
      </c>
      <c r="AR89" s="224" t="s">
        <v>267</v>
      </c>
      <c r="AT89" s="224" t="s">
        <v>196</v>
      </c>
      <c r="AU89" s="224" t="s">
        <v>136</v>
      </c>
      <c r="AY89" s="18" t="s">
        <v>194</v>
      </c>
      <c r="BE89" s="225">
        <f>IF(N89="základní",J89,0)</f>
        <v>0</v>
      </c>
      <c r="BF89" s="225">
        <f>IF(N89="snížená",J89,0)</f>
        <v>0</v>
      </c>
      <c r="BG89" s="225">
        <f>IF(N89="zákl. přenesená",J89,0)</f>
        <v>0</v>
      </c>
      <c r="BH89" s="225">
        <f>IF(N89="sníž. přenesená",J89,0)</f>
        <v>0</v>
      </c>
      <c r="BI89" s="225">
        <f>IF(N89="nulová",J89,0)</f>
        <v>0</v>
      </c>
      <c r="BJ89" s="18" t="s">
        <v>136</v>
      </c>
      <c r="BK89" s="225">
        <f>ROUND(I89*H89,2)</f>
        <v>0</v>
      </c>
      <c r="BL89" s="18" t="s">
        <v>267</v>
      </c>
      <c r="BM89" s="224" t="s">
        <v>1653</v>
      </c>
    </row>
    <row r="90" spans="2:65" s="1" customFormat="1" ht="16.5" customHeight="1">
      <c r="B90" s="40"/>
      <c r="C90" s="213" t="s">
        <v>136</v>
      </c>
      <c r="D90" s="213" t="s">
        <v>196</v>
      </c>
      <c r="E90" s="214" t="s">
        <v>1654</v>
      </c>
      <c r="F90" s="215" t="s">
        <v>1655</v>
      </c>
      <c r="G90" s="216" t="s">
        <v>262</v>
      </c>
      <c r="H90" s="217">
        <v>2</v>
      </c>
      <c r="I90" s="218"/>
      <c r="J90" s="219">
        <f>ROUND(I90*H90,2)</f>
        <v>0</v>
      </c>
      <c r="K90" s="215" t="s">
        <v>200</v>
      </c>
      <c r="L90" s="45"/>
      <c r="M90" s="220" t="s">
        <v>32</v>
      </c>
      <c r="N90" s="221" t="s">
        <v>51</v>
      </c>
      <c r="O90" s="85"/>
      <c r="P90" s="222">
        <f>O90*H90</f>
        <v>0</v>
      </c>
      <c r="Q90" s="222">
        <v>0.00256</v>
      </c>
      <c r="R90" s="222">
        <f>Q90*H90</f>
        <v>0.00512</v>
      </c>
      <c r="S90" s="222">
        <v>0</v>
      </c>
      <c r="T90" s="223">
        <f>S90*H90</f>
        <v>0</v>
      </c>
      <c r="AR90" s="224" t="s">
        <v>267</v>
      </c>
      <c r="AT90" s="224" t="s">
        <v>196</v>
      </c>
      <c r="AU90" s="224" t="s">
        <v>136</v>
      </c>
      <c r="AY90" s="18" t="s">
        <v>194</v>
      </c>
      <c r="BE90" s="225">
        <f>IF(N90="základní",J90,0)</f>
        <v>0</v>
      </c>
      <c r="BF90" s="225">
        <f>IF(N90="snížená",J90,0)</f>
        <v>0</v>
      </c>
      <c r="BG90" s="225">
        <f>IF(N90="zákl. přenesená",J90,0)</f>
        <v>0</v>
      </c>
      <c r="BH90" s="225">
        <f>IF(N90="sníž. přenesená",J90,0)</f>
        <v>0</v>
      </c>
      <c r="BI90" s="225">
        <f>IF(N90="nulová",J90,0)</f>
        <v>0</v>
      </c>
      <c r="BJ90" s="18" t="s">
        <v>136</v>
      </c>
      <c r="BK90" s="225">
        <f>ROUND(I90*H90,2)</f>
        <v>0</v>
      </c>
      <c r="BL90" s="18" t="s">
        <v>267</v>
      </c>
      <c r="BM90" s="224" t="s">
        <v>1656</v>
      </c>
    </row>
    <row r="91" spans="2:65" s="1" customFormat="1" ht="16.5" customHeight="1">
      <c r="B91" s="40"/>
      <c r="C91" s="213" t="s">
        <v>207</v>
      </c>
      <c r="D91" s="213" t="s">
        <v>196</v>
      </c>
      <c r="E91" s="214" t="s">
        <v>1657</v>
      </c>
      <c r="F91" s="215" t="s">
        <v>1658</v>
      </c>
      <c r="G91" s="216" t="s">
        <v>205</v>
      </c>
      <c r="H91" s="217">
        <v>1</v>
      </c>
      <c r="I91" s="218"/>
      <c r="J91" s="219">
        <f>ROUND(I91*H91,2)</f>
        <v>0</v>
      </c>
      <c r="K91" s="215" t="s">
        <v>200</v>
      </c>
      <c r="L91" s="45"/>
      <c r="M91" s="220" t="s">
        <v>32</v>
      </c>
      <c r="N91" s="221" t="s">
        <v>51</v>
      </c>
      <c r="O91" s="85"/>
      <c r="P91" s="222">
        <f>O91*H91</f>
        <v>0</v>
      </c>
      <c r="Q91" s="222">
        <v>0.00062</v>
      </c>
      <c r="R91" s="222">
        <f>Q91*H91</f>
        <v>0.00062</v>
      </c>
      <c r="S91" s="222">
        <v>0</v>
      </c>
      <c r="T91" s="223">
        <f>S91*H91</f>
        <v>0</v>
      </c>
      <c r="AR91" s="224" t="s">
        <v>267</v>
      </c>
      <c r="AT91" s="224" t="s">
        <v>196</v>
      </c>
      <c r="AU91" s="224" t="s">
        <v>136</v>
      </c>
      <c r="AY91" s="18" t="s">
        <v>194</v>
      </c>
      <c r="BE91" s="225">
        <f>IF(N91="základní",J91,0)</f>
        <v>0</v>
      </c>
      <c r="BF91" s="225">
        <f>IF(N91="snížená",J91,0)</f>
        <v>0</v>
      </c>
      <c r="BG91" s="225">
        <f>IF(N91="zákl. přenesená",J91,0)</f>
        <v>0</v>
      </c>
      <c r="BH91" s="225">
        <f>IF(N91="sníž. přenesená",J91,0)</f>
        <v>0</v>
      </c>
      <c r="BI91" s="225">
        <f>IF(N91="nulová",J91,0)</f>
        <v>0</v>
      </c>
      <c r="BJ91" s="18" t="s">
        <v>136</v>
      </c>
      <c r="BK91" s="225">
        <f>ROUND(I91*H91,2)</f>
        <v>0</v>
      </c>
      <c r="BL91" s="18" t="s">
        <v>267</v>
      </c>
      <c r="BM91" s="224" t="s">
        <v>1659</v>
      </c>
    </row>
    <row r="92" spans="2:65" s="1" customFormat="1" ht="16.5" customHeight="1">
      <c r="B92" s="40"/>
      <c r="C92" s="213" t="s">
        <v>201</v>
      </c>
      <c r="D92" s="213" t="s">
        <v>196</v>
      </c>
      <c r="E92" s="214" t="s">
        <v>1660</v>
      </c>
      <c r="F92" s="215" t="s">
        <v>1661</v>
      </c>
      <c r="G92" s="216" t="s">
        <v>262</v>
      </c>
      <c r="H92" s="217">
        <v>10</v>
      </c>
      <c r="I92" s="218"/>
      <c r="J92" s="219">
        <f>ROUND(I92*H92,2)</f>
        <v>0</v>
      </c>
      <c r="K92" s="215" t="s">
        <v>1406</v>
      </c>
      <c r="L92" s="45"/>
      <c r="M92" s="220" t="s">
        <v>32</v>
      </c>
      <c r="N92" s="221" t="s">
        <v>51</v>
      </c>
      <c r="O92" s="85"/>
      <c r="P92" s="222">
        <f>O92*H92</f>
        <v>0</v>
      </c>
      <c r="Q92" s="222">
        <v>0</v>
      </c>
      <c r="R92" s="222">
        <f>Q92*H92</f>
        <v>0</v>
      </c>
      <c r="S92" s="222">
        <v>0</v>
      </c>
      <c r="T92" s="223">
        <f>S92*H92</f>
        <v>0</v>
      </c>
      <c r="AR92" s="224" t="s">
        <v>267</v>
      </c>
      <c r="AT92" s="224" t="s">
        <v>196</v>
      </c>
      <c r="AU92" s="224" t="s">
        <v>136</v>
      </c>
      <c r="AY92" s="18" t="s">
        <v>194</v>
      </c>
      <c r="BE92" s="225">
        <f>IF(N92="základní",J92,0)</f>
        <v>0</v>
      </c>
      <c r="BF92" s="225">
        <f>IF(N92="snížená",J92,0)</f>
        <v>0</v>
      </c>
      <c r="BG92" s="225">
        <f>IF(N92="zákl. přenesená",J92,0)</f>
        <v>0</v>
      </c>
      <c r="BH92" s="225">
        <f>IF(N92="sníž. přenesená",J92,0)</f>
        <v>0</v>
      </c>
      <c r="BI92" s="225">
        <f>IF(N92="nulová",J92,0)</f>
        <v>0</v>
      </c>
      <c r="BJ92" s="18" t="s">
        <v>136</v>
      </c>
      <c r="BK92" s="225">
        <f>ROUND(I92*H92,2)</f>
        <v>0</v>
      </c>
      <c r="BL92" s="18" t="s">
        <v>267</v>
      </c>
      <c r="BM92" s="224" t="s">
        <v>1662</v>
      </c>
    </row>
    <row r="93" spans="2:65" s="1" customFormat="1" ht="16.5" customHeight="1">
      <c r="B93" s="40"/>
      <c r="C93" s="213" t="s">
        <v>214</v>
      </c>
      <c r="D93" s="213" t="s">
        <v>196</v>
      </c>
      <c r="E93" s="214" t="s">
        <v>1663</v>
      </c>
      <c r="F93" s="215" t="s">
        <v>1664</v>
      </c>
      <c r="G93" s="216" t="s">
        <v>931</v>
      </c>
      <c r="H93" s="217">
        <v>1</v>
      </c>
      <c r="I93" s="218"/>
      <c r="J93" s="219">
        <f>ROUND(I93*H93,2)</f>
        <v>0</v>
      </c>
      <c r="K93" s="215" t="s">
        <v>1406</v>
      </c>
      <c r="L93" s="45"/>
      <c r="M93" s="220" t="s">
        <v>32</v>
      </c>
      <c r="N93" s="221" t="s">
        <v>51</v>
      </c>
      <c r="O93" s="85"/>
      <c r="P93" s="222">
        <f>O93*H93</f>
        <v>0</v>
      </c>
      <c r="Q93" s="222">
        <v>0</v>
      </c>
      <c r="R93" s="222">
        <f>Q93*H93</f>
        <v>0</v>
      </c>
      <c r="S93" s="222">
        <v>0</v>
      </c>
      <c r="T93" s="223">
        <f>S93*H93</f>
        <v>0</v>
      </c>
      <c r="AR93" s="224" t="s">
        <v>267</v>
      </c>
      <c r="AT93" s="224" t="s">
        <v>196</v>
      </c>
      <c r="AU93" s="224" t="s">
        <v>136</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267</v>
      </c>
      <c r="BM93" s="224" t="s">
        <v>1665</v>
      </c>
    </row>
    <row r="94" spans="2:65" s="1" customFormat="1" ht="16.5" customHeight="1">
      <c r="B94" s="40"/>
      <c r="C94" s="213" t="s">
        <v>219</v>
      </c>
      <c r="D94" s="213" t="s">
        <v>196</v>
      </c>
      <c r="E94" s="214" t="s">
        <v>1666</v>
      </c>
      <c r="F94" s="215" t="s">
        <v>1667</v>
      </c>
      <c r="G94" s="216" t="s">
        <v>931</v>
      </c>
      <c r="H94" s="217">
        <v>1</v>
      </c>
      <c r="I94" s="218"/>
      <c r="J94" s="219">
        <f>ROUND(I94*H94,2)</f>
        <v>0</v>
      </c>
      <c r="K94" s="215" t="s">
        <v>1406</v>
      </c>
      <c r="L94" s="45"/>
      <c r="M94" s="220" t="s">
        <v>32</v>
      </c>
      <c r="N94" s="221" t="s">
        <v>51</v>
      </c>
      <c r="O94" s="85"/>
      <c r="P94" s="222">
        <f>O94*H94</f>
        <v>0</v>
      </c>
      <c r="Q94" s="222">
        <v>0</v>
      </c>
      <c r="R94" s="222">
        <f>Q94*H94</f>
        <v>0</v>
      </c>
      <c r="S94" s="222">
        <v>0</v>
      </c>
      <c r="T94" s="223">
        <f>S94*H94</f>
        <v>0</v>
      </c>
      <c r="AR94" s="224" t="s">
        <v>267</v>
      </c>
      <c r="AT94" s="224" t="s">
        <v>196</v>
      </c>
      <c r="AU94" s="224" t="s">
        <v>136</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267</v>
      </c>
      <c r="BM94" s="224" t="s">
        <v>1668</v>
      </c>
    </row>
    <row r="95" spans="2:65" s="1" customFormat="1" ht="16.5" customHeight="1">
      <c r="B95" s="40"/>
      <c r="C95" s="213" t="s">
        <v>223</v>
      </c>
      <c r="D95" s="213" t="s">
        <v>196</v>
      </c>
      <c r="E95" s="214" t="s">
        <v>1669</v>
      </c>
      <c r="F95" s="215" t="s">
        <v>1670</v>
      </c>
      <c r="G95" s="216" t="s">
        <v>262</v>
      </c>
      <c r="H95" s="217">
        <v>10</v>
      </c>
      <c r="I95" s="218"/>
      <c r="J95" s="219">
        <f>ROUND(I95*H95,2)</f>
        <v>0</v>
      </c>
      <c r="K95" s="215" t="s">
        <v>1406</v>
      </c>
      <c r="L95" s="45"/>
      <c r="M95" s="220" t="s">
        <v>32</v>
      </c>
      <c r="N95" s="221" t="s">
        <v>51</v>
      </c>
      <c r="O95" s="85"/>
      <c r="P95" s="222">
        <f>O95*H95</f>
        <v>0</v>
      </c>
      <c r="Q95" s="222">
        <v>0</v>
      </c>
      <c r="R95" s="222">
        <f>Q95*H95</f>
        <v>0</v>
      </c>
      <c r="S95" s="222">
        <v>0</v>
      </c>
      <c r="T95" s="223">
        <f>S95*H95</f>
        <v>0</v>
      </c>
      <c r="AR95" s="224" t="s">
        <v>267</v>
      </c>
      <c r="AT95" s="224" t="s">
        <v>196</v>
      </c>
      <c r="AU95" s="224" t="s">
        <v>136</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267</v>
      </c>
      <c r="BM95" s="224" t="s">
        <v>1671</v>
      </c>
    </row>
    <row r="96" spans="2:65" s="1" customFormat="1" ht="16.5" customHeight="1">
      <c r="B96" s="40"/>
      <c r="C96" s="213" t="s">
        <v>227</v>
      </c>
      <c r="D96" s="213" t="s">
        <v>196</v>
      </c>
      <c r="E96" s="214" t="s">
        <v>1672</v>
      </c>
      <c r="F96" s="215" t="s">
        <v>1673</v>
      </c>
      <c r="G96" s="216" t="s">
        <v>262</v>
      </c>
      <c r="H96" s="217">
        <v>10</v>
      </c>
      <c r="I96" s="218"/>
      <c r="J96" s="219">
        <f>ROUND(I96*H96,2)</f>
        <v>0</v>
      </c>
      <c r="K96" s="215" t="s">
        <v>1406</v>
      </c>
      <c r="L96" s="45"/>
      <c r="M96" s="220" t="s">
        <v>32</v>
      </c>
      <c r="N96" s="221" t="s">
        <v>51</v>
      </c>
      <c r="O96" s="85"/>
      <c r="P96" s="222">
        <f>O96*H96</f>
        <v>0</v>
      </c>
      <c r="Q96" s="222">
        <v>0</v>
      </c>
      <c r="R96" s="222">
        <f>Q96*H96</f>
        <v>0</v>
      </c>
      <c r="S96" s="222">
        <v>0</v>
      </c>
      <c r="T96" s="223">
        <f>S96*H96</f>
        <v>0</v>
      </c>
      <c r="AR96" s="224" t="s">
        <v>267</v>
      </c>
      <c r="AT96" s="224" t="s">
        <v>196</v>
      </c>
      <c r="AU96" s="224" t="s">
        <v>136</v>
      </c>
      <c r="AY96" s="18" t="s">
        <v>194</v>
      </c>
      <c r="BE96" s="225">
        <f>IF(N96="základní",J96,0)</f>
        <v>0</v>
      </c>
      <c r="BF96" s="225">
        <f>IF(N96="snížená",J96,0)</f>
        <v>0</v>
      </c>
      <c r="BG96" s="225">
        <f>IF(N96="zákl. přenesená",J96,0)</f>
        <v>0</v>
      </c>
      <c r="BH96" s="225">
        <f>IF(N96="sníž. přenesená",J96,0)</f>
        <v>0</v>
      </c>
      <c r="BI96" s="225">
        <f>IF(N96="nulová",J96,0)</f>
        <v>0</v>
      </c>
      <c r="BJ96" s="18" t="s">
        <v>136</v>
      </c>
      <c r="BK96" s="225">
        <f>ROUND(I96*H96,2)</f>
        <v>0</v>
      </c>
      <c r="BL96" s="18" t="s">
        <v>267</v>
      </c>
      <c r="BM96" s="224" t="s">
        <v>1674</v>
      </c>
    </row>
    <row r="97" spans="2:65" s="1" customFormat="1" ht="16.5" customHeight="1">
      <c r="B97" s="40"/>
      <c r="C97" s="213" t="s">
        <v>231</v>
      </c>
      <c r="D97" s="213" t="s">
        <v>196</v>
      </c>
      <c r="E97" s="214" t="s">
        <v>1675</v>
      </c>
      <c r="F97" s="215" t="s">
        <v>1676</v>
      </c>
      <c r="G97" s="216" t="s">
        <v>931</v>
      </c>
      <c r="H97" s="217">
        <v>1</v>
      </c>
      <c r="I97" s="218"/>
      <c r="J97" s="219">
        <f>ROUND(I97*H97,2)</f>
        <v>0</v>
      </c>
      <c r="K97" s="215" t="s">
        <v>1406</v>
      </c>
      <c r="L97" s="45"/>
      <c r="M97" s="220" t="s">
        <v>32</v>
      </c>
      <c r="N97" s="221" t="s">
        <v>51</v>
      </c>
      <c r="O97" s="85"/>
      <c r="P97" s="222">
        <f>O97*H97</f>
        <v>0</v>
      </c>
      <c r="Q97" s="222">
        <v>0</v>
      </c>
      <c r="R97" s="222">
        <f>Q97*H97</f>
        <v>0</v>
      </c>
      <c r="S97" s="222">
        <v>0</v>
      </c>
      <c r="T97" s="223">
        <f>S97*H97</f>
        <v>0</v>
      </c>
      <c r="AR97" s="224" t="s">
        <v>267</v>
      </c>
      <c r="AT97" s="224" t="s">
        <v>196</v>
      </c>
      <c r="AU97" s="224" t="s">
        <v>136</v>
      </c>
      <c r="AY97" s="18" t="s">
        <v>194</v>
      </c>
      <c r="BE97" s="225">
        <f>IF(N97="základní",J97,0)</f>
        <v>0</v>
      </c>
      <c r="BF97" s="225">
        <f>IF(N97="snížená",J97,0)</f>
        <v>0</v>
      </c>
      <c r="BG97" s="225">
        <f>IF(N97="zákl. přenesená",J97,0)</f>
        <v>0</v>
      </c>
      <c r="BH97" s="225">
        <f>IF(N97="sníž. přenesená",J97,0)</f>
        <v>0</v>
      </c>
      <c r="BI97" s="225">
        <f>IF(N97="nulová",J97,0)</f>
        <v>0</v>
      </c>
      <c r="BJ97" s="18" t="s">
        <v>136</v>
      </c>
      <c r="BK97" s="225">
        <f>ROUND(I97*H97,2)</f>
        <v>0</v>
      </c>
      <c r="BL97" s="18" t="s">
        <v>267</v>
      </c>
      <c r="BM97" s="224" t="s">
        <v>1677</v>
      </c>
    </row>
    <row r="98" spans="2:65" s="1" customFormat="1" ht="16.5" customHeight="1">
      <c r="B98" s="40"/>
      <c r="C98" s="213" t="s">
        <v>235</v>
      </c>
      <c r="D98" s="213" t="s">
        <v>196</v>
      </c>
      <c r="E98" s="214" t="s">
        <v>1678</v>
      </c>
      <c r="F98" s="215" t="s">
        <v>1642</v>
      </c>
      <c r="G98" s="216" t="s">
        <v>931</v>
      </c>
      <c r="H98" s="217">
        <v>1</v>
      </c>
      <c r="I98" s="218"/>
      <c r="J98" s="219">
        <f>ROUND(I98*H98,2)</f>
        <v>0</v>
      </c>
      <c r="K98" s="215" t="s">
        <v>1406</v>
      </c>
      <c r="L98" s="45"/>
      <c r="M98" s="220" t="s">
        <v>32</v>
      </c>
      <c r="N98" s="221" t="s">
        <v>51</v>
      </c>
      <c r="O98" s="85"/>
      <c r="P98" s="222">
        <f>O98*H98</f>
        <v>0</v>
      </c>
      <c r="Q98" s="222">
        <v>0</v>
      </c>
      <c r="R98" s="222">
        <f>Q98*H98</f>
        <v>0</v>
      </c>
      <c r="S98" s="222">
        <v>0</v>
      </c>
      <c r="T98" s="223">
        <f>S98*H98</f>
        <v>0</v>
      </c>
      <c r="AR98" s="224" t="s">
        <v>267</v>
      </c>
      <c r="AT98" s="224" t="s">
        <v>196</v>
      </c>
      <c r="AU98" s="224" t="s">
        <v>136</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267</v>
      </c>
      <c r="BM98" s="224" t="s">
        <v>1679</v>
      </c>
    </row>
    <row r="99" spans="2:65" s="1" customFormat="1" ht="24" customHeight="1">
      <c r="B99" s="40"/>
      <c r="C99" s="213" t="s">
        <v>239</v>
      </c>
      <c r="D99" s="213" t="s">
        <v>196</v>
      </c>
      <c r="E99" s="214" t="s">
        <v>1680</v>
      </c>
      <c r="F99" s="215" t="s">
        <v>1681</v>
      </c>
      <c r="G99" s="216" t="s">
        <v>1682</v>
      </c>
      <c r="H99" s="287"/>
      <c r="I99" s="218"/>
      <c r="J99" s="219">
        <f>ROUND(I99*H99,2)</f>
        <v>0</v>
      </c>
      <c r="K99" s="215" t="s">
        <v>200</v>
      </c>
      <c r="L99" s="45"/>
      <c r="M99" s="220" t="s">
        <v>32</v>
      </c>
      <c r="N99" s="221" t="s">
        <v>51</v>
      </c>
      <c r="O99" s="85"/>
      <c r="P99" s="222">
        <f>O99*H99</f>
        <v>0</v>
      </c>
      <c r="Q99" s="222">
        <v>0</v>
      </c>
      <c r="R99" s="222">
        <f>Q99*H99</f>
        <v>0</v>
      </c>
      <c r="S99" s="222">
        <v>0</v>
      </c>
      <c r="T99" s="223">
        <f>S99*H99</f>
        <v>0</v>
      </c>
      <c r="AR99" s="224" t="s">
        <v>267</v>
      </c>
      <c r="AT99" s="224" t="s">
        <v>196</v>
      </c>
      <c r="AU99" s="224" t="s">
        <v>136</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267</v>
      </c>
      <c r="BM99" s="224" t="s">
        <v>1683</v>
      </c>
    </row>
    <row r="100" spans="2:63" s="11" customFormat="1" ht="22.8" customHeight="1">
      <c r="B100" s="197"/>
      <c r="C100" s="198"/>
      <c r="D100" s="199" t="s">
        <v>78</v>
      </c>
      <c r="E100" s="211" t="s">
        <v>1274</v>
      </c>
      <c r="F100" s="211" t="s">
        <v>1275</v>
      </c>
      <c r="G100" s="198"/>
      <c r="H100" s="198"/>
      <c r="I100" s="201"/>
      <c r="J100" s="212">
        <f>BK100</f>
        <v>0</v>
      </c>
      <c r="K100" s="198"/>
      <c r="L100" s="203"/>
      <c r="M100" s="204"/>
      <c r="N100" s="205"/>
      <c r="O100" s="205"/>
      <c r="P100" s="206">
        <f>SUM(P101:P103)</f>
        <v>0</v>
      </c>
      <c r="Q100" s="205"/>
      <c r="R100" s="206">
        <f>SUM(R101:R103)</f>
        <v>0.00028</v>
      </c>
      <c r="S100" s="205"/>
      <c r="T100" s="207">
        <f>SUM(T101:T103)</f>
        <v>0</v>
      </c>
      <c r="AR100" s="208" t="s">
        <v>136</v>
      </c>
      <c r="AT100" s="209" t="s">
        <v>78</v>
      </c>
      <c r="AU100" s="209" t="s">
        <v>21</v>
      </c>
      <c r="AY100" s="208" t="s">
        <v>194</v>
      </c>
      <c r="BK100" s="210">
        <f>SUM(BK101:BK103)</f>
        <v>0</v>
      </c>
    </row>
    <row r="101" spans="2:65" s="1" customFormat="1" ht="16.5" customHeight="1">
      <c r="B101" s="40"/>
      <c r="C101" s="213" t="s">
        <v>244</v>
      </c>
      <c r="D101" s="213" t="s">
        <v>196</v>
      </c>
      <c r="E101" s="214" t="s">
        <v>1684</v>
      </c>
      <c r="F101" s="215" t="s">
        <v>1685</v>
      </c>
      <c r="G101" s="216" t="s">
        <v>217</v>
      </c>
      <c r="H101" s="217">
        <v>1</v>
      </c>
      <c r="I101" s="218"/>
      <c r="J101" s="219">
        <f>ROUND(I101*H101,2)</f>
        <v>0</v>
      </c>
      <c r="K101" s="215" t="s">
        <v>200</v>
      </c>
      <c r="L101" s="45"/>
      <c r="M101" s="220" t="s">
        <v>32</v>
      </c>
      <c r="N101" s="221" t="s">
        <v>51</v>
      </c>
      <c r="O101" s="85"/>
      <c r="P101" s="222">
        <f>O101*H101</f>
        <v>0</v>
      </c>
      <c r="Q101" s="222">
        <v>0.00014</v>
      </c>
      <c r="R101" s="222">
        <f>Q101*H101</f>
        <v>0.00014</v>
      </c>
      <c r="S101" s="222">
        <v>0</v>
      </c>
      <c r="T101" s="223">
        <f>S101*H101</f>
        <v>0</v>
      </c>
      <c r="AR101" s="224" t="s">
        <v>267</v>
      </c>
      <c r="AT101" s="224" t="s">
        <v>196</v>
      </c>
      <c r="AU101" s="224" t="s">
        <v>136</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267</v>
      </c>
      <c r="BM101" s="224" t="s">
        <v>1686</v>
      </c>
    </row>
    <row r="102" spans="2:65" s="1" customFormat="1" ht="16.5" customHeight="1">
      <c r="B102" s="40"/>
      <c r="C102" s="213" t="s">
        <v>248</v>
      </c>
      <c r="D102" s="213" t="s">
        <v>196</v>
      </c>
      <c r="E102" s="214" t="s">
        <v>1687</v>
      </c>
      <c r="F102" s="215" t="s">
        <v>1688</v>
      </c>
      <c r="G102" s="216" t="s">
        <v>217</v>
      </c>
      <c r="H102" s="217">
        <v>1</v>
      </c>
      <c r="I102" s="218"/>
      <c r="J102" s="219">
        <f>ROUND(I102*H102,2)</f>
        <v>0</v>
      </c>
      <c r="K102" s="215" t="s">
        <v>200</v>
      </c>
      <c r="L102" s="45"/>
      <c r="M102" s="220" t="s">
        <v>32</v>
      </c>
      <c r="N102" s="221" t="s">
        <v>51</v>
      </c>
      <c r="O102" s="85"/>
      <c r="P102" s="222">
        <f>O102*H102</f>
        <v>0</v>
      </c>
      <c r="Q102" s="222">
        <v>0.00012</v>
      </c>
      <c r="R102" s="222">
        <f>Q102*H102</f>
        <v>0.00012</v>
      </c>
      <c r="S102" s="222">
        <v>0</v>
      </c>
      <c r="T102" s="223">
        <f>S102*H102</f>
        <v>0</v>
      </c>
      <c r="AR102" s="224" t="s">
        <v>267</v>
      </c>
      <c r="AT102" s="224" t="s">
        <v>196</v>
      </c>
      <c r="AU102" s="224" t="s">
        <v>136</v>
      </c>
      <c r="AY102" s="18" t="s">
        <v>194</v>
      </c>
      <c r="BE102" s="225">
        <f>IF(N102="základní",J102,0)</f>
        <v>0</v>
      </c>
      <c r="BF102" s="225">
        <f>IF(N102="snížená",J102,0)</f>
        <v>0</v>
      </c>
      <c r="BG102" s="225">
        <f>IF(N102="zákl. přenesená",J102,0)</f>
        <v>0</v>
      </c>
      <c r="BH102" s="225">
        <f>IF(N102="sníž. přenesená",J102,0)</f>
        <v>0</v>
      </c>
      <c r="BI102" s="225">
        <f>IF(N102="nulová",J102,0)</f>
        <v>0</v>
      </c>
      <c r="BJ102" s="18" t="s">
        <v>136</v>
      </c>
      <c r="BK102" s="225">
        <f>ROUND(I102*H102,2)</f>
        <v>0</v>
      </c>
      <c r="BL102" s="18" t="s">
        <v>267</v>
      </c>
      <c r="BM102" s="224" t="s">
        <v>1689</v>
      </c>
    </row>
    <row r="103" spans="2:65" s="1" customFormat="1" ht="16.5" customHeight="1">
      <c r="B103" s="40"/>
      <c r="C103" s="213" t="s">
        <v>254</v>
      </c>
      <c r="D103" s="213" t="s">
        <v>196</v>
      </c>
      <c r="E103" s="214" t="s">
        <v>1690</v>
      </c>
      <c r="F103" s="215" t="s">
        <v>1691</v>
      </c>
      <c r="G103" s="216" t="s">
        <v>262</v>
      </c>
      <c r="H103" s="217">
        <v>1</v>
      </c>
      <c r="I103" s="218"/>
      <c r="J103" s="219">
        <f>ROUND(I103*H103,2)</f>
        <v>0</v>
      </c>
      <c r="K103" s="215" t="s">
        <v>200</v>
      </c>
      <c r="L103" s="45"/>
      <c r="M103" s="220" t="s">
        <v>32</v>
      </c>
      <c r="N103" s="221" t="s">
        <v>51</v>
      </c>
      <c r="O103" s="85"/>
      <c r="P103" s="222">
        <f>O103*H103</f>
        <v>0</v>
      </c>
      <c r="Q103" s="222">
        <v>2E-05</v>
      </c>
      <c r="R103" s="222">
        <f>Q103*H103</f>
        <v>2E-05</v>
      </c>
      <c r="S103" s="222">
        <v>0</v>
      </c>
      <c r="T103" s="223">
        <f>S103*H103</f>
        <v>0</v>
      </c>
      <c r="AR103" s="224" t="s">
        <v>267</v>
      </c>
      <c r="AT103" s="224" t="s">
        <v>196</v>
      </c>
      <c r="AU103" s="224" t="s">
        <v>136</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267</v>
      </c>
      <c r="BM103" s="224" t="s">
        <v>1692</v>
      </c>
    </row>
    <row r="104" spans="2:63" s="11" customFormat="1" ht="25.9" customHeight="1">
      <c r="B104" s="197"/>
      <c r="C104" s="198"/>
      <c r="D104" s="199" t="s">
        <v>78</v>
      </c>
      <c r="E104" s="200" t="s">
        <v>1627</v>
      </c>
      <c r="F104" s="200" t="s">
        <v>1628</v>
      </c>
      <c r="G104" s="198"/>
      <c r="H104" s="198"/>
      <c r="I104" s="201"/>
      <c r="J104" s="202">
        <f>BK104</f>
        <v>0</v>
      </c>
      <c r="K104" s="198"/>
      <c r="L104" s="203"/>
      <c r="M104" s="204"/>
      <c r="N104" s="205"/>
      <c r="O104" s="205"/>
      <c r="P104" s="206">
        <f>P105</f>
        <v>0</v>
      </c>
      <c r="Q104" s="205"/>
      <c r="R104" s="206">
        <f>R105</f>
        <v>0</v>
      </c>
      <c r="S104" s="205"/>
      <c r="T104" s="207">
        <f>T105</f>
        <v>0</v>
      </c>
      <c r="AR104" s="208" t="s">
        <v>214</v>
      </c>
      <c r="AT104" s="209" t="s">
        <v>78</v>
      </c>
      <c r="AU104" s="209" t="s">
        <v>79</v>
      </c>
      <c r="AY104" s="208" t="s">
        <v>194</v>
      </c>
      <c r="BK104" s="210">
        <f>BK105</f>
        <v>0</v>
      </c>
    </row>
    <row r="105" spans="2:63" s="11" customFormat="1" ht="22.8" customHeight="1">
      <c r="B105" s="197"/>
      <c r="C105" s="198"/>
      <c r="D105" s="199" t="s">
        <v>78</v>
      </c>
      <c r="E105" s="211" t="s">
        <v>1693</v>
      </c>
      <c r="F105" s="211" t="s">
        <v>1694</v>
      </c>
      <c r="G105" s="198"/>
      <c r="H105" s="198"/>
      <c r="I105" s="201"/>
      <c r="J105" s="212">
        <f>BK105</f>
        <v>0</v>
      </c>
      <c r="K105" s="198"/>
      <c r="L105" s="203"/>
      <c r="M105" s="204"/>
      <c r="N105" s="205"/>
      <c r="O105" s="205"/>
      <c r="P105" s="206">
        <f>P106</f>
        <v>0</v>
      </c>
      <c r="Q105" s="205"/>
      <c r="R105" s="206">
        <f>R106</f>
        <v>0</v>
      </c>
      <c r="S105" s="205"/>
      <c r="T105" s="207">
        <f>T106</f>
        <v>0</v>
      </c>
      <c r="AR105" s="208" t="s">
        <v>214</v>
      </c>
      <c r="AT105" s="209" t="s">
        <v>78</v>
      </c>
      <c r="AU105" s="209" t="s">
        <v>21</v>
      </c>
      <c r="AY105" s="208" t="s">
        <v>194</v>
      </c>
      <c r="BK105" s="210">
        <f>BK106</f>
        <v>0</v>
      </c>
    </row>
    <row r="106" spans="2:65" s="1" customFormat="1" ht="16.5" customHeight="1">
      <c r="B106" s="40"/>
      <c r="C106" s="213" t="s">
        <v>8</v>
      </c>
      <c r="D106" s="213" t="s">
        <v>196</v>
      </c>
      <c r="E106" s="214" t="s">
        <v>1695</v>
      </c>
      <c r="F106" s="215" t="s">
        <v>1696</v>
      </c>
      <c r="G106" s="216" t="s">
        <v>931</v>
      </c>
      <c r="H106" s="217">
        <v>1</v>
      </c>
      <c r="I106" s="218"/>
      <c r="J106" s="219">
        <f>ROUND(I106*H106,2)</f>
        <v>0</v>
      </c>
      <c r="K106" s="215" t="s">
        <v>1697</v>
      </c>
      <c r="L106" s="45"/>
      <c r="M106" s="282" t="s">
        <v>32</v>
      </c>
      <c r="N106" s="283" t="s">
        <v>51</v>
      </c>
      <c r="O106" s="284"/>
      <c r="P106" s="285">
        <f>O106*H106</f>
        <v>0</v>
      </c>
      <c r="Q106" s="285">
        <v>0</v>
      </c>
      <c r="R106" s="285">
        <f>Q106*H106</f>
        <v>0</v>
      </c>
      <c r="S106" s="285">
        <v>0</v>
      </c>
      <c r="T106" s="286">
        <f>S106*H106</f>
        <v>0</v>
      </c>
      <c r="AR106" s="224" t="s">
        <v>201</v>
      </c>
      <c r="AT106" s="224" t="s">
        <v>196</v>
      </c>
      <c r="AU106" s="224" t="s">
        <v>136</v>
      </c>
      <c r="AY106" s="18" t="s">
        <v>194</v>
      </c>
      <c r="BE106" s="225">
        <f>IF(N106="základní",J106,0)</f>
        <v>0</v>
      </c>
      <c r="BF106" s="225">
        <f>IF(N106="snížená",J106,0)</f>
        <v>0</v>
      </c>
      <c r="BG106" s="225">
        <f>IF(N106="zákl. přenesená",J106,0)</f>
        <v>0</v>
      </c>
      <c r="BH106" s="225">
        <f>IF(N106="sníž. přenesená",J106,0)</f>
        <v>0</v>
      </c>
      <c r="BI106" s="225">
        <f>IF(N106="nulová",J106,0)</f>
        <v>0</v>
      </c>
      <c r="BJ106" s="18" t="s">
        <v>136</v>
      </c>
      <c r="BK106" s="225">
        <f>ROUND(I106*H106,2)</f>
        <v>0</v>
      </c>
      <c r="BL106" s="18" t="s">
        <v>201</v>
      </c>
      <c r="BM106" s="224" t="s">
        <v>1698</v>
      </c>
    </row>
    <row r="107" spans="2:12" s="1" customFormat="1" ht="6.95" customHeight="1">
      <c r="B107" s="60"/>
      <c r="C107" s="61"/>
      <c r="D107" s="61"/>
      <c r="E107" s="61"/>
      <c r="F107" s="61"/>
      <c r="G107" s="61"/>
      <c r="H107" s="61"/>
      <c r="I107" s="163"/>
      <c r="J107" s="61"/>
      <c r="K107" s="61"/>
      <c r="L107" s="45"/>
    </row>
  </sheetData>
  <sheetProtection password="CC35" sheet="1" objects="1" scenarios="1" formatColumns="0" formatRows="0" autoFilter="0"/>
  <autoFilter ref="C84:K10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96</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1699</v>
      </c>
      <c r="F9" s="1"/>
      <c r="G9" s="1"/>
      <c r="H9" s="1"/>
      <c r="I9" s="137"/>
      <c r="L9" s="45"/>
    </row>
    <row r="10" spans="2:12" s="1" customFormat="1" ht="12">
      <c r="B10" s="45"/>
      <c r="I10" s="137"/>
      <c r="L10" s="45"/>
    </row>
    <row r="11" spans="2:12" s="1" customFormat="1" ht="12" customHeight="1">
      <c r="B11" s="45"/>
      <c r="D11" s="135" t="s">
        <v>18</v>
      </c>
      <c r="F11" s="139" t="s">
        <v>32</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ROUND(J91,2)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ROUND((SUM(BE91:BE194)),2)</f>
        <v>0</v>
      </c>
      <c r="I33" s="152">
        <v>0.21</v>
      </c>
      <c r="J33" s="151">
        <f>ROUND(((SUM(BE91:BE194))*I33),2)</f>
        <v>0</v>
      </c>
      <c r="L33" s="45"/>
    </row>
    <row r="34" spans="2:12" s="1" customFormat="1" ht="14.4" customHeight="1">
      <c r="B34" s="45"/>
      <c r="E34" s="135" t="s">
        <v>51</v>
      </c>
      <c r="F34" s="151">
        <f>ROUND((SUM(BF91:BF194)),2)</f>
        <v>0</v>
      </c>
      <c r="I34" s="152">
        <v>0.15</v>
      </c>
      <c r="J34" s="151">
        <f>ROUND(((SUM(BF91:BF194))*I34),2)</f>
        <v>0</v>
      </c>
      <c r="L34" s="45"/>
    </row>
    <row r="35" spans="2:12" s="1" customFormat="1" ht="14.4" customHeight="1" hidden="1">
      <c r="B35" s="45"/>
      <c r="E35" s="135" t="s">
        <v>52</v>
      </c>
      <c r="F35" s="151">
        <f>ROUND((SUM(BG91:BG194)),2)</f>
        <v>0</v>
      </c>
      <c r="I35" s="152">
        <v>0.21</v>
      </c>
      <c r="J35" s="151">
        <f>0</f>
        <v>0</v>
      </c>
      <c r="L35" s="45"/>
    </row>
    <row r="36" spans="2:12" s="1" customFormat="1" ht="14.4" customHeight="1" hidden="1">
      <c r="B36" s="45"/>
      <c r="E36" s="135" t="s">
        <v>53</v>
      </c>
      <c r="F36" s="151">
        <f>ROUND((SUM(BH91:BH194)),2)</f>
        <v>0</v>
      </c>
      <c r="I36" s="152">
        <v>0.15</v>
      </c>
      <c r="J36" s="151">
        <f>0</f>
        <v>0</v>
      </c>
      <c r="L36" s="45"/>
    </row>
    <row r="37" spans="2:12" s="1" customFormat="1" ht="14.4" customHeight="1" hidden="1">
      <c r="B37" s="45"/>
      <c r="E37" s="135" t="s">
        <v>54</v>
      </c>
      <c r="F37" s="151">
        <f>ROUND((SUM(BI91:BI194)),2)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01_D.1.4.2a - Vytápění</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J91</f>
        <v>0</v>
      </c>
      <c r="K59" s="41"/>
      <c r="L59" s="45"/>
      <c r="AU59" s="18" t="s">
        <v>151</v>
      </c>
    </row>
    <row r="60" spans="2:12" s="8" customFormat="1" ht="24.95" customHeight="1">
      <c r="B60" s="173"/>
      <c r="C60" s="174"/>
      <c r="D60" s="175" t="s">
        <v>152</v>
      </c>
      <c r="E60" s="176"/>
      <c r="F60" s="176"/>
      <c r="G60" s="176"/>
      <c r="H60" s="176"/>
      <c r="I60" s="177"/>
      <c r="J60" s="178">
        <f>J92</f>
        <v>0</v>
      </c>
      <c r="K60" s="174"/>
      <c r="L60" s="179"/>
    </row>
    <row r="61" spans="2:12" s="8" customFormat="1" ht="24.95" customHeight="1">
      <c r="B61" s="173"/>
      <c r="C61" s="174"/>
      <c r="D61" s="175" t="s">
        <v>162</v>
      </c>
      <c r="E61" s="176"/>
      <c r="F61" s="176"/>
      <c r="G61" s="176"/>
      <c r="H61" s="176"/>
      <c r="I61" s="177"/>
      <c r="J61" s="178">
        <f>J93</f>
        <v>0</v>
      </c>
      <c r="K61" s="174"/>
      <c r="L61" s="179"/>
    </row>
    <row r="62" spans="2:12" s="9" customFormat="1" ht="19.9" customHeight="1">
      <c r="B62" s="180"/>
      <c r="C62" s="181"/>
      <c r="D62" s="182" t="s">
        <v>165</v>
      </c>
      <c r="E62" s="183"/>
      <c r="F62" s="183"/>
      <c r="G62" s="183"/>
      <c r="H62" s="183"/>
      <c r="I62" s="184"/>
      <c r="J62" s="185">
        <f>J94</f>
        <v>0</v>
      </c>
      <c r="K62" s="181"/>
      <c r="L62" s="186"/>
    </row>
    <row r="63" spans="2:12" s="9" customFormat="1" ht="19.9" customHeight="1">
      <c r="B63" s="180"/>
      <c r="C63" s="181"/>
      <c r="D63" s="182" t="s">
        <v>1309</v>
      </c>
      <c r="E63" s="183"/>
      <c r="F63" s="183"/>
      <c r="G63" s="183"/>
      <c r="H63" s="183"/>
      <c r="I63" s="184"/>
      <c r="J63" s="185">
        <f>J106</f>
        <v>0</v>
      </c>
      <c r="K63" s="181"/>
      <c r="L63" s="186"/>
    </row>
    <row r="64" spans="2:12" s="9" customFormat="1" ht="19.9" customHeight="1">
      <c r="B64" s="180"/>
      <c r="C64" s="181"/>
      <c r="D64" s="182" t="s">
        <v>1700</v>
      </c>
      <c r="E64" s="183"/>
      <c r="F64" s="183"/>
      <c r="G64" s="183"/>
      <c r="H64" s="183"/>
      <c r="I64" s="184"/>
      <c r="J64" s="185">
        <f>J108</f>
        <v>0</v>
      </c>
      <c r="K64" s="181"/>
      <c r="L64" s="186"/>
    </row>
    <row r="65" spans="2:12" s="9" customFormat="1" ht="19.9" customHeight="1">
      <c r="B65" s="180"/>
      <c r="C65" s="181"/>
      <c r="D65" s="182" t="s">
        <v>1310</v>
      </c>
      <c r="E65" s="183"/>
      <c r="F65" s="183"/>
      <c r="G65" s="183"/>
      <c r="H65" s="183"/>
      <c r="I65" s="184"/>
      <c r="J65" s="185">
        <f>J118</f>
        <v>0</v>
      </c>
      <c r="K65" s="181"/>
      <c r="L65" s="186"/>
    </row>
    <row r="66" spans="2:12" s="9" customFormat="1" ht="19.9" customHeight="1">
      <c r="B66" s="180"/>
      <c r="C66" s="181"/>
      <c r="D66" s="182" t="s">
        <v>1701</v>
      </c>
      <c r="E66" s="183"/>
      <c r="F66" s="183"/>
      <c r="G66" s="183"/>
      <c r="H66" s="183"/>
      <c r="I66" s="184"/>
      <c r="J66" s="185">
        <f>J129</f>
        <v>0</v>
      </c>
      <c r="K66" s="181"/>
      <c r="L66" s="186"/>
    </row>
    <row r="67" spans="2:12" s="9" customFormat="1" ht="19.9" customHeight="1">
      <c r="B67" s="180"/>
      <c r="C67" s="181"/>
      <c r="D67" s="182" t="s">
        <v>1702</v>
      </c>
      <c r="E67" s="183"/>
      <c r="F67" s="183"/>
      <c r="G67" s="183"/>
      <c r="H67" s="183"/>
      <c r="I67" s="184"/>
      <c r="J67" s="185">
        <f>J145</f>
        <v>0</v>
      </c>
      <c r="K67" s="181"/>
      <c r="L67" s="186"/>
    </row>
    <row r="68" spans="2:12" s="9" customFormat="1" ht="19.9" customHeight="1">
      <c r="B68" s="180"/>
      <c r="C68" s="181"/>
      <c r="D68" s="182" t="s">
        <v>1703</v>
      </c>
      <c r="E68" s="183"/>
      <c r="F68" s="183"/>
      <c r="G68" s="183"/>
      <c r="H68" s="183"/>
      <c r="I68" s="184"/>
      <c r="J68" s="185">
        <f>J168</f>
        <v>0</v>
      </c>
      <c r="K68" s="181"/>
      <c r="L68" s="186"/>
    </row>
    <row r="69" spans="2:12" s="9" customFormat="1" ht="19.9" customHeight="1">
      <c r="B69" s="180"/>
      <c r="C69" s="181"/>
      <c r="D69" s="182" t="s">
        <v>176</v>
      </c>
      <c r="E69" s="183"/>
      <c r="F69" s="183"/>
      <c r="G69" s="183"/>
      <c r="H69" s="183"/>
      <c r="I69" s="184"/>
      <c r="J69" s="185">
        <f>J187</f>
        <v>0</v>
      </c>
      <c r="K69" s="181"/>
      <c r="L69" s="186"/>
    </row>
    <row r="70" spans="2:12" s="8" customFormat="1" ht="24.95" customHeight="1">
      <c r="B70" s="173"/>
      <c r="C70" s="174"/>
      <c r="D70" s="175" t="s">
        <v>1311</v>
      </c>
      <c r="E70" s="176"/>
      <c r="F70" s="176"/>
      <c r="G70" s="176"/>
      <c r="H70" s="176"/>
      <c r="I70" s="177"/>
      <c r="J70" s="178">
        <f>J192</f>
        <v>0</v>
      </c>
      <c r="K70" s="174"/>
      <c r="L70" s="179"/>
    </row>
    <row r="71" spans="2:12" s="9" customFormat="1" ht="19.9" customHeight="1">
      <c r="B71" s="180"/>
      <c r="C71" s="181"/>
      <c r="D71" s="182" t="s">
        <v>1649</v>
      </c>
      <c r="E71" s="183"/>
      <c r="F71" s="183"/>
      <c r="G71" s="183"/>
      <c r="H71" s="183"/>
      <c r="I71" s="184"/>
      <c r="J71" s="185">
        <f>J193</f>
        <v>0</v>
      </c>
      <c r="K71" s="181"/>
      <c r="L71" s="186"/>
    </row>
    <row r="72" spans="2:12" s="1" customFormat="1" ht="21.8" customHeight="1">
      <c r="B72" s="40"/>
      <c r="C72" s="41"/>
      <c r="D72" s="41"/>
      <c r="E72" s="41"/>
      <c r="F72" s="41"/>
      <c r="G72" s="41"/>
      <c r="H72" s="41"/>
      <c r="I72" s="137"/>
      <c r="J72" s="41"/>
      <c r="K72" s="41"/>
      <c r="L72" s="45"/>
    </row>
    <row r="73" spans="2:12" s="1" customFormat="1" ht="6.95" customHeight="1">
      <c r="B73" s="60"/>
      <c r="C73" s="61"/>
      <c r="D73" s="61"/>
      <c r="E73" s="61"/>
      <c r="F73" s="61"/>
      <c r="G73" s="61"/>
      <c r="H73" s="61"/>
      <c r="I73" s="163"/>
      <c r="J73" s="61"/>
      <c r="K73" s="61"/>
      <c r="L73" s="45"/>
    </row>
    <row r="77" spans="2:12" s="1" customFormat="1" ht="6.95" customHeight="1">
      <c r="B77" s="62"/>
      <c r="C77" s="63"/>
      <c r="D77" s="63"/>
      <c r="E77" s="63"/>
      <c r="F77" s="63"/>
      <c r="G77" s="63"/>
      <c r="H77" s="63"/>
      <c r="I77" s="166"/>
      <c r="J77" s="63"/>
      <c r="K77" s="63"/>
      <c r="L77" s="45"/>
    </row>
    <row r="78" spans="2:12" s="1" customFormat="1" ht="24.95" customHeight="1">
      <c r="B78" s="40"/>
      <c r="C78" s="24" t="s">
        <v>179</v>
      </c>
      <c r="D78" s="41"/>
      <c r="E78" s="41"/>
      <c r="F78" s="41"/>
      <c r="G78" s="41"/>
      <c r="H78" s="41"/>
      <c r="I78" s="137"/>
      <c r="J78" s="41"/>
      <c r="K78" s="41"/>
      <c r="L78" s="45"/>
    </row>
    <row r="79" spans="2:12" s="1" customFormat="1" ht="6.95" customHeight="1">
      <c r="B79" s="40"/>
      <c r="C79" s="41"/>
      <c r="D79" s="41"/>
      <c r="E79" s="41"/>
      <c r="F79" s="41"/>
      <c r="G79" s="41"/>
      <c r="H79" s="41"/>
      <c r="I79" s="137"/>
      <c r="J79" s="41"/>
      <c r="K79" s="41"/>
      <c r="L79" s="45"/>
    </row>
    <row r="80" spans="2:12" s="1" customFormat="1" ht="12" customHeight="1">
      <c r="B80" s="40"/>
      <c r="C80" s="33" t="s">
        <v>16</v>
      </c>
      <c r="D80" s="41"/>
      <c r="E80" s="41"/>
      <c r="F80" s="41"/>
      <c r="G80" s="41"/>
      <c r="H80" s="41"/>
      <c r="I80" s="137"/>
      <c r="J80" s="41"/>
      <c r="K80" s="41"/>
      <c r="L80" s="45"/>
    </row>
    <row r="81" spans="2:12" s="1" customFormat="1" ht="16.5" customHeight="1">
      <c r="B81" s="40"/>
      <c r="C81" s="41"/>
      <c r="D81" s="41"/>
      <c r="E81" s="167" t="str">
        <f>E7</f>
        <v>TRANSFORMACE DOMOV HÁJ II.</v>
      </c>
      <c r="F81" s="33"/>
      <c r="G81" s="33"/>
      <c r="H81" s="33"/>
      <c r="I81" s="137"/>
      <c r="J81" s="41"/>
      <c r="K81" s="41"/>
      <c r="L81" s="45"/>
    </row>
    <row r="82" spans="2:12" s="1" customFormat="1" ht="12" customHeight="1">
      <c r="B82" s="40"/>
      <c r="C82" s="33" t="s">
        <v>146</v>
      </c>
      <c r="D82" s="41"/>
      <c r="E82" s="41"/>
      <c r="F82" s="41"/>
      <c r="G82" s="41"/>
      <c r="H82" s="41"/>
      <c r="I82" s="137"/>
      <c r="J82" s="41"/>
      <c r="K82" s="41"/>
      <c r="L82" s="45"/>
    </row>
    <row r="83" spans="2:12" s="1" customFormat="1" ht="16.5" customHeight="1">
      <c r="B83" s="40"/>
      <c r="C83" s="41"/>
      <c r="D83" s="41"/>
      <c r="E83" s="70" t="str">
        <f>E9</f>
        <v>SO 01_D.1.4.2a - Vytápění</v>
      </c>
      <c r="F83" s="41"/>
      <c r="G83" s="41"/>
      <c r="H83" s="41"/>
      <c r="I83" s="137"/>
      <c r="J83" s="41"/>
      <c r="K83" s="41"/>
      <c r="L83" s="45"/>
    </row>
    <row r="84" spans="2:12" s="1" customFormat="1" ht="6.95" customHeight="1">
      <c r="B84" s="40"/>
      <c r="C84" s="41"/>
      <c r="D84" s="41"/>
      <c r="E84" s="41"/>
      <c r="F84" s="41"/>
      <c r="G84" s="41"/>
      <c r="H84" s="41"/>
      <c r="I84" s="137"/>
      <c r="J84" s="41"/>
      <c r="K84" s="41"/>
      <c r="L84" s="45"/>
    </row>
    <row r="85" spans="2:12" s="1" customFormat="1" ht="12" customHeight="1">
      <c r="B85" s="40"/>
      <c r="C85" s="33" t="s">
        <v>22</v>
      </c>
      <c r="D85" s="41"/>
      <c r="E85" s="41"/>
      <c r="F85" s="28" t="str">
        <f>F12</f>
        <v>Ledeč nad Sázavou</v>
      </c>
      <c r="G85" s="41"/>
      <c r="H85" s="41"/>
      <c r="I85" s="140" t="s">
        <v>24</v>
      </c>
      <c r="J85" s="73" t="str">
        <f>IF(J12="","",J12)</f>
        <v>1. 5. 2017</v>
      </c>
      <c r="K85" s="41"/>
      <c r="L85" s="45"/>
    </row>
    <row r="86" spans="2:12" s="1" customFormat="1" ht="6.95" customHeight="1">
      <c r="B86" s="40"/>
      <c r="C86" s="41"/>
      <c r="D86" s="41"/>
      <c r="E86" s="41"/>
      <c r="F86" s="41"/>
      <c r="G86" s="41"/>
      <c r="H86" s="41"/>
      <c r="I86" s="137"/>
      <c r="J86" s="41"/>
      <c r="K86" s="41"/>
      <c r="L86" s="45"/>
    </row>
    <row r="87" spans="2:12" s="1" customFormat="1" ht="15.15" customHeight="1">
      <c r="B87" s="40"/>
      <c r="C87" s="33" t="s">
        <v>30</v>
      </c>
      <c r="D87" s="41"/>
      <c r="E87" s="41"/>
      <c r="F87" s="28" t="str">
        <f>E15</f>
        <v>Kraj Vysočina, Žižkova 57</v>
      </c>
      <c r="G87" s="41"/>
      <c r="H87" s="41"/>
      <c r="I87" s="140" t="s">
        <v>37</v>
      </c>
      <c r="J87" s="38" t="str">
        <f>E21</f>
        <v>Miroslav Vorel, DiS</v>
      </c>
      <c r="K87" s="41"/>
      <c r="L87" s="45"/>
    </row>
    <row r="88" spans="2:12" s="1" customFormat="1" ht="27.9" customHeight="1">
      <c r="B88" s="40"/>
      <c r="C88" s="33" t="s">
        <v>35</v>
      </c>
      <c r="D88" s="41"/>
      <c r="E88" s="41"/>
      <c r="F88" s="28" t="str">
        <f>IF(E18="","",E18)</f>
        <v>Vyplň údaj</v>
      </c>
      <c r="G88" s="41"/>
      <c r="H88" s="41"/>
      <c r="I88" s="140" t="s">
        <v>40</v>
      </c>
      <c r="J88" s="38" t="str">
        <f>E24</f>
        <v>Ing. arch, Martin Jirovský</v>
      </c>
      <c r="K88" s="41"/>
      <c r="L88" s="45"/>
    </row>
    <row r="89" spans="2:12" s="1" customFormat="1" ht="10.3" customHeight="1">
      <c r="B89" s="40"/>
      <c r="C89" s="41"/>
      <c r="D89" s="41"/>
      <c r="E89" s="41"/>
      <c r="F89" s="41"/>
      <c r="G89" s="41"/>
      <c r="H89" s="41"/>
      <c r="I89" s="137"/>
      <c r="J89" s="41"/>
      <c r="K89" s="41"/>
      <c r="L89" s="45"/>
    </row>
    <row r="90" spans="2:20" s="10" customFormat="1" ht="29.25" customHeight="1">
      <c r="B90" s="187"/>
      <c r="C90" s="188" t="s">
        <v>180</v>
      </c>
      <c r="D90" s="189" t="s">
        <v>64</v>
      </c>
      <c r="E90" s="189" t="s">
        <v>60</v>
      </c>
      <c r="F90" s="189" t="s">
        <v>61</v>
      </c>
      <c r="G90" s="189" t="s">
        <v>181</v>
      </c>
      <c r="H90" s="189" t="s">
        <v>182</v>
      </c>
      <c r="I90" s="190" t="s">
        <v>183</v>
      </c>
      <c r="J90" s="189" t="s">
        <v>150</v>
      </c>
      <c r="K90" s="191" t="s">
        <v>184</v>
      </c>
      <c r="L90" s="192"/>
      <c r="M90" s="93" t="s">
        <v>32</v>
      </c>
      <c r="N90" s="94" t="s">
        <v>49</v>
      </c>
      <c r="O90" s="94" t="s">
        <v>185</v>
      </c>
      <c r="P90" s="94" t="s">
        <v>186</v>
      </c>
      <c r="Q90" s="94" t="s">
        <v>187</v>
      </c>
      <c r="R90" s="94" t="s">
        <v>188</v>
      </c>
      <c r="S90" s="94" t="s">
        <v>189</v>
      </c>
      <c r="T90" s="95" t="s">
        <v>190</v>
      </c>
    </row>
    <row r="91" spans="2:63" s="1" customFormat="1" ht="22.8" customHeight="1">
      <c r="B91" s="40"/>
      <c r="C91" s="100" t="s">
        <v>191</v>
      </c>
      <c r="D91" s="41"/>
      <c r="E91" s="41"/>
      <c r="F91" s="41"/>
      <c r="G91" s="41"/>
      <c r="H91" s="41"/>
      <c r="I91" s="137"/>
      <c r="J91" s="193">
        <f>BK91</f>
        <v>0</v>
      </c>
      <c r="K91" s="41"/>
      <c r="L91" s="45"/>
      <c r="M91" s="96"/>
      <c r="N91" s="97"/>
      <c r="O91" s="97"/>
      <c r="P91" s="194">
        <f>P92+P93+P192</f>
        <v>0</v>
      </c>
      <c r="Q91" s="97"/>
      <c r="R91" s="194">
        <f>R92+R93+R192</f>
        <v>2.4657200000000006</v>
      </c>
      <c r="S91" s="97"/>
      <c r="T91" s="195">
        <f>T92+T93+T192</f>
        <v>0</v>
      </c>
      <c r="AT91" s="18" t="s">
        <v>78</v>
      </c>
      <c r="AU91" s="18" t="s">
        <v>151</v>
      </c>
      <c r="BK91" s="196">
        <f>BK92+BK93+BK192</f>
        <v>0</v>
      </c>
    </row>
    <row r="92" spans="2:63" s="11" customFormat="1" ht="25.9" customHeight="1">
      <c r="B92" s="197"/>
      <c r="C92" s="198"/>
      <c r="D92" s="199" t="s">
        <v>78</v>
      </c>
      <c r="E92" s="200" t="s">
        <v>192</v>
      </c>
      <c r="F92" s="200" t="s">
        <v>193</v>
      </c>
      <c r="G92" s="198"/>
      <c r="H92" s="198"/>
      <c r="I92" s="201"/>
      <c r="J92" s="202">
        <f>BK92</f>
        <v>0</v>
      </c>
      <c r="K92" s="198"/>
      <c r="L92" s="203"/>
      <c r="M92" s="204"/>
      <c r="N92" s="205"/>
      <c r="O92" s="205"/>
      <c r="P92" s="206">
        <v>0</v>
      </c>
      <c r="Q92" s="205"/>
      <c r="R92" s="206">
        <v>0</v>
      </c>
      <c r="S92" s="205"/>
      <c r="T92" s="207">
        <v>0</v>
      </c>
      <c r="AR92" s="208" t="s">
        <v>21</v>
      </c>
      <c r="AT92" s="209" t="s">
        <v>78</v>
      </c>
      <c r="AU92" s="209" t="s">
        <v>79</v>
      </c>
      <c r="AY92" s="208" t="s">
        <v>194</v>
      </c>
      <c r="BK92" s="210">
        <v>0</v>
      </c>
    </row>
    <row r="93" spans="2:63" s="11" customFormat="1" ht="25.9" customHeight="1">
      <c r="B93" s="197"/>
      <c r="C93" s="198"/>
      <c r="D93" s="199" t="s">
        <v>78</v>
      </c>
      <c r="E93" s="200" t="s">
        <v>681</v>
      </c>
      <c r="F93" s="200" t="s">
        <v>682</v>
      </c>
      <c r="G93" s="198"/>
      <c r="H93" s="198"/>
      <c r="I93" s="201"/>
      <c r="J93" s="202">
        <f>BK93</f>
        <v>0</v>
      </c>
      <c r="K93" s="198"/>
      <c r="L93" s="203"/>
      <c r="M93" s="204"/>
      <c r="N93" s="205"/>
      <c r="O93" s="205"/>
      <c r="P93" s="206">
        <f>P94+P106+P108+P118+P129+P145+P168+P187</f>
        <v>0</v>
      </c>
      <c r="Q93" s="205"/>
      <c r="R93" s="206">
        <f>R94+R106+R108+R118+R129+R145+R168+R187</f>
        <v>2.4657200000000006</v>
      </c>
      <c r="S93" s="205"/>
      <c r="T93" s="207">
        <f>T94+T106+T108+T118+T129+T145+T168+T187</f>
        <v>0</v>
      </c>
      <c r="AR93" s="208" t="s">
        <v>136</v>
      </c>
      <c r="AT93" s="209" t="s">
        <v>78</v>
      </c>
      <c r="AU93" s="209" t="s">
        <v>79</v>
      </c>
      <c r="AY93" s="208" t="s">
        <v>194</v>
      </c>
      <c r="BK93" s="210">
        <f>BK94+BK106+BK108+BK118+BK129+BK145+BK168+BK187</f>
        <v>0</v>
      </c>
    </row>
    <row r="94" spans="2:63" s="11" customFormat="1" ht="22.8" customHeight="1">
      <c r="B94" s="197"/>
      <c r="C94" s="198"/>
      <c r="D94" s="199" t="s">
        <v>78</v>
      </c>
      <c r="E94" s="211" t="s">
        <v>767</v>
      </c>
      <c r="F94" s="211" t="s">
        <v>768</v>
      </c>
      <c r="G94" s="198"/>
      <c r="H94" s="198"/>
      <c r="I94" s="201"/>
      <c r="J94" s="212">
        <f>BK94</f>
        <v>0</v>
      </c>
      <c r="K94" s="198"/>
      <c r="L94" s="203"/>
      <c r="M94" s="204"/>
      <c r="N94" s="205"/>
      <c r="O94" s="205"/>
      <c r="P94" s="206">
        <f>SUM(P95:P105)</f>
        <v>0</v>
      </c>
      <c r="Q94" s="205"/>
      <c r="R94" s="206">
        <f>SUM(R95:R105)</f>
        <v>0.02959</v>
      </c>
      <c r="S94" s="205"/>
      <c r="T94" s="207">
        <f>SUM(T95:T105)</f>
        <v>0</v>
      </c>
      <c r="AR94" s="208" t="s">
        <v>136</v>
      </c>
      <c r="AT94" s="209" t="s">
        <v>78</v>
      </c>
      <c r="AU94" s="209" t="s">
        <v>21</v>
      </c>
      <c r="AY94" s="208" t="s">
        <v>194</v>
      </c>
      <c r="BK94" s="210">
        <f>SUM(BK95:BK105)</f>
        <v>0</v>
      </c>
    </row>
    <row r="95" spans="2:65" s="1" customFormat="1" ht="36" customHeight="1">
      <c r="B95" s="40"/>
      <c r="C95" s="213" t="s">
        <v>21</v>
      </c>
      <c r="D95" s="213" t="s">
        <v>196</v>
      </c>
      <c r="E95" s="214" t="s">
        <v>1704</v>
      </c>
      <c r="F95" s="215" t="s">
        <v>1705</v>
      </c>
      <c r="G95" s="216" t="s">
        <v>262</v>
      </c>
      <c r="H95" s="217">
        <v>50</v>
      </c>
      <c r="I95" s="218"/>
      <c r="J95" s="219">
        <f>ROUND(I95*H95,2)</f>
        <v>0</v>
      </c>
      <c r="K95" s="215" t="s">
        <v>200</v>
      </c>
      <c r="L95" s="45"/>
      <c r="M95" s="220" t="s">
        <v>32</v>
      </c>
      <c r="N95" s="221" t="s">
        <v>51</v>
      </c>
      <c r="O95" s="85"/>
      <c r="P95" s="222">
        <f>O95*H95</f>
        <v>0</v>
      </c>
      <c r="Q95" s="222">
        <v>0.00019</v>
      </c>
      <c r="R95" s="222">
        <f>Q95*H95</f>
        <v>0.0095</v>
      </c>
      <c r="S95" s="222">
        <v>0</v>
      </c>
      <c r="T95" s="223">
        <f>S95*H95</f>
        <v>0</v>
      </c>
      <c r="AR95" s="224" t="s">
        <v>267</v>
      </c>
      <c r="AT95" s="224" t="s">
        <v>196</v>
      </c>
      <c r="AU95" s="224" t="s">
        <v>136</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267</v>
      </c>
      <c r="BM95" s="224" t="s">
        <v>1706</v>
      </c>
    </row>
    <row r="96" spans="2:65" s="1" customFormat="1" ht="16.5" customHeight="1">
      <c r="B96" s="40"/>
      <c r="C96" s="226" t="s">
        <v>136</v>
      </c>
      <c r="D96" s="226" t="s">
        <v>249</v>
      </c>
      <c r="E96" s="227" t="s">
        <v>1707</v>
      </c>
      <c r="F96" s="228" t="s">
        <v>1708</v>
      </c>
      <c r="G96" s="229" t="s">
        <v>262</v>
      </c>
      <c r="H96" s="230">
        <v>50</v>
      </c>
      <c r="I96" s="231"/>
      <c r="J96" s="232">
        <f>ROUND(I96*H96,2)</f>
        <v>0</v>
      </c>
      <c r="K96" s="228" t="s">
        <v>200</v>
      </c>
      <c r="L96" s="233"/>
      <c r="M96" s="234" t="s">
        <v>32</v>
      </c>
      <c r="N96" s="235" t="s">
        <v>51</v>
      </c>
      <c r="O96" s="85"/>
      <c r="P96" s="222">
        <f>O96*H96</f>
        <v>0</v>
      </c>
      <c r="Q96" s="222">
        <v>0.00027</v>
      </c>
      <c r="R96" s="222">
        <f>Q96*H96</f>
        <v>0.0135</v>
      </c>
      <c r="S96" s="222">
        <v>0</v>
      </c>
      <c r="T96" s="223">
        <f>S96*H96</f>
        <v>0</v>
      </c>
      <c r="AR96" s="224" t="s">
        <v>378</v>
      </c>
      <c r="AT96" s="224" t="s">
        <v>249</v>
      </c>
      <c r="AU96" s="224" t="s">
        <v>136</v>
      </c>
      <c r="AY96" s="18" t="s">
        <v>194</v>
      </c>
      <c r="BE96" s="225">
        <f>IF(N96="základní",J96,0)</f>
        <v>0</v>
      </c>
      <c r="BF96" s="225">
        <f>IF(N96="snížená",J96,0)</f>
        <v>0</v>
      </c>
      <c r="BG96" s="225">
        <f>IF(N96="zákl. přenesená",J96,0)</f>
        <v>0</v>
      </c>
      <c r="BH96" s="225">
        <f>IF(N96="sníž. přenesená",J96,0)</f>
        <v>0</v>
      </c>
      <c r="BI96" s="225">
        <f>IF(N96="nulová",J96,0)</f>
        <v>0</v>
      </c>
      <c r="BJ96" s="18" t="s">
        <v>136</v>
      </c>
      <c r="BK96" s="225">
        <f>ROUND(I96*H96,2)</f>
        <v>0</v>
      </c>
      <c r="BL96" s="18" t="s">
        <v>267</v>
      </c>
      <c r="BM96" s="224" t="s">
        <v>1709</v>
      </c>
    </row>
    <row r="97" spans="2:65" s="1" customFormat="1" ht="24" customHeight="1">
      <c r="B97" s="40"/>
      <c r="C97" s="213" t="s">
        <v>207</v>
      </c>
      <c r="D97" s="213" t="s">
        <v>196</v>
      </c>
      <c r="E97" s="214" t="s">
        <v>1710</v>
      </c>
      <c r="F97" s="215" t="s">
        <v>1711</v>
      </c>
      <c r="G97" s="216" t="s">
        <v>262</v>
      </c>
      <c r="H97" s="217">
        <v>156</v>
      </c>
      <c r="I97" s="218"/>
      <c r="J97" s="219">
        <f>ROUND(I97*H97,2)</f>
        <v>0</v>
      </c>
      <c r="K97" s="215" t="s">
        <v>200</v>
      </c>
      <c r="L97" s="45"/>
      <c r="M97" s="220" t="s">
        <v>32</v>
      </c>
      <c r="N97" s="221" t="s">
        <v>51</v>
      </c>
      <c r="O97" s="85"/>
      <c r="P97" s="222">
        <f>O97*H97</f>
        <v>0</v>
      </c>
      <c r="Q97" s="222">
        <v>0</v>
      </c>
      <c r="R97" s="222">
        <f>Q97*H97</f>
        <v>0</v>
      </c>
      <c r="S97" s="222">
        <v>0</v>
      </c>
      <c r="T97" s="223">
        <f>S97*H97</f>
        <v>0</v>
      </c>
      <c r="AR97" s="224" t="s">
        <v>267</v>
      </c>
      <c r="AT97" s="224" t="s">
        <v>196</v>
      </c>
      <c r="AU97" s="224" t="s">
        <v>136</v>
      </c>
      <c r="AY97" s="18" t="s">
        <v>194</v>
      </c>
      <c r="BE97" s="225">
        <f>IF(N97="základní",J97,0)</f>
        <v>0</v>
      </c>
      <c r="BF97" s="225">
        <f>IF(N97="snížená",J97,0)</f>
        <v>0</v>
      </c>
      <c r="BG97" s="225">
        <f>IF(N97="zákl. přenesená",J97,0)</f>
        <v>0</v>
      </c>
      <c r="BH97" s="225">
        <f>IF(N97="sníž. přenesená",J97,0)</f>
        <v>0</v>
      </c>
      <c r="BI97" s="225">
        <f>IF(N97="nulová",J97,0)</f>
        <v>0</v>
      </c>
      <c r="BJ97" s="18" t="s">
        <v>136</v>
      </c>
      <c r="BK97" s="225">
        <f>ROUND(I97*H97,2)</f>
        <v>0</v>
      </c>
      <c r="BL97" s="18" t="s">
        <v>267</v>
      </c>
      <c r="BM97" s="224" t="s">
        <v>1712</v>
      </c>
    </row>
    <row r="98" spans="2:65" s="1" customFormat="1" ht="16.5" customHeight="1">
      <c r="B98" s="40"/>
      <c r="C98" s="226" t="s">
        <v>201</v>
      </c>
      <c r="D98" s="226" t="s">
        <v>249</v>
      </c>
      <c r="E98" s="227" t="s">
        <v>1713</v>
      </c>
      <c r="F98" s="228" t="s">
        <v>1714</v>
      </c>
      <c r="G98" s="229" t="s">
        <v>262</v>
      </c>
      <c r="H98" s="230">
        <v>70</v>
      </c>
      <c r="I98" s="231"/>
      <c r="J98" s="232">
        <f>ROUND(I98*H98,2)</f>
        <v>0</v>
      </c>
      <c r="K98" s="228" t="s">
        <v>200</v>
      </c>
      <c r="L98" s="233"/>
      <c r="M98" s="234" t="s">
        <v>32</v>
      </c>
      <c r="N98" s="235" t="s">
        <v>51</v>
      </c>
      <c r="O98" s="85"/>
      <c r="P98" s="222">
        <f>O98*H98</f>
        <v>0</v>
      </c>
      <c r="Q98" s="222">
        <v>3E-05</v>
      </c>
      <c r="R98" s="222">
        <f>Q98*H98</f>
        <v>0.0021</v>
      </c>
      <c r="S98" s="222">
        <v>0</v>
      </c>
      <c r="T98" s="223">
        <f>S98*H98</f>
        <v>0</v>
      </c>
      <c r="AR98" s="224" t="s">
        <v>378</v>
      </c>
      <c r="AT98" s="224" t="s">
        <v>249</v>
      </c>
      <c r="AU98" s="224" t="s">
        <v>136</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267</v>
      </c>
      <c r="BM98" s="224" t="s">
        <v>1715</v>
      </c>
    </row>
    <row r="99" spans="2:65" s="1" customFormat="1" ht="16.5" customHeight="1">
      <c r="B99" s="40"/>
      <c r="C99" s="226" t="s">
        <v>214</v>
      </c>
      <c r="D99" s="226" t="s">
        <v>249</v>
      </c>
      <c r="E99" s="227" t="s">
        <v>1716</v>
      </c>
      <c r="F99" s="228" t="s">
        <v>1717</v>
      </c>
      <c r="G99" s="229" t="s">
        <v>262</v>
      </c>
      <c r="H99" s="230">
        <v>15</v>
      </c>
      <c r="I99" s="231"/>
      <c r="J99" s="232">
        <f>ROUND(I99*H99,2)</f>
        <v>0</v>
      </c>
      <c r="K99" s="228" t="s">
        <v>200</v>
      </c>
      <c r="L99" s="233"/>
      <c r="M99" s="234" t="s">
        <v>32</v>
      </c>
      <c r="N99" s="235" t="s">
        <v>51</v>
      </c>
      <c r="O99" s="85"/>
      <c r="P99" s="222">
        <f>O99*H99</f>
        <v>0</v>
      </c>
      <c r="Q99" s="222">
        <v>4E-05</v>
      </c>
      <c r="R99" s="222">
        <f>Q99*H99</f>
        <v>0.0006000000000000001</v>
      </c>
      <c r="S99" s="222">
        <v>0</v>
      </c>
      <c r="T99" s="223">
        <f>S99*H99</f>
        <v>0</v>
      </c>
      <c r="AR99" s="224" t="s">
        <v>378</v>
      </c>
      <c r="AT99" s="224" t="s">
        <v>249</v>
      </c>
      <c r="AU99" s="224" t="s">
        <v>136</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267</v>
      </c>
      <c r="BM99" s="224" t="s">
        <v>1718</v>
      </c>
    </row>
    <row r="100" spans="2:65" s="1" customFormat="1" ht="16.5" customHeight="1">
      <c r="B100" s="40"/>
      <c r="C100" s="226" t="s">
        <v>219</v>
      </c>
      <c r="D100" s="226" t="s">
        <v>249</v>
      </c>
      <c r="E100" s="227" t="s">
        <v>1719</v>
      </c>
      <c r="F100" s="228" t="s">
        <v>1720</v>
      </c>
      <c r="G100" s="229" t="s">
        <v>262</v>
      </c>
      <c r="H100" s="230">
        <v>6</v>
      </c>
      <c r="I100" s="231"/>
      <c r="J100" s="232">
        <f>ROUND(I100*H100,2)</f>
        <v>0</v>
      </c>
      <c r="K100" s="228" t="s">
        <v>200</v>
      </c>
      <c r="L100" s="233"/>
      <c r="M100" s="234" t="s">
        <v>32</v>
      </c>
      <c r="N100" s="235" t="s">
        <v>51</v>
      </c>
      <c r="O100" s="85"/>
      <c r="P100" s="222">
        <f>O100*H100</f>
        <v>0</v>
      </c>
      <c r="Q100" s="222">
        <v>4E-05</v>
      </c>
      <c r="R100" s="222">
        <f>Q100*H100</f>
        <v>0.00024000000000000003</v>
      </c>
      <c r="S100" s="222">
        <v>0</v>
      </c>
      <c r="T100" s="223">
        <f>S100*H100</f>
        <v>0</v>
      </c>
      <c r="AR100" s="224" t="s">
        <v>378</v>
      </c>
      <c r="AT100" s="224" t="s">
        <v>249</v>
      </c>
      <c r="AU100" s="224" t="s">
        <v>136</v>
      </c>
      <c r="AY100" s="18" t="s">
        <v>194</v>
      </c>
      <c r="BE100" s="225">
        <f>IF(N100="základní",J100,0)</f>
        <v>0</v>
      </c>
      <c r="BF100" s="225">
        <f>IF(N100="snížená",J100,0)</f>
        <v>0</v>
      </c>
      <c r="BG100" s="225">
        <f>IF(N100="zákl. přenesená",J100,0)</f>
        <v>0</v>
      </c>
      <c r="BH100" s="225">
        <f>IF(N100="sníž. přenesená",J100,0)</f>
        <v>0</v>
      </c>
      <c r="BI100" s="225">
        <f>IF(N100="nulová",J100,0)</f>
        <v>0</v>
      </c>
      <c r="BJ100" s="18" t="s">
        <v>136</v>
      </c>
      <c r="BK100" s="225">
        <f>ROUND(I100*H100,2)</f>
        <v>0</v>
      </c>
      <c r="BL100" s="18" t="s">
        <v>267</v>
      </c>
      <c r="BM100" s="224" t="s">
        <v>1721</v>
      </c>
    </row>
    <row r="101" spans="2:65" s="1" customFormat="1" ht="16.5" customHeight="1">
      <c r="B101" s="40"/>
      <c r="C101" s="226" t="s">
        <v>223</v>
      </c>
      <c r="D101" s="226" t="s">
        <v>249</v>
      </c>
      <c r="E101" s="227" t="s">
        <v>1722</v>
      </c>
      <c r="F101" s="228" t="s">
        <v>1723</v>
      </c>
      <c r="G101" s="229" t="s">
        <v>262</v>
      </c>
      <c r="H101" s="230">
        <v>35</v>
      </c>
      <c r="I101" s="231"/>
      <c r="J101" s="232">
        <f>ROUND(I101*H101,2)</f>
        <v>0</v>
      </c>
      <c r="K101" s="228" t="s">
        <v>200</v>
      </c>
      <c r="L101" s="233"/>
      <c r="M101" s="234" t="s">
        <v>32</v>
      </c>
      <c r="N101" s="235" t="s">
        <v>51</v>
      </c>
      <c r="O101" s="85"/>
      <c r="P101" s="222">
        <f>O101*H101</f>
        <v>0</v>
      </c>
      <c r="Q101" s="222">
        <v>5E-05</v>
      </c>
      <c r="R101" s="222">
        <f>Q101*H101</f>
        <v>0.00175</v>
      </c>
      <c r="S101" s="222">
        <v>0</v>
      </c>
      <c r="T101" s="223">
        <f>S101*H101</f>
        <v>0</v>
      </c>
      <c r="AR101" s="224" t="s">
        <v>378</v>
      </c>
      <c r="AT101" s="224" t="s">
        <v>249</v>
      </c>
      <c r="AU101" s="224" t="s">
        <v>136</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267</v>
      </c>
      <c r="BM101" s="224" t="s">
        <v>1724</v>
      </c>
    </row>
    <row r="102" spans="2:65" s="1" customFormat="1" ht="16.5" customHeight="1">
      <c r="B102" s="40"/>
      <c r="C102" s="226" t="s">
        <v>227</v>
      </c>
      <c r="D102" s="226" t="s">
        <v>249</v>
      </c>
      <c r="E102" s="227" t="s">
        <v>1725</v>
      </c>
      <c r="F102" s="228" t="s">
        <v>1726</v>
      </c>
      <c r="G102" s="229" t="s">
        <v>262</v>
      </c>
      <c r="H102" s="230">
        <v>20</v>
      </c>
      <c r="I102" s="231"/>
      <c r="J102" s="232">
        <f>ROUND(I102*H102,2)</f>
        <v>0</v>
      </c>
      <c r="K102" s="228" t="s">
        <v>200</v>
      </c>
      <c r="L102" s="233"/>
      <c r="M102" s="234" t="s">
        <v>32</v>
      </c>
      <c r="N102" s="235" t="s">
        <v>51</v>
      </c>
      <c r="O102" s="85"/>
      <c r="P102" s="222">
        <f>O102*H102</f>
        <v>0</v>
      </c>
      <c r="Q102" s="222">
        <v>6E-05</v>
      </c>
      <c r="R102" s="222">
        <f>Q102*H102</f>
        <v>0.0012000000000000001</v>
      </c>
      <c r="S102" s="222">
        <v>0</v>
      </c>
      <c r="T102" s="223">
        <f>S102*H102</f>
        <v>0</v>
      </c>
      <c r="AR102" s="224" t="s">
        <v>378</v>
      </c>
      <c r="AT102" s="224" t="s">
        <v>249</v>
      </c>
      <c r="AU102" s="224" t="s">
        <v>136</v>
      </c>
      <c r="AY102" s="18" t="s">
        <v>194</v>
      </c>
      <c r="BE102" s="225">
        <f>IF(N102="základní",J102,0)</f>
        <v>0</v>
      </c>
      <c r="BF102" s="225">
        <f>IF(N102="snížená",J102,0)</f>
        <v>0</v>
      </c>
      <c r="BG102" s="225">
        <f>IF(N102="zákl. přenesená",J102,0)</f>
        <v>0</v>
      </c>
      <c r="BH102" s="225">
        <f>IF(N102="sníž. přenesená",J102,0)</f>
        <v>0</v>
      </c>
      <c r="BI102" s="225">
        <f>IF(N102="nulová",J102,0)</f>
        <v>0</v>
      </c>
      <c r="BJ102" s="18" t="s">
        <v>136</v>
      </c>
      <c r="BK102" s="225">
        <f>ROUND(I102*H102,2)</f>
        <v>0</v>
      </c>
      <c r="BL102" s="18" t="s">
        <v>267</v>
      </c>
      <c r="BM102" s="224" t="s">
        <v>1727</v>
      </c>
    </row>
    <row r="103" spans="2:65" s="1" customFormat="1" ht="16.5" customHeight="1">
      <c r="B103" s="40"/>
      <c r="C103" s="226" t="s">
        <v>231</v>
      </c>
      <c r="D103" s="226" t="s">
        <v>249</v>
      </c>
      <c r="E103" s="227" t="s">
        <v>1728</v>
      </c>
      <c r="F103" s="228" t="s">
        <v>1729</v>
      </c>
      <c r="G103" s="229" t="s">
        <v>262</v>
      </c>
      <c r="H103" s="230">
        <v>10</v>
      </c>
      <c r="I103" s="231"/>
      <c r="J103" s="232">
        <f>ROUND(I103*H103,2)</f>
        <v>0</v>
      </c>
      <c r="K103" s="228" t="s">
        <v>200</v>
      </c>
      <c r="L103" s="233"/>
      <c r="M103" s="234" t="s">
        <v>32</v>
      </c>
      <c r="N103" s="235" t="s">
        <v>51</v>
      </c>
      <c r="O103" s="85"/>
      <c r="P103" s="222">
        <f>O103*H103</f>
        <v>0</v>
      </c>
      <c r="Q103" s="222">
        <v>7E-05</v>
      </c>
      <c r="R103" s="222">
        <f>Q103*H103</f>
        <v>0.0006999999999999999</v>
      </c>
      <c r="S103" s="222">
        <v>0</v>
      </c>
      <c r="T103" s="223">
        <f>S103*H103</f>
        <v>0</v>
      </c>
      <c r="AR103" s="224" t="s">
        <v>378</v>
      </c>
      <c r="AT103" s="224" t="s">
        <v>249</v>
      </c>
      <c r="AU103" s="224" t="s">
        <v>136</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267</v>
      </c>
      <c r="BM103" s="224" t="s">
        <v>1730</v>
      </c>
    </row>
    <row r="104" spans="2:65" s="1" customFormat="1" ht="16.5" customHeight="1">
      <c r="B104" s="40"/>
      <c r="C104" s="213" t="s">
        <v>235</v>
      </c>
      <c r="D104" s="213" t="s">
        <v>196</v>
      </c>
      <c r="E104" s="214" t="s">
        <v>1731</v>
      </c>
      <c r="F104" s="215" t="s">
        <v>1732</v>
      </c>
      <c r="G104" s="216" t="s">
        <v>931</v>
      </c>
      <c r="H104" s="217">
        <v>1</v>
      </c>
      <c r="I104" s="218"/>
      <c r="J104" s="219">
        <f>ROUND(I104*H104,2)</f>
        <v>0</v>
      </c>
      <c r="K104" s="215" t="s">
        <v>1406</v>
      </c>
      <c r="L104" s="45"/>
      <c r="M104" s="220" t="s">
        <v>32</v>
      </c>
      <c r="N104" s="221" t="s">
        <v>51</v>
      </c>
      <c r="O104" s="85"/>
      <c r="P104" s="222">
        <f>O104*H104</f>
        <v>0</v>
      </c>
      <c r="Q104" s="222">
        <v>0</v>
      </c>
      <c r="R104" s="222">
        <f>Q104*H104</f>
        <v>0</v>
      </c>
      <c r="S104" s="222">
        <v>0</v>
      </c>
      <c r="T104" s="223">
        <f>S104*H104</f>
        <v>0</v>
      </c>
      <c r="AR104" s="224" t="s">
        <v>267</v>
      </c>
      <c r="AT104" s="224" t="s">
        <v>196</v>
      </c>
      <c r="AU104" s="224" t="s">
        <v>136</v>
      </c>
      <c r="AY104" s="18" t="s">
        <v>194</v>
      </c>
      <c r="BE104" s="225">
        <f>IF(N104="základní",J104,0)</f>
        <v>0</v>
      </c>
      <c r="BF104" s="225">
        <f>IF(N104="snížená",J104,0)</f>
        <v>0</v>
      </c>
      <c r="BG104" s="225">
        <f>IF(N104="zákl. přenesená",J104,0)</f>
        <v>0</v>
      </c>
      <c r="BH104" s="225">
        <f>IF(N104="sníž. přenesená",J104,0)</f>
        <v>0</v>
      </c>
      <c r="BI104" s="225">
        <f>IF(N104="nulová",J104,0)</f>
        <v>0</v>
      </c>
      <c r="BJ104" s="18" t="s">
        <v>136</v>
      </c>
      <c r="BK104" s="225">
        <f>ROUND(I104*H104,2)</f>
        <v>0</v>
      </c>
      <c r="BL104" s="18" t="s">
        <v>267</v>
      </c>
      <c r="BM104" s="224" t="s">
        <v>1733</v>
      </c>
    </row>
    <row r="105" spans="2:65" s="1" customFormat="1" ht="24" customHeight="1">
      <c r="B105" s="40"/>
      <c r="C105" s="213" t="s">
        <v>239</v>
      </c>
      <c r="D105" s="213" t="s">
        <v>196</v>
      </c>
      <c r="E105" s="214" t="s">
        <v>1734</v>
      </c>
      <c r="F105" s="215" t="s">
        <v>1735</v>
      </c>
      <c r="G105" s="216" t="s">
        <v>1682</v>
      </c>
      <c r="H105" s="287"/>
      <c r="I105" s="218"/>
      <c r="J105" s="219">
        <f>ROUND(I105*H105,2)</f>
        <v>0</v>
      </c>
      <c r="K105" s="215" t="s">
        <v>200</v>
      </c>
      <c r="L105" s="45"/>
      <c r="M105" s="220" t="s">
        <v>32</v>
      </c>
      <c r="N105" s="221" t="s">
        <v>51</v>
      </c>
      <c r="O105" s="85"/>
      <c r="P105" s="222">
        <f>O105*H105</f>
        <v>0</v>
      </c>
      <c r="Q105" s="222">
        <v>0</v>
      </c>
      <c r="R105" s="222">
        <f>Q105*H105</f>
        <v>0</v>
      </c>
      <c r="S105" s="222">
        <v>0</v>
      </c>
      <c r="T105" s="223">
        <f>S105*H105</f>
        <v>0</v>
      </c>
      <c r="AR105" s="224" t="s">
        <v>267</v>
      </c>
      <c r="AT105" s="224" t="s">
        <v>196</v>
      </c>
      <c r="AU105" s="224" t="s">
        <v>136</v>
      </c>
      <c r="AY105" s="18" t="s">
        <v>194</v>
      </c>
      <c r="BE105" s="225">
        <f>IF(N105="základní",J105,0)</f>
        <v>0</v>
      </c>
      <c r="BF105" s="225">
        <f>IF(N105="snížená",J105,0)</f>
        <v>0</v>
      </c>
      <c r="BG105" s="225">
        <f>IF(N105="zákl. přenesená",J105,0)</f>
        <v>0</v>
      </c>
      <c r="BH105" s="225">
        <f>IF(N105="sníž. přenesená",J105,0)</f>
        <v>0</v>
      </c>
      <c r="BI105" s="225">
        <f>IF(N105="nulová",J105,0)</f>
        <v>0</v>
      </c>
      <c r="BJ105" s="18" t="s">
        <v>136</v>
      </c>
      <c r="BK105" s="225">
        <f>ROUND(I105*H105,2)</f>
        <v>0</v>
      </c>
      <c r="BL105" s="18" t="s">
        <v>267</v>
      </c>
      <c r="BM105" s="224" t="s">
        <v>1736</v>
      </c>
    </row>
    <row r="106" spans="2:63" s="11" customFormat="1" ht="22.8" customHeight="1">
      <c r="B106" s="197"/>
      <c r="C106" s="198"/>
      <c r="D106" s="199" t="s">
        <v>78</v>
      </c>
      <c r="E106" s="211" t="s">
        <v>1513</v>
      </c>
      <c r="F106" s="211" t="s">
        <v>1514</v>
      </c>
      <c r="G106" s="198"/>
      <c r="H106" s="198"/>
      <c r="I106" s="201"/>
      <c r="J106" s="212">
        <f>BK106</f>
        <v>0</v>
      </c>
      <c r="K106" s="198"/>
      <c r="L106" s="203"/>
      <c r="M106" s="204"/>
      <c r="N106" s="205"/>
      <c r="O106" s="205"/>
      <c r="P106" s="206">
        <f>P107</f>
        <v>0</v>
      </c>
      <c r="Q106" s="205"/>
      <c r="R106" s="206">
        <f>R107</f>
        <v>0.00049</v>
      </c>
      <c r="S106" s="205"/>
      <c r="T106" s="207">
        <f>T107</f>
        <v>0</v>
      </c>
      <c r="AR106" s="208" t="s">
        <v>136</v>
      </c>
      <c r="AT106" s="209" t="s">
        <v>78</v>
      </c>
      <c r="AU106" s="209" t="s">
        <v>21</v>
      </c>
      <c r="AY106" s="208" t="s">
        <v>194</v>
      </c>
      <c r="BK106" s="210">
        <f>BK107</f>
        <v>0</v>
      </c>
    </row>
    <row r="107" spans="2:65" s="1" customFormat="1" ht="16.5" customHeight="1">
      <c r="B107" s="40"/>
      <c r="C107" s="213" t="s">
        <v>244</v>
      </c>
      <c r="D107" s="213" t="s">
        <v>196</v>
      </c>
      <c r="E107" s="214" t="s">
        <v>1737</v>
      </c>
      <c r="F107" s="215" t="s">
        <v>1738</v>
      </c>
      <c r="G107" s="216" t="s">
        <v>205</v>
      </c>
      <c r="H107" s="217">
        <v>7</v>
      </c>
      <c r="I107" s="218"/>
      <c r="J107" s="219">
        <f>ROUND(I107*H107,2)</f>
        <v>0</v>
      </c>
      <c r="K107" s="215" t="s">
        <v>200</v>
      </c>
      <c r="L107" s="45"/>
      <c r="M107" s="220" t="s">
        <v>32</v>
      </c>
      <c r="N107" s="221" t="s">
        <v>51</v>
      </c>
      <c r="O107" s="85"/>
      <c r="P107" s="222">
        <f>O107*H107</f>
        <v>0</v>
      </c>
      <c r="Q107" s="222">
        <v>7E-05</v>
      </c>
      <c r="R107" s="222">
        <f>Q107*H107</f>
        <v>0.00049</v>
      </c>
      <c r="S107" s="222">
        <v>0</v>
      </c>
      <c r="T107" s="223">
        <f>S107*H107</f>
        <v>0</v>
      </c>
      <c r="AR107" s="224" t="s">
        <v>267</v>
      </c>
      <c r="AT107" s="224" t="s">
        <v>196</v>
      </c>
      <c r="AU107" s="224" t="s">
        <v>136</v>
      </c>
      <c r="AY107" s="18" t="s">
        <v>194</v>
      </c>
      <c r="BE107" s="225">
        <f>IF(N107="základní",J107,0)</f>
        <v>0</v>
      </c>
      <c r="BF107" s="225">
        <f>IF(N107="snížená",J107,0)</f>
        <v>0</v>
      </c>
      <c r="BG107" s="225">
        <f>IF(N107="zákl. přenesená",J107,0)</f>
        <v>0</v>
      </c>
      <c r="BH107" s="225">
        <f>IF(N107="sníž. přenesená",J107,0)</f>
        <v>0</v>
      </c>
      <c r="BI107" s="225">
        <f>IF(N107="nulová",J107,0)</f>
        <v>0</v>
      </c>
      <c r="BJ107" s="18" t="s">
        <v>136</v>
      </c>
      <c r="BK107" s="225">
        <f>ROUND(I107*H107,2)</f>
        <v>0</v>
      </c>
      <c r="BL107" s="18" t="s">
        <v>267</v>
      </c>
      <c r="BM107" s="224" t="s">
        <v>1739</v>
      </c>
    </row>
    <row r="108" spans="2:63" s="11" customFormat="1" ht="22.8" customHeight="1">
      <c r="B108" s="197"/>
      <c r="C108" s="198"/>
      <c r="D108" s="199" t="s">
        <v>78</v>
      </c>
      <c r="E108" s="211" t="s">
        <v>1740</v>
      </c>
      <c r="F108" s="211" t="s">
        <v>1741</v>
      </c>
      <c r="G108" s="198"/>
      <c r="H108" s="198"/>
      <c r="I108" s="201"/>
      <c r="J108" s="212">
        <f>BK108</f>
        <v>0</v>
      </c>
      <c r="K108" s="198"/>
      <c r="L108" s="203"/>
      <c r="M108" s="204"/>
      <c r="N108" s="205"/>
      <c r="O108" s="205"/>
      <c r="P108" s="206">
        <f>SUM(P109:P117)</f>
        <v>0</v>
      </c>
      <c r="Q108" s="205"/>
      <c r="R108" s="206">
        <f>SUM(R109:R117)</f>
        <v>0.1545</v>
      </c>
      <c r="S108" s="205"/>
      <c r="T108" s="207">
        <f>SUM(T109:T117)</f>
        <v>0</v>
      </c>
      <c r="AR108" s="208" t="s">
        <v>136</v>
      </c>
      <c r="AT108" s="209" t="s">
        <v>78</v>
      </c>
      <c r="AU108" s="209" t="s">
        <v>21</v>
      </c>
      <c r="AY108" s="208" t="s">
        <v>194</v>
      </c>
      <c r="BK108" s="210">
        <f>SUM(BK109:BK117)</f>
        <v>0</v>
      </c>
    </row>
    <row r="109" spans="2:65" s="1" customFormat="1" ht="24" customHeight="1">
      <c r="B109" s="40"/>
      <c r="C109" s="213" t="s">
        <v>248</v>
      </c>
      <c r="D109" s="213" t="s">
        <v>196</v>
      </c>
      <c r="E109" s="214" t="s">
        <v>1742</v>
      </c>
      <c r="F109" s="215" t="s">
        <v>1743</v>
      </c>
      <c r="G109" s="216" t="s">
        <v>360</v>
      </c>
      <c r="H109" s="217">
        <v>1</v>
      </c>
      <c r="I109" s="218"/>
      <c r="J109" s="219">
        <f>ROUND(I109*H109,2)</f>
        <v>0</v>
      </c>
      <c r="K109" s="215" t="s">
        <v>200</v>
      </c>
      <c r="L109" s="45"/>
      <c r="M109" s="220" t="s">
        <v>32</v>
      </c>
      <c r="N109" s="221" t="s">
        <v>51</v>
      </c>
      <c r="O109" s="85"/>
      <c r="P109" s="222">
        <f>O109*H109</f>
        <v>0</v>
      </c>
      <c r="Q109" s="222">
        <v>0.00255</v>
      </c>
      <c r="R109" s="222">
        <f>Q109*H109</f>
        <v>0.00255</v>
      </c>
      <c r="S109" s="222">
        <v>0</v>
      </c>
      <c r="T109" s="223">
        <f>S109*H109</f>
        <v>0</v>
      </c>
      <c r="AR109" s="224" t="s">
        <v>267</v>
      </c>
      <c r="AT109" s="224" t="s">
        <v>196</v>
      </c>
      <c r="AU109" s="224" t="s">
        <v>136</v>
      </c>
      <c r="AY109" s="18" t="s">
        <v>194</v>
      </c>
      <c r="BE109" s="225">
        <f>IF(N109="základní",J109,0)</f>
        <v>0</v>
      </c>
      <c r="BF109" s="225">
        <f>IF(N109="snížená",J109,0)</f>
        <v>0</v>
      </c>
      <c r="BG109" s="225">
        <f>IF(N109="zákl. přenesená",J109,0)</f>
        <v>0</v>
      </c>
      <c r="BH109" s="225">
        <f>IF(N109="sníž. přenesená",J109,0)</f>
        <v>0</v>
      </c>
      <c r="BI109" s="225">
        <f>IF(N109="nulová",J109,0)</f>
        <v>0</v>
      </c>
      <c r="BJ109" s="18" t="s">
        <v>136</v>
      </c>
      <c r="BK109" s="225">
        <f>ROUND(I109*H109,2)</f>
        <v>0</v>
      </c>
      <c r="BL109" s="18" t="s">
        <v>267</v>
      </c>
      <c r="BM109" s="224" t="s">
        <v>1744</v>
      </c>
    </row>
    <row r="110" spans="2:65" s="1" customFormat="1" ht="16.5" customHeight="1">
      <c r="B110" s="40"/>
      <c r="C110" s="226" t="s">
        <v>254</v>
      </c>
      <c r="D110" s="226" t="s">
        <v>249</v>
      </c>
      <c r="E110" s="227" t="s">
        <v>1745</v>
      </c>
      <c r="F110" s="228" t="s">
        <v>1746</v>
      </c>
      <c r="G110" s="229" t="s">
        <v>205</v>
      </c>
      <c r="H110" s="230">
        <v>1</v>
      </c>
      <c r="I110" s="231"/>
      <c r="J110" s="232">
        <f>ROUND(I110*H110,2)</f>
        <v>0</v>
      </c>
      <c r="K110" s="228" t="s">
        <v>200</v>
      </c>
      <c r="L110" s="233"/>
      <c r="M110" s="234" t="s">
        <v>32</v>
      </c>
      <c r="N110" s="235" t="s">
        <v>51</v>
      </c>
      <c r="O110" s="85"/>
      <c r="P110" s="222">
        <f>O110*H110</f>
        <v>0</v>
      </c>
      <c r="Q110" s="222">
        <v>0.078</v>
      </c>
      <c r="R110" s="222">
        <f>Q110*H110</f>
        <v>0.078</v>
      </c>
      <c r="S110" s="222">
        <v>0</v>
      </c>
      <c r="T110" s="223">
        <f>S110*H110</f>
        <v>0</v>
      </c>
      <c r="AR110" s="224" t="s">
        <v>378</v>
      </c>
      <c r="AT110" s="224" t="s">
        <v>249</v>
      </c>
      <c r="AU110" s="224" t="s">
        <v>136</v>
      </c>
      <c r="AY110" s="18" t="s">
        <v>194</v>
      </c>
      <c r="BE110" s="225">
        <f>IF(N110="základní",J110,0)</f>
        <v>0</v>
      </c>
      <c r="BF110" s="225">
        <f>IF(N110="snížená",J110,0)</f>
        <v>0</v>
      </c>
      <c r="BG110" s="225">
        <f>IF(N110="zákl. přenesená",J110,0)</f>
        <v>0</v>
      </c>
      <c r="BH110" s="225">
        <f>IF(N110="sníž. přenesená",J110,0)</f>
        <v>0</v>
      </c>
      <c r="BI110" s="225">
        <f>IF(N110="nulová",J110,0)</f>
        <v>0</v>
      </c>
      <c r="BJ110" s="18" t="s">
        <v>136</v>
      </c>
      <c r="BK110" s="225">
        <f>ROUND(I110*H110,2)</f>
        <v>0</v>
      </c>
      <c r="BL110" s="18" t="s">
        <v>267</v>
      </c>
      <c r="BM110" s="224" t="s">
        <v>1747</v>
      </c>
    </row>
    <row r="111" spans="2:65" s="1" customFormat="1" ht="16.5" customHeight="1">
      <c r="B111" s="40"/>
      <c r="C111" s="226" t="s">
        <v>8</v>
      </c>
      <c r="D111" s="226" t="s">
        <v>249</v>
      </c>
      <c r="E111" s="227" t="s">
        <v>1748</v>
      </c>
      <c r="F111" s="228" t="s">
        <v>1749</v>
      </c>
      <c r="G111" s="229" t="s">
        <v>205</v>
      </c>
      <c r="H111" s="230">
        <v>1</v>
      </c>
      <c r="I111" s="231"/>
      <c r="J111" s="232">
        <f>ROUND(I111*H111,2)</f>
        <v>0</v>
      </c>
      <c r="K111" s="228" t="s">
        <v>200</v>
      </c>
      <c r="L111" s="233"/>
      <c r="M111" s="234" t="s">
        <v>32</v>
      </c>
      <c r="N111" s="235" t="s">
        <v>51</v>
      </c>
      <c r="O111" s="85"/>
      <c r="P111" s="222">
        <f>O111*H111</f>
        <v>0</v>
      </c>
      <c r="Q111" s="222">
        <v>0.072</v>
      </c>
      <c r="R111" s="222">
        <f>Q111*H111</f>
        <v>0.072</v>
      </c>
      <c r="S111" s="222">
        <v>0</v>
      </c>
      <c r="T111" s="223">
        <f>S111*H111</f>
        <v>0</v>
      </c>
      <c r="AR111" s="224" t="s">
        <v>378</v>
      </c>
      <c r="AT111" s="224" t="s">
        <v>249</v>
      </c>
      <c r="AU111" s="224" t="s">
        <v>136</v>
      </c>
      <c r="AY111" s="18" t="s">
        <v>194</v>
      </c>
      <c r="BE111" s="225">
        <f>IF(N111="základní",J111,0)</f>
        <v>0</v>
      </c>
      <c r="BF111" s="225">
        <f>IF(N111="snížená",J111,0)</f>
        <v>0</v>
      </c>
      <c r="BG111" s="225">
        <f>IF(N111="zákl. přenesená",J111,0)</f>
        <v>0</v>
      </c>
      <c r="BH111" s="225">
        <f>IF(N111="sníž. přenesená",J111,0)</f>
        <v>0</v>
      </c>
      <c r="BI111" s="225">
        <f>IF(N111="nulová",J111,0)</f>
        <v>0</v>
      </c>
      <c r="BJ111" s="18" t="s">
        <v>136</v>
      </c>
      <c r="BK111" s="225">
        <f>ROUND(I111*H111,2)</f>
        <v>0</v>
      </c>
      <c r="BL111" s="18" t="s">
        <v>267</v>
      </c>
      <c r="BM111" s="224" t="s">
        <v>1750</v>
      </c>
    </row>
    <row r="112" spans="2:65" s="1" customFormat="1" ht="16.5" customHeight="1">
      <c r="B112" s="40"/>
      <c r="C112" s="213" t="s">
        <v>267</v>
      </c>
      <c r="D112" s="213" t="s">
        <v>196</v>
      </c>
      <c r="E112" s="214" t="s">
        <v>1751</v>
      </c>
      <c r="F112" s="215" t="s">
        <v>1752</v>
      </c>
      <c r="G112" s="216" t="s">
        <v>262</v>
      </c>
      <c r="H112" s="217">
        <v>5</v>
      </c>
      <c r="I112" s="218"/>
      <c r="J112" s="219">
        <f>ROUND(I112*H112,2)</f>
        <v>0</v>
      </c>
      <c r="K112" s="215" t="s">
        <v>200</v>
      </c>
      <c r="L112" s="45"/>
      <c r="M112" s="220" t="s">
        <v>32</v>
      </c>
      <c r="N112" s="221" t="s">
        <v>51</v>
      </c>
      <c r="O112" s="85"/>
      <c r="P112" s="222">
        <f>O112*H112</f>
        <v>0</v>
      </c>
      <c r="Q112" s="222">
        <v>0.00039</v>
      </c>
      <c r="R112" s="222">
        <f>Q112*H112</f>
        <v>0.00195</v>
      </c>
      <c r="S112" s="222">
        <v>0</v>
      </c>
      <c r="T112" s="223">
        <f>S112*H112</f>
        <v>0</v>
      </c>
      <c r="AR112" s="224" t="s">
        <v>267</v>
      </c>
      <c r="AT112" s="224" t="s">
        <v>196</v>
      </c>
      <c r="AU112" s="224" t="s">
        <v>136</v>
      </c>
      <c r="AY112" s="18" t="s">
        <v>194</v>
      </c>
      <c r="BE112" s="225">
        <f>IF(N112="základní",J112,0)</f>
        <v>0</v>
      </c>
      <c r="BF112" s="225">
        <f>IF(N112="snížená",J112,0)</f>
        <v>0</v>
      </c>
      <c r="BG112" s="225">
        <f>IF(N112="zákl. přenesená",J112,0)</f>
        <v>0</v>
      </c>
      <c r="BH112" s="225">
        <f>IF(N112="sníž. přenesená",J112,0)</f>
        <v>0</v>
      </c>
      <c r="BI112" s="225">
        <f>IF(N112="nulová",J112,0)</f>
        <v>0</v>
      </c>
      <c r="BJ112" s="18" t="s">
        <v>136</v>
      </c>
      <c r="BK112" s="225">
        <f>ROUND(I112*H112,2)</f>
        <v>0</v>
      </c>
      <c r="BL112" s="18" t="s">
        <v>267</v>
      </c>
      <c r="BM112" s="224" t="s">
        <v>1753</v>
      </c>
    </row>
    <row r="113" spans="2:65" s="1" customFormat="1" ht="16.5" customHeight="1">
      <c r="B113" s="40"/>
      <c r="C113" s="213" t="s">
        <v>272</v>
      </c>
      <c r="D113" s="213" t="s">
        <v>196</v>
      </c>
      <c r="E113" s="214" t="s">
        <v>1754</v>
      </c>
      <c r="F113" s="215" t="s">
        <v>1755</v>
      </c>
      <c r="G113" s="216" t="s">
        <v>931</v>
      </c>
      <c r="H113" s="217">
        <v>1</v>
      </c>
      <c r="I113" s="218"/>
      <c r="J113" s="219">
        <f>ROUND(I113*H113,2)</f>
        <v>0</v>
      </c>
      <c r="K113" s="215" t="s">
        <v>1406</v>
      </c>
      <c r="L113" s="45"/>
      <c r="M113" s="220" t="s">
        <v>32</v>
      </c>
      <c r="N113" s="221" t="s">
        <v>51</v>
      </c>
      <c r="O113" s="85"/>
      <c r="P113" s="222">
        <f>O113*H113</f>
        <v>0</v>
      </c>
      <c r="Q113" s="222">
        <v>0</v>
      </c>
      <c r="R113" s="222">
        <f>Q113*H113</f>
        <v>0</v>
      </c>
      <c r="S113" s="222">
        <v>0</v>
      </c>
      <c r="T113" s="223">
        <f>S113*H113</f>
        <v>0</v>
      </c>
      <c r="AR113" s="224" t="s">
        <v>267</v>
      </c>
      <c r="AT113" s="224" t="s">
        <v>196</v>
      </c>
      <c r="AU113" s="224" t="s">
        <v>136</v>
      </c>
      <c r="AY113" s="18" t="s">
        <v>194</v>
      </c>
      <c r="BE113" s="225">
        <f>IF(N113="základní",J113,0)</f>
        <v>0</v>
      </c>
      <c r="BF113" s="225">
        <f>IF(N113="snížená",J113,0)</f>
        <v>0</v>
      </c>
      <c r="BG113" s="225">
        <f>IF(N113="zákl. přenesená",J113,0)</f>
        <v>0</v>
      </c>
      <c r="BH113" s="225">
        <f>IF(N113="sníž. přenesená",J113,0)</f>
        <v>0</v>
      </c>
      <c r="BI113" s="225">
        <f>IF(N113="nulová",J113,0)</f>
        <v>0</v>
      </c>
      <c r="BJ113" s="18" t="s">
        <v>136</v>
      </c>
      <c r="BK113" s="225">
        <f>ROUND(I113*H113,2)</f>
        <v>0</v>
      </c>
      <c r="BL113" s="18" t="s">
        <v>267</v>
      </c>
      <c r="BM113" s="224" t="s">
        <v>1756</v>
      </c>
    </row>
    <row r="114" spans="2:65" s="1" customFormat="1" ht="16.5" customHeight="1">
      <c r="B114" s="40"/>
      <c r="C114" s="213" t="s">
        <v>279</v>
      </c>
      <c r="D114" s="213" t="s">
        <v>196</v>
      </c>
      <c r="E114" s="214" t="s">
        <v>1757</v>
      </c>
      <c r="F114" s="215" t="s">
        <v>1758</v>
      </c>
      <c r="G114" s="216" t="s">
        <v>931</v>
      </c>
      <c r="H114" s="217">
        <v>1</v>
      </c>
      <c r="I114" s="218"/>
      <c r="J114" s="219">
        <f>ROUND(I114*H114,2)</f>
        <v>0</v>
      </c>
      <c r="K114" s="215" t="s">
        <v>1406</v>
      </c>
      <c r="L114" s="45"/>
      <c r="M114" s="220" t="s">
        <v>32</v>
      </c>
      <c r="N114" s="221" t="s">
        <v>51</v>
      </c>
      <c r="O114" s="85"/>
      <c r="P114" s="222">
        <f>O114*H114</f>
        <v>0</v>
      </c>
      <c r="Q114" s="222">
        <v>0</v>
      </c>
      <c r="R114" s="222">
        <f>Q114*H114</f>
        <v>0</v>
      </c>
      <c r="S114" s="222">
        <v>0</v>
      </c>
      <c r="T114" s="223">
        <f>S114*H114</f>
        <v>0</v>
      </c>
      <c r="AR114" s="224" t="s">
        <v>267</v>
      </c>
      <c r="AT114" s="224" t="s">
        <v>196</v>
      </c>
      <c r="AU114" s="224" t="s">
        <v>136</v>
      </c>
      <c r="AY114" s="18" t="s">
        <v>194</v>
      </c>
      <c r="BE114" s="225">
        <f>IF(N114="základní",J114,0)</f>
        <v>0</v>
      </c>
      <c r="BF114" s="225">
        <f>IF(N114="snížená",J114,0)</f>
        <v>0</v>
      </c>
      <c r="BG114" s="225">
        <f>IF(N114="zákl. přenesená",J114,0)</f>
        <v>0</v>
      </c>
      <c r="BH114" s="225">
        <f>IF(N114="sníž. přenesená",J114,0)</f>
        <v>0</v>
      </c>
      <c r="BI114" s="225">
        <f>IF(N114="nulová",J114,0)</f>
        <v>0</v>
      </c>
      <c r="BJ114" s="18" t="s">
        <v>136</v>
      </c>
      <c r="BK114" s="225">
        <f>ROUND(I114*H114,2)</f>
        <v>0</v>
      </c>
      <c r="BL114" s="18" t="s">
        <v>267</v>
      </c>
      <c r="BM114" s="224" t="s">
        <v>1759</v>
      </c>
    </row>
    <row r="115" spans="2:65" s="1" customFormat="1" ht="16.5" customHeight="1">
      <c r="B115" s="40"/>
      <c r="C115" s="213" t="s">
        <v>285</v>
      </c>
      <c r="D115" s="213" t="s">
        <v>196</v>
      </c>
      <c r="E115" s="214" t="s">
        <v>1760</v>
      </c>
      <c r="F115" s="215" t="s">
        <v>1761</v>
      </c>
      <c r="G115" s="216" t="s">
        <v>931</v>
      </c>
      <c r="H115" s="217">
        <v>1</v>
      </c>
      <c r="I115" s="218"/>
      <c r="J115" s="219">
        <f>ROUND(I115*H115,2)</f>
        <v>0</v>
      </c>
      <c r="K115" s="215" t="s">
        <v>1406</v>
      </c>
      <c r="L115" s="45"/>
      <c r="M115" s="220" t="s">
        <v>32</v>
      </c>
      <c r="N115" s="221" t="s">
        <v>51</v>
      </c>
      <c r="O115" s="85"/>
      <c r="P115" s="222">
        <f>O115*H115</f>
        <v>0</v>
      </c>
      <c r="Q115" s="222">
        <v>0</v>
      </c>
      <c r="R115" s="222">
        <f>Q115*H115</f>
        <v>0</v>
      </c>
      <c r="S115" s="222">
        <v>0</v>
      </c>
      <c r="T115" s="223">
        <f>S115*H115</f>
        <v>0</v>
      </c>
      <c r="AR115" s="224" t="s">
        <v>267</v>
      </c>
      <c r="AT115" s="224" t="s">
        <v>196</v>
      </c>
      <c r="AU115" s="224" t="s">
        <v>136</v>
      </c>
      <c r="AY115" s="18" t="s">
        <v>194</v>
      </c>
      <c r="BE115" s="225">
        <f>IF(N115="základní",J115,0)</f>
        <v>0</v>
      </c>
      <c r="BF115" s="225">
        <f>IF(N115="snížená",J115,0)</f>
        <v>0</v>
      </c>
      <c r="BG115" s="225">
        <f>IF(N115="zákl. přenesená",J115,0)</f>
        <v>0</v>
      </c>
      <c r="BH115" s="225">
        <f>IF(N115="sníž. přenesená",J115,0)</f>
        <v>0</v>
      </c>
      <c r="BI115" s="225">
        <f>IF(N115="nulová",J115,0)</f>
        <v>0</v>
      </c>
      <c r="BJ115" s="18" t="s">
        <v>136</v>
      </c>
      <c r="BK115" s="225">
        <f>ROUND(I115*H115,2)</f>
        <v>0</v>
      </c>
      <c r="BL115" s="18" t="s">
        <v>267</v>
      </c>
      <c r="BM115" s="224" t="s">
        <v>1762</v>
      </c>
    </row>
    <row r="116" spans="2:65" s="1" customFormat="1" ht="16.5" customHeight="1">
      <c r="B116" s="40"/>
      <c r="C116" s="213" t="s">
        <v>289</v>
      </c>
      <c r="D116" s="213" t="s">
        <v>196</v>
      </c>
      <c r="E116" s="214" t="s">
        <v>1763</v>
      </c>
      <c r="F116" s="215" t="s">
        <v>1764</v>
      </c>
      <c r="G116" s="216" t="s">
        <v>931</v>
      </c>
      <c r="H116" s="217">
        <v>1</v>
      </c>
      <c r="I116" s="218"/>
      <c r="J116" s="219">
        <f>ROUND(I116*H116,2)</f>
        <v>0</v>
      </c>
      <c r="K116" s="215" t="s">
        <v>1406</v>
      </c>
      <c r="L116" s="45"/>
      <c r="M116" s="220" t="s">
        <v>32</v>
      </c>
      <c r="N116" s="221" t="s">
        <v>51</v>
      </c>
      <c r="O116" s="85"/>
      <c r="P116" s="222">
        <f>O116*H116</f>
        <v>0</v>
      </c>
      <c r="Q116" s="222">
        <v>0</v>
      </c>
      <c r="R116" s="222">
        <f>Q116*H116</f>
        <v>0</v>
      </c>
      <c r="S116" s="222">
        <v>0</v>
      </c>
      <c r="T116" s="223">
        <f>S116*H116</f>
        <v>0</v>
      </c>
      <c r="AR116" s="224" t="s">
        <v>267</v>
      </c>
      <c r="AT116" s="224" t="s">
        <v>196</v>
      </c>
      <c r="AU116" s="224" t="s">
        <v>136</v>
      </c>
      <c r="AY116" s="18" t="s">
        <v>194</v>
      </c>
      <c r="BE116" s="225">
        <f>IF(N116="základní",J116,0)</f>
        <v>0</v>
      </c>
      <c r="BF116" s="225">
        <f>IF(N116="snížená",J116,0)</f>
        <v>0</v>
      </c>
      <c r="BG116" s="225">
        <f>IF(N116="zákl. přenesená",J116,0)</f>
        <v>0</v>
      </c>
      <c r="BH116" s="225">
        <f>IF(N116="sníž. přenesená",J116,0)</f>
        <v>0</v>
      </c>
      <c r="BI116" s="225">
        <f>IF(N116="nulová",J116,0)</f>
        <v>0</v>
      </c>
      <c r="BJ116" s="18" t="s">
        <v>136</v>
      </c>
      <c r="BK116" s="225">
        <f>ROUND(I116*H116,2)</f>
        <v>0</v>
      </c>
      <c r="BL116" s="18" t="s">
        <v>267</v>
      </c>
      <c r="BM116" s="224" t="s">
        <v>1765</v>
      </c>
    </row>
    <row r="117" spans="2:65" s="1" customFormat="1" ht="24" customHeight="1">
      <c r="B117" s="40"/>
      <c r="C117" s="213" t="s">
        <v>7</v>
      </c>
      <c r="D117" s="213" t="s">
        <v>196</v>
      </c>
      <c r="E117" s="214" t="s">
        <v>1766</v>
      </c>
      <c r="F117" s="215" t="s">
        <v>1767</v>
      </c>
      <c r="G117" s="216" t="s">
        <v>1682</v>
      </c>
      <c r="H117" s="287"/>
      <c r="I117" s="218"/>
      <c r="J117" s="219">
        <f>ROUND(I117*H117,2)</f>
        <v>0</v>
      </c>
      <c r="K117" s="215" t="s">
        <v>200</v>
      </c>
      <c r="L117" s="45"/>
      <c r="M117" s="220" t="s">
        <v>32</v>
      </c>
      <c r="N117" s="221" t="s">
        <v>51</v>
      </c>
      <c r="O117" s="85"/>
      <c r="P117" s="222">
        <f>O117*H117</f>
        <v>0</v>
      </c>
      <c r="Q117" s="222">
        <v>0</v>
      </c>
      <c r="R117" s="222">
        <f>Q117*H117</f>
        <v>0</v>
      </c>
      <c r="S117" s="222">
        <v>0</v>
      </c>
      <c r="T117" s="223">
        <f>S117*H117</f>
        <v>0</v>
      </c>
      <c r="AR117" s="224" t="s">
        <v>267</v>
      </c>
      <c r="AT117" s="224" t="s">
        <v>196</v>
      </c>
      <c r="AU117" s="224" t="s">
        <v>136</v>
      </c>
      <c r="AY117" s="18" t="s">
        <v>194</v>
      </c>
      <c r="BE117" s="225">
        <f>IF(N117="základní",J117,0)</f>
        <v>0</v>
      </c>
      <c r="BF117" s="225">
        <f>IF(N117="snížená",J117,0)</f>
        <v>0</v>
      </c>
      <c r="BG117" s="225">
        <f>IF(N117="zákl. přenesená",J117,0)</f>
        <v>0</v>
      </c>
      <c r="BH117" s="225">
        <f>IF(N117="sníž. přenesená",J117,0)</f>
        <v>0</v>
      </c>
      <c r="BI117" s="225">
        <f>IF(N117="nulová",J117,0)</f>
        <v>0</v>
      </c>
      <c r="BJ117" s="18" t="s">
        <v>136</v>
      </c>
      <c r="BK117" s="225">
        <f>ROUND(I117*H117,2)</f>
        <v>0</v>
      </c>
      <c r="BL117" s="18" t="s">
        <v>267</v>
      </c>
      <c r="BM117" s="224" t="s">
        <v>1768</v>
      </c>
    </row>
    <row r="118" spans="2:63" s="11" customFormat="1" ht="22.8" customHeight="1">
      <c r="B118" s="197"/>
      <c r="C118" s="198"/>
      <c r="D118" s="199" t="s">
        <v>78</v>
      </c>
      <c r="E118" s="211" t="s">
        <v>1618</v>
      </c>
      <c r="F118" s="211" t="s">
        <v>1619</v>
      </c>
      <c r="G118" s="198"/>
      <c r="H118" s="198"/>
      <c r="I118" s="201"/>
      <c r="J118" s="212">
        <f>BK118</f>
        <v>0</v>
      </c>
      <c r="K118" s="198"/>
      <c r="L118" s="203"/>
      <c r="M118" s="204"/>
      <c r="N118" s="205"/>
      <c r="O118" s="205"/>
      <c r="P118" s="206">
        <f>SUM(P119:P128)</f>
        <v>0</v>
      </c>
      <c r="Q118" s="205"/>
      <c r="R118" s="206">
        <f>SUM(R119:R128)</f>
        <v>0.13658</v>
      </c>
      <c r="S118" s="205"/>
      <c r="T118" s="207">
        <f>SUM(T119:T128)</f>
        <v>0</v>
      </c>
      <c r="AR118" s="208" t="s">
        <v>136</v>
      </c>
      <c r="AT118" s="209" t="s">
        <v>78</v>
      </c>
      <c r="AU118" s="209" t="s">
        <v>21</v>
      </c>
      <c r="AY118" s="208" t="s">
        <v>194</v>
      </c>
      <c r="BK118" s="210">
        <f>SUM(BK119:BK128)</f>
        <v>0</v>
      </c>
    </row>
    <row r="119" spans="2:65" s="1" customFormat="1" ht="16.5" customHeight="1">
      <c r="B119" s="40"/>
      <c r="C119" s="213" t="s">
        <v>301</v>
      </c>
      <c r="D119" s="213" t="s">
        <v>196</v>
      </c>
      <c r="E119" s="214" t="s">
        <v>1769</v>
      </c>
      <c r="F119" s="215" t="s">
        <v>1770</v>
      </c>
      <c r="G119" s="216" t="s">
        <v>205</v>
      </c>
      <c r="H119" s="217">
        <v>2</v>
      </c>
      <c r="I119" s="218"/>
      <c r="J119" s="219">
        <f>ROUND(I119*H119,2)</f>
        <v>0</v>
      </c>
      <c r="K119" s="215" t="s">
        <v>200</v>
      </c>
      <c r="L119" s="45"/>
      <c r="M119" s="220" t="s">
        <v>32</v>
      </c>
      <c r="N119" s="221" t="s">
        <v>51</v>
      </c>
      <c r="O119" s="85"/>
      <c r="P119" s="222">
        <f>O119*H119</f>
        <v>0</v>
      </c>
      <c r="Q119" s="222">
        <v>0.00067</v>
      </c>
      <c r="R119" s="222">
        <f>Q119*H119</f>
        <v>0.00134</v>
      </c>
      <c r="S119" s="222">
        <v>0</v>
      </c>
      <c r="T119" s="223">
        <f>S119*H119</f>
        <v>0</v>
      </c>
      <c r="AR119" s="224" t="s">
        <v>267</v>
      </c>
      <c r="AT119" s="224" t="s">
        <v>196</v>
      </c>
      <c r="AU119" s="224" t="s">
        <v>136</v>
      </c>
      <c r="AY119" s="18" t="s">
        <v>194</v>
      </c>
      <c r="BE119" s="225">
        <f>IF(N119="základní",J119,0)</f>
        <v>0</v>
      </c>
      <c r="BF119" s="225">
        <f>IF(N119="snížená",J119,0)</f>
        <v>0</v>
      </c>
      <c r="BG119" s="225">
        <f>IF(N119="zákl. přenesená",J119,0)</f>
        <v>0</v>
      </c>
      <c r="BH119" s="225">
        <f>IF(N119="sníž. přenesená",J119,0)</f>
        <v>0</v>
      </c>
      <c r="BI119" s="225">
        <f>IF(N119="nulová",J119,0)</f>
        <v>0</v>
      </c>
      <c r="BJ119" s="18" t="s">
        <v>136</v>
      </c>
      <c r="BK119" s="225">
        <f>ROUND(I119*H119,2)</f>
        <v>0</v>
      </c>
      <c r="BL119" s="18" t="s">
        <v>267</v>
      </c>
      <c r="BM119" s="224" t="s">
        <v>1771</v>
      </c>
    </row>
    <row r="120" spans="2:65" s="1" customFormat="1" ht="16.5" customHeight="1">
      <c r="B120" s="40"/>
      <c r="C120" s="213" t="s">
        <v>306</v>
      </c>
      <c r="D120" s="213" t="s">
        <v>196</v>
      </c>
      <c r="E120" s="214" t="s">
        <v>1772</v>
      </c>
      <c r="F120" s="215" t="s">
        <v>1773</v>
      </c>
      <c r="G120" s="216" t="s">
        <v>205</v>
      </c>
      <c r="H120" s="217">
        <v>2</v>
      </c>
      <c r="I120" s="218"/>
      <c r="J120" s="219">
        <f>ROUND(I120*H120,2)</f>
        <v>0</v>
      </c>
      <c r="K120" s="215" t="s">
        <v>200</v>
      </c>
      <c r="L120" s="45"/>
      <c r="M120" s="220" t="s">
        <v>32</v>
      </c>
      <c r="N120" s="221" t="s">
        <v>51</v>
      </c>
      <c r="O120" s="85"/>
      <c r="P120" s="222">
        <f>O120*H120</f>
        <v>0</v>
      </c>
      <c r="Q120" s="222">
        <v>0.00138</v>
      </c>
      <c r="R120" s="222">
        <f>Q120*H120</f>
        <v>0.00276</v>
      </c>
      <c r="S120" s="222">
        <v>0</v>
      </c>
      <c r="T120" s="223">
        <f>S120*H120</f>
        <v>0</v>
      </c>
      <c r="AR120" s="224" t="s">
        <v>267</v>
      </c>
      <c r="AT120" s="224" t="s">
        <v>196</v>
      </c>
      <c r="AU120" s="224" t="s">
        <v>136</v>
      </c>
      <c r="AY120" s="18" t="s">
        <v>194</v>
      </c>
      <c r="BE120" s="225">
        <f>IF(N120="základní",J120,0)</f>
        <v>0</v>
      </c>
      <c r="BF120" s="225">
        <f>IF(N120="snížená",J120,0)</f>
        <v>0</v>
      </c>
      <c r="BG120" s="225">
        <f>IF(N120="zákl. přenesená",J120,0)</f>
        <v>0</v>
      </c>
      <c r="BH120" s="225">
        <f>IF(N120="sníž. přenesená",J120,0)</f>
        <v>0</v>
      </c>
      <c r="BI120" s="225">
        <f>IF(N120="nulová",J120,0)</f>
        <v>0</v>
      </c>
      <c r="BJ120" s="18" t="s">
        <v>136</v>
      </c>
      <c r="BK120" s="225">
        <f>ROUND(I120*H120,2)</f>
        <v>0</v>
      </c>
      <c r="BL120" s="18" t="s">
        <v>267</v>
      </c>
      <c r="BM120" s="224" t="s">
        <v>1774</v>
      </c>
    </row>
    <row r="121" spans="2:65" s="1" customFormat="1" ht="16.5" customHeight="1">
      <c r="B121" s="40"/>
      <c r="C121" s="213" t="s">
        <v>320</v>
      </c>
      <c r="D121" s="213" t="s">
        <v>196</v>
      </c>
      <c r="E121" s="214" t="s">
        <v>1775</v>
      </c>
      <c r="F121" s="215" t="s">
        <v>1776</v>
      </c>
      <c r="G121" s="216" t="s">
        <v>205</v>
      </c>
      <c r="H121" s="217">
        <v>1</v>
      </c>
      <c r="I121" s="218"/>
      <c r="J121" s="219">
        <f>ROUND(I121*H121,2)</f>
        <v>0</v>
      </c>
      <c r="K121" s="215" t="s">
        <v>200</v>
      </c>
      <c r="L121" s="45"/>
      <c r="M121" s="220" t="s">
        <v>32</v>
      </c>
      <c r="N121" s="221" t="s">
        <v>51</v>
      </c>
      <c r="O121" s="85"/>
      <c r="P121" s="222">
        <f>O121*H121</f>
        <v>0</v>
      </c>
      <c r="Q121" s="222">
        <v>0.02834</v>
      </c>
      <c r="R121" s="222">
        <f>Q121*H121</f>
        <v>0.02834</v>
      </c>
      <c r="S121" s="222">
        <v>0</v>
      </c>
      <c r="T121" s="223">
        <f>S121*H121</f>
        <v>0</v>
      </c>
      <c r="AR121" s="224" t="s">
        <v>267</v>
      </c>
      <c r="AT121" s="224" t="s">
        <v>196</v>
      </c>
      <c r="AU121" s="224" t="s">
        <v>136</v>
      </c>
      <c r="AY121" s="18" t="s">
        <v>194</v>
      </c>
      <c r="BE121" s="225">
        <f>IF(N121="základní",J121,0)</f>
        <v>0</v>
      </c>
      <c r="BF121" s="225">
        <f>IF(N121="snížená",J121,0)</f>
        <v>0</v>
      </c>
      <c r="BG121" s="225">
        <f>IF(N121="zákl. přenesená",J121,0)</f>
        <v>0</v>
      </c>
      <c r="BH121" s="225">
        <f>IF(N121="sníž. přenesená",J121,0)</f>
        <v>0</v>
      </c>
      <c r="BI121" s="225">
        <f>IF(N121="nulová",J121,0)</f>
        <v>0</v>
      </c>
      <c r="BJ121" s="18" t="s">
        <v>136</v>
      </c>
      <c r="BK121" s="225">
        <f>ROUND(I121*H121,2)</f>
        <v>0</v>
      </c>
      <c r="BL121" s="18" t="s">
        <v>267</v>
      </c>
      <c r="BM121" s="224" t="s">
        <v>1777</v>
      </c>
    </row>
    <row r="122" spans="2:65" s="1" customFormat="1" ht="24" customHeight="1">
      <c r="B122" s="40"/>
      <c r="C122" s="213" t="s">
        <v>277</v>
      </c>
      <c r="D122" s="213" t="s">
        <v>196</v>
      </c>
      <c r="E122" s="214" t="s">
        <v>1778</v>
      </c>
      <c r="F122" s="215" t="s">
        <v>1779</v>
      </c>
      <c r="G122" s="216" t="s">
        <v>205</v>
      </c>
      <c r="H122" s="217">
        <v>1</v>
      </c>
      <c r="I122" s="218"/>
      <c r="J122" s="219">
        <f>ROUND(I122*H122,2)</f>
        <v>0</v>
      </c>
      <c r="K122" s="215" t="s">
        <v>200</v>
      </c>
      <c r="L122" s="45"/>
      <c r="M122" s="220" t="s">
        <v>32</v>
      </c>
      <c r="N122" s="221" t="s">
        <v>51</v>
      </c>
      <c r="O122" s="85"/>
      <c r="P122" s="222">
        <f>O122*H122</f>
        <v>0</v>
      </c>
      <c r="Q122" s="222">
        <v>0.06479</v>
      </c>
      <c r="R122" s="222">
        <f>Q122*H122</f>
        <v>0.06479</v>
      </c>
      <c r="S122" s="222">
        <v>0</v>
      </c>
      <c r="T122" s="223">
        <f>S122*H122</f>
        <v>0</v>
      </c>
      <c r="AR122" s="224" t="s">
        <v>267</v>
      </c>
      <c r="AT122" s="224" t="s">
        <v>196</v>
      </c>
      <c r="AU122" s="224" t="s">
        <v>136</v>
      </c>
      <c r="AY122" s="18" t="s">
        <v>194</v>
      </c>
      <c r="BE122" s="225">
        <f>IF(N122="základní",J122,0)</f>
        <v>0</v>
      </c>
      <c r="BF122" s="225">
        <f>IF(N122="snížená",J122,0)</f>
        <v>0</v>
      </c>
      <c r="BG122" s="225">
        <f>IF(N122="zákl. přenesená",J122,0)</f>
        <v>0</v>
      </c>
      <c r="BH122" s="225">
        <f>IF(N122="sníž. přenesená",J122,0)</f>
        <v>0</v>
      </c>
      <c r="BI122" s="225">
        <f>IF(N122="nulová",J122,0)</f>
        <v>0</v>
      </c>
      <c r="BJ122" s="18" t="s">
        <v>136</v>
      </c>
      <c r="BK122" s="225">
        <f>ROUND(I122*H122,2)</f>
        <v>0</v>
      </c>
      <c r="BL122" s="18" t="s">
        <v>267</v>
      </c>
      <c r="BM122" s="224" t="s">
        <v>1780</v>
      </c>
    </row>
    <row r="123" spans="2:65" s="1" customFormat="1" ht="16.5" customHeight="1">
      <c r="B123" s="40"/>
      <c r="C123" s="213" t="s">
        <v>339</v>
      </c>
      <c r="D123" s="213" t="s">
        <v>196</v>
      </c>
      <c r="E123" s="214" t="s">
        <v>1781</v>
      </c>
      <c r="F123" s="215" t="s">
        <v>1782</v>
      </c>
      <c r="G123" s="216" t="s">
        <v>360</v>
      </c>
      <c r="H123" s="217">
        <v>1</v>
      </c>
      <c r="I123" s="218"/>
      <c r="J123" s="219">
        <f>ROUND(I123*H123,2)</f>
        <v>0</v>
      </c>
      <c r="K123" s="215" t="s">
        <v>200</v>
      </c>
      <c r="L123" s="45"/>
      <c r="M123" s="220" t="s">
        <v>32</v>
      </c>
      <c r="N123" s="221" t="s">
        <v>51</v>
      </c>
      <c r="O123" s="85"/>
      <c r="P123" s="222">
        <f>O123*H123</f>
        <v>0</v>
      </c>
      <c r="Q123" s="222">
        <v>0.01023</v>
      </c>
      <c r="R123" s="222">
        <f>Q123*H123</f>
        <v>0.01023</v>
      </c>
      <c r="S123" s="222">
        <v>0</v>
      </c>
      <c r="T123" s="223">
        <f>S123*H123</f>
        <v>0</v>
      </c>
      <c r="AR123" s="224" t="s">
        <v>267</v>
      </c>
      <c r="AT123" s="224" t="s">
        <v>196</v>
      </c>
      <c r="AU123" s="224" t="s">
        <v>136</v>
      </c>
      <c r="AY123" s="18" t="s">
        <v>194</v>
      </c>
      <c r="BE123" s="225">
        <f>IF(N123="základní",J123,0)</f>
        <v>0</v>
      </c>
      <c r="BF123" s="225">
        <f>IF(N123="snížená",J123,0)</f>
        <v>0</v>
      </c>
      <c r="BG123" s="225">
        <f>IF(N123="zákl. přenesená",J123,0)</f>
        <v>0</v>
      </c>
      <c r="BH123" s="225">
        <f>IF(N123="sníž. přenesená",J123,0)</f>
        <v>0</v>
      </c>
      <c r="BI123" s="225">
        <f>IF(N123="nulová",J123,0)</f>
        <v>0</v>
      </c>
      <c r="BJ123" s="18" t="s">
        <v>136</v>
      </c>
      <c r="BK123" s="225">
        <f>ROUND(I123*H123,2)</f>
        <v>0</v>
      </c>
      <c r="BL123" s="18" t="s">
        <v>267</v>
      </c>
      <c r="BM123" s="224" t="s">
        <v>1783</v>
      </c>
    </row>
    <row r="124" spans="2:65" s="1" customFormat="1" ht="16.5" customHeight="1">
      <c r="B124" s="40"/>
      <c r="C124" s="213" t="s">
        <v>357</v>
      </c>
      <c r="D124" s="213" t="s">
        <v>196</v>
      </c>
      <c r="E124" s="214" t="s">
        <v>1784</v>
      </c>
      <c r="F124" s="215" t="s">
        <v>1785</v>
      </c>
      <c r="G124" s="216" t="s">
        <v>360</v>
      </c>
      <c r="H124" s="217">
        <v>2</v>
      </c>
      <c r="I124" s="218"/>
      <c r="J124" s="219">
        <f>ROUND(I124*H124,2)</f>
        <v>0</v>
      </c>
      <c r="K124" s="215" t="s">
        <v>200</v>
      </c>
      <c r="L124" s="45"/>
      <c r="M124" s="220" t="s">
        <v>32</v>
      </c>
      <c r="N124" s="221" t="s">
        <v>51</v>
      </c>
      <c r="O124" s="85"/>
      <c r="P124" s="222">
        <f>O124*H124</f>
        <v>0</v>
      </c>
      <c r="Q124" s="222">
        <v>0.00547</v>
      </c>
      <c r="R124" s="222">
        <f>Q124*H124</f>
        <v>0.01094</v>
      </c>
      <c r="S124" s="222">
        <v>0</v>
      </c>
      <c r="T124" s="223">
        <f>S124*H124</f>
        <v>0</v>
      </c>
      <c r="AR124" s="224" t="s">
        <v>267</v>
      </c>
      <c r="AT124" s="224" t="s">
        <v>196</v>
      </c>
      <c r="AU124" s="224" t="s">
        <v>136</v>
      </c>
      <c r="AY124" s="18" t="s">
        <v>194</v>
      </c>
      <c r="BE124" s="225">
        <f>IF(N124="základní",J124,0)</f>
        <v>0</v>
      </c>
      <c r="BF124" s="225">
        <f>IF(N124="snížená",J124,0)</f>
        <v>0</v>
      </c>
      <c r="BG124" s="225">
        <f>IF(N124="zákl. přenesená",J124,0)</f>
        <v>0</v>
      </c>
      <c r="BH124" s="225">
        <f>IF(N124="sníž. přenesená",J124,0)</f>
        <v>0</v>
      </c>
      <c r="BI124" s="225">
        <f>IF(N124="nulová",J124,0)</f>
        <v>0</v>
      </c>
      <c r="BJ124" s="18" t="s">
        <v>136</v>
      </c>
      <c r="BK124" s="225">
        <f>ROUND(I124*H124,2)</f>
        <v>0</v>
      </c>
      <c r="BL124" s="18" t="s">
        <v>267</v>
      </c>
      <c r="BM124" s="224" t="s">
        <v>1786</v>
      </c>
    </row>
    <row r="125" spans="2:65" s="1" customFormat="1" ht="16.5" customHeight="1">
      <c r="B125" s="40"/>
      <c r="C125" s="213" t="s">
        <v>362</v>
      </c>
      <c r="D125" s="213" t="s">
        <v>196</v>
      </c>
      <c r="E125" s="214" t="s">
        <v>1787</v>
      </c>
      <c r="F125" s="215" t="s">
        <v>1788</v>
      </c>
      <c r="G125" s="216" t="s">
        <v>205</v>
      </c>
      <c r="H125" s="217">
        <v>2</v>
      </c>
      <c r="I125" s="218"/>
      <c r="J125" s="219">
        <f>ROUND(I125*H125,2)</f>
        <v>0</v>
      </c>
      <c r="K125" s="215" t="s">
        <v>200</v>
      </c>
      <c r="L125" s="45"/>
      <c r="M125" s="220" t="s">
        <v>32</v>
      </c>
      <c r="N125" s="221" t="s">
        <v>51</v>
      </c>
      <c r="O125" s="85"/>
      <c r="P125" s="222">
        <f>O125*H125</f>
        <v>0</v>
      </c>
      <c r="Q125" s="222">
        <v>0.00068</v>
      </c>
      <c r="R125" s="222">
        <f>Q125*H125</f>
        <v>0.00136</v>
      </c>
      <c r="S125" s="222">
        <v>0</v>
      </c>
      <c r="T125" s="223">
        <f>S125*H125</f>
        <v>0</v>
      </c>
      <c r="AR125" s="224" t="s">
        <v>267</v>
      </c>
      <c r="AT125" s="224" t="s">
        <v>196</v>
      </c>
      <c r="AU125" s="224" t="s">
        <v>136</v>
      </c>
      <c r="AY125" s="18" t="s">
        <v>194</v>
      </c>
      <c r="BE125" s="225">
        <f>IF(N125="základní",J125,0)</f>
        <v>0</v>
      </c>
      <c r="BF125" s="225">
        <f>IF(N125="snížená",J125,0)</f>
        <v>0</v>
      </c>
      <c r="BG125" s="225">
        <f>IF(N125="zákl. přenesená",J125,0)</f>
        <v>0</v>
      </c>
      <c r="BH125" s="225">
        <f>IF(N125="sníž. přenesená",J125,0)</f>
        <v>0</v>
      </c>
      <c r="BI125" s="225">
        <f>IF(N125="nulová",J125,0)</f>
        <v>0</v>
      </c>
      <c r="BJ125" s="18" t="s">
        <v>136</v>
      </c>
      <c r="BK125" s="225">
        <f>ROUND(I125*H125,2)</f>
        <v>0</v>
      </c>
      <c r="BL125" s="18" t="s">
        <v>267</v>
      </c>
      <c r="BM125" s="224" t="s">
        <v>1789</v>
      </c>
    </row>
    <row r="126" spans="2:65" s="1" customFormat="1" ht="24" customHeight="1">
      <c r="B126" s="40"/>
      <c r="C126" s="213" t="s">
        <v>366</v>
      </c>
      <c r="D126" s="213" t="s">
        <v>196</v>
      </c>
      <c r="E126" s="214" t="s">
        <v>1790</v>
      </c>
      <c r="F126" s="215" t="s">
        <v>1791</v>
      </c>
      <c r="G126" s="216" t="s">
        <v>360</v>
      </c>
      <c r="H126" s="217">
        <v>1</v>
      </c>
      <c r="I126" s="218"/>
      <c r="J126" s="219">
        <f>ROUND(I126*H126,2)</f>
        <v>0</v>
      </c>
      <c r="K126" s="215" t="s">
        <v>200</v>
      </c>
      <c r="L126" s="45"/>
      <c r="M126" s="220" t="s">
        <v>32</v>
      </c>
      <c r="N126" s="221" t="s">
        <v>51</v>
      </c>
      <c r="O126" s="85"/>
      <c r="P126" s="222">
        <f>O126*H126</f>
        <v>0</v>
      </c>
      <c r="Q126" s="222">
        <v>0.00328</v>
      </c>
      <c r="R126" s="222">
        <f>Q126*H126</f>
        <v>0.00328</v>
      </c>
      <c r="S126" s="222">
        <v>0</v>
      </c>
      <c r="T126" s="223">
        <f>S126*H126</f>
        <v>0</v>
      </c>
      <c r="AR126" s="224" t="s">
        <v>267</v>
      </c>
      <c r="AT126" s="224" t="s">
        <v>196</v>
      </c>
      <c r="AU126" s="224" t="s">
        <v>136</v>
      </c>
      <c r="AY126" s="18" t="s">
        <v>194</v>
      </c>
      <c r="BE126" s="225">
        <f>IF(N126="základní",J126,0)</f>
        <v>0</v>
      </c>
      <c r="BF126" s="225">
        <f>IF(N126="snížená",J126,0)</f>
        <v>0</v>
      </c>
      <c r="BG126" s="225">
        <f>IF(N126="zákl. přenesená",J126,0)</f>
        <v>0</v>
      </c>
      <c r="BH126" s="225">
        <f>IF(N126="sníž. přenesená",J126,0)</f>
        <v>0</v>
      </c>
      <c r="BI126" s="225">
        <f>IF(N126="nulová",J126,0)</f>
        <v>0</v>
      </c>
      <c r="BJ126" s="18" t="s">
        <v>136</v>
      </c>
      <c r="BK126" s="225">
        <f>ROUND(I126*H126,2)</f>
        <v>0</v>
      </c>
      <c r="BL126" s="18" t="s">
        <v>267</v>
      </c>
      <c r="BM126" s="224" t="s">
        <v>1792</v>
      </c>
    </row>
    <row r="127" spans="2:65" s="1" customFormat="1" ht="24" customHeight="1">
      <c r="B127" s="40"/>
      <c r="C127" s="213" t="s">
        <v>370</v>
      </c>
      <c r="D127" s="213" t="s">
        <v>196</v>
      </c>
      <c r="E127" s="214" t="s">
        <v>1793</v>
      </c>
      <c r="F127" s="215" t="s">
        <v>1794</v>
      </c>
      <c r="G127" s="216" t="s">
        <v>360</v>
      </c>
      <c r="H127" s="217">
        <v>1</v>
      </c>
      <c r="I127" s="218"/>
      <c r="J127" s="219">
        <f>ROUND(I127*H127,2)</f>
        <v>0</v>
      </c>
      <c r="K127" s="215" t="s">
        <v>200</v>
      </c>
      <c r="L127" s="45"/>
      <c r="M127" s="220" t="s">
        <v>32</v>
      </c>
      <c r="N127" s="221" t="s">
        <v>51</v>
      </c>
      <c r="O127" s="85"/>
      <c r="P127" s="222">
        <f>O127*H127</f>
        <v>0</v>
      </c>
      <c r="Q127" s="222">
        <v>0.01354</v>
      </c>
      <c r="R127" s="222">
        <f>Q127*H127</f>
        <v>0.01354</v>
      </c>
      <c r="S127" s="222">
        <v>0</v>
      </c>
      <c r="T127" s="223">
        <f>S127*H127</f>
        <v>0</v>
      </c>
      <c r="AR127" s="224" t="s">
        <v>267</v>
      </c>
      <c r="AT127" s="224" t="s">
        <v>196</v>
      </c>
      <c r="AU127" s="224" t="s">
        <v>136</v>
      </c>
      <c r="AY127" s="18" t="s">
        <v>194</v>
      </c>
      <c r="BE127" s="225">
        <f>IF(N127="základní",J127,0)</f>
        <v>0</v>
      </c>
      <c r="BF127" s="225">
        <f>IF(N127="snížená",J127,0)</f>
        <v>0</v>
      </c>
      <c r="BG127" s="225">
        <f>IF(N127="zákl. přenesená",J127,0)</f>
        <v>0</v>
      </c>
      <c r="BH127" s="225">
        <f>IF(N127="sníž. přenesená",J127,0)</f>
        <v>0</v>
      </c>
      <c r="BI127" s="225">
        <f>IF(N127="nulová",J127,0)</f>
        <v>0</v>
      </c>
      <c r="BJ127" s="18" t="s">
        <v>136</v>
      </c>
      <c r="BK127" s="225">
        <f>ROUND(I127*H127,2)</f>
        <v>0</v>
      </c>
      <c r="BL127" s="18" t="s">
        <v>267</v>
      </c>
      <c r="BM127" s="224" t="s">
        <v>1795</v>
      </c>
    </row>
    <row r="128" spans="2:65" s="1" customFormat="1" ht="24" customHeight="1">
      <c r="B128" s="40"/>
      <c r="C128" s="213" t="s">
        <v>374</v>
      </c>
      <c r="D128" s="213" t="s">
        <v>196</v>
      </c>
      <c r="E128" s="214" t="s">
        <v>1796</v>
      </c>
      <c r="F128" s="215" t="s">
        <v>1797</v>
      </c>
      <c r="G128" s="216" t="s">
        <v>242</v>
      </c>
      <c r="H128" s="217">
        <v>0.137</v>
      </c>
      <c r="I128" s="218"/>
      <c r="J128" s="219">
        <f>ROUND(I128*H128,2)</f>
        <v>0</v>
      </c>
      <c r="K128" s="215" t="s">
        <v>200</v>
      </c>
      <c r="L128" s="45"/>
      <c r="M128" s="220" t="s">
        <v>32</v>
      </c>
      <c r="N128" s="221" t="s">
        <v>51</v>
      </c>
      <c r="O128" s="85"/>
      <c r="P128" s="222">
        <f>O128*H128</f>
        <v>0</v>
      </c>
      <c r="Q128" s="222">
        <v>0</v>
      </c>
      <c r="R128" s="222">
        <f>Q128*H128</f>
        <v>0</v>
      </c>
      <c r="S128" s="222">
        <v>0</v>
      </c>
      <c r="T128" s="223">
        <f>S128*H128</f>
        <v>0</v>
      </c>
      <c r="AR128" s="224" t="s">
        <v>267</v>
      </c>
      <c r="AT128" s="224" t="s">
        <v>196</v>
      </c>
      <c r="AU128" s="224" t="s">
        <v>136</v>
      </c>
      <c r="AY128" s="18" t="s">
        <v>194</v>
      </c>
      <c r="BE128" s="225">
        <f>IF(N128="základní",J128,0)</f>
        <v>0</v>
      </c>
      <c r="BF128" s="225">
        <f>IF(N128="snížená",J128,0)</f>
        <v>0</v>
      </c>
      <c r="BG128" s="225">
        <f>IF(N128="zákl. přenesená",J128,0)</f>
        <v>0</v>
      </c>
      <c r="BH128" s="225">
        <f>IF(N128="sníž. přenesená",J128,0)</f>
        <v>0</v>
      </c>
      <c r="BI128" s="225">
        <f>IF(N128="nulová",J128,0)</f>
        <v>0</v>
      </c>
      <c r="BJ128" s="18" t="s">
        <v>136</v>
      </c>
      <c r="BK128" s="225">
        <f>ROUND(I128*H128,2)</f>
        <v>0</v>
      </c>
      <c r="BL128" s="18" t="s">
        <v>267</v>
      </c>
      <c r="BM128" s="224" t="s">
        <v>1798</v>
      </c>
    </row>
    <row r="129" spans="2:63" s="11" customFormat="1" ht="22.8" customHeight="1">
      <c r="B129" s="197"/>
      <c r="C129" s="198"/>
      <c r="D129" s="199" t="s">
        <v>78</v>
      </c>
      <c r="E129" s="211" t="s">
        <v>1799</v>
      </c>
      <c r="F129" s="211" t="s">
        <v>1800</v>
      </c>
      <c r="G129" s="198"/>
      <c r="H129" s="198"/>
      <c r="I129" s="201"/>
      <c r="J129" s="212">
        <f>BK129</f>
        <v>0</v>
      </c>
      <c r="K129" s="198"/>
      <c r="L129" s="203"/>
      <c r="M129" s="204"/>
      <c r="N129" s="205"/>
      <c r="O129" s="205"/>
      <c r="P129" s="206">
        <f>SUM(P130:P144)</f>
        <v>0</v>
      </c>
      <c r="Q129" s="205"/>
      <c r="R129" s="206">
        <f>SUM(R130:R144)</f>
        <v>0.13144</v>
      </c>
      <c r="S129" s="205"/>
      <c r="T129" s="207">
        <f>SUM(T130:T144)</f>
        <v>0</v>
      </c>
      <c r="AR129" s="208" t="s">
        <v>136</v>
      </c>
      <c r="AT129" s="209" t="s">
        <v>78</v>
      </c>
      <c r="AU129" s="209" t="s">
        <v>21</v>
      </c>
      <c r="AY129" s="208" t="s">
        <v>194</v>
      </c>
      <c r="BK129" s="210">
        <f>SUM(BK130:BK144)</f>
        <v>0</v>
      </c>
    </row>
    <row r="130" spans="2:65" s="1" customFormat="1" ht="16.5" customHeight="1">
      <c r="B130" s="40"/>
      <c r="C130" s="213" t="s">
        <v>378</v>
      </c>
      <c r="D130" s="213" t="s">
        <v>196</v>
      </c>
      <c r="E130" s="214" t="s">
        <v>1801</v>
      </c>
      <c r="F130" s="215" t="s">
        <v>1802</v>
      </c>
      <c r="G130" s="216" t="s">
        <v>262</v>
      </c>
      <c r="H130" s="217">
        <v>70</v>
      </c>
      <c r="I130" s="218"/>
      <c r="J130" s="219">
        <f>ROUND(I130*H130,2)</f>
        <v>0</v>
      </c>
      <c r="K130" s="215" t="s">
        <v>200</v>
      </c>
      <c r="L130" s="45"/>
      <c r="M130" s="220" t="s">
        <v>32</v>
      </c>
      <c r="N130" s="221" t="s">
        <v>51</v>
      </c>
      <c r="O130" s="85"/>
      <c r="P130" s="222">
        <f>O130*H130</f>
        <v>0</v>
      </c>
      <c r="Q130" s="222">
        <v>0.00045</v>
      </c>
      <c r="R130" s="222">
        <f>Q130*H130</f>
        <v>0.0315</v>
      </c>
      <c r="S130" s="222">
        <v>0</v>
      </c>
      <c r="T130" s="223">
        <f>S130*H130</f>
        <v>0</v>
      </c>
      <c r="AR130" s="224" t="s">
        <v>267</v>
      </c>
      <c r="AT130" s="224" t="s">
        <v>196</v>
      </c>
      <c r="AU130" s="224" t="s">
        <v>136</v>
      </c>
      <c r="AY130" s="18" t="s">
        <v>194</v>
      </c>
      <c r="BE130" s="225">
        <f>IF(N130="základní",J130,0)</f>
        <v>0</v>
      </c>
      <c r="BF130" s="225">
        <f>IF(N130="snížená",J130,0)</f>
        <v>0</v>
      </c>
      <c r="BG130" s="225">
        <f>IF(N130="zákl. přenesená",J130,0)</f>
        <v>0</v>
      </c>
      <c r="BH130" s="225">
        <f>IF(N130="sníž. přenesená",J130,0)</f>
        <v>0</v>
      </c>
      <c r="BI130" s="225">
        <f>IF(N130="nulová",J130,0)</f>
        <v>0</v>
      </c>
      <c r="BJ130" s="18" t="s">
        <v>136</v>
      </c>
      <c r="BK130" s="225">
        <f>ROUND(I130*H130,2)</f>
        <v>0</v>
      </c>
      <c r="BL130" s="18" t="s">
        <v>267</v>
      </c>
      <c r="BM130" s="224" t="s">
        <v>1803</v>
      </c>
    </row>
    <row r="131" spans="2:65" s="1" customFormat="1" ht="16.5" customHeight="1">
      <c r="B131" s="40"/>
      <c r="C131" s="213" t="s">
        <v>355</v>
      </c>
      <c r="D131" s="213" t="s">
        <v>196</v>
      </c>
      <c r="E131" s="214" t="s">
        <v>1804</v>
      </c>
      <c r="F131" s="215" t="s">
        <v>1805</v>
      </c>
      <c r="G131" s="216" t="s">
        <v>262</v>
      </c>
      <c r="H131" s="217">
        <v>15</v>
      </c>
      <c r="I131" s="218"/>
      <c r="J131" s="219">
        <f>ROUND(I131*H131,2)</f>
        <v>0</v>
      </c>
      <c r="K131" s="215" t="s">
        <v>200</v>
      </c>
      <c r="L131" s="45"/>
      <c r="M131" s="220" t="s">
        <v>32</v>
      </c>
      <c r="N131" s="221" t="s">
        <v>51</v>
      </c>
      <c r="O131" s="85"/>
      <c r="P131" s="222">
        <f>O131*H131</f>
        <v>0</v>
      </c>
      <c r="Q131" s="222">
        <v>0.00056</v>
      </c>
      <c r="R131" s="222">
        <f>Q131*H131</f>
        <v>0.0084</v>
      </c>
      <c r="S131" s="222">
        <v>0</v>
      </c>
      <c r="T131" s="223">
        <f>S131*H131</f>
        <v>0</v>
      </c>
      <c r="AR131" s="224" t="s">
        <v>267</v>
      </c>
      <c r="AT131" s="224" t="s">
        <v>196</v>
      </c>
      <c r="AU131" s="224" t="s">
        <v>136</v>
      </c>
      <c r="AY131" s="18" t="s">
        <v>194</v>
      </c>
      <c r="BE131" s="225">
        <f>IF(N131="základní",J131,0)</f>
        <v>0</v>
      </c>
      <c r="BF131" s="225">
        <f>IF(N131="snížená",J131,0)</f>
        <v>0</v>
      </c>
      <c r="BG131" s="225">
        <f>IF(N131="zákl. přenesená",J131,0)</f>
        <v>0</v>
      </c>
      <c r="BH131" s="225">
        <f>IF(N131="sníž. přenesená",J131,0)</f>
        <v>0</v>
      </c>
      <c r="BI131" s="225">
        <f>IF(N131="nulová",J131,0)</f>
        <v>0</v>
      </c>
      <c r="BJ131" s="18" t="s">
        <v>136</v>
      </c>
      <c r="BK131" s="225">
        <f>ROUND(I131*H131,2)</f>
        <v>0</v>
      </c>
      <c r="BL131" s="18" t="s">
        <v>267</v>
      </c>
      <c r="BM131" s="224" t="s">
        <v>1806</v>
      </c>
    </row>
    <row r="132" spans="2:65" s="1" customFormat="1" ht="16.5" customHeight="1">
      <c r="B132" s="40"/>
      <c r="C132" s="213" t="s">
        <v>385</v>
      </c>
      <c r="D132" s="213" t="s">
        <v>196</v>
      </c>
      <c r="E132" s="214" t="s">
        <v>1807</v>
      </c>
      <c r="F132" s="215" t="s">
        <v>1808</v>
      </c>
      <c r="G132" s="216" t="s">
        <v>262</v>
      </c>
      <c r="H132" s="217">
        <v>6</v>
      </c>
      <c r="I132" s="218"/>
      <c r="J132" s="219">
        <f>ROUND(I132*H132,2)</f>
        <v>0</v>
      </c>
      <c r="K132" s="215" t="s">
        <v>200</v>
      </c>
      <c r="L132" s="45"/>
      <c r="M132" s="220" t="s">
        <v>32</v>
      </c>
      <c r="N132" s="221" t="s">
        <v>51</v>
      </c>
      <c r="O132" s="85"/>
      <c r="P132" s="222">
        <f>O132*H132</f>
        <v>0</v>
      </c>
      <c r="Q132" s="222">
        <v>0.00069</v>
      </c>
      <c r="R132" s="222">
        <f>Q132*H132</f>
        <v>0.00414</v>
      </c>
      <c r="S132" s="222">
        <v>0</v>
      </c>
      <c r="T132" s="223">
        <f>S132*H132</f>
        <v>0</v>
      </c>
      <c r="AR132" s="224" t="s">
        <v>267</v>
      </c>
      <c r="AT132" s="224" t="s">
        <v>196</v>
      </c>
      <c r="AU132" s="224" t="s">
        <v>136</v>
      </c>
      <c r="AY132" s="18" t="s">
        <v>194</v>
      </c>
      <c r="BE132" s="225">
        <f>IF(N132="základní",J132,0)</f>
        <v>0</v>
      </c>
      <c r="BF132" s="225">
        <f>IF(N132="snížená",J132,0)</f>
        <v>0</v>
      </c>
      <c r="BG132" s="225">
        <f>IF(N132="zákl. přenesená",J132,0)</f>
        <v>0</v>
      </c>
      <c r="BH132" s="225">
        <f>IF(N132="sníž. přenesená",J132,0)</f>
        <v>0</v>
      </c>
      <c r="BI132" s="225">
        <f>IF(N132="nulová",J132,0)</f>
        <v>0</v>
      </c>
      <c r="BJ132" s="18" t="s">
        <v>136</v>
      </c>
      <c r="BK132" s="225">
        <f>ROUND(I132*H132,2)</f>
        <v>0</v>
      </c>
      <c r="BL132" s="18" t="s">
        <v>267</v>
      </c>
      <c r="BM132" s="224" t="s">
        <v>1809</v>
      </c>
    </row>
    <row r="133" spans="2:65" s="1" customFormat="1" ht="16.5" customHeight="1">
      <c r="B133" s="40"/>
      <c r="C133" s="213" t="s">
        <v>389</v>
      </c>
      <c r="D133" s="213" t="s">
        <v>196</v>
      </c>
      <c r="E133" s="214" t="s">
        <v>1810</v>
      </c>
      <c r="F133" s="215" t="s">
        <v>1811</v>
      </c>
      <c r="G133" s="216" t="s">
        <v>262</v>
      </c>
      <c r="H133" s="217">
        <v>35</v>
      </c>
      <c r="I133" s="218"/>
      <c r="J133" s="219">
        <f>ROUND(I133*H133,2)</f>
        <v>0</v>
      </c>
      <c r="K133" s="215" t="s">
        <v>200</v>
      </c>
      <c r="L133" s="45"/>
      <c r="M133" s="220" t="s">
        <v>32</v>
      </c>
      <c r="N133" s="221" t="s">
        <v>51</v>
      </c>
      <c r="O133" s="85"/>
      <c r="P133" s="222">
        <f>O133*H133</f>
        <v>0</v>
      </c>
      <c r="Q133" s="222">
        <v>0.00104</v>
      </c>
      <c r="R133" s="222">
        <f>Q133*H133</f>
        <v>0.036399999999999995</v>
      </c>
      <c r="S133" s="222">
        <v>0</v>
      </c>
      <c r="T133" s="223">
        <f>S133*H133</f>
        <v>0</v>
      </c>
      <c r="AR133" s="224" t="s">
        <v>267</v>
      </c>
      <c r="AT133" s="224" t="s">
        <v>196</v>
      </c>
      <c r="AU133" s="224" t="s">
        <v>136</v>
      </c>
      <c r="AY133" s="18" t="s">
        <v>194</v>
      </c>
      <c r="BE133" s="225">
        <f>IF(N133="základní",J133,0)</f>
        <v>0</v>
      </c>
      <c r="BF133" s="225">
        <f>IF(N133="snížená",J133,0)</f>
        <v>0</v>
      </c>
      <c r="BG133" s="225">
        <f>IF(N133="zákl. přenesená",J133,0)</f>
        <v>0</v>
      </c>
      <c r="BH133" s="225">
        <f>IF(N133="sníž. přenesená",J133,0)</f>
        <v>0</v>
      </c>
      <c r="BI133" s="225">
        <f>IF(N133="nulová",J133,0)</f>
        <v>0</v>
      </c>
      <c r="BJ133" s="18" t="s">
        <v>136</v>
      </c>
      <c r="BK133" s="225">
        <f>ROUND(I133*H133,2)</f>
        <v>0</v>
      </c>
      <c r="BL133" s="18" t="s">
        <v>267</v>
      </c>
      <c r="BM133" s="224" t="s">
        <v>1812</v>
      </c>
    </row>
    <row r="134" spans="2:65" s="1" customFormat="1" ht="16.5" customHeight="1">
      <c r="B134" s="40"/>
      <c r="C134" s="213" t="s">
        <v>394</v>
      </c>
      <c r="D134" s="213" t="s">
        <v>196</v>
      </c>
      <c r="E134" s="214" t="s">
        <v>1813</v>
      </c>
      <c r="F134" s="215" t="s">
        <v>1814</v>
      </c>
      <c r="G134" s="216" t="s">
        <v>262</v>
      </c>
      <c r="H134" s="217">
        <v>20</v>
      </c>
      <c r="I134" s="218"/>
      <c r="J134" s="219">
        <f>ROUND(I134*H134,2)</f>
        <v>0</v>
      </c>
      <c r="K134" s="215" t="s">
        <v>200</v>
      </c>
      <c r="L134" s="45"/>
      <c r="M134" s="220" t="s">
        <v>32</v>
      </c>
      <c r="N134" s="221" t="s">
        <v>51</v>
      </c>
      <c r="O134" s="85"/>
      <c r="P134" s="222">
        <f>O134*H134</f>
        <v>0</v>
      </c>
      <c r="Q134" s="222">
        <v>0.00158</v>
      </c>
      <c r="R134" s="222">
        <f>Q134*H134</f>
        <v>0.0316</v>
      </c>
      <c r="S134" s="222">
        <v>0</v>
      </c>
      <c r="T134" s="223">
        <f>S134*H134</f>
        <v>0</v>
      </c>
      <c r="AR134" s="224" t="s">
        <v>267</v>
      </c>
      <c r="AT134" s="224" t="s">
        <v>196</v>
      </c>
      <c r="AU134" s="224" t="s">
        <v>136</v>
      </c>
      <c r="AY134" s="18" t="s">
        <v>194</v>
      </c>
      <c r="BE134" s="225">
        <f>IF(N134="základní",J134,0)</f>
        <v>0</v>
      </c>
      <c r="BF134" s="225">
        <f>IF(N134="snížená",J134,0)</f>
        <v>0</v>
      </c>
      <c r="BG134" s="225">
        <f>IF(N134="zákl. přenesená",J134,0)</f>
        <v>0</v>
      </c>
      <c r="BH134" s="225">
        <f>IF(N134="sníž. přenesená",J134,0)</f>
        <v>0</v>
      </c>
      <c r="BI134" s="225">
        <f>IF(N134="nulová",J134,0)</f>
        <v>0</v>
      </c>
      <c r="BJ134" s="18" t="s">
        <v>136</v>
      </c>
      <c r="BK134" s="225">
        <f>ROUND(I134*H134,2)</f>
        <v>0</v>
      </c>
      <c r="BL134" s="18" t="s">
        <v>267</v>
      </c>
      <c r="BM134" s="224" t="s">
        <v>1815</v>
      </c>
    </row>
    <row r="135" spans="2:65" s="1" customFormat="1" ht="16.5" customHeight="1">
      <c r="B135" s="40"/>
      <c r="C135" s="213" t="s">
        <v>398</v>
      </c>
      <c r="D135" s="213" t="s">
        <v>196</v>
      </c>
      <c r="E135" s="214" t="s">
        <v>1816</v>
      </c>
      <c r="F135" s="215" t="s">
        <v>1817</v>
      </c>
      <c r="G135" s="216" t="s">
        <v>262</v>
      </c>
      <c r="H135" s="217">
        <v>10</v>
      </c>
      <c r="I135" s="218"/>
      <c r="J135" s="219">
        <f>ROUND(I135*H135,2)</f>
        <v>0</v>
      </c>
      <c r="K135" s="215" t="s">
        <v>200</v>
      </c>
      <c r="L135" s="45"/>
      <c r="M135" s="220" t="s">
        <v>32</v>
      </c>
      <c r="N135" s="221" t="s">
        <v>51</v>
      </c>
      <c r="O135" s="85"/>
      <c r="P135" s="222">
        <f>O135*H135</f>
        <v>0</v>
      </c>
      <c r="Q135" s="222">
        <v>0.00194</v>
      </c>
      <c r="R135" s="222">
        <f>Q135*H135</f>
        <v>0.0194</v>
      </c>
      <c r="S135" s="222">
        <v>0</v>
      </c>
      <c r="T135" s="223">
        <f>S135*H135</f>
        <v>0</v>
      </c>
      <c r="AR135" s="224" t="s">
        <v>267</v>
      </c>
      <c r="AT135" s="224" t="s">
        <v>196</v>
      </c>
      <c r="AU135" s="224" t="s">
        <v>136</v>
      </c>
      <c r="AY135" s="18" t="s">
        <v>194</v>
      </c>
      <c r="BE135" s="225">
        <f>IF(N135="základní",J135,0)</f>
        <v>0</v>
      </c>
      <c r="BF135" s="225">
        <f>IF(N135="snížená",J135,0)</f>
        <v>0</v>
      </c>
      <c r="BG135" s="225">
        <f>IF(N135="zákl. přenesená",J135,0)</f>
        <v>0</v>
      </c>
      <c r="BH135" s="225">
        <f>IF(N135="sníž. přenesená",J135,0)</f>
        <v>0</v>
      </c>
      <c r="BI135" s="225">
        <f>IF(N135="nulová",J135,0)</f>
        <v>0</v>
      </c>
      <c r="BJ135" s="18" t="s">
        <v>136</v>
      </c>
      <c r="BK135" s="225">
        <f>ROUND(I135*H135,2)</f>
        <v>0</v>
      </c>
      <c r="BL135" s="18" t="s">
        <v>267</v>
      </c>
      <c r="BM135" s="224" t="s">
        <v>1818</v>
      </c>
    </row>
    <row r="136" spans="2:65" s="1" customFormat="1" ht="16.5" customHeight="1">
      <c r="B136" s="40"/>
      <c r="C136" s="213" t="s">
        <v>406</v>
      </c>
      <c r="D136" s="213" t="s">
        <v>196</v>
      </c>
      <c r="E136" s="214" t="s">
        <v>1819</v>
      </c>
      <c r="F136" s="215" t="s">
        <v>1820</v>
      </c>
      <c r="G136" s="216" t="s">
        <v>262</v>
      </c>
      <c r="H136" s="217">
        <v>14</v>
      </c>
      <c r="I136" s="218"/>
      <c r="J136" s="219">
        <f>ROUND(I136*H136,2)</f>
        <v>0</v>
      </c>
      <c r="K136" s="215" t="s">
        <v>1406</v>
      </c>
      <c r="L136" s="45"/>
      <c r="M136" s="220" t="s">
        <v>32</v>
      </c>
      <c r="N136" s="221" t="s">
        <v>51</v>
      </c>
      <c r="O136" s="85"/>
      <c r="P136" s="222">
        <f>O136*H136</f>
        <v>0</v>
      </c>
      <c r="Q136" s="222">
        <v>0</v>
      </c>
      <c r="R136" s="222">
        <f>Q136*H136</f>
        <v>0</v>
      </c>
      <c r="S136" s="222">
        <v>0</v>
      </c>
      <c r="T136" s="223">
        <f>S136*H136</f>
        <v>0</v>
      </c>
      <c r="AR136" s="224" t="s">
        <v>267</v>
      </c>
      <c r="AT136" s="224" t="s">
        <v>196</v>
      </c>
      <c r="AU136" s="224" t="s">
        <v>136</v>
      </c>
      <c r="AY136" s="18" t="s">
        <v>194</v>
      </c>
      <c r="BE136" s="225">
        <f>IF(N136="základní",J136,0)</f>
        <v>0</v>
      </c>
      <c r="BF136" s="225">
        <f>IF(N136="snížená",J136,0)</f>
        <v>0</v>
      </c>
      <c r="BG136" s="225">
        <f>IF(N136="zákl. přenesená",J136,0)</f>
        <v>0</v>
      </c>
      <c r="BH136" s="225">
        <f>IF(N136="sníž. přenesená",J136,0)</f>
        <v>0</v>
      </c>
      <c r="BI136" s="225">
        <f>IF(N136="nulová",J136,0)</f>
        <v>0</v>
      </c>
      <c r="BJ136" s="18" t="s">
        <v>136</v>
      </c>
      <c r="BK136" s="225">
        <f>ROUND(I136*H136,2)</f>
        <v>0</v>
      </c>
      <c r="BL136" s="18" t="s">
        <v>267</v>
      </c>
      <c r="BM136" s="224" t="s">
        <v>1821</v>
      </c>
    </row>
    <row r="137" spans="2:65" s="1" customFormat="1" ht="16.5" customHeight="1">
      <c r="B137" s="40"/>
      <c r="C137" s="213" t="s">
        <v>414</v>
      </c>
      <c r="D137" s="213" t="s">
        <v>196</v>
      </c>
      <c r="E137" s="214" t="s">
        <v>1822</v>
      </c>
      <c r="F137" s="215" t="s">
        <v>1823</v>
      </c>
      <c r="G137" s="216" t="s">
        <v>262</v>
      </c>
      <c r="H137" s="217">
        <v>23</v>
      </c>
      <c r="I137" s="218"/>
      <c r="J137" s="219">
        <f>ROUND(I137*H137,2)</f>
        <v>0</v>
      </c>
      <c r="K137" s="215" t="s">
        <v>1406</v>
      </c>
      <c r="L137" s="45"/>
      <c r="M137" s="220" t="s">
        <v>32</v>
      </c>
      <c r="N137" s="221" t="s">
        <v>51</v>
      </c>
      <c r="O137" s="85"/>
      <c r="P137" s="222">
        <f>O137*H137</f>
        <v>0</v>
      </c>
      <c r="Q137" s="222">
        <v>0</v>
      </c>
      <c r="R137" s="222">
        <f>Q137*H137</f>
        <v>0</v>
      </c>
      <c r="S137" s="222">
        <v>0</v>
      </c>
      <c r="T137" s="223">
        <f>S137*H137</f>
        <v>0</v>
      </c>
      <c r="AR137" s="224" t="s">
        <v>267</v>
      </c>
      <c r="AT137" s="224" t="s">
        <v>196</v>
      </c>
      <c r="AU137" s="224" t="s">
        <v>136</v>
      </c>
      <c r="AY137" s="18" t="s">
        <v>194</v>
      </c>
      <c r="BE137" s="225">
        <f>IF(N137="základní",J137,0)</f>
        <v>0</v>
      </c>
      <c r="BF137" s="225">
        <f>IF(N137="snížená",J137,0)</f>
        <v>0</v>
      </c>
      <c r="BG137" s="225">
        <f>IF(N137="zákl. přenesená",J137,0)</f>
        <v>0</v>
      </c>
      <c r="BH137" s="225">
        <f>IF(N137="sníž. přenesená",J137,0)</f>
        <v>0</v>
      </c>
      <c r="BI137" s="225">
        <f>IF(N137="nulová",J137,0)</f>
        <v>0</v>
      </c>
      <c r="BJ137" s="18" t="s">
        <v>136</v>
      </c>
      <c r="BK137" s="225">
        <f>ROUND(I137*H137,2)</f>
        <v>0</v>
      </c>
      <c r="BL137" s="18" t="s">
        <v>267</v>
      </c>
      <c r="BM137" s="224" t="s">
        <v>1824</v>
      </c>
    </row>
    <row r="138" spans="2:65" s="1" customFormat="1" ht="16.5" customHeight="1">
      <c r="B138" s="40"/>
      <c r="C138" s="213" t="s">
        <v>419</v>
      </c>
      <c r="D138" s="213" t="s">
        <v>196</v>
      </c>
      <c r="E138" s="214" t="s">
        <v>1825</v>
      </c>
      <c r="F138" s="215" t="s">
        <v>1826</v>
      </c>
      <c r="G138" s="216" t="s">
        <v>262</v>
      </c>
      <c r="H138" s="217">
        <v>4</v>
      </c>
      <c r="I138" s="218"/>
      <c r="J138" s="219">
        <f>ROUND(I138*H138,2)</f>
        <v>0</v>
      </c>
      <c r="K138" s="215" t="s">
        <v>1406</v>
      </c>
      <c r="L138" s="45"/>
      <c r="M138" s="220" t="s">
        <v>32</v>
      </c>
      <c r="N138" s="221" t="s">
        <v>51</v>
      </c>
      <c r="O138" s="85"/>
      <c r="P138" s="222">
        <f>O138*H138</f>
        <v>0</v>
      </c>
      <c r="Q138" s="222">
        <v>0</v>
      </c>
      <c r="R138" s="222">
        <f>Q138*H138</f>
        <v>0</v>
      </c>
      <c r="S138" s="222">
        <v>0</v>
      </c>
      <c r="T138" s="223">
        <f>S138*H138</f>
        <v>0</v>
      </c>
      <c r="AR138" s="224" t="s">
        <v>267</v>
      </c>
      <c r="AT138" s="224" t="s">
        <v>196</v>
      </c>
      <c r="AU138" s="224" t="s">
        <v>136</v>
      </c>
      <c r="AY138" s="18" t="s">
        <v>194</v>
      </c>
      <c r="BE138" s="225">
        <f>IF(N138="základní",J138,0)</f>
        <v>0</v>
      </c>
      <c r="BF138" s="225">
        <f>IF(N138="snížená",J138,0)</f>
        <v>0</v>
      </c>
      <c r="BG138" s="225">
        <f>IF(N138="zákl. přenesená",J138,0)</f>
        <v>0</v>
      </c>
      <c r="BH138" s="225">
        <f>IF(N138="sníž. přenesená",J138,0)</f>
        <v>0</v>
      </c>
      <c r="BI138" s="225">
        <f>IF(N138="nulová",J138,0)</f>
        <v>0</v>
      </c>
      <c r="BJ138" s="18" t="s">
        <v>136</v>
      </c>
      <c r="BK138" s="225">
        <f>ROUND(I138*H138,2)</f>
        <v>0</v>
      </c>
      <c r="BL138" s="18" t="s">
        <v>267</v>
      </c>
      <c r="BM138" s="224" t="s">
        <v>1827</v>
      </c>
    </row>
    <row r="139" spans="2:65" s="1" customFormat="1" ht="16.5" customHeight="1">
      <c r="B139" s="40"/>
      <c r="C139" s="213" t="s">
        <v>29</v>
      </c>
      <c r="D139" s="213" t="s">
        <v>196</v>
      </c>
      <c r="E139" s="214" t="s">
        <v>1828</v>
      </c>
      <c r="F139" s="215" t="s">
        <v>1829</v>
      </c>
      <c r="G139" s="216" t="s">
        <v>262</v>
      </c>
      <c r="H139" s="217">
        <v>146</v>
      </c>
      <c r="I139" s="218"/>
      <c r="J139" s="219">
        <f>ROUND(I139*H139,2)</f>
        <v>0</v>
      </c>
      <c r="K139" s="215" t="s">
        <v>200</v>
      </c>
      <c r="L139" s="45"/>
      <c r="M139" s="220" t="s">
        <v>32</v>
      </c>
      <c r="N139" s="221" t="s">
        <v>51</v>
      </c>
      <c r="O139" s="85"/>
      <c r="P139" s="222">
        <f>O139*H139</f>
        <v>0</v>
      </c>
      <c r="Q139" s="222">
        <v>0</v>
      </c>
      <c r="R139" s="222">
        <f>Q139*H139</f>
        <v>0</v>
      </c>
      <c r="S139" s="222">
        <v>0</v>
      </c>
      <c r="T139" s="223">
        <f>S139*H139</f>
        <v>0</v>
      </c>
      <c r="AR139" s="224" t="s">
        <v>267</v>
      </c>
      <c r="AT139" s="224" t="s">
        <v>196</v>
      </c>
      <c r="AU139" s="224" t="s">
        <v>136</v>
      </c>
      <c r="AY139" s="18" t="s">
        <v>194</v>
      </c>
      <c r="BE139" s="225">
        <f>IF(N139="základní",J139,0)</f>
        <v>0</v>
      </c>
      <c r="BF139" s="225">
        <f>IF(N139="snížená",J139,0)</f>
        <v>0</v>
      </c>
      <c r="BG139" s="225">
        <f>IF(N139="zákl. přenesená",J139,0)</f>
        <v>0</v>
      </c>
      <c r="BH139" s="225">
        <f>IF(N139="sníž. přenesená",J139,0)</f>
        <v>0</v>
      </c>
      <c r="BI139" s="225">
        <f>IF(N139="nulová",J139,0)</f>
        <v>0</v>
      </c>
      <c r="BJ139" s="18" t="s">
        <v>136</v>
      </c>
      <c r="BK139" s="225">
        <f>ROUND(I139*H139,2)</f>
        <v>0</v>
      </c>
      <c r="BL139" s="18" t="s">
        <v>267</v>
      </c>
      <c r="BM139" s="224" t="s">
        <v>1830</v>
      </c>
    </row>
    <row r="140" spans="2:65" s="1" customFormat="1" ht="16.5" customHeight="1">
      <c r="B140" s="40"/>
      <c r="C140" s="213" t="s">
        <v>426</v>
      </c>
      <c r="D140" s="213" t="s">
        <v>196</v>
      </c>
      <c r="E140" s="214" t="s">
        <v>1831</v>
      </c>
      <c r="F140" s="215" t="s">
        <v>1832</v>
      </c>
      <c r="G140" s="216" t="s">
        <v>262</v>
      </c>
      <c r="H140" s="217">
        <v>10</v>
      </c>
      <c r="I140" s="218"/>
      <c r="J140" s="219">
        <f>ROUND(I140*H140,2)</f>
        <v>0</v>
      </c>
      <c r="K140" s="215" t="s">
        <v>200</v>
      </c>
      <c r="L140" s="45"/>
      <c r="M140" s="220" t="s">
        <v>32</v>
      </c>
      <c r="N140" s="221" t="s">
        <v>51</v>
      </c>
      <c r="O140" s="85"/>
      <c r="P140" s="222">
        <f>O140*H140</f>
        <v>0</v>
      </c>
      <c r="Q140" s="222">
        <v>0</v>
      </c>
      <c r="R140" s="222">
        <f>Q140*H140</f>
        <v>0</v>
      </c>
      <c r="S140" s="222">
        <v>0</v>
      </c>
      <c r="T140" s="223">
        <f>S140*H140</f>
        <v>0</v>
      </c>
      <c r="AR140" s="224" t="s">
        <v>267</v>
      </c>
      <c r="AT140" s="224" t="s">
        <v>196</v>
      </c>
      <c r="AU140" s="224" t="s">
        <v>136</v>
      </c>
      <c r="AY140" s="18" t="s">
        <v>194</v>
      </c>
      <c r="BE140" s="225">
        <f>IF(N140="základní",J140,0)</f>
        <v>0</v>
      </c>
      <c r="BF140" s="225">
        <f>IF(N140="snížená",J140,0)</f>
        <v>0</v>
      </c>
      <c r="BG140" s="225">
        <f>IF(N140="zákl. přenesená",J140,0)</f>
        <v>0</v>
      </c>
      <c r="BH140" s="225">
        <f>IF(N140="sníž. přenesená",J140,0)</f>
        <v>0</v>
      </c>
      <c r="BI140" s="225">
        <f>IF(N140="nulová",J140,0)</f>
        <v>0</v>
      </c>
      <c r="BJ140" s="18" t="s">
        <v>136</v>
      </c>
      <c r="BK140" s="225">
        <f>ROUND(I140*H140,2)</f>
        <v>0</v>
      </c>
      <c r="BL140" s="18" t="s">
        <v>267</v>
      </c>
      <c r="BM140" s="224" t="s">
        <v>1833</v>
      </c>
    </row>
    <row r="141" spans="2:65" s="1" customFormat="1" ht="16.5" customHeight="1">
      <c r="B141" s="40"/>
      <c r="C141" s="213" t="s">
        <v>430</v>
      </c>
      <c r="D141" s="213" t="s">
        <v>196</v>
      </c>
      <c r="E141" s="214" t="s">
        <v>1834</v>
      </c>
      <c r="F141" s="215" t="s">
        <v>1835</v>
      </c>
      <c r="G141" s="216" t="s">
        <v>262</v>
      </c>
      <c r="H141" s="217">
        <v>2070</v>
      </c>
      <c r="I141" s="218"/>
      <c r="J141" s="219">
        <f>ROUND(I141*H141,2)</f>
        <v>0</v>
      </c>
      <c r="K141" s="215" t="s">
        <v>200</v>
      </c>
      <c r="L141" s="45"/>
      <c r="M141" s="220" t="s">
        <v>32</v>
      </c>
      <c r="N141" s="221" t="s">
        <v>51</v>
      </c>
      <c r="O141" s="85"/>
      <c r="P141" s="222">
        <f>O141*H141</f>
        <v>0</v>
      </c>
      <c r="Q141" s="222">
        <v>0</v>
      </c>
      <c r="R141" s="222">
        <f>Q141*H141</f>
        <v>0</v>
      </c>
      <c r="S141" s="222">
        <v>0</v>
      </c>
      <c r="T141" s="223">
        <f>S141*H141</f>
        <v>0</v>
      </c>
      <c r="AR141" s="224" t="s">
        <v>267</v>
      </c>
      <c r="AT141" s="224" t="s">
        <v>196</v>
      </c>
      <c r="AU141" s="224" t="s">
        <v>136</v>
      </c>
      <c r="AY141" s="18" t="s">
        <v>194</v>
      </c>
      <c r="BE141" s="225">
        <f>IF(N141="základní",J141,0)</f>
        <v>0</v>
      </c>
      <c r="BF141" s="225">
        <f>IF(N141="snížená",J141,0)</f>
        <v>0</v>
      </c>
      <c r="BG141" s="225">
        <f>IF(N141="zákl. přenesená",J141,0)</f>
        <v>0</v>
      </c>
      <c r="BH141" s="225">
        <f>IF(N141="sníž. přenesená",J141,0)</f>
        <v>0</v>
      </c>
      <c r="BI141" s="225">
        <f>IF(N141="nulová",J141,0)</f>
        <v>0</v>
      </c>
      <c r="BJ141" s="18" t="s">
        <v>136</v>
      </c>
      <c r="BK141" s="225">
        <f>ROUND(I141*H141,2)</f>
        <v>0</v>
      </c>
      <c r="BL141" s="18" t="s">
        <v>267</v>
      </c>
      <c r="BM141" s="224" t="s">
        <v>1836</v>
      </c>
    </row>
    <row r="142" spans="2:65" s="1" customFormat="1" ht="16.5" customHeight="1">
      <c r="B142" s="40"/>
      <c r="C142" s="213" t="s">
        <v>434</v>
      </c>
      <c r="D142" s="213" t="s">
        <v>196</v>
      </c>
      <c r="E142" s="214" t="s">
        <v>1837</v>
      </c>
      <c r="F142" s="215" t="s">
        <v>1838</v>
      </c>
      <c r="G142" s="216" t="s">
        <v>931</v>
      </c>
      <c r="H142" s="217">
        <v>1</v>
      </c>
      <c r="I142" s="218"/>
      <c r="J142" s="219">
        <f>ROUND(I142*H142,2)</f>
        <v>0</v>
      </c>
      <c r="K142" s="215" t="s">
        <v>1406</v>
      </c>
      <c r="L142" s="45"/>
      <c r="M142" s="220" t="s">
        <v>32</v>
      </c>
      <c r="N142" s="221" t="s">
        <v>51</v>
      </c>
      <c r="O142" s="85"/>
      <c r="P142" s="222">
        <f>O142*H142</f>
        <v>0</v>
      </c>
      <c r="Q142" s="222">
        <v>0</v>
      </c>
      <c r="R142" s="222">
        <f>Q142*H142</f>
        <v>0</v>
      </c>
      <c r="S142" s="222">
        <v>0</v>
      </c>
      <c r="T142" s="223">
        <f>S142*H142</f>
        <v>0</v>
      </c>
      <c r="AR142" s="224" t="s">
        <v>267</v>
      </c>
      <c r="AT142" s="224" t="s">
        <v>196</v>
      </c>
      <c r="AU142" s="224" t="s">
        <v>136</v>
      </c>
      <c r="AY142" s="18" t="s">
        <v>194</v>
      </c>
      <c r="BE142" s="225">
        <f>IF(N142="základní",J142,0)</f>
        <v>0</v>
      </c>
      <c r="BF142" s="225">
        <f>IF(N142="snížená",J142,0)</f>
        <v>0</v>
      </c>
      <c r="BG142" s="225">
        <f>IF(N142="zákl. přenesená",J142,0)</f>
        <v>0</v>
      </c>
      <c r="BH142" s="225">
        <f>IF(N142="sníž. přenesená",J142,0)</f>
        <v>0</v>
      </c>
      <c r="BI142" s="225">
        <f>IF(N142="nulová",J142,0)</f>
        <v>0</v>
      </c>
      <c r="BJ142" s="18" t="s">
        <v>136</v>
      </c>
      <c r="BK142" s="225">
        <f>ROUND(I142*H142,2)</f>
        <v>0</v>
      </c>
      <c r="BL142" s="18" t="s">
        <v>267</v>
      </c>
      <c r="BM142" s="224" t="s">
        <v>1839</v>
      </c>
    </row>
    <row r="143" spans="2:65" s="1" customFormat="1" ht="16.5" customHeight="1">
      <c r="B143" s="40"/>
      <c r="C143" s="213" t="s">
        <v>438</v>
      </c>
      <c r="D143" s="213" t="s">
        <v>196</v>
      </c>
      <c r="E143" s="214" t="s">
        <v>1840</v>
      </c>
      <c r="F143" s="215" t="s">
        <v>1642</v>
      </c>
      <c r="G143" s="216" t="s">
        <v>931</v>
      </c>
      <c r="H143" s="217">
        <v>1</v>
      </c>
      <c r="I143" s="218"/>
      <c r="J143" s="219">
        <f>ROUND(I143*H143,2)</f>
        <v>0</v>
      </c>
      <c r="K143" s="215" t="s">
        <v>1406</v>
      </c>
      <c r="L143" s="45"/>
      <c r="M143" s="220" t="s">
        <v>32</v>
      </c>
      <c r="N143" s="221" t="s">
        <v>51</v>
      </c>
      <c r="O143" s="85"/>
      <c r="P143" s="222">
        <f>O143*H143</f>
        <v>0</v>
      </c>
      <c r="Q143" s="222">
        <v>0</v>
      </c>
      <c r="R143" s="222">
        <f>Q143*H143</f>
        <v>0</v>
      </c>
      <c r="S143" s="222">
        <v>0</v>
      </c>
      <c r="T143" s="223">
        <f>S143*H143</f>
        <v>0</v>
      </c>
      <c r="AR143" s="224" t="s">
        <v>267</v>
      </c>
      <c r="AT143" s="224" t="s">
        <v>196</v>
      </c>
      <c r="AU143" s="224" t="s">
        <v>136</v>
      </c>
      <c r="AY143" s="18" t="s">
        <v>194</v>
      </c>
      <c r="BE143" s="225">
        <f>IF(N143="základní",J143,0)</f>
        <v>0</v>
      </c>
      <c r="BF143" s="225">
        <f>IF(N143="snížená",J143,0)</f>
        <v>0</v>
      </c>
      <c r="BG143" s="225">
        <f>IF(N143="zákl. přenesená",J143,0)</f>
        <v>0</v>
      </c>
      <c r="BH143" s="225">
        <f>IF(N143="sníž. přenesená",J143,0)</f>
        <v>0</v>
      </c>
      <c r="BI143" s="225">
        <f>IF(N143="nulová",J143,0)</f>
        <v>0</v>
      </c>
      <c r="BJ143" s="18" t="s">
        <v>136</v>
      </c>
      <c r="BK143" s="225">
        <f>ROUND(I143*H143,2)</f>
        <v>0</v>
      </c>
      <c r="BL143" s="18" t="s">
        <v>267</v>
      </c>
      <c r="BM143" s="224" t="s">
        <v>1841</v>
      </c>
    </row>
    <row r="144" spans="2:65" s="1" customFormat="1" ht="24" customHeight="1">
      <c r="B144" s="40"/>
      <c r="C144" s="213" t="s">
        <v>442</v>
      </c>
      <c r="D144" s="213" t="s">
        <v>196</v>
      </c>
      <c r="E144" s="214" t="s">
        <v>1842</v>
      </c>
      <c r="F144" s="215" t="s">
        <v>1843</v>
      </c>
      <c r="G144" s="216" t="s">
        <v>242</v>
      </c>
      <c r="H144" s="217">
        <v>0.157</v>
      </c>
      <c r="I144" s="218"/>
      <c r="J144" s="219">
        <f>ROUND(I144*H144,2)</f>
        <v>0</v>
      </c>
      <c r="K144" s="215" t="s">
        <v>200</v>
      </c>
      <c r="L144" s="45"/>
      <c r="M144" s="220" t="s">
        <v>32</v>
      </c>
      <c r="N144" s="221" t="s">
        <v>51</v>
      </c>
      <c r="O144" s="85"/>
      <c r="P144" s="222">
        <f>O144*H144</f>
        <v>0</v>
      </c>
      <c r="Q144" s="222">
        <v>0</v>
      </c>
      <c r="R144" s="222">
        <f>Q144*H144</f>
        <v>0</v>
      </c>
      <c r="S144" s="222">
        <v>0</v>
      </c>
      <c r="T144" s="223">
        <f>S144*H144</f>
        <v>0</v>
      </c>
      <c r="AR144" s="224" t="s">
        <v>267</v>
      </c>
      <c r="AT144" s="224" t="s">
        <v>196</v>
      </c>
      <c r="AU144" s="224" t="s">
        <v>136</v>
      </c>
      <c r="AY144" s="18" t="s">
        <v>194</v>
      </c>
      <c r="BE144" s="225">
        <f>IF(N144="základní",J144,0)</f>
        <v>0</v>
      </c>
      <c r="BF144" s="225">
        <f>IF(N144="snížená",J144,0)</f>
        <v>0</v>
      </c>
      <c r="BG144" s="225">
        <f>IF(N144="zákl. přenesená",J144,0)</f>
        <v>0</v>
      </c>
      <c r="BH144" s="225">
        <f>IF(N144="sníž. přenesená",J144,0)</f>
        <v>0</v>
      </c>
      <c r="BI144" s="225">
        <f>IF(N144="nulová",J144,0)</f>
        <v>0</v>
      </c>
      <c r="BJ144" s="18" t="s">
        <v>136</v>
      </c>
      <c r="BK144" s="225">
        <f>ROUND(I144*H144,2)</f>
        <v>0</v>
      </c>
      <c r="BL144" s="18" t="s">
        <v>267</v>
      </c>
      <c r="BM144" s="224" t="s">
        <v>1844</v>
      </c>
    </row>
    <row r="145" spans="2:63" s="11" customFormat="1" ht="22.8" customHeight="1">
      <c r="B145" s="197"/>
      <c r="C145" s="198"/>
      <c r="D145" s="199" t="s">
        <v>78</v>
      </c>
      <c r="E145" s="211" t="s">
        <v>1845</v>
      </c>
      <c r="F145" s="211" t="s">
        <v>1846</v>
      </c>
      <c r="G145" s="198"/>
      <c r="H145" s="198"/>
      <c r="I145" s="201"/>
      <c r="J145" s="212">
        <f>BK145</f>
        <v>0</v>
      </c>
      <c r="K145" s="198"/>
      <c r="L145" s="203"/>
      <c r="M145" s="204"/>
      <c r="N145" s="205"/>
      <c r="O145" s="205"/>
      <c r="P145" s="206">
        <f>SUM(P146:P167)</f>
        <v>0</v>
      </c>
      <c r="Q145" s="205"/>
      <c r="R145" s="206">
        <f>SUM(R146:R167)</f>
        <v>0.04729999999999999</v>
      </c>
      <c r="S145" s="205"/>
      <c r="T145" s="207">
        <f>SUM(T146:T167)</f>
        <v>0</v>
      </c>
      <c r="AR145" s="208" t="s">
        <v>136</v>
      </c>
      <c r="AT145" s="209" t="s">
        <v>78</v>
      </c>
      <c r="AU145" s="209" t="s">
        <v>21</v>
      </c>
      <c r="AY145" s="208" t="s">
        <v>194</v>
      </c>
      <c r="BK145" s="210">
        <f>SUM(BK146:BK167)</f>
        <v>0</v>
      </c>
    </row>
    <row r="146" spans="2:65" s="1" customFormat="1" ht="16.5" customHeight="1">
      <c r="B146" s="40"/>
      <c r="C146" s="213" t="s">
        <v>446</v>
      </c>
      <c r="D146" s="213" t="s">
        <v>196</v>
      </c>
      <c r="E146" s="214" t="s">
        <v>1847</v>
      </c>
      <c r="F146" s="215" t="s">
        <v>1848</v>
      </c>
      <c r="G146" s="216" t="s">
        <v>205</v>
      </c>
      <c r="H146" s="217">
        <v>26</v>
      </c>
      <c r="I146" s="218"/>
      <c r="J146" s="219">
        <f>ROUND(I146*H146,2)</f>
        <v>0</v>
      </c>
      <c r="K146" s="215" t="s">
        <v>200</v>
      </c>
      <c r="L146" s="45"/>
      <c r="M146" s="220" t="s">
        <v>32</v>
      </c>
      <c r="N146" s="221" t="s">
        <v>51</v>
      </c>
      <c r="O146" s="85"/>
      <c r="P146" s="222">
        <f>O146*H146</f>
        <v>0</v>
      </c>
      <c r="Q146" s="222">
        <v>0.00023</v>
      </c>
      <c r="R146" s="222">
        <f>Q146*H146</f>
        <v>0.00598</v>
      </c>
      <c r="S146" s="222">
        <v>0</v>
      </c>
      <c r="T146" s="223">
        <f>S146*H146</f>
        <v>0</v>
      </c>
      <c r="AR146" s="224" t="s">
        <v>267</v>
      </c>
      <c r="AT146" s="224" t="s">
        <v>196</v>
      </c>
      <c r="AU146" s="224" t="s">
        <v>136</v>
      </c>
      <c r="AY146" s="18" t="s">
        <v>194</v>
      </c>
      <c r="BE146" s="225">
        <f>IF(N146="základní",J146,0)</f>
        <v>0</v>
      </c>
      <c r="BF146" s="225">
        <f>IF(N146="snížená",J146,0)</f>
        <v>0</v>
      </c>
      <c r="BG146" s="225">
        <f>IF(N146="zákl. přenesená",J146,0)</f>
        <v>0</v>
      </c>
      <c r="BH146" s="225">
        <f>IF(N146="sníž. přenesená",J146,0)</f>
        <v>0</v>
      </c>
      <c r="BI146" s="225">
        <f>IF(N146="nulová",J146,0)</f>
        <v>0</v>
      </c>
      <c r="BJ146" s="18" t="s">
        <v>136</v>
      </c>
      <c r="BK146" s="225">
        <f>ROUND(I146*H146,2)</f>
        <v>0</v>
      </c>
      <c r="BL146" s="18" t="s">
        <v>267</v>
      </c>
      <c r="BM146" s="224" t="s">
        <v>1849</v>
      </c>
    </row>
    <row r="147" spans="2:65" s="1" customFormat="1" ht="16.5" customHeight="1">
      <c r="B147" s="40"/>
      <c r="C147" s="213" t="s">
        <v>450</v>
      </c>
      <c r="D147" s="213" t="s">
        <v>196</v>
      </c>
      <c r="E147" s="214" t="s">
        <v>1850</v>
      </c>
      <c r="F147" s="215" t="s">
        <v>1851</v>
      </c>
      <c r="G147" s="216" t="s">
        <v>205</v>
      </c>
      <c r="H147" s="217">
        <v>2</v>
      </c>
      <c r="I147" s="218"/>
      <c r="J147" s="219">
        <f>ROUND(I147*H147,2)</f>
        <v>0</v>
      </c>
      <c r="K147" s="215" t="s">
        <v>200</v>
      </c>
      <c r="L147" s="45"/>
      <c r="M147" s="220" t="s">
        <v>32</v>
      </c>
      <c r="N147" s="221" t="s">
        <v>51</v>
      </c>
      <c r="O147" s="85"/>
      <c r="P147" s="222">
        <f>O147*H147</f>
        <v>0</v>
      </c>
      <c r="Q147" s="222">
        <v>0.0003</v>
      </c>
      <c r="R147" s="222">
        <f>Q147*H147</f>
        <v>0.0006</v>
      </c>
      <c r="S147" s="222">
        <v>0</v>
      </c>
      <c r="T147" s="223">
        <f>S147*H147</f>
        <v>0</v>
      </c>
      <c r="AR147" s="224" t="s">
        <v>267</v>
      </c>
      <c r="AT147" s="224" t="s">
        <v>196</v>
      </c>
      <c r="AU147" s="224" t="s">
        <v>136</v>
      </c>
      <c r="AY147" s="18" t="s">
        <v>194</v>
      </c>
      <c r="BE147" s="225">
        <f>IF(N147="základní",J147,0)</f>
        <v>0</v>
      </c>
      <c r="BF147" s="225">
        <f>IF(N147="snížená",J147,0)</f>
        <v>0</v>
      </c>
      <c r="BG147" s="225">
        <f>IF(N147="zákl. přenesená",J147,0)</f>
        <v>0</v>
      </c>
      <c r="BH147" s="225">
        <f>IF(N147="sníž. přenesená",J147,0)</f>
        <v>0</v>
      </c>
      <c r="BI147" s="225">
        <f>IF(N147="nulová",J147,0)</f>
        <v>0</v>
      </c>
      <c r="BJ147" s="18" t="s">
        <v>136</v>
      </c>
      <c r="BK147" s="225">
        <f>ROUND(I147*H147,2)</f>
        <v>0</v>
      </c>
      <c r="BL147" s="18" t="s">
        <v>267</v>
      </c>
      <c r="BM147" s="224" t="s">
        <v>1852</v>
      </c>
    </row>
    <row r="148" spans="2:65" s="1" customFormat="1" ht="16.5" customHeight="1">
      <c r="B148" s="40"/>
      <c r="C148" s="213" t="s">
        <v>458</v>
      </c>
      <c r="D148" s="213" t="s">
        <v>196</v>
      </c>
      <c r="E148" s="214" t="s">
        <v>1853</v>
      </c>
      <c r="F148" s="215" t="s">
        <v>1854</v>
      </c>
      <c r="G148" s="216" t="s">
        <v>205</v>
      </c>
      <c r="H148" s="217">
        <v>1</v>
      </c>
      <c r="I148" s="218"/>
      <c r="J148" s="219">
        <f>ROUND(I148*H148,2)</f>
        <v>0</v>
      </c>
      <c r="K148" s="215" t="s">
        <v>200</v>
      </c>
      <c r="L148" s="45"/>
      <c r="M148" s="220" t="s">
        <v>32</v>
      </c>
      <c r="N148" s="221" t="s">
        <v>51</v>
      </c>
      <c r="O148" s="85"/>
      <c r="P148" s="222">
        <f>O148*H148</f>
        <v>0</v>
      </c>
      <c r="Q148" s="222">
        <v>0.0007</v>
      </c>
      <c r="R148" s="222">
        <f>Q148*H148</f>
        <v>0.0007</v>
      </c>
      <c r="S148" s="222">
        <v>0</v>
      </c>
      <c r="T148" s="223">
        <f>S148*H148</f>
        <v>0</v>
      </c>
      <c r="AR148" s="224" t="s">
        <v>267</v>
      </c>
      <c r="AT148" s="224" t="s">
        <v>196</v>
      </c>
      <c r="AU148" s="224" t="s">
        <v>136</v>
      </c>
      <c r="AY148" s="18" t="s">
        <v>194</v>
      </c>
      <c r="BE148" s="225">
        <f>IF(N148="základní",J148,0)</f>
        <v>0</v>
      </c>
      <c r="BF148" s="225">
        <f>IF(N148="snížená",J148,0)</f>
        <v>0</v>
      </c>
      <c r="BG148" s="225">
        <f>IF(N148="zákl. přenesená",J148,0)</f>
        <v>0</v>
      </c>
      <c r="BH148" s="225">
        <f>IF(N148="sníž. přenesená",J148,0)</f>
        <v>0</v>
      </c>
      <c r="BI148" s="225">
        <f>IF(N148="nulová",J148,0)</f>
        <v>0</v>
      </c>
      <c r="BJ148" s="18" t="s">
        <v>136</v>
      </c>
      <c r="BK148" s="225">
        <f>ROUND(I148*H148,2)</f>
        <v>0</v>
      </c>
      <c r="BL148" s="18" t="s">
        <v>267</v>
      </c>
      <c r="BM148" s="224" t="s">
        <v>1855</v>
      </c>
    </row>
    <row r="149" spans="2:65" s="1" customFormat="1" ht="16.5" customHeight="1">
      <c r="B149" s="40"/>
      <c r="C149" s="213" t="s">
        <v>461</v>
      </c>
      <c r="D149" s="213" t="s">
        <v>196</v>
      </c>
      <c r="E149" s="214" t="s">
        <v>1856</v>
      </c>
      <c r="F149" s="215" t="s">
        <v>1857</v>
      </c>
      <c r="G149" s="216" t="s">
        <v>205</v>
      </c>
      <c r="H149" s="217">
        <v>6</v>
      </c>
      <c r="I149" s="218"/>
      <c r="J149" s="219">
        <f>ROUND(I149*H149,2)</f>
        <v>0</v>
      </c>
      <c r="K149" s="215" t="s">
        <v>200</v>
      </c>
      <c r="L149" s="45"/>
      <c r="M149" s="220" t="s">
        <v>32</v>
      </c>
      <c r="N149" s="221" t="s">
        <v>51</v>
      </c>
      <c r="O149" s="85"/>
      <c r="P149" s="222">
        <f>O149*H149</f>
        <v>0</v>
      </c>
      <c r="Q149" s="222">
        <v>0.00029</v>
      </c>
      <c r="R149" s="222">
        <f>Q149*H149</f>
        <v>0.00174</v>
      </c>
      <c r="S149" s="222">
        <v>0</v>
      </c>
      <c r="T149" s="223">
        <f>S149*H149</f>
        <v>0</v>
      </c>
      <c r="AR149" s="224" t="s">
        <v>267</v>
      </c>
      <c r="AT149" s="224" t="s">
        <v>196</v>
      </c>
      <c r="AU149" s="224" t="s">
        <v>136</v>
      </c>
      <c r="AY149" s="18" t="s">
        <v>194</v>
      </c>
      <c r="BE149" s="225">
        <f>IF(N149="základní",J149,0)</f>
        <v>0</v>
      </c>
      <c r="BF149" s="225">
        <f>IF(N149="snížená",J149,0)</f>
        <v>0</v>
      </c>
      <c r="BG149" s="225">
        <f>IF(N149="zákl. přenesená",J149,0)</f>
        <v>0</v>
      </c>
      <c r="BH149" s="225">
        <f>IF(N149="sníž. přenesená",J149,0)</f>
        <v>0</v>
      </c>
      <c r="BI149" s="225">
        <f>IF(N149="nulová",J149,0)</f>
        <v>0</v>
      </c>
      <c r="BJ149" s="18" t="s">
        <v>136</v>
      </c>
      <c r="BK149" s="225">
        <f>ROUND(I149*H149,2)</f>
        <v>0</v>
      </c>
      <c r="BL149" s="18" t="s">
        <v>267</v>
      </c>
      <c r="BM149" s="224" t="s">
        <v>1858</v>
      </c>
    </row>
    <row r="150" spans="2:65" s="1" customFormat="1" ht="24" customHeight="1">
      <c r="B150" s="40"/>
      <c r="C150" s="213" t="s">
        <v>468</v>
      </c>
      <c r="D150" s="213" t="s">
        <v>196</v>
      </c>
      <c r="E150" s="214" t="s">
        <v>1859</v>
      </c>
      <c r="F150" s="215" t="s">
        <v>1860</v>
      </c>
      <c r="G150" s="216" t="s">
        <v>205</v>
      </c>
      <c r="H150" s="217">
        <v>6</v>
      </c>
      <c r="I150" s="218"/>
      <c r="J150" s="219">
        <f>ROUND(I150*H150,2)</f>
        <v>0</v>
      </c>
      <c r="K150" s="215" t="s">
        <v>1406</v>
      </c>
      <c r="L150" s="45"/>
      <c r="M150" s="220" t="s">
        <v>32</v>
      </c>
      <c r="N150" s="221" t="s">
        <v>51</v>
      </c>
      <c r="O150" s="85"/>
      <c r="P150" s="222">
        <f>O150*H150</f>
        <v>0</v>
      </c>
      <c r="Q150" s="222">
        <v>0</v>
      </c>
      <c r="R150" s="222">
        <f>Q150*H150</f>
        <v>0</v>
      </c>
      <c r="S150" s="222">
        <v>0</v>
      </c>
      <c r="T150" s="223">
        <f>S150*H150</f>
        <v>0</v>
      </c>
      <c r="AR150" s="224" t="s">
        <v>267</v>
      </c>
      <c r="AT150" s="224" t="s">
        <v>196</v>
      </c>
      <c r="AU150" s="224" t="s">
        <v>136</v>
      </c>
      <c r="AY150" s="18" t="s">
        <v>194</v>
      </c>
      <c r="BE150" s="225">
        <f>IF(N150="základní",J150,0)</f>
        <v>0</v>
      </c>
      <c r="BF150" s="225">
        <f>IF(N150="snížená",J150,0)</f>
        <v>0</v>
      </c>
      <c r="BG150" s="225">
        <f>IF(N150="zákl. přenesená",J150,0)</f>
        <v>0</v>
      </c>
      <c r="BH150" s="225">
        <f>IF(N150="sníž. přenesená",J150,0)</f>
        <v>0</v>
      </c>
      <c r="BI150" s="225">
        <f>IF(N150="nulová",J150,0)</f>
        <v>0</v>
      </c>
      <c r="BJ150" s="18" t="s">
        <v>136</v>
      </c>
      <c r="BK150" s="225">
        <f>ROUND(I150*H150,2)</f>
        <v>0</v>
      </c>
      <c r="BL150" s="18" t="s">
        <v>267</v>
      </c>
      <c r="BM150" s="224" t="s">
        <v>1861</v>
      </c>
    </row>
    <row r="151" spans="2:65" s="1" customFormat="1" ht="16.5" customHeight="1">
      <c r="B151" s="40"/>
      <c r="C151" s="213" t="s">
        <v>473</v>
      </c>
      <c r="D151" s="213" t="s">
        <v>196</v>
      </c>
      <c r="E151" s="214" t="s">
        <v>1862</v>
      </c>
      <c r="F151" s="215" t="s">
        <v>1863</v>
      </c>
      <c r="G151" s="216" t="s">
        <v>205</v>
      </c>
      <c r="H151" s="217">
        <v>18</v>
      </c>
      <c r="I151" s="218"/>
      <c r="J151" s="219">
        <f>ROUND(I151*H151,2)</f>
        <v>0</v>
      </c>
      <c r="K151" s="215" t="s">
        <v>200</v>
      </c>
      <c r="L151" s="45"/>
      <c r="M151" s="220" t="s">
        <v>32</v>
      </c>
      <c r="N151" s="221" t="s">
        <v>51</v>
      </c>
      <c r="O151" s="85"/>
      <c r="P151" s="222">
        <f>O151*H151</f>
        <v>0</v>
      </c>
      <c r="Q151" s="222">
        <v>0.00011</v>
      </c>
      <c r="R151" s="222">
        <f>Q151*H151</f>
        <v>0.00198</v>
      </c>
      <c r="S151" s="222">
        <v>0</v>
      </c>
      <c r="T151" s="223">
        <f>S151*H151</f>
        <v>0</v>
      </c>
      <c r="AR151" s="224" t="s">
        <v>267</v>
      </c>
      <c r="AT151" s="224" t="s">
        <v>196</v>
      </c>
      <c r="AU151" s="224" t="s">
        <v>136</v>
      </c>
      <c r="AY151" s="18" t="s">
        <v>194</v>
      </c>
      <c r="BE151" s="225">
        <f>IF(N151="základní",J151,0)</f>
        <v>0</v>
      </c>
      <c r="BF151" s="225">
        <f>IF(N151="snížená",J151,0)</f>
        <v>0</v>
      </c>
      <c r="BG151" s="225">
        <f>IF(N151="zákl. přenesená",J151,0)</f>
        <v>0</v>
      </c>
      <c r="BH151" s="225">
        <f>IF(N151="sníž. přenesená",J151,0)</f>
        <v>0</v>
      </c>
      <c r="BI151" s="225">
        <f>IF(N151="nulová",J151,0)</f>
        <v>0</v>
      </c>
      <c r="BJ151" s="18" t="s">
        <v>136</v>
      </c>
      <c r="BK151" s="225">
        <f>ROUND(I151*H151,2)</f>
        <v>0</v>
      </c>
      <c r="BL151" s="18" t="s">
        <v>267</v>
      </c>
      <c r="BM151" s="224" t="s">
        <v>1864</v>
      </c>
    </row>
    <row r="152" spans="2:65" s="1" customFormat="1" ht="16.5" customHeight="1">
      <c r="B152" s="40"/>
      <c r="C152" s="213" t="s">
        <v>478</v>
      </c>
      <c r="D152" s="213" t="s">
        <v>196</v>
      </c>
      <c r="E152" s="214" t="s">
        <v>1865</v>
      </c>
      <c r="F152" s="215" t="s">
        <v>1866</v>
      </c>
      <c r="G152" s="216" t="s">
        <v>205</v>
      </c>
      <c r="H152" s="217">
        <v>1</v>
      </c>
      <c r="I152" s="218"/>
      <c r="J152" s="219">
        <f>ROUND(I152*H152,2)</f>
        <v>0</v>
      </c>
      <c r="K152" s="215" t="s">
        <v>200</v>
      </c>
      <c r="L152" s="45"/>
      <c r="M152" s="220" t="s">
        <v>32</v>
      </c>
      <c r="N152" s="221" t="s">
        <v>51</v>
      </c>
      <c r="O152" s="85"/>
      <c r="P152" s="222">
        <f>O152*H152</f>
        <v>0</v>
      </c>
      <c r="Q152" s="222">
        <v>0.00025</v>
      </c>
      <c r="R152" s="222">
        <f>Q152*H152</f>
        <v>0.00025</v>
      </c>
      <c r="S152" s="222">
        <v>0</v>
      </c>
      <c r="T152" s="223">
        <f>S152*H152</f>
        <v>0</v>
      </c>
      <c r="AR152" s="224" t="s">
        <v>267</v>
      </c>
      <c r="AT152" s="224" t="s">
        <v>196</v>
      </c>
      <c r="AU152" s="224" t="s">
        <v>136</v>
      </c>
      <c r="AY152" s="18" t="s">
        <v>194</v>
      </c>
      <c r="BE152" s="225">
        <f>IF(N152="základní",J152,0)</f>
        <v>0</v>
      </c>
      <c r="BF152" s="225">
        <f>IF(N152="snížená",J152,0)</f>
        <v>0</v>
      </c>
      <c r="BG152" s="225">
        <f>IF(N152="zákl. přenesená",J152,0)</f>
        <v>0</v>
      </c>
      <c r="BH152" s="225">
        <f>IF(N152="sníž. přenesená",J152,0)</f>
        <v>0</v>
      </c>
      <c r="BI152" s="225">
        <f>IF(N152="nulová",J152,0)</f>
        <v>0</v>
      </c>
      <c r="BJ152" s="18" t="s">
        <v>136</v>
      </c>
      <c r="BK152" s="225">
        <f>ROUND(I152*H152,2)</f>
        <v>0</v>
      </c>
      <c r="BL152" s="18" t="s">
        <v>267</v>
      </c>
      <c r="BM152" s="224" t="s">
        <v>1867</v>
      </c>
    </row>
    <row r="153" spans="2:65" s="1" customFormat="1" ht="16.5" customHeight="1">
      <c r="B153" s="40"/>
      <c r="C153" s="213" t="s">
        <v>482</v>
      </c>
      <c r="D153" s="213" t="s">
        <v>196</v>
      </c>
      <c r="E153" s="214" t="s">
        <v>1868</v>
      </c>
      <c r="F153" s="215" t="s">
        <v>1869</v>
      </c>
      <c r="G153" s="216" t="s">
        <v>205</v>
      </c>
      <c r="H153" s="217">
        <v>4</v>
      </c>
      <c r="I153" s="218"/>
      <c r="J153" s="219">
        <f>ROUND(I153*H153,2)</f>
        <v>0</v>
      </c>
      <c r="K153" s="215" t="s">
        <v>200</v>
      </c>
      <c r="L153" s="45"/>
      <c r="M153" s="220" t="s">
        <v>32</v>
      </c>
      <c r="N153" s="221" t="s">
        <v>51</v>
      </c>
      <c r="O153" s="85"/>
      <c r="P153" s="222">
        <f>O153*H153</f>
        <v>0</v>
      </c>
      <c r="Q153" s="222">
        <v>0.00038</v>
      </c>
      <c r="R153" s="222">
        <f>Q153*H153</f>
        <v>0.00152</v>
      </c>
      <c r="S153" s="222">
        <v>0</v>
      </c>
      <c r="T153" s="223">
        <f>S153*H153</f>
        <v>0</v>
      </c>
      <c r="AR153" s="224" t="s">
        <v>267</v>
      </c>
      <c r="AT153" s="224" t="s">
        <v>196</v>
      </c>
      <c r="AU153" s="224" t="s">
        <v>136</v>
      </c>
      <c r="AY153" s="18" t="s">
        <v>194</v>
      </c>
      <c r="BE153" s="225">
        <f>IF(N153="základní",J153,0)</f>
        <v>0</v>
      </c>
      <c r="BF153" s="225">
        <f>IF(N153="snížená",J153,0)</f>
        <v>0</v>
      </c>
      <c r="BG153" s="225">
        <f>IF(N153="zákl. přenesená",J153,0)</f>
        <v>0</v>
      </c>
      <c r="BH153" s="225">
        <f>IF(N153="sníž. přenesená",J153,0)</f>
        <v>0</v>
      </c>
      <c r="BI153" s="225">
        <f>IF(N153="nulová",J153,0)</f>
        <v>0</v>
      </c>
      <c r="BJ153" s="18" t="s">
        <v>136</v>
      </c>
      <c r="BK153" s="225">
        <f>ROUND(I153*H153,2)</f>
        <v>0</v>
      </c>
      <c r="BL153" s="18" t="s">
        <v>267</v>
      </c>
      <c r="BM153" s="224" t="s">
        <v>1870</v>
      </c>
    </row>
    <row r="154" spans="2:65" s="1" customFormat="1" ht="16.5" customHeight="1">
      <c r="B154" s="40"/>
      <c r="C154" s="213" t="s">
        <v>486</v>
      </c>
      <c r="D154" s="213" t="s">
        <v>196</v>
      </c>
      <c r="E154" s="214" t="s">
        <v>1871</v>
      </c>
      <c r="F154" s="215" t="s">
        <v>1872</v>
      </c>
      <c r="G154" s="216" t="s">
        <v>205</v>
      </c>
      <c r="H154" s="217">
        <v>2</v>
      </c>
      <c r="I154" s="218"/>
      <c r="J154" s="219">
        <f>ROUND(I154*H154,2)</f>
        <v>0</v>
      </c>
      <c r="K154" s="215" t="s">
        <v>200</v>
      </c>
      <c r="L154" s="45"/>
      <c r="M154" s="220" t="s">
        <v>32</v>
      </c>
      <c r="N154" s="221" t="s">
        <v>51</v>
      </c>
      <c r="O154" s="85"/>
      <c r="P154" s="222">
        <f>O154*H154</f>
        <v>0</v>
      </c>
      <c r="Q154" s="222">
        <v>0.00036</v>
      </c>
      <c r="R154" s="222">
        <f>Q154*H154</f>
        <v>0.00072</v>
      </c>
      <c r="S154" s="222">
        <v>0</v>
      </c>
      <c r="T154" s="223">
        <f>S154*H154</f>
        <v>0</v>
      </c>
      <c r="AR154" s="224" t="s">
        <v>267</v>
      </c>
      <c r="AT154" s="224" t="s">
        <v>196</v>
      </c>
      <c r="AU154" s="224" t="s">
        <v>136</v>
      </c>
      <c r="AY154" s="18" t="s">
        <v>194</v>
      </c>
      <c r="BE154" s="225">
        <f>IF(N154="základní",J154,0)</f>
        <v>0</v>
      </c>
      <c r="BF154" s="225">
        <f>IF(N154="snížená",J154,0)</f>
        <v>0</v>
      </c>
      <c r="BG154" s="225">
        <f>IF(N154="zákl. přenesená",J154,0)</f>
        <v>0</v>
      </c>
      <c r="BH154" s="225">
        <f>IF(N154="sníž. přenesená",J154,0)</f>
        <v>0</v>
      </c>
      <c r="BI154" s="225">
        <f>IF(N154="nulová",J154,0)</f>
        <v>0</v>
      </c>
      <c r="BJ154" s="18" t="s">
        <v>136</v>
      </c>
      <c r="BK154" s="225">
        <f>ROUND(I154*H154,2)</f>
        <v>0</v>
      </c>
      <c r="BL154" s="18" t="s">
        <v>267</v>
      </c>
      <c r="BM154" s="224" t="s">
        <v>1873</v>
      </c>
    </row>
    <row r="155" spans="2:65" s="1" customFormat="1" ht="16.5" customHeight="1">
      <c r="B155" s="40"/>
      <c r="C155" s="213" t="s">
        <v>490</v>
      </c>
      <c r="D155" s="213" t="s">
        <v>196</v>
      </c>
      <c r="E155" s="214" t="s">
        <v>1874</v>
      </c>
      <c r="F155" s="215" t="s">
        <v>1875</v>
      </c>
      <c r="G155" s="216" t="s">
        <v>205</v>
      </c>
      <c r="H155" s="217">
        <v>10</v>
      </c>
      <c r="I155" s="218"/>
      <c r="J155" s="219">
        <f>ROUND(I155*H155,2)</f>
        <v>0</v>
      </c>
      <c r="K155" s="215" t="s">
        <v>200</v>
      </c>
      <c r="L155" s="45"/>
      <c r="M155" s="220" t="s">
        <v>32</v>
      </c>
      <c r="N155" s="221" t="s">
        <v>51</v>
      </c>
      <c r="O155" s="85"/>
      <c r="P155" s="222">
        <f>O155*H155</f>
        <v>0</v>
      </c>
      <c r="Q155" s="222">
        <v>0.00044</v>
      </c>
      <c r="R155" s="222">
        <f>Q155*H155</f>
        <v>0.0044</v>
      </c>
      <c r="S155" s="222">
        <v>0</v>
      </c>
      <c r="T155" s="223">
        <f>S155*H155</f>
        <v>0</v>
      </c>
      <c r="AR155" s="224" t="s">
        <v>267</v>
      </c>
      <c r="AT155" s="224" t="s">
        <v>196</v>
      </c>
      <c r="AU155" s="224" t="s">
        <v>136</v>
      </c>
      <c r="AY155" s="18" t="s">
        <v>194</v>
      </c>
      <c r="BE155" s="225">
        <f>IF(N155="základní",J155,0)</f>
        <v>0</v>
      </c>
      <c r="BF155" s="225">
        <f>IF(N155="snížená",J155,0)</f>
        <v>0</v>
      </c>
      <c r="BG155" s="225">
        <f>IF(N155="zákl. přenesená",J155,0)</f>
        <v>0</v>
      </c>
      <c r="BH155" s="225">
        <f>IF(N155="sníž. přenesená",J155,0)</f>
        <v>0</v>
      </c>
      <c r="BI155" s="225">
        <f>IF(N155="nulová",J155,0)</f>
        <v>0</v>
      </c>
      <c r="BJ155" s="18" t="s">
        <v>136</v>
      </c>
      <c r="BK155" s="225">
        <f>ROUND(I155*H155,2)</f>
        <v>0</v>
      </c>
      <c r="BL155" s="18" t="s">
        <v>267</v>
      </c>
      <c r="BM155" s="224" t="s">
        <v>1876</v>
      </c>
    </row>
    <row r="156" spans="2:65" s="1" customFormat="1" ht="16.5" customHeight="1">
      <c r="B156" s="40"/>
      <c r="C156" s="213" t="s">
        <v>496</v>
      </c>
      <c r="D156" s="213" t="s">
        <v>196</v>
      </c>
      <c r="E156" s="214" t="s">
        <v>1877</v>
      </c>
      <c r="F156" s="215" t="s">
        <v>1878</v>
      </c>
      <c r="G156" s="216" t="s">
        <v>205</v>
      </c>
      <c r="H156" s="217">
        <v>2</v>
      </c>
      <c r="I156" s="218"/>
      <c r="J156" s="219">
        <f>ROUND(I156*H156,2)</f>
        <v>0</v>
      </c>
      <c r="K156" s="215" t="s">
        <v>200</v>
      </c>
      <c r="L156" s="45"/>
      <c r="M156" s="220" t="s">
        <v>32</v>
      </c>
      <c r="N156" s="221" t="s">
        <v>51</v>
      </c>
      <c r="O156" s="85"/>
      <c r="P156" s="222">
        <f>O156*H156</f>
        <v>0</v>
      </c>
      <c r="Q156" s="222">
        <v>0.00022</v>
      </c>
      <c r="R156" s="222">
        <f>Q156*H156</f>
        <v>0.00044</v>
      </c>
      <c r="S156" s="222">
        <v>0</v>
      </c>
      <c r="T156" s="223">
        <f>S156*H156</f>
        <v>0</v>
      </c>
      <c r="AR156" s="224" t="s">
        <v>267</v>
      </c>
      <c r="AT156" s="224" t="s">
        <v>196</v>
      </c>
      <c r="AU156" s="224" t="s">
        <v>136</v>
      </c>
      <c r="AY156" s="18" t="s">
        <v>194</v>
      </c>
      <c r="BE156" s="225">
        <f>IF(N156="základní",J156,0)</f>
        <v>0</v>
      </c>
      <c r="BF156" s="225">
        <f>IF(N156="snížená",J156,0)</f>
        <v>0</v>
      </c>
      <c r="BG156" s="225">
        <f>IF(N156="zákl. přenesená",J156,0)</f>
        <v>0</v>
      </c>
      <c r="BH156" s="225">
        <f>IF(N156="sníž. přenesená",J156,0)</f>
        <v>0</v>
      </c>
      <c r="BI156" s="225">
        <f>IF(N156="nulová",J156,0)</f>
        <v>0</v>
      </c>
      <c r="BJ156" s="18" t="s">
        <v>136</v>
      </c>
      <c r="BK156" s="225">
        <f>ROUND(I156*H156,2)</f>
        <v>0</v>
      </c>
      <c r="BL156" s="18" t="s">
        <v>267</v>
      </c>
      <c r="BM156" s="224" t="s">
        <v>1879</v>
      </c>
    </row>
    <row r="157" spans="2:65" s="1" customFormat="1" ht="16.5" customHeight="1">
      <c r="B157" s="40"/>
      <c r="C157" s="213" t="s">
        <v>502</v>
      </c>
      <c r="D157" s="213" t="s">
        <v>196</v>
      </c>
      <c r="E157" s="214" t="s">
        <v>1880</v>
      </c>
      <c r="F157" s="215" t="s">
        <v>1881</v>
      </c>
      <c r="G157" s="216" t="s">
        <v>205</v>
      </c>
      <c r="H157" s="217">
        <v>2</v>
      </c>
      <c r="I157" s="218"/>
      <c r="J157" s="219">
        <f>ROUND(I157*H157,2)</f>
        <v>0</v>
      </c>
      <c r="K157" s="215" t="s">
        <v>200</v>
      </c>
      <c r="L157" s="45"/>
      <c r="M157" s="220" t="s">
        <v>32</v>
      </c>
      <c r="N157" s="221" t="s">
        <v>51</v>
      </c>
      <c r="O157" s="85"/>
      <c r="P157" s="222">
        <f>O157*H157</f>
        <v>0</v>
      </c>
      <c r="Q157" s="222">
        <v>0.00057</v>
      </c>
      <c r="R157" s="222">
        <f>Q157*H157</f>
        <v>0.00114</v>
      </c>
      <c r="S157" s="222">
        <v>0</v>
      </c>
      <c r="T157" s="223">
        <f>S157*H157</f>
        <v>0</v>
      </c>
      <c r="AR157" s="224" t="s">
        <v>267</v>
      </c>
      <c r="AT157" s="224" t="s">
        <v>196</v>
      </c>
      <c r="AU157" s="224" t="s">
        <v>136</v>
      </c>
      <c r="AY157" s="18" t="s">
        <v>194</v>
      </c>
      <c r="BE157" s="225">
        <f>IF(N157="základní",J157,0)</f>
        <v>0</v>
      </c>
      <c r="BF157" s="225">
        <f>IF(N157="snížená",J157,0)</f>
        <v>0</v>
      </c>
      <c r="BG157" s="225">
        <f>IF(N157="zákl. přenesená",J157,0)</f>
        <v>0</v>
      </c>
      <c r="BH157" s="225">
        <f>IF(N157="sníž. přenesená",J157,0)</f>
        <v>0</v>
      </c>
      <c r="BI157" s="225">
        <f>IF(N157="nulová",J157,0)</f>
        <v>0</v>
      </c>
      <c r="BJ157" s="18" t="s">
        <v>136</v>
      </c>
      <c r="BK157" s="225">
        <f>ROUND(I157*H157,2)</f>
        <v>0</v>
      </c>
      <c r="BL157" s="18" t="s">
        <v>267</v>
      </c>
      <c r="BM157" s="224" t="s">
        <v>1882</v>
      </c>
    </row>
    <row r="158" spans="2:65" s="1" customFormat="1" ht="16.5" customHeight="1">
      <c r="B158" s="40"/>
      <c r="C158" s="213" t="s">
        <v>508</v>
      </c>
      <c r="D158" s="213" t="s">
        <v>196</v>
      </c>
      <c r="E158" s="214" t="s">
        <v>1883</v>
      </c>
      <c r="F158" s="215" t="s">
        <v>1884</v>
      </c>
      <c r="G158" s="216" t="s">
        <v>205</v>
      </c>
      <c r="H158" s="217">
        <v>1</v>
      </c>
      <c r="I158" s="218"/>
      <c r="J158" s="219">
        <f>ROUND(I158*H158,2)</f>
        <v>0</v>
      </c>
      <c r="K158" s="215" t="s">
        <v>200</v>
      </c>
      <c r="L158" s="45"/>
      <c r="M158" s="220" t="s">
        <v>32</v>
      </c>
      <c r="N158" s="221" t="s">
        <v>51</v>
      </c>
      <c r="O158" s="85"/>
      <c r="P158" s="222">
        <f>O158*H158</f>
        <v>0</v>
      </c>
      <c r="Q158" s="222">
        <v>0.00124</v>
      </c>
      <c r="R158" s="222">
        <f>Q158*H158</f>
        <v>0.00124</v>
      </c>
      <c r="S158" s="222">
        <v>0</v>
      </c>
      <c r="T158" s="223">
        <f>S158*H158</f>
        <v>0</v>
      </c>
      <c r="AR158" s="224" t="s">
        <v>267</v>
      </c>
      <c r="AT158" s="224" t="s">
        <v>196</v>
      </c>
      <c r="AU158" s="224" t="s">
        <v>136</v>
      </c>
      <c r="AY158" s="18" t="s">
        <v>194</v>
      </c>
      <c r="BE158" s="225">
        <f>IF(N158="základní",J158,0)</f>
        <v>0</v>
      </c>
      <c r="BF158" s="225">
        <f>IF(N158="snížená",J158,0)</f>
        <v>0</v>
      </c>
      <c r="BG158" s="225">
        <f>IF(N158="zákl. přenesená",J158,0)</f>
        <v>0</v>
      </c>
      <c r="BH158" s="225">
        <f>IF(N158="sníž. přenesená",J158,0)</f>
        <v>0</v>
      </c>
      <c r="BI158" s="225">
        <f>IF(N158="nulová",J158,0)</f>
        <v>0</v>
      </c>
      <c r="BJ158" s="18" t="s">
        <v>136</v>
      </c>
      <c r="BK158" s="225">
        <f>ROUND(I158*H158,2)</f>
        <v>0</v>
      </c>
      <c r="BL158" s="18" t="s">
        <v>267</v>
      </c>
      <c r="BM158" s="224" t="s">
        <v>1885</v>
      </c>
    </row>
    <row r="159" spans="2:65" s="1" customFormat="1" ht="16.5" customHeight="1">
      <c r="B159" s="40"/>
      <c r="C159" s="213" t="s">
        <v>522</v>
      </c>
      <c r="D159" s="213" t="s">
        <v>196</v>
      </c>
      <c r="E159" s="214" t="s">
        <v>1886</v>
      </c>
      <c r="F159" s="215" t="s">
        <v>1887</v>
      </c>
      <c r="G159" s="216" t="s">
        <v>205</v>
      </c>
      <c r="H159" s="217">
        <v>12</v>
      </c>
      <c r="I159" s="218"/>
      <c r="J159" s="219">
        <f>ROUND(I159*H159,2)</f>
        <v>0</v>
      </c>
      <c r="K159" s="215" t="s">
        <v>200</v>
      </c>
      <c r="L159" s="45"/>
      <c r="M159" s="220" t="s">
        <v>32</v>
      </c>
      <c r="N159" s="221" t="s">
        <v>51</v>
      </c>
      <c r="O159" s="85"/>
      <c r="P159" s="222">
        <f>O159*H159</f>
        <v>0</v>
      </c>
      <c r="Q159" s="222">
        <v>0.0005</v>
      </c>
      <c r="R159" s="222">
        <f>Q159*H159</f>
        <v>0.006</v>
      </c>
      <c r="S159" s="222">
        <v>0</v>
      </c>
      <c r="T159" s="223">
        <f>S159*H159</f>
        <v>0</v>
      </c>
      <c r="AR159" s="224" t="s">
        <v>267</v>
      </c>
      <c r="AT159" s="224" t="s">
        <v>196</v>
      </c>
      <c r="AU159" s="224" t="s">
        <v>136</v>
      </c>
      <c r="AY159" s="18" t="s">
        <v>194</v>
      </c>
      <c r="BE159" s="225">
        <f>IF(N159="základní",J159,0)</f>
        <v>0</v>
      </c>
      <c r="BF159" s="225">
        <f>IF(N159="snížená",J159,0)</f>
        <v>0</v>
      </c>
      <c r="BG159" s="225">
        <f>IF(N159="zákl. přenesená",J159,0)</f>
        <v>0</v>
      </c>
      <c r="BH159" s="225">
        <f>IF(N159="sníž. přenesená",J159,0)</f>
        <v>0</v>
      </c>
      <c r="BI159" s="225">
        <f>IF(N159="nulová",J159,0)</f>
        <v>0</v>
      </c>
      <c r="BJ159" s="18" t="s">
        <v>136</v>
      </c>
      <c r="BK159" s="225">
        <f>ROUND(I159*H159,2)</f>
        <v>0</v>
      </c>
      <c r="BL159" s="18" t="s">
        <v>267</v>
      </c>
      <c r="BM159" s="224" t="s">
        <v>1888</v>
      </c>
    </row>
    <row r="160" spans="2:65" s="1" customFormat="1" ht="16.5" customHeight="1">
      <c r="B160" s="40"/>
      <c r="C160" s="213" t="s">
        <v>527</v>
      </c>
      <c r="D160" s="213" t="s">
        <v>196</v>
      </c>
      <c r="E160" s="214" t="s">
        <v>1889</v>
      </c>
      <c r="F160" s="215" t="s">
        <v>1890</v>
      </c>
      <c r="G160" s="216" t="s">
        <v>205</v>
      </c>
      <c r="H160" s="217">
        <v>12</v>
      </c>
      <c r="I160" s="218"/>
      <c r="J160" s="219">
        <f>ROUND(I160*H160,2)</f>
        <v>0</v>
      </c>
      <c r="K160" s="215" t="s">
        <v>200</v>
      </c>
      <c r="L160" s="45"/>
      <c r="M160" s="220" t="s">
        <v>32</v>
      </c>
      <c r="N160" s="221" t="s">
        <v>51</v>
      </c>
      <c r="O160" s="85"/>
      <c r="P160" s="222">
        <f>O160*H160</f>
        <v>0</v>
      </c>
      <c r="Q160" s="222">
        <v>0.0007</v>
      </c>
      <c r="R160" s="222">
        <f>Q160*H160</f>
        <v>0.0084</v>
      </c>
      <c r="S160" s="222">
        <v>0</v>
      </c>
      <c r="T160" s="223">
        <f>S160*H160</f>
        <v>0</v>
      </c>
      <c r="AR160" s="224" t="s">
        <v>267</v>
      </c>
      <c r="AT160" s="224" t="s">
        <v>196</v>
      </c>
      <c r="AU160" s="224" t="s">
        <v>136</v>
      </c>
      <c r="AY160" s="18" t="s">
        <v>194</v>
      </c>
      <c r="BE160" s="225">
        <f>IF(N160="základní",J160,0)</f>
        <v>0</v>
      </c>
      <c r="BF160" s="225">
        <f>IF(N160="snížená",J160,0)</f>
        <v>0</v>
      </c>
      <c r="BG160" s="225">
        <f>IF(N160="zákl. přenesená",J160,0)</f>
        <v>0</v>
      </c>
      <c r="BH160" s="225">
        <f>IF(N160="sníž. přenesená",J160,0)</f>
        <v>0</v>
      </c>
      <c r="BI160" s="225">
        <f>IF(N160="nulová",J160,0)</f>
        <v>0</v>
      </c>
      <c r="BJ160" s="18" t="s">
        <v>136</v>
      </c>
      <c r="BK160" s="225">
        <f>ROUND(I160*H160,2)</f>
        <v>0</v>
      </c>
      <c r="BL160" s="18" t="s">
        <v>267</v>
      </c>
      <c r="BM160" s="224" t="s">
        <v>1891</v>
      </c>
    </row>
    <row r="161" spans="2:65" s="1" customFormat="1" ht="16.5" customHeight="1">
      <c r="B161" s="40"/>
      <c r="C161" s="213" t="s">
        <v>532</v>
      </c>
      <c r="D161" s="213" t="s">
        <v>196</v>
      </c>
      <c r="E161" s="214" t="s">
        <v>1892</v>
      </c>
      <c r="F161" s="215" t="s">
        <v>1893</v>
      </c>
      <c r="G161" s="216" t="s">
        <v>205</v>
      </c>
      <c r="H161" s="217">
        <v>4</v>
      </c>
      <c r="I161" s="218"/>
      <c r="J161" s="219">
        <f>ROUND(I161*H161,2)</f>
        <v>0</v>
      </c>
      <c r="K161" s="215" t="s">
        <v>200</v>
      </c>
      <c r="L161" s="45"/>
      <c r="M161" s="220" t="s">
        <v>32</v>
      </c>
      <c r="N161" s="221" t="s">
        <v>51</v>
      </c>
      <c r="O161" s="85"/>
      <c r="P161" s="222">
        <f>O161*H161</f>
        <v>0</v>
      </c>
      <c r="Q161" s="222">
        <v>0.00107</v>
      </c>
      <c r="R161" s="222">
        <f>Q161*H161</f>
        <v>0.00428</v>
      </c>
      <c r="S161" s="222">
        <v>0</v>
      </c>
      <c r="T161" s="223">
        <f>S161*H161</f>
        <v>0</v>
      </c>
      <c r="AR161" s="224" t="s">
        <v>267</v>
      </c>
      <c r="AT161" s="224" t="s">
        <v>196</v>
      </c>
      <c r="AU161" s="224" t="s">
        <v>136</v>
      </c>
      <c r="AY161" s="18" t="s">
        <v>194</v>
      </c>
      <c r="BE161" s="225">
        <f>IF(N161="základní",J161,0)</f>
        <v>0</v>
      </c>
      <c r="BF161" s="225">
        <f>IF(N161="snížená",J161,0)</f>
        <v>0</v>
      </c>
      <c r="BG161" s="225">
        <f>IF(N161="zákl. přenesená",J161,0)</f>
        <v>0</v>
      </c>
      <c r="BH161" s="225">
        <f>IF(N161="sníž. přenesená",J161,0)</f>
        <v>0</v>
      </c>
      <c r="BI161" s="225">
        <f>IF(N161="nulová",J161,0)</f>
        <v>0</v>
      </c>
      <c r="BJ161" s="18" t="s">
        <v>136</v>
      </c>
      <c r="BK161" s="225">
        <f>ROUND(I161*H161,2)</f>
        <v>0</v>
      </c>
      <c r="BL161" s="18" t="s">
        <v>267</v>
      </c>
      <c r="BM161" s="224" t="s">
        <v>1894</v>
      </c>
    </row>
    <row r="162" spans="2:65" s="1" customFormat="1" ht="24" customHeight="1">
      <c r="B162" s="40"/>
      <c r="C162" s="213" t="s">
        <v>537</v>
      </c>
      <c r="D162" s="213" t="s">
        <v>196</v>
      </c>
      <c r="E162" s="214" t="s">
        <v>1895</v>
      </c>
      <c r="F162" s="215" t="s">
        <v>1896</v>
      </c>
      <c r="G162" s="216" t="s">
        <v>205</v>
      </c>
      <c r="H162" s="217">
        <v>2</v>
      </c>
      <c r="I162" s="218"/>
      <c r="J162" s="219">
        <f>ROUND(I162*H162,2)</f>
        <v>0</v>
      </c>
      <c r="K162" s="215" t="s">
        <v>200</v>
      </c>
      <c r="L162" s="45"/>
      <c r="M162" s="220" t="s">
        <v>32</v>
      </c>
      <c r="N162" s="221" t="s">
        <v>51</v>
      </c>
      <c r="O162" s="85"/>
      <c r="P162" s="222">
        <f>O162*H162</f>
        <v>0</v>
      </c>
      <c r="Q162" s="222">
        <v>0.00053</v>
      </c>
      <c r="R162" s="222">
        <f>Q162*H162</f>
        <v>0.00106</v>
      </c>
      <c r="S162" s="222">
        <v>0</v>
      </c>
      <c r="T162" s="223">
        <f>S162*H162</f>
        <v>0</v>
      </c>
      <c r="AR162" s="224" t="s">
        <v>267</v>
      </c>
      <c r="AT162" s="224" t="s">
        <v>196</v>
      </c>
      <c r="AU162" s="224" t="s">
        <v>136</v>
      </c>
      <c r="AY162" s="18" t="s">
        <v>194</v>
      </c>
      <c r="BE162" s="225">
        <f>IF(N162="základní",J162,0)</f>
        <v>0</v>
      </c>
      <c r="BF162" s="225">
        <f>IF(N162="snížená",J162,0)</f>
        <v>0</v>
      </c>
      <c r="BG162" s="225">
        <f>IF(N162="zákl. přenesená",J162,0)</f>
        <v>0</v>
      </c>
      <c r="BH162" s="225">
        <f>IF(N162="sníž. přenesená",J162,0)</f>
        <v>0</v>
      </c>
      <c r="BI162" s="225">
        <f>IF(N162="nulová",J162,0)</f>
        <v>0</v>
      </c>
      <c r="BJ162" s="18" t="s">
        <v>136</v>
      </c>
      <c r="BK162" s="225">
        <f>ROUND(I162*H162,2)</f>
        <v>0</v>
      </c>
      <c r="BL162" s="18" t="s">
        <v>267</v>
      </c>
      <c r="BM162" s="224" t="s">
        <v>1897</v>
      </c>
    </row>
    <row r="163" spans="2:65" s="1" customFormat="1" ht="24" customHeight="1">
      <c r="B163" s="40"/>
      <c r="C163" s="213" t="s">
        <v>542</v>
      </c>
      <c r="D163" s="213" t="s">
        <v>196</v>
      </c>
      <c r="E163" s="214" t="s">
        <v>1898</v>
      </c>
      <c r="F163" s="215" t="s">
        <v>1899</v>
      </c>
      <c r="G163" s="216" t="s">
        <v>205</v>
      </c>
      <c r="H163" s="217">
        <v>4</v>
      </c>
      <c r="I163" s="218"/>
      <c r="J163" s="219">
        <f>ROUND(I163*H163,2)</f>
        <v>0</v>
      </c>
      <c r="K163" s="215" t="s">
        <v>200</v>
      </c>
      <c r="L163" s="45"/>
      <c r="M163" s="220" t="s">
        <v>32</v>
      </c>
      <c r="N163" s="221" t="s">
        <v>51</v>
      </c>
      <c r="O163" s="85"/>
      <c r="P163" s="222">
        <f>O163*H163</f>
        <v>0</v>
      </c>
      <c r="Q163" s="222">
        <v>0.00061</v>
      </c>
      <c r="R163" s="222">
        <f>Q163*H163</f>
        <v>0.00244</v>
      </c>
      <c r="S163" s="222">
        <v>0</v>
      </c>
      <c r="T163" s="223">
        <f>S163*H163</f>
        <v>0</v>
      </c>
      <c r="AR163" s="224" t="s">
        <v>267</v>
      </c>
      <c r="AT163" s="224" t="s">
        <v>196</v>
      </c>
      <c r="AU163" s="224" t="s">
        <v>136</v>
      </c>
      <c r="AY163" s="18" t="s">
        <v>194</v>
      </c>
      <c r="BE163" s="225">
        <f>IF(N163="základní",J163,0)</f>
        <v>0</v>
      </c>
      <c r="BF163" s="225">
        <f>IF(N163="snížená",J163,0)</f>
        <v>0</v>
      </c>
      <c r="BG163" s="225">
        <f>IF(N163="zákl. přenesená",J163,0)</f>
        <v>0</v>
      </c>
      <c r="BH163" s="225">
        <f>IF(N163="sníž. přenesená",J163,0)</f>
        <v>0</v>
      </c>
      <c r="BI163" s="225">
        <f>IF(N163="nulová",J163,0)</f>
        <v>0</v>
      </c>
      <c r="BJ163" s="18" t="s">
        <v>136</v>
      </c>
      <c r="BK163" s="225">
        <f>ROUND(I163*H163,2)</f>
        <v>0</v>
      </c>
      <c r="BL163" s="18" t="s">
        <v>267</v>
      </c>
      <c r="BM163" s="224" t="s">
        <v>1900</v>
      </c>
    </row>
    <row r="164" spans="2:65" s="1" customFormat="1" ht="16.5" customHeight="1">
      <c r="B164" s="40"/>
      <c r="C164" s="213" t="s">
        <v>547</v>
      </c>
      <c r="D164" s="213" t="s">
        <v>196</v>
      </c>
      <c r="E164" s="214" t="s">
        <v>1901</v>
      </c>
      <c r="F164" s="215" t="s">
        <v>1902</v>
      </c>
      <c r="G164" s="216" t="s">
        <v>205</v>
      </c>
      <c r="H164" s="217">
        <v>3</v>
      </c>
      <c r="I164" s="218"/>
      <c r="J164" s="219">
        <f>ROUND(I164*H164,2)</f>
        <v>0</v>
      </c>
      <c r="K164" s="215" t="s">
        <v>200</v>
      </c>
      <c r="L164" s="45"/>
      <c r="M164" s="220" t="s">
        <v>32</v>
      </c>
      <c r="N164" s="221" t="s">
        <v>51</v>
      </c>
      <c r="O164" s="85"/>
      <c r="P164" s="222">
        <f>O164*H164</f>
        <v>0</v>
      </c>
      <c r="Q164" s="222">
        <v>0.00147</v>
      </c>
      <c r="R164" s="222">
        <f>Q164*H164</f>
        <v>0.00441</v>
      </c>
      <c r="S164" s="222">
        <v>0</v>
      </c>
      <c r="T164" s="223">
        <f>S164*H164</f>
        <v>0</v>
      </c>
      <c r="AR164" s="224" t="s">
        <v>267</v>
      </c>
      <c r="AT164" s="224" t="s">
        <v>196</v>
      </c>
      <c r="AU164" s="224" t="s">
        <v>136</v>
      </c>
      <c r="AY164" s="18" t="s">
        <v>194</v>
      </c>
      <c r="BE164" s="225">
        <f>IF(N164="základní",J164,0)</f>
        <v>0</v>
      </c>
      <c r="BF164" s="225">
        <f>IF(N164="snížená",J164,0)</f>
        <v>0</v>
      </c>
      <c r="BG164" s="225">
        <f>IF(N164="zákl. přenesená",J164,0)</f>
        <v>0</v>
      </c>
      <c r="BH164" s="225">
        <f>IF(N164="sníž. přenesená",J164,0)</f>
        <v>0</v>
      </c>
      <c r="BI164" s="225">
        <f>IF(N164="nulová",J164,0)</f>
        <v>0</v>
      </c>
      <c r="BJ164" s="18" t="s">
        <v>136</v>
      </c>
      <c r="BK164" s="225">
        <f>ROUND(I164*H164,2)</f>
        <v>0</v>
      </c>
      <c r="BL164" s="18" t="s">
        <v>267</v>
      </c>
      <c r="BM164" s="224" t="s">
        <v>1903</v>
      </c>
    </row>
    <row r="165" spans="2:65" s="1" customFormat="1" ht="16.5" customHeight="1">
      <c r="B165" s="40"/>
      <c r="C165" s="213" t="s">
        <v>551</v>
      </c>
      <c r="D165" s="213" t="s">
        <v>196</v>
      </c>
      <c r="E165" s="214" t="s">
        <v>1904</v>
      </c>
      <c r="F165" s="215" t="s">
        <v>1905</v>
      </c>
      <c r="G165" s="216" t="s">
        <v>205</v>
      </c>
      <c r="H165" s="217">
        <v>7</v>
      </c>
      <c r="I165" s="218"/>
      <c r="J165" s="219">
        <f>ROUND(I165*H165,2)</f>
        <v>0</v>
      </c>
      <c r="K165" s="215" t="s">
        <v>1406</v>
      </c>
      <c r="L165" s="45"/>
      <c r="M165" s="220" t="s">
        <v>32</v>
      </c>
      <c r="N165" s="221" t="s">
        <v>51</v>
      </c>
      <c r="O165" s="85"/>
      <c r="P165" s="222">
        <f>O165*H165</f>
        <v>0</v>
      </c>
      <c r="Q165" s="222">
        <v>0</v>
      </c>
      <c r="R165" s="222">
        <f>Q165*H165</f>
        <v>0</v>
      </c>
      <c r="S165" s="222">
        <v>0</v>
      </c>
      <c r="T165" s="223">
        <f>S165*H165</f>
        <v>0</v>
      </c>
      <c r="AR165" s="224" t="s">
        <v>267</v>
      </c>
      <c r="AT165" s="224" t="s">
        <v>196</v>
      </c>
      <c r="AU165" s="224" t="s">
        <v>136</v>
      </c>
      <c r="AY165" s="18" t="s">
        <v>194</v>
      </c>
      <c r="BE165" s="225">
        <f>IF(N165="základní",J165,0)</f>
        <v>0</v>
      </c>
      <c r="BF165" s="225">
        <f>IF(N165="snížená",J165,0)</f>
        <v>0</v>
      </c>
      <c r="BG165" s="225">
        <f>IF(N165="zákl. přenesená",J165,0)</f>
        <v>0</v>
      </c>
      <c r="BH165" s="225">
        <f>IF(N165="sníž. přenesená",J165,0)</f>
        <v>0</v>
      </c>
      <c r="BI165" s="225">
        <f>IF(N165="nulová",J165,0)</f>
        <v>0</v>
      </c>
      <c r="BJ165" s="18" t="s">
        <v>136</v>
      </c>
      <c r="BK165" s="225">
        <f>ROUND(I165*H165,2)</f>
        <v>0</v>
      </c>
      <c r="BL165" s="18" t="s">
        <v>267</v>
      </c>
      <c r="BM165" s="224" t="s">
        <v>1906</v>
      </c>
    </row>
    <row r="166" spans="2:65" s="1" customFormat="1" ht="16.5" customHeight="1">
      <c r="B166" s="40"/>
      <c r="C166" s="213" t="s">
        <v>564</v>
      </c>
      <c r="D166" s="213" t="s">
        <v>196</v>
      </c>
      <c r="E166" s="214" t="s">
        <v>1907</v>
      </c>
      <c r="F166" s="215" t="s">
        <v>1908</v>
      </c>
      <c r="G166" s="216" t="s">
        <v>205</v>
      </c>
      <c r="H166" s="217">
        <v>1</v>
      </c>
      <c r="I166" s="218"/>
      <c r="J166" s="219">
        <f>ROUND(I166*H166,2)</f>
        <v>0</v>
      </c>
      <c r="K166" s="215" t="s">
        <v>1406</v>
      </c>
      <c r="L166" s="45"/>
      <c r="M166" s="220" t="s">
        <v>32</v>
      </c>
      <c r="N166" s="221" t="s">
        <v>51</v>
      </c>
      <c r="O166" s="85"/>
      <c r="P166" s="222">
        <f>O166*H166</f>
        <v>0</v>
      </c>
      <c r="Q166" s="222">
        <v>0</v>
      </c>
      <c r="R166" s="222">
        <f>Q166*H166</f>
        <v>0</v>
      </c>
      <c r="S166" s="222">
        <v>0</v>
      </c>
      <c r="T166" s="223">
        <f>S166*H166</f>
        <v>0</v>
      </c>
      <c r="AR166" s="224" t="s">
        <v>267</v>
      </c>
      <c r="AT166" s="224" t="s">
        <v>196</v>
      </c>
      <c r="AU166" s="224" t="s">
        <v>136</v>
      </c>
      <c r="AY166" s="18" t="s">
        <v>194</v>
      </c>
      <c r="BE166" s="225">
        <f>IF(N166="základní",J166,0)</f>
        <v>0</v>
      </c>
      <c r="BF166" s="225">
        <f>IF(N166="snížená",J166,0)</f>
        <v>0</v>
      </c>
      <c r="BG166" s="225">
        <f>IF(N166="zákl. přenesená",J166,0)</f>
        <v>0</v>
      </c>
      <c r="BH166" s="225">
        <f>IF(N166="sníž. přenesená",J166,0)</f>
        <v>0</v>
      </c>
      <c r="BI166" s="225">
        <f>IF(N166="nulová",J166,0)</f>
        <v>0</v>
      </c>
      <c r="BJ166" s="18" t="s">
        <v>136</v>
      </c>
      <c r="BK166" s="225">
        <f>ROUND(I166*H166,2)</f>
        <v>0</v>
      </c>
      <c r="BL166" s="18" t="s">
        <v>267</v>
      </c>
      <c r="BM166" s="224" t="s">
        <v>1909</v>
      </c>
    </row>
    <row r="167" spans="2:65" s="1" customFormat="1" ht="24" customHeight="1">
      <c r="B167" s="40"/>
      <c r="C167" s="213" t="s">
        <v>568</v>
      </c>
      <c r="D167" s="213" t="s">
        <v>196</v>
      </c>
      <c r="E167" s="214" t="s">
        <v>1910</v>
      </c>
      <c r="F167" s="215" t="s">
        <v>1911</v>
      </c>
      <c r="G167" s="216" t="s">
        <v>242</v>
      </c>
      <c r="H167" s="217">
        <v>0.057</v>
      </c>
      <c r="I167" s="218"/>
      <c r="J167" s="219">
        <f>ROUND(I167*H167,2)</f>
        <v>0</v>
      </c>
      <c r="K167" s="215" t="s">
        <v>200</v>
      </c>
      <c r="L167" s="45"/>
      <c r="M167" s="220" t="s">
        <v>32</v>
      </c>
      <c r="N167" s="221" t="s">
        <v>51</v>
      </c>
      <c r="O167" s="85"/>
      <c r="P167" s="222">
        <f>O167*H167</f>
        <v>0</v>
      </c>
      <c r="Q167" s="222">
        <v>0</v>
      </c>
      <c r="R167" s="222">
        <f>Q167*H167</f>
        <v>0</v>
      </c>
      <c r="S167" s="222">
        <v>0</v>
      </c>
      <c r="T167" s="223">
        <f>S167*H167</f>
        <v>0</v>
      </c>
      <c r="AR167" s="224" t="s">
        <v>267</v>
      </c>
      <c r="AT167" s="224" t="s">
        <v>196</v>
      </c>
      <c r="AU167" s="224" t="s">
        <v>136</v>
      </c>
      <c r="AY167" s="18" t="s">
        <v>194</v>
      </c>
      <c r="BE167" s="225">
        <f>IF(N167="základní",J167,0)</f>
        <v>0</v>
      </c>
      <c r="BF167" s="225">
        <f>IF(N167="snížená",J167,0)</f>
        <v>0</v>
      </c>
      <c r="BG167" s="225">
        <f>IF(N167="zákl. přenesená",J167,0)</f>
        <v>0</v>
      </c>
      <c r="BH167" s="225">
        <f>IF(N167="sníž. přenesená",J167,0)</f>
        <v>0</v>
      </c>
      <c r="BI167" s="225">
        <f>IF(N167="nulová",J167,0)</f>
        <v>0</v>
      </c>
      <c r="BJ167" s="18" t="s">
        <v>136</v>
      </c>
      <c r="BK167" s="225">
        <f>ROUND(I167*H167,2)</f>
        <v>0</v>
      </c>
      <c r="BL167" s="18" t="s">
        <v>267</v>
      </c>
      <c r="BM167" s="224" t="s">
        <v>1912</v>
      </c>
    </row>
    <row r="168" spans="2:63" s="11" customFormat="1" ht="22.8" customHeight="1">
      <c r="B168" s="197"/>
      <c r="C168" s="198"/>
      <c r="D168" s="199" t="s">
        <v>78</v>
      </c>
      <c r="E168" s="211" t="s">
        <v>1913</v>
      </c>
      <c r="F168" s="211" t="s">
        <v>1914</v>
      </c>
      <c r="G168" s="198"/>
      <c r="H168" s="198"/>
      <c r="I168" s="201"/>
      <c r="J168" s="212">
        <f>BK168</f>
        <v>0</v>
      </c>
      <c r="K168" s="198"/>
      <c r="L168" s="203"/>
      <c r="M168" s="204"/>
      <c r="N168" s="205"/>
      <c r="O168" s="205"/>
      <c r="P168" s="206">
        <f>SUM(P169:P186)</f>
        <v>0</v>
      </c>
      <c r="Q168" s="205"/>
      <c r="R168" s="206">
        <f>SUM(R169:R186)</f>
        <v>1.9631000000000005</v>
      </c>
      <c r="S168" s="205"/>
      <c r="T168" s="207">
        <f>SUM(T169:T186)</f>
        <v>0</v>
      </c>
      <c r="AR168" s="208" t="s">
        <v>136</v>
      </c>
      <c r="AT168" s="209" t="s">
        <v>78</v>
      </c>
      <c r="AU168" s="209" t="s">
        <v>21</v>
      </c>
      <c r="AY168" s="208" t="s">
        <v>194</v>
      </c>
      <c r="BK168" s="210">
        <f>SUM(BK169:BK186)</f>
        <v>0</v>
      </c>
    </row>
    <row r="169" spans="2:65" s="1" customFormat="1" ht="16.5" customHeight="1">
      <c r="B169" s="40"/>
      <c r="C169" s="213" t="s">
        <v>584</v>
      </c>
      <c r="D169" s="213" t="s">
        <v>196</v>
      </c>
      <c r="E169" s="214" t="s">
        <v>1915</v>
      </c>
      <c r="F169" s="215" t="s">
        <v>1916</v>
      </c>
      <c r="G169" s="216" t="s">
        <v>205</v>
      </c>
      <c r="H169" s="217">
        <v>6</v>
      </c>
      <c r="I169" s="218"/>
      <c r="J169" s="219">
        <f>ROUND(I169*H169,2)</f>
        <v>0</v>
      </c>
      <c r="K169" s="215" t="s">
        <v>200</v>
      </c>
      <c r="L169" s="45"/>
      <c r="M169" s="220" t="s">
        <v>32</v>
      </c>
      <c r="N169" s="221" t="s">
        <v>51</v>
      </c>
      <c r="O169" s="85"/>
      <c r="P169" s="222">
        <f>O169*H169</f>
        <v>0</v>
      </c>
      <c r="Q169" s="222">
        <v>0</v>
      </c>
      <c r="R169" s="222">
        <f>Q169*H169</f>
        <v>0</v>
      </c>
      <c r="S169" s="222">
        <v>0</v>
      </c>
      <c r="T169" s="223">
        <f>S169*H169</f>
        <v>0</v>
      </c>
      <c r="AR169" s="224" t="s">
        <v>267</v>
      </c>
      <c r="AT169" s="224" t="s">
        <v>196</v>
      </c>
      <c r="AU169" s="224" t="s">
        <v>136</v>
      </c>
      <c r="AY169" s="18" t="s">
        <v>194</v>
      </c>
      <c r="BE169" s="225">
        <f>IF(N169="základní",J169,0)</f>
        <v>0</v>
      </c>
      <c r="BF169" s="225">
        <f>IF(N169="snížená",J169,0)</f>
        <v>0</v>
      </c>
      <c r="BG169" s="225">
        <f>IF(N169="zákl. přenesená",J169,0)</f>
        <v>0</v>
      </c>
      <c r="BH169" s="225">
        <f>IF(N169="sníž. přenesená",J169,0)</f>
        <v>0</v>
      </c>
      <c r="BI169" s="225">
        <f>IF(N169="nulová",J169,0)</f>
        <v>0</v>
      </c>
      <c r="BJ169" s="18" t="s">
        <v>136</v>
      </c>
      <c r="BK169" s="225">
        <f>ROUND(I169*H169,2)</f>
        <v>0</v>
      </c>
      <c r="BL169" s="18" t="s">
        <v>267</v>
      </c>
      <c r="BM169" s="224" t="s">
        <v>1917</v>
      </c>
    </row>
    <row r="170" spans="2:65" s="1" customFormat="1" ht="16.5" customHeight="1">
      <c r="B170" s="40"/>
      <c r="C170" s="226" t="s">
        <v>589</v>
      </c>
      <c r="D170" s="226" t="s">
        <v>249</v>
      </c>
      <c r="E170" s="227" t="s">
        <v>1918</v>
      </c>
      <c r="F170" s="228" t="s">
        <v>1919</v>
      </c>
      <c r="G170" s="229" t="s">
        <v>205</v>
      </c>
      <c r="H170" s="230">
        <v>6</v>
      </c>
      <c r="I170" s="231"/>
      <c r="J170" s="232">
        <f>ROUND(I170*H170,2)</f>
        <v>0</v>
      </c>
      <c r="K170" s="228" t="s">
        <v>1406</v>
      </c>
      <c r="L170" s="233"/>
      <c r="M170" s="234" t="s">
        <v>32</v>
      </c>
      <c r="N170" s="235" t="s">
        <v>51</v>
      </c>
      <c r="O170" s="85"/>
      <c r="P170" s="222">
        <f>O170*H170</f>
        <v>0</v>
      </c>
      <c r="Q170" s="222">
        <v>0</v>
      </c>
      <c r="R170" s="222">
        <f>Q170*H170</f>
        <v>0</v>
      </c>
      <c r="S170" s="222">
        <v>0</v>
      </c>
      <c r="T170" s="223">
        <f>S170*H170</f>
        <v>0</v>
      </c>
      <c r="AR170" s="224" t="s">
        <v>378</v>
      </c>
      <c r="AT170" s="224" t="s">
        <v>249</v>
      </c>
      <c r="AU170" s="224" t="s">
        <v>136</v>
      </c>
      <c r="AY170" s="18" t="s">
        <v>194</v>
      </c>
      <c r="BE170" s="225">
        <f>IF(N170="základní",J170,0)</f>
        <v>0</v>
      </c>
      <c r="BF170" s="225">
        <f>IF(N170="snížená",J170,0)</f>
        <v>0</v>
      </c>
      <c r="BG170" s="225">
        <f>IF(N170="zákl. přenesená",J170,0)</f>
        <v>0</v>
      </c>
      <c r="BH170" s="225">
        <f>IF(N170="sníž. přenesená",J170,0)</f>
        <v>0</v>
      </c>
      <c r="BI170" s="225">
        <f>IF(N170="nulová",J170,0)</f>
        <v>0</v>
      </c>
      <c r="BJ170" s="18" t="s">
        <v>136</v>
      </c>
      <c r="BK170" s="225">
        <f>ROUND(I170*H170,2)</f>
        <v>0</v>
      </c>
      <c r="BL170" s="18" t="s">
        <v>267</v>
      </c>
      <c r="BM170" s="224" t="s">
        <v>1920</v>
      </c>
    </row>
    <row r="171" spans="2:65" s="1" customFormat="1" ht="16.5" customHeight="1">
      <c r="B171" s="40"/>
      <c r="C171" s="213" t="s">
        <v>593</v>
      </c>
      <c r="D171" s="213" t="s">
        <v>196</v>
      </c>
      <c r="E171" s="214" t="s">
        <v>1921</v>
      </c>
      <c r="F171" s="215" t="s">
        <v>1922</v>
      </c>
      <c r="G171" s="216" t="s">
        <v>1328</v>
      </c>
      <c r="H171" s="217">
        <v>48</v>
      </c>
      <c r="I171" s="218"/>
      <c r="J171" s="219">
        <f>ROUND(I171*H171,2)</f>
        <v>0</v>
      </c>
      <c r="K171" s="215" t="s">
        <v>1406</v>
      </c>
      <c r="L171" s="45"/>
      <c r="M171" s="220" t="s">
        <v>32</v>
      </c>
      <c r="N171" s="221" t="s">
        <v>51</v>
      </c>
      <c r="O171" s="85"/>
      <c r="P171" s="222">
        <f>O171*H171</f>
        <v>0</v>
      </c>
      <c r="Q171" s="222">
        <v>0</v>
      </c>
      <c r="R171" s="222">
        <f>Q171*H171</f>
        <v>0</v>
      </c>
      <c r="S171" s="222">
        <v>0</v>
      </c>
      <c r="T171" s="223">
        <f>S171*H171</f>
        <v>0</v>
      </c>
      <c r="AR171" s="224" t="s">
        <v>267</v>
      </c>
      <c r="AT171" s="224" t="s">
        <v>196</v>
      </c>
      <c r="AU171" s="224" t="s">
        <v>136</v>
      </c>
      <c r="AY171" s="18" t="s">
        <v>194</v>
      </c>
      <c r="BE171" s="225">
        <f>IF(N171="základní",J171,0)</f>
        <v>0</v>
      </c>
      <c r="BF171" s="225">
        <f>IF(N171="snížená",J171,0)</f>
        <v>0</v>
      </c>
      <c r="BG171" s="225">
        <f>IF(N171="zákl. přenesená",J171,0)</f>
        <v>0</v>
      </c>
      <c r="BH171" s="225">
        <f>IF(N171="sníž. přenesená",J171,0)</f>
        <v>0</v>
      </c>
      <c r="BI171" s="225">
        <f>IF(N171="nulová",J171,0)</f>
        <v>0</v>
      </c>
      <c r="BJ171" s="18" t="s">
        <v>136</v>
      </c>
      <c r="BK171" s="225">
        <f>ROUND(I171*H171,2)</f>
        <v>0</v>
      </c>
      <c r="BL171" s="18" t="s">
        <v>267</v>
      </c>
      <c r="BM171" s="224" t="s">
        <v>1923</v>
      </c>
    </row>
    <row r="172" spans="2:65" s="1" customFormat="1" ht="16.5" customHeight="1">
      <c r="B172" s="40"/>
      <c r="C172" s="213" t="s">
        <v>598</v>
      </c>
      <c r="D172" s="213" t="s">
        <v>196</v>
      </c>
      <c r="E172" s="214" t="s">
        <v>1924</v>
      </c>
      <c r="F172" s="215" t="s">
        <v>1925</v>
      </c>
      <c r="G172" s="216" t="s">
        <v>1328</v>
      </c>
      <c r="H172" s="217">
        <v>24</v>
      </c>
      <c r="I172" s="218"/>
      <c r="J172" s="219">
        <f>ROUND(I172*H172,2)</f>
        <v>0</v>
      </c>
      <c r="K172" s="215" t="s">
        <v>1406</v>
      </c>
      <c r="L172" s="45"/>
      <c r="M172" s="220" t="s">
        <v>32</v>
      </c>
      <c r="N172" s="221" t="s">
        <v>51</v>
      </c>
      <c r="O172" s="85"/>
      <c r="P172" s="222">
        <f>O172*H172</f>
        <v>0</v>
      </c>
      <c r="Q172" s="222">
        <v>0</v>
      </c>
      <c r="R172" s="222">
        <f>Q172*H172</f>
        <v>0</v>
      </c>
      <c r="S172" s="222">
        <v>0</v>
      </c>
      <c r="T172" s="223">
        <f>S172*H172</f>
        <v>0</v>
      </c>
      <c r="AR172" s="224" t="s">
        <v>267</v>
      </c>
      <c r="AT172" s="224" t="s">
        <v>196</v>
      </c>
      <c r="AU172" s="224" t="s">
        <v>136</v>
      </c>
      <c r="AY172" s="18" t="s">
        <v>194</v>
      </c>
      <c r="BE172" s="225">
        <f>IF(N172="základní",J172,0)</f>
        <v>0</v>
      </c>
      <c r="BF172" s="225">
        <f>IF(N172="snížená",J172,0)</f>
        <v>0</v>
      </c>
      <c r="BG172" s="225">
        <f>IF(N172="zákl. přenesená",J172,0)</f>
        <v>0</v>
      </c>
      <c r="BH172" s="225">
        <f>IF(N172="sníž. přenesená",J172,0)</f>
        <v>0</v>
      </c>
      <c r="BI172" s="225">
        <f>IF(N172="nulová",J172,0)</f>
        <v>0</v>
      </c>
      <c r="BJ172" s="18" t="s">
        <v>136</v>
      </c>
      <c r="BK172" s="225">
        <f>ROUND(I172*H172,2)</f>
        <v>0</v>
      </c>
      <c r="BL172" s="18" t="s">
        <v>267</v>
      </c>
      <c r="BM172" s="224" t="s">
        <v>1926</v>
      </c>
    </row>
    <row r="173" spans="2:65" s="1" customFormat="1" ht="16.5" customHeight="1">
      <c r="B173" s="40"/>
      <c r="C173" s="213" t="s">
        <v>602</v>
      </c>
      <c r="D173" s="213" t="s">
        <v>196</v>
      </c>
      <c r="E173" s="214" t="s">
        <v>1927</v>
      </c>
      <c r="F173" s="215" t="s">
        <v>1642</v>
      </c>
      <c r="G173" s="216" t="s">
        <v>931</v>
      </c>
      <c r="H173" s="217">
        <v>1</v>
      </c>
      <c r="I173" s="218"/>
      <c r="J173" s="219">
        <f>ROUND(I173*H173,2)</f>
        <v>0</v>
      </c>
      <c r="K173" s="215" t="s">
        <v>1406</v>
      </c>
      <c r="L173" s="45"/>
      <c r="M173" s="220" t="s">
        <v>32</v>
      </c>
      <c r="N173" s="221" t="s">
        <v>51</v>
      </c>
      <c r="O173" s="85"/>
      <c r="P173" s="222">
        <f>O173*H173</f>
        <v>0</v>
      </c>
      <c r="Q173" s="222">
        <v>0</v>
      </c>
      <c r="R173" s="222">
        <f>Q173*H173</f>
        <v>0</v>
      </c>
      <c r="S173" s="222">
        <v>0</v>
      </c>
      <c r="T173" s="223">
        <f>S173*H173</f>
        <v>0</v>
      </c>
      <c r="AR173" s="224" t="s">
        <v>267</v>
      </c>
      <c r="AT173" s="224" t="s">
        <v>196</v>
      </c>
      <c r="AU173" s="224" t="s">
        <v>136</v>
      </c>
      <c r="AY173" s="18" t="s">
        <v>194</v>
      </c>
      <c r="BE173" s="225">
        <f>IF(N173="základní",J173,0)</f>
        <v>0</v>
      </c>
      <c r="BF173" s="225">
        <f>IF(N173="snížená",J173,0)</f>
        <v>0</v>
      </c>
      <c r="BG173" s="225">
        <f>IF(N173="zákl. přenesená",J173,0)</f>
        <v>0</v>
      </c>
      <c r="BH173" s="225">
        <f>IF(N173="sníž. přenesená",J173,0)</f>
        <v>0</v>
      </c>
      <c r="BI173" s="225">
        <f>IF(N173="nulová",J173,0)</f>
        <v>0</v>
      </c>
      <c r="BJ173" s="18" t="s">
        <v>136</v>
      </c>
      <c r="BK173" s="225">
        <f>ROUND(I173*H173,2)</f>
        <v>0</v>
      </c>
      <c r="BL173" s="18" t="s">
        <v>267</v>
      </c>
      <c r="BM173" s="224" t="s">
        <v>1928</v>
      </c>
    </row>
    <row r="174" spans="2:65" s="1" customFormat="1" ht="24" customHeight="1">
      <c r="B174" s="40"/>
      <c r="C174" s="213" t="s">
        <v>606</v>
      </c>
      <c r="D174" s="213" t="s">
        <v>196</v>
      </c>
      <c r="E174" s="214" t="s">
        <v>1929</v>
      </c>
      <c r="F174" s="215" t="s">
        <v>1930</v>
      </c>
      <c r="G174" s="216" t="s">
        <v>262</v>
      </c>
      <c r="H174" s="217">
        <v>2070</v>
      </c>
      <c r="I174" s="218"/>
      <c r="J174" s="219">
        <f>ROUND(I174*H174,2)</f>
        <v>0</v>
      </c>
      <c r="K174" s="215" t="s">
        <v>200</v>
      </c>
      <c r="L174" s="45"/>
      <c r="M174" s="220" t="s">
        <v>32</v>
      </c>
      <c r="N174" s="221" t="s">
        <v>51</v>
      </c>
      <c r="O174" s="85"/>
      <c r="P174" s="222">
        <f>O174*H174</f>
        <v>0</v>
      </c>
      <c r="Q174" s="222">
        <v>0.00069</v>
      </c>
      <c r="R174" s="222">
        <f>Q174*H174</f>
        <v>1.4283</v>
      </c>
      <c r="S174" s="222">
        <v>0</v>
      </c>
      <c r="T174" s="223">
        <f>S174*H174</f>
        <v>0</v>
      </c>
      <c r="AR174" s="224" t="s">
        <v>267</v>
      </c>
      <c r="AT174" s="224" t="s">
        <v>196</v>
      </c>
      <c r="AU174" s="224" t="s">
        <v>136</v>
      </c>
      <c r="AY174" s="18" t="s">
        <v>194</v>
      </c>
      <c r="BE174" s="225">
        <f>IF(N174="základní",J174,0)</f>
        <v>0</v>
      </c>
      <c r="BF174" s="225">
        <f>IF(N174="snížená",J174,0)</f>
        <v>0</v>
      </c>
      <c r="BG174" s="225">
        <f>IF(N174="zákl. přenesená",J174,0)</f>
        <v>0</v>
      </c>
      <c r="BH174" s="225">
        <f>IF(N174="sníž. přenesená",J174,0)</f>
        <v>0</v>
      </c>
      <c r="BI174" s="225">
        <f>IF(N174="nulová",J174,0)</f>
        <v>0</v>
      </c>
      <c r="BJ174" s="18" t="s">
        <v>136</v>
      </c>
      <c r="BK174" s="225">
        <f>ROUND(I174*H174,2)</f>
        <v>0</v>
      </c>
      <c r="BL174" s="18" t="s">
        <v>267</v>
      </c>
      <c r="BM174" s="224" t="s">
        <v>1931</v>
      </c>
    </row>
    <row r="175" spans="2:65" s="1" customFormat="1" ht="24" customHeight="1">
      <c r="B175" s="40"/>
      <c r="C175" s="213" t="s">
        <v>610</v>
      </c>
      <c r="D175" s="213" t="s">
        <v>196</v>
      </c>
      <c r="E175" s="214" t="s">
        <v>1932</v>
      </c>
      <c r="F175" s="215" t="s">
        <v>1933</v>
      </c>
      <c r="G175" s="216" t="s">
        <v>217</v>
      </c>
      <c r="H175" s="217">
        <v>230</v>
      </c>
      <c r="I175" s="218"/>
      <c r="J175" s="219">
        <f>ROUND(I175*H175,2)</f>
        <v>0</v>
      </c>
      <c r="K175" s="215" t="s">
        <v>200</v>
      </c>
      <c r="L175" s="45"/>
      <c r="M175" s="220" t="s">
        <v>32</v>
      </c>
      <c r="N175" s="221" t="s">
        <v>51</v>
      </c>
      <c r="O175" s="85"/>
      <c r="P175" s="222">
        <f>O175*H175</f>
        <v>0</v>
      </c>
      <c r="Q175" s="222">
        <v>0.00174</v>
      </c>
      <c r="R175" s="222">
        <f>Q175*H175</f>
        <v>0.4002</v>
      </c>
      <c r="S175" s="222">
        <v>0</v>
      </c>
      <c r="T175" s="223">
        <f>S175*H175</f>
        <v>0</v>
      </c>
      <c r="AR175" s="224" t="s">
        <v>267</v>
      </c>
      <c r="AT175" s="224" t="s">
        <v>196</v>
      </c>
      <c r="AU175" s="224" t="s">
        <v>136</v>
      </c>
      <c r="AY175" s="18" t="s">
        <v>194</v>
      </c>
      <c r="BE175" s="225">
        <f>IF(N175="základní",J175,0)</f>
        <v>0</v>
      </c>
      <c r="BF175" s="225">
        <f>IF(N175="snížená",J175,0)</f>
        <v>0</v>
      </c>
      <c r="BG175" s="225">
        <f>IF(N175="zákl. přenesená",J175,0)</f>
        <v>0</v>
      </c>
      <c r="BH175" s="225">
        <f>IF(N175="sníž. přenesená",J175,0)</f>
        <v>0</v>
      </c>
      <c r="BI175" s="225">
        <f>IF(N175="nulová",J175,0)</f>
        <v>0</v>
      </c>
      <c r="BJ175" s="18" t="s">
        <v>136</v>
      </c>
      <c r="BK175" s="225">
        <f>ROUND(I175*H175,2)</f>
        <v>0</v>
      </c>
      <c r="BL175" s="18" t="s">
        <v>267</v>
      </c>
      <c r="BM175" s="224" t="s">
        <v>1934</v>
      </c>
    </row>
    <row r="176" spans="2:65" s="1" customFormat="1" ht="16.5" customHeight="1">
      <c r="B176" s="40"/>
      <c r="C176" s="213" t="s">
        <v>614</v>
      </c>
      <c r="D176" s="213" t="s">
        <v>196</v>
      </c>
      <c r="E176" s="214" t="s">
        <v>1935</v>
      </c>
      <c r="F176" s="215" t="s">
        <v>1936</v>
      </c>
      <c r="G176" s="216" t="s">
        <v>217</v>
      </c>
      <c r="H176" s="217">
        <v>230</v>
      </c>
      <c r="I176" s="218"/>
      <c r="J176" s="219">
        <f>ROUND(I176*H176,2)</f>
        <v>0</v>
      </c>
      <c r="K176" s="215" t="s">
        <v>200</v>
      </c>
      <c r="L176" s="45"/>
      <c r="M176" s="220" t="s">
        <v>32</v>
      </c>
      <c r="N176" s="221" t="s">
        <v>51</v>
      </c>
      <c r="O176" s="85"/>
      <c r="P176" s="222">
        <f>O176*H176</f>
        <v>0</v>
      </c>
      <c r="Q176" s="222">
        <v>0.00029</v>
      </c>
      <c r="R176" s="222">
        <f>Q176*H176</f>
        <v>0.0667</v>
      </c>
      <c r="S176" s="222">
        <v>0</v>
      </c>
      <c r="T176" s="223">
        <f>S176*H176</f>
        <v>0</v>
      </c>
      <c r="AR176" s="224" t="s">
        <v>267</v>
      </c>
      <c r="AT176" s="224" t="s">
        <v>196</v>
      </c>
      <c r="AU176" s="224" t="s">
        <v>136</v>
      </c>
      <c r="AY176" s="18" t="s">
        <v>194</v>
      </c>
      <c r="BE176" s="225">
        <f>IF(N176="základní",J176,0)</f>
        <v>0</v>
      </c>
      <c r="BF176" s="225">
        <f>IF(N176="snížená",J176,0)</f>
        <v>0</v>
      </c>
      <c r="BG176" s="225">
        <f>IF(N176="zákl. přenesená",J176,0)</f>
        <v>0</v>
      </c>
      <c r="BH176" s="225">
        <f>IF(N176="sníž. přenesená",J176,0)</f>
        <v>0</v>
      </c>
      <c r="BI176" s="225">
        <f>IF(N176="nulová",J176,0)</f>
        <v>0</v>
      </c>
      <c r="BJ176" s="18" t="s">
        <v>136</v>
      </c>
      <c r="BK176" s="225">
        <f>ROUND(I176*H176,2)</f>
        <v>0</v>
      </c>
      <c r="BL176" s="18" t="s">
        <v>267</v>
      </c>
      <c r="BM176" s="224" t="s">
        <v>1937</v>
      </c>
    </row>
    <row r="177" spans="2:65" s="1" customFormat="1" ht="16.5" customHeight="1">
      <c r="B177" s="40"/>
      <c r="C177" s="213" t="s">
        <v>618</v>
      </c>
      <c r="D177" s="213" t="s">
        <v>196</v>
      </c>
      <c r="E177" s="214" t="s">
        <v>1938</v>
      </c>
      <c r="F177" s="215" t="s">
        <v>1939</v>
      </c>
      <c r="G177" s="216" t="s">
        <v>262</v>
      </c>
      <c r="H177" s="217">
        <v>230</v>
      </c>
      <c r="I177" s="218"/>
      <c r="J177" s="219">
        <f>ROUND(I177*H177,2)</f>
        <v>0</v>
      </c>
      <c r="K177" s="215" t="s">
        <v>200</v>
      </c>
      <c r="L177" s="45"/>
      <c r="M177" s="220" t="s">
        <v>32</v>
      </c>
      <c r="N177" s="221" t="s">
        <v>51</v>
      </c>
      <c r="O177" s="85"/>
      <c r="P177" s="222">
        <f>O177*H177</f>
        <v>0</v>
      </c>
      <c r="Q177" s="222">
        <v>7E-05</v>
      </c>
      <c r="R177" s="222">
        <f>Q177*H177</f>
        <v>0.0161</v>
      </c>
      <c r="S177" s="222">
        <v>0</v>
      </c>
      <c r="T177" s="223">
        <f>S177*H177</f>
        <v>0</v>
      </c>
      <c r="AR177" s="224" t="s">
        <v>267</v>
      </c>
      <c r="AT177" s="224" t="s">
        <v>196</v>
      </c>
      <c r="AU177" s="224" t="s">
        <v>136</v>
      </c>
      <c r="AY177" s="18" t="s">
        <v>194</v>
      </c>
      <c r="BE177" s="225">
        <f>IF(N177="základní",J177,0)</f>
        <v>0</v>
      </c>
      <c r="BF177" s="225">
        <f>IF(N177="snížená",J177,0)</f>
        <v>0</v>
      </c>
      <c r="BG177" s="225">
        <f>IF(N177="zákl. přenesená",J177,0)</f>
        <v>0</v>
      </c>
      <c r="BH177" s="225">
        <f>IF(N177="sníž. přenesená",J177,0)</f>
        <v>0</v>
      </c>
      <c r="BI177" s="225">
        <f>IF(N177="nulová",J177,0)</f>
        <v>0</v>
      </c>
      <c r="BJ177" s="18" t="s">
        <v>136</v>
      </c>
      <c r="BK177" s="225">
        <f>ROUND(I177*H177,2)</f>
        <v>0</v>
      </c>
      <c r="BL177" s="18" t="s">
        <v>267</v>
      </c>
      <c r="BM177" s="224" t="s">
        <v>1940</v>
      </c>
    </row>
    <row r="178" spans="2:65" s="1" customFormat="1" ht="24" customHeight="1">
      <c r="B178" s="40"/>
      <c r="C178" s="213" t="s">
        <v>622</v>
      </c>
      <c r="D178" s="213" t="s">
        <v>196</v>
      </c>
      <c r="E178" s="214" t="s">
        <v>1941</v>
      </c>
      <c r="F178" s="215" t="s">
        <v>1942</v>
      </c>
      <c r="G178" s="216" t="s">
        <v>205</v>
      </c>
      <c r="H178" s="217">
        <v>23</v>
      </c>
      <c r="I178" s="218"/>
      <c r="J178" s="219">
        <f>ROUND(I178*H178,2)</f>
        <v>0</v>
      </c>
      <c r="K178" s="215" t="s">
        <v>1406</v>
      </c>
      <c r="L178" s="45"/>
      <c r="M178" s="220" t="s">
        <v>32</v>
      </c>
      <c r="N178" s="221" t="s">
        <v>51</v>
      </c>
      <c r="O178" s="85"/>
      <c r="P178" s="222">
        <f>O178*H178</f>
        <v>0</v>
      </c>
      <c r="Q178" s="222">
        <v>0</v>
      </c>
      <c r="R178" s="222">
        <f>Q178*H178</f>
        <v>0</v>
      </c>
      <c r="S178" s="222">
        <v>0</v>
      </c>
      <c r="T178" s="223">
        <f>S178*H178</f>
        <v>0</v>
      </c>
      <c r="AR178" s="224" t="s">
        <v>267</v>
      </c>
      <c r="AT178" s="224" t="s">
        <v>196</v>
      </c>
      <c r="AU178" s="224" t="s">
        <v>136</v>
      </c>
      <c r="AY178" s="18" t="s">
        <v>194</v>
      </c>
      <c r="BE178" s="225">
        <f>IF(N178="základní",J178,0)</f>
        <v>0</v>
      </c>
      <c r="BF178" s="225">
        <f>IF(N178="snížená",J178,0)</f>
        <v>0</v>
      </c>
      <c r="BG178" s="225">
        <f>IF(N178="zákl. přenesená",J178,0)</f>
        <v>0</v>
      </c>
      <c r="BH178" s="225">
        <f>IF(N178="sníž. přenesená",J178,0)</f>
        <v>0</v>
      </c>
      <c r="BI178" s="225">
        <f>IF(N178="nulová",J178,0)</f>
        <v>0</v>
      </c>
      <c r="BJ178" s="18" t="s">
        <v>136</v>
      </c>
      <c r="BK178" s="225">
        <f>ROUND(I178*H178,2)</f>
        <v>0</v>
      </c>
      <c r="BL178" s="18" t="s">
        <v>267</v>
      </c>
      <c r="BM178" s="224" t="s">
        <v>1943</v>
      </c>
    </row>
    <row r="179" spans="2:65" s="1" customFormat="1" ht="16.5" customHeight="1">
      <c r="B179" s="40"/>
      <c r="C179" s="213" t="s">
        <v>627</v>
      </c>
      <c r="D179" s="213" t="s">
        <v>196</v>
      </c>
      <c r="E179" s="214" t="s">
        <v>1944</v>
      </c>
      <c r="F179" s="215" t="s">
        <v>1945</v>
      </c>
      <c r="G179" s="216" t="s">
        <v>205</v>
      </c>
      <c r="H179" s="217">
        <v>1</v>
      </c>
      <c r="I179" s="218"/>
      <c r="J179" s="219">
        <f>ROUND(I179*H179,2)</f>
        <v>0</v>
      </c>
      <c r="K179" s="215" t="s">
        <v>200</v>
      </c>
      <c r="L179" s="45"/>
      <c r="M179" s="220" t="s">
        <v>32</v>
      </c>
      <c r="N179" s="221" t="s">
        <v>51</v>
      </c>
      <c r="O179" s="85"/>
      <c r="P179" s="222">
        <f>O179*H179</f>
        <v>0</v>
      </c>
      <c r="Q179" s="222">
        <v>0.0073</v>
      </c>
      <c r="R179" s="222">
        <f>Q179*H179</f>
        <v>0.0073</v>
      </c>
      <c r="S179" s="222">
        <v>0</v>
      </c>
      <c r="T179" s="223">
        <f>S179*H179</f>
        <v>0</v>
      </c>
      <c r="AR179" s="224" t="s">
        <v>267</v>
      </c>
      <c r="AT179" s="224" t="s">
        <v>196</v>
      </c>
      <c r="AU179" s="224" t="s">
        <v>136</v>
      </c>
      <c r="AY179" s="18" t="s">
        <v>194</v>
      </c>
      <c r="BE179" s="225">
        <f>IF(N179="základní",J179,0)</f>
        <v>0</v>
      </c>
      <c r="BF179" s="225">
        <f>IF(N179="snížená",J179,0)</f>
        <v>0</v>
      </c>
      <c r="BG179" s="225">
        <f>IF(N179="zákl. přenesená",J179,0)</f>
        <v>0</v>
      </c>
      <c r="BH179" s="225">
        <f>IF(N179="sníž. přenesená",J179,0)</f>
        <v>0</v>
      </c>
      <c r="BI179" s="225">
        <f>IF(N179="nulová",J179,0)</f>
        <v>0</v>
      </c>
      <c r="BJ179" s="18" t="s">
        <v>136</v>
      </c>
      <c r="BK179" s="225">
        <f>ROUND(I179*H179,2)</f>
        <v>0</v>
      </c>
      <c r="BL179" s="18" t="s">
        <v>267</v>
      </c>
      <c r="BM179" s="224" t="s">
        <v>1946</v>
      </c>
    </row>
    <row r="180" spans="2:65" s="1" customFormat="1" ht="16.5" customHeight="1">
      <c r="B180" s="40"/>
      <c r="C180" s="213" t="s">
        <v>632</v>
      </c>
      <c r="D180" s="213" t="s">
        <v>196</v>
      </c>
      <c r="E180" s="214" t="s">
        <v>1947</v>
      </c>
      <c r="F180" s="215" t="s">
        <v>1948</v>
      </c>
      <c r="G180" s="216" t="s">
        <v>205</v>
      </c>
      <c r="H180" s="217">
        <v>1</v>
      </c>
      <c r="I180" s="218"/>
      <c r="J180" s="219">
        <f>ROUND(I180*H180,2)</f>
        <v>0</v>
      </c>
      <c r="K180" s="215" t="s">
        <v>200</v>
      </c>
      <c r="L180" s="45"/>
      <c r="M180" s="220" t="s">
        <v>32</v>
      </c>
      <c r="N180" s="221" t="s">
        <v>51</v>
      </c>
      <c r="O180" s="85"/>
      <c r="P180" s="222">
        <f>O180*H180</f>
        <v>0</v>
      </c>
      <c r="Q180" s="222">
        <v>0.0077</v>
      </c>
      <c r="R180" s="222">
        <f>Q180*H180</f>
        <v>0.0077</v>
      </c>
      <c r="S180" s="222">
        <v>0</v>
      </c>
      <c r="T180" s="223">
        <f>S180*H180</f>
        <v>0</v>
      </c>
      <c r="AR180" s="224" t="s">
        <v>267</v>
      </c>
      <c r="AT180" s="224" t="s">
        <v>196</v>
      </c>
      <c r="AU180" s="224" t="s">
        <v>136</v>
      </c>
      <c r="AY180" s="18" t="s">
        <v>194</v>
      </c>
      <c r="BE180" s="225">
        <f>IF(N180="základní",J180,0)</f>
        <v>0</v>
      </c>
      <c r="BF180" s="225">
        <f>IF(N180="snížená",J180,0)</f>
        <v>0</v>
      </c>
      <c r="BG180" s="225">
        <f>IF(N180="zákl. přenesená",J180,0)</f>
        <v>0</v>
      </c>
      <c r="BH180" s="225">
        <f>IF(N180="sníž. přenesená",J180,0)</f>
        <v>0</v>
      </c>
      <c r="BI180" s="225">
        <f>IF(N180="nulová",J180,0)</f>
        <v>0</v>
      </c>
      <c r="BJ180" s="18" t="s">
        <v>136</v>
      </c>
      <c r="BK180" s="225">
        <f>ROUND(I180*H180,2)</f>
        <v>0</v>
      </c>
      <c r="BL180" s="18" t="s">
        <v>267</v>
      </c>
      <c r="BM180" s="224" t="s">
        <v>1949</v>
      </c>
    </row>
    <row r="181" spans="2:65" s="1" customFormat="1" ht="16.5" customHeight="1">
      <c r="B181" s="40"/>
      <c r="C181" s="213" t="s">
        <v>637</v>
      </c>
      <c r="D181" s="213" t="s">
        <v>196</v>
      </c>
      <c r="E181" s="214" t="s">
        <v>1950</v>
      </c>
      <c r="F181" s="215" t="s">
        <v>1951</v>
      </c>
      <c r="G181" s="216" t="s">
        <v>205</v>
      </c>
      <c r="H181" s="217">
        <v>1</v>
      </c>
      <c r="I181" s="218"/>
      <c r="J181" s="219">
        <f>ROUND(I181*H181,2)</f>
        <v>0</v>
      </c>
      <c r="K181" s="215" t="s">
        <v>200</v>
      </c>
      <c r="L181" s="45"/>
      <c r="M181" s="220" t="s">
        <v>32</v>
      </c>
      <c r="N181" s="221" t="s">
        <v>51</v>
      </c>
      <c r="O181" s="85"/>
      <c r="P181" s="222">
        <f>O181*H181</f>
        <v>0</v>
      </c>
      <c r="Q181" s="222">
        <v>0.0157</v>
      </c>
      <c r="R181" s="222">
        <f>Q181*H181</f>
        <v>0.0157</v>
      </c>
      <c r="S181" s="222">
        <v>0</v>
      </c>
      <c r="T181" s="223">
        <f>S181*H181</f>
        <v>0</v>
      </c>
      <c r="AR181" s="224" t="s">
        <v>267</v>
      </c>
      <c r="AT181" s="224" t="s">
        <v>196</v>
      </c>
      <c r="AU181" s="224" t="s">
        <v>136</v>
      </c>
      <c r="AY181" s="18" t="s">
        <v>194</v>
      </c>
      <c r="BE181" s="225">
        <f>IF(N181="základní",J181,0)</f>
        <v>0</v>
      </c>
      <c r="BF181" s="225">
        <f>IF(N181="snížená",J181,0)</f>
        <v>0</v>
      </c>
      <c r="BG181" s="225">
        <f>IF(N181="zákl. přenesená",J181,0)</f>
        <v>0</v>
      </c>
      <c r="BH181" s="225">
        <f>IF(N181="sníž. přenesená",J181,0)</f>
        <v>0</v>
      </c>
      <c r="BI181" s="225">
        <f>IF(N181="nulová",J181,0)</f>
        <v>0</v>
      </c>
      <c r="BJ181" s="18" t="s">
        <v>136</v>
      </c>
      <c r="BK181" s="225">
        <f>ROUND(I181*H181,2)</f>
        <v>0</v>
      </c>
      <c r="BL181" s="18" t="s">
        <v>267</v>
      </c>
      <c r="BM181" s="224" t="s">
        <v>1952</v>
      </c>
    </row>
    <row r="182" spans="2:65" s="1" customFormat="1" ht="16.5" customHeight="1">
      <c r="B182" s="40"/>
      <c r="C182" s="213" t="s">
        <v>641</v>
      </c>
      <c r="D182" s="213" t="s">
        <v>196</v>
      </c>
      <c r="E182" s="214" t="s">
        <v>1953</v>
      </c>
      <c r="F182" s="215" t="s">
        <v>1954</v>
      </c>
      <c r="G182" s="216" t="s">
        <v>205</v>
      </c>
      <c r="H182" s="217">
        <v>1</v>
      </c>
      <c r="I182" s="218"/>
      <c r="J182" s="219">
        <f>ROUND(I182*H182,2)</f>
        <v>0</v>
      </c>
      <c r="K182" s="215" t="s">
        <v>200</v>
      </c>
      <c r="L182" s="45"/>
      <c r="M182" s="220" t="s">
        <v>32</v>
      </c>
      <c r="N182" s="221" t="s">
        <v>51</v>
      </c>
      <c r="O182" s="85"/>
      <c r="P182" s="222">
        <f>O182*H182</f>
        <v>0</v>
      </c>
      <c r="Q182" s="222">
        <v>0.0172</v>
      </c>
      <c r="R182" s="222">
        <f>Q182*H182</f>
        <v>0.0172</v>
      </c>
      <c r="S182" s="222">
        <v>0</v>
      </c>
      <c r="T182" s="223">
        <f>S182*H182</f>
        <v>0</v>
      </c>
      <c r="AR182" s="224" t="s">
        <v>267</v>
      </c>
      <c r="AT182" s="224" t="s">
        <v>196</v>
      </c>
      <c r="AU182" s="224" t="s">
        <v>136</v>
      </c>
      <c r="AY182" s="18" t="s">
        <v>194</v>
      </c>
      <c r="BE182" s="225">
        <f>IF(N182="základní",J182,0)</f>
        <v>0</v>
      </c>
      <c r="BF182" s="225">
        <f>IF(N182="snížená",J182,0)</f>
        <v>0</v>
      </c>
      <c r="BG182" s="225">
        <f>IF(N182="zákl. přenesená",J182,0)</f>
        <v>0</v>
      </c>
      <c r="BH182" s="225">
        <f>IF(N182="sníž. přenesená",J182,0)</f>
        <v>0</v>
      </c>
      <c r="BI182" s="225">
        <f>IF(N182="nulová",J182,0)</f>
        <v>0</v>
      </c>
      <c r="BJ182" s="18" t="s">
        <v>136</v>
      </c>
      <c r="BK182" s="225">
        <f>ROUND(I182*H182,2)</f>
        <v>0</v>
      </c>
      <c r="BL182" s="18" t="s">
        <v>267</v>
      </c>
      <c r="BM182" s="224" t="s">
        <v>1955</v>
      </c>
    </row>
    <row r="183" spans="2:65" s="1" customFormat="1" ht="16.5" customHeight="1">
      <c r="B183" s="40"/>
      <c r="C183" s="213" t="s">
        <v>645</v>
      </c>
      <c r="D183" s="213" t="s">
        <v>196</v>
      </c>
      <c r="E183" s="214" t="s">
        <v>1956</v>
      </c>
      <c r="F183" s="215" t="s">
        <v>1957</v>
      </c>
      <c r="G183" s="216" t="s">
        <v>205</v>
      </c>
      <c r="H183" s="217">
        <v>6</v>
      </c>
      <c r="I183" s="218"/>
      <c r="J183" s="219">
        <f>ROUND(I183*H183,2)</f>
        <v>0</v>
      </c>
      <c r="K183" s="215" t="s">
        <v>200</v>
      </c>
      <c r="L183" s="45"/>
      <c r="M183" s="220" t="s">
        <v>32</v>
      </c>
      <c r="N183" s="221" t="s">
        <v>51</v>
      </c>
      <c r="O183" s="85"/>
      <c r="P183" s="222">
        <f>O183*H183</f>
        <v>0</v>
      </c>
      <c r="Q183" s="222">
        <v>7E-05</v>
      </c>
      <c r="R183" s="222">
        <f>Q183*H183</f>
        <v>0.00041999999999999996</v>
      </c>
      <c r="S183" s="222">
        <v>0</v>
      </c>
      <c r="T183" s="223">
        <f>S183*H183</f>
        <v>0</v>
      </c>
      <c r="AR183" s="224" t="s">
        <v>267</v>
      </c>
      <c r="AT183" s="224" t="s">
        <v>196</v>
      </c>
      <c r="AU183" s="224" t="s">
        <v>136</v>
      </c>
      <c r="AY183" s="18" t="s">
        <v>194</v>
      </c>
      <c r="BE183" s="225">
        <f>IF(N183="základní",J183,0)</f>
        <v>0</v>
      </c>
      <c r="BF183" s="225">
        <f>IF(N183="snížená",J183,0)</f>
        <v>0</v>
      </c>
      <c r="BG183" s="225">
        <f>IF(N183="zákl. přenesená",J183,0)</f>
        <v>0</v>
      </c>
      <c r="BH183" s="225">
        <f>IF(N183="sníž. přenesená",J183,0)</f>
        <v>0</v>
      </c>
      <c r="BI183" s="225">
        <f>IF(N183="nulová",J183,0)</f>
        <v>0</v>
      </c>
      <c r="BJ183" s="18" t="s">
        <v>136</v>
      </c>
      <c r="BK183" s="225">
        <f>ROUND(I183*H183,2)</f>
        <v>0</v>
      </c>
      <c r="BL183" s="18" t="s">
        <v>267</v>
      </c>
      <c r="BM183" s="224" t="s">
        <v>1958</v>
      </c>
    </row>
    <row r="184" spans="2:65" s="1" customFormat="1" ht="16.5" customHeight="1">
      <c r="B184" s="40"/>
      <c r="C184" s="213" t="s">
        <v>649</v>
      </c>
      <c r="D184" s="213" t="s">
        <v>196</v>
      </c>
      <c r="E184" s="214" t="s">
        <v>1959</v>
      </c>
      <c r="F184" s="215" t="s">
        <v>1960</v>
      </c>
      <c r="G184" s="216" t="s">
        <v>205</v>
      </c>
      <c r="H184" s="217">
        <v>9</v>
      </c>
      <c r="I184" s="218"/>
      <c r="J184" s="219">
        <f>ROUND(I184*H184,2)</f>
        <v>0</v>
      </c>
      <c r="K184" s="215" t="s">
        <v>200</v>
      </c>
      <c r="L184" s="45"/>
      <c r="M184" s="220" t="s">
        <v>32</v>
      </c>
      <c r="N184" s="221" t="s">
        <v>51</v>
      </c>
      <c r="O184" s="85"/>
      <c r="P184" s="222">
        <f>O184*H184</f>
        <v>0</v>
      </c>
      <c r="Q184" s="222">
        <v>8E-05</v>
      </c>
      <c r="R184" s="222">
        <f>Q184*H184</f>
        <v>0.00072</v>
      </c>
      <c r="S184" s="222">
        <v>0</v>
      </c>
      <c r="T184" s="223">
        <f>S184*H184</f>
        <v>0</v>
      </c>
      <c r="AR184" s="224" t="s">
        <v>267</v>
      </c>
      <c r="AT184" s="224" t="s">
        <v>196</v>
      </c>
      <c r="AU184" s="224" t="s">
        <v>136</v>
      </c>
      <c r="AY184" s="18" t="s">
        <v>194</v>
      </c>
      <c r="BE184" s="225">
        <f>IF(N184="základní",J184,0)</f>
        <v>0</v>
      </c>
      <c r="BF184" s="225">
        <f>IF(N184="snížená",J184,0)</f>
        <v>0</v>
      </c>
      <c r="BG184" s="225">
        <f>IF(N184="zákl. přenesená",J184,0)</f>
        <v>0</v>
      </c>
      <c r="BH184" s="225">
        <f>IF(N184="sníž. přenesená",J184,0)</f>
        <v>0</v>
      </c>
      <c r="BI184" s="225">
        <f>IF(N184="nulová",J184,0)</f>
        <v>0</v>
      </c>
      <c r="BJ184" s="18" t="s">
        <v>136</v>
      </c>
      <c r="BK184" s="225">
        <f>ROUND(I184*H184,2)</f>
        <v>0</v>
      </c>
      <c r="BL184" s="18" t="s">
        <v>267</v>
      </c>
      <c r="BM184" s="224" t="s">
        <v>1961</v>
      </c>
    </row>
    <row r="185" spans="2:65" s="1" customFormat="1" ht="16.5" customHeight="1">
      <c r="B185" s="40"/>
      <c r="C185" s="213" t="s">
        <v>653</v>
      </c>
      <c r="D185" s="213" t="s">
        <v>196</v>
      </c>
      <c r="E185" s="214" t="s">
        <v>1962</v>
      </c>
      <c r="F185" s="215" t="s">
        <v>1963</v>
      </c>
      <c r="G185" s="216" t="s">
        <v>205</v>
      </c>
      <c r="H185" s="217">
        <v>23</v>
      </c>
      <c r="I185" s="218"/>
      <c r="J185" s="219">
        <f>ROUND(I185*H185,2)</f>
        <v>0</v>
      </c>
      <c r="K185" s="215" t="s">
        <v>200</v>
      </c>
      <c r="L185" s="45"/>
      <c r="M185" s="220" t="s">
        <v>32</v>
      </c>
      <c r="N185" s="221" t="s">
        <v>51</v>
      </c>
      <c r="O185" s="85"/>
      <c r="P185" s="222">
        <f>O185*H185</f>
        <v>0</v>
      </c>
      <c r="Q185" s="222">
        <v>0.00012</v>
      </c>
      <c r="R185" s="222">
        <f>Q185*H185</f>
        <v>0.00276</v>
      </c>
      <c r="S185" s="222">
        <v>0</v>
      </c>
      <c r="T185" s="223">
        <f>S185*H185</f>
        <v>0</v>
      </c>
      <c r="AR185" s="224" t="s">
        <v>267</v>
      </c>
      <c r="AT185" s="224" t="s">
        <v>196</v>
      </c>
      <c r="AU185" s="224" t="s">
        <v>136</v>
      </c>
      <c r="AY185" s="18" t="s">
        <v>194</v>
      </c>
      <c r="BE185" s="225">
        <f>IF(N185="základní",J185,0)</f>
        <v>0</v>
      </c>
      <c r="BF185" s="225">
        <f>IF(N185="snížená",J185,0)</f>
        <v>0</v>
      </c>
      <c r="BG185" s="225">
        <f>IF(N185="zákl. přenesená",J185,0)</f>
        <v>0</v>
      </c>
      <c r="BH185" s="225">
        <f>IF(N185="sníž. přenesená",J185,0)</f>
        <v>0</v>
      </c>
      <c r="BI185" s="225">
        <f>IF(N185="nulová",J185,0)</f>
        <v>0</v>
      </c>
      <c r="BJ185" s="18" t="s">
        <v>136</v>
      </c>
      <c r="BK185" s="225">
        <f>ROUND(I185*H185,2)</f>
        <v>0</v>
      </c>
      <c r="BL185" s="18" t="s">
        <v>267</v>
      </c>
      <c r="BM185" s="224" t="s">
        <v>1964</v>
      </c>
    </row>
    <row r="186" spans="2:65" s="1" customFormat="1" ht="24" customHeight="1">
      <c r="B186" s="40"/>
      <c r="C186" s="213" t="s">
        <v>657</v>
      </c>
      <c r="D186" s="213" t="s">
        <v>196</v>
      </c>
      <c r="E186" s="214" t="s">
        <v>1965</v>
      </c>
      <c r="F186" s="215" t="s">
        <v>1966</v>
      </c>
      <c r="G186" s="216" t="s">
        <v>242</v>
      </c>
      <c r="H186" s="217">
        <v>2.764</v>
      </c>
      <c r="I186" s="218"/>
      <c r="J186" s="219">
        <f>ROUND(I186*H186,2)</f>
        <v>0</v>
      </c>
      <c r="K186" s="215" t="s">
        <v>200</v>
      </c>
      <c r="L186" s="45"/>
      <c r="M186" s="220" t="s">
        <v>32</v>
      </c>
      <c r="N186" s="221" t="s">
        <v>51</v>
      </c>
      <c r="O186" s="85"/>
      <c r="P186" s="222">
        <f>O186*H186</f>
        <v>0</v>
      </c>
      <c r="Q186" s="222">
        <v>0</v>
      </c>
      <c r="R186" s="222">
        <f>Q186*H186</f>
        <v>0</v>
      </c>
      <c r="S186" s="222">
        <v>0</v>
      </c>
      <c r="T186" s="223">
        <f>S186*H186</f>
        <v>0</v>
      </c>
      <c r="AR186" s="224" t="s">
        <v>267</v>
      </c>
      <c r="AT186" s="224" t="s">
        <v>196</v>
      </c>
      <c r="AU186" s="224" t="s">
        <v>136</v>
      </c>
      <c r="AY186" s="18" t="s">
        <v>194</v>
      </c>
      <c r="BE186" s="225">
        <f>IF(N186="základní",J186,0)</f>
        <v>0</v>
      </c>
      <c r="BF186" s="225">
        <f>IF(N186="snížená",J186,0)</f>
        <v>0</v>
      </c>
      <c r="BG186" s="225">
        <f>IF(N186="zákl. přenesená",J186,0)</f>
        <v>0</v>
      </c>
      <c r="BH186" s="225">
        <f>IF(N186="sníž. přenesená",J186,0)</f>
        <v>0</v>
      </c>
      <c r="BI186" s="225">
        <f>IF(N186="nulová",J186,0)</f>
        <v>0</v>
      </c>
      <c r="BJ186" s="18" t="s">
        <v>136</v>
      </c>
      <c r="BK186" s="225">
        <f>ROUND(I186*H186,2)</f>
        <v>0</v>
      </c>
      <c r="BL186" s="18" t="s">
        <v>267</v>
      </c>
      <c r="BM186" s="224" t="s">
        <v>1967</v>
      </c>
    </row>
    <row r="187" spans="2:63" s="11" customFormat="1" ht="22.8" customHeight="1">
      <c r="B187" s="197"/>
      <c r="C187" s="198"/>
      <c r="D187" s="199" t="s">
        <v>78</v>
      </c>
      <c r="E187" s="211" t="s">
        <v>1274</v>
      </c>
      <c r="F187" s="211" t="s">
        <v>1275</v>
      </c>
      <c r="G187" s="198"/>
      <c r="H187" s="198"/>
      <c r="I187" s="201"/>
      <c r="J187" s="212">
        <f>BK187</f>
        <v>0</v>
      </c>
      <c r="K187" s="198"/>
      <c r="L187" s="203"/>
      <c r="M187" s="204"/>
      <c r="N187" s="205"/>
      <c r="O187" s="205"/>
      <c r="P187" s="206">
        <f>SUM(P188:P191)</f>
        <v>0</v>
      </c>
      <c r="Q187" s="205"/>
      <c r="R187" s="206">
        <f>SUM(R188:R191)</f>
        <v>0.00272</v>
      </c>
      <c r="S187" s="205"/>
      <c r="T187" s="207">
        <f>SUM(T188:T191)</f>
        <v>0</v>
      </c>
      <c r="AR187" s="208" t="s">
        <v>136</v>
      </c>
      <c r="AT187" s="209" t="s">
        <v>78</v>
      </c>
      <c r="AU187" s="209" t="s">
        <v>21</v>
      </c>
      <c r="AY187" s="208" t="s">
        <v>194</v>
      </c>
      <c r="BK187" s="210">
        <f>SUM(BK188:BK191)</f>
        <v>0</v>
      </c>
    </row>
    <row r="188" spans="2:65" s="1" customFormat="1" ht="16.5" customHeight="1">
      <c r="B188" s="40"/>
      <c r="C188" s="213" t="s">
        <v>663</v>
      </c>
      <c r="D188" s="213" t="s">
        <v>196</v>
      </c>
      <c r="E188" s="214" t="s">
        <v>1684</v>
      </c>
      <c r="F188" s="215" t="s">
        <v>1685</v>
      </c>
      <c r="G188" s="216" t="s">
        <v>217</v>
      </c>
      <c r="H188" s="217">
        <v>10</v>
      </c>
      <c r="I188" s="218"/>
      <c r="J188" s="219">
        <f>ROUND(I188*H188,2)</f>
        <v>0</v>
      </c>
      <c r="K188" s="215" t="s">
        <v>200</v>
      </c>
      <c r="L188" s="45"/>
      <c r="M188" s="220" t="s">
        <v>32</v>
      </c>
      <c r="N188" s="221" t="s">
        <v>51</v>
      </c>
      <c r="O188" s="85"/>
      <c r="P188" s="222">
        <f>O188*H188</f>
        <v>0</v>
      </c>
      <c r="Q188" s="222">
        <v>0.00014</v>
      </c>
      <c r="R188" s="222">
        <f>Q188*H188</f>
        <v>0.0013999999999999998</v>
      </c>
      <c r="S188" s="222">
        <v>0</v>
      </c>
      <c r="T188" s="223">
        <f>S188*H188</f>
        <v>0</v>
      </c>
      <c r="AR188" s="224" t="s">
        <v>267</v>
      </c>
      <c r="AT188" s="224" t="s">
        <v>196</v>
      </c>
      <c r="AU188" s="224" t="s">
        <v>136</v>
      </c>
      <c r="AY188" s="18" t="s">
        <v>194</v>
      </c>
      <c r="BE188" s="225">
        <f>IF(N188="základní",J188,0)</f>
        <v>0</v>
      </c>
      <c r="BF188" s="225">
        <f>IF(N188="snížená",J188,0)</f>
        <v>0</v>
      </c>
      <c r="BG188" s="225">
        <f>IF(N188="zákl. přenesená",J188,0)</f>
        <v>0</v>
      </c>
      <c r="BH188" s="225">
        <f>IF(N188="sníž. přenesená",J188,0)</f>
        <v>0</v>
      </c>
      <c r="BI188" s="225">
        <f>IF(N188="nulová",J188,0)</f>
        <v>0</v>
      </c>
      <c r="BJ188" s="18" t="s">
        <v>136</v>
      </c>
      <c r="BK188" s="225">
        <f>ROUND(I188*H188,2)</f>
        <v>0</v>
      </c>
      <c r="BL188" s="18" t="s">
        <v>267</v>
      </c>
      <c r="BM188" s="224" t="s">
        <v>1968</v>
      </c>
    </row>
    <row r="189" spans="2:65" s="1" customFormat="1" ht="16.5" customHeight="1">
      <c r="B189" s="40"/>
      <c r="C189" s="213" t="s">
        <v>667</v>
      </c>
      <c r="D189" s="213" t="s">
        <v>196</v>
      </c>
      <c r="E189" s="214" t="s">
        <v>1687</v>
      </c>
      <c r="F189" s="215" t="s">
        <v>1688</v>
      </c>
      <c r="G189" s="216" t="s">
        <v>217</v>
      </c>
      <c r="H189" s="217">
        <v>10</v>
      </c>
      <c r="I189" s="218"/>
      <c r="J189" s="219">
        <f>ROUND(I189*H189,2)</f>
        <v>0</v>
      </c>
      <c r="K189" s="215" t="s">
        <v>200</v>
      </c>
      <c r="L189" s="45"/>
      <c r="M189" s="220" t="s">
        <v>32</v>
      </c>
      <c r="N189" s="221" t="s">
        <v>51</v>
      </c>
      <c r="O189" s="85"/>
      <c r="P189" s="222">
        <f>O189*H189</f>
        <v>0</v>
      </c>
      <c r="Q189" s="222">
        <v>0.00012</v>
      </c>
      <c r="R189" s="222">
        <f>Q189*H189</f>
        <v>0.0012000000000000001</v>
      </c>
      <c r="S189" s="222">
        <v>0</v>
      </c>
      <c r="T189" s="223">
        <f>S189*H189</f>
        <v>0</v>
      </c>
      <c r="AR189" s="224" t="s">
        <v>267</v>
      </c>
      <c r="AT189" s="224" t="s">
        <v>196</v>
      </c>
      <c r="AU189" s="224" t="s">
        <v>136</v>
      </c>
      <c r="AY189" s="18" t="s">
        <v>194</v>
      </c>
      <c r="BE189" s="225">
        <f>IF(N189="základní",J189,0)</f>
        <v>0</v>
      </c>
      <c r="BF189" s="225">
        <f>IF(N189="snížená",J189,0)</f>
        <v>0</v>
      </c>
      <c r="BG189" s="225">
        <f>IF(N189="zákl. přenesená",J189,0)</f>
        <v>0</v>
      </c>
      <c r="BH189" s="225">
        <f>IF(N189="sníž. přenesená",J189,0)</f>
        <v>0</v>
      </c>
      <c r="BI189" s="225">
        <f>IF(N189="nulová",J189,0)</f>
        <v>0</v>
      </c>
      <c r="BJ189" s="18" t="s">
        <v>136</v>
      </c>
      <c r="BK189" s="225">
        <f>ROUND(I189*H189,2)</f>
        <v>0</v>
      </c>
      <c r="BL189" s="18" t="s">
        <v>267</v>
      </c>
      <c r="BM189" s="224" t="s">
        <v>1969</v>
      </c>
    </row>
    <row r="190" spans="2:65" s="1" customFormat="1" ht="16.5" customHeight="1">
      <c r="B190" s="40"/>
      <c r="C190" s="213" t="s">
        <v>671</v>
      </c>
      <c r="D190" s="213" t="s">
        <v>196</v>
      </c>
      <c r="E190" s="214" t="s">
        <v>1970</v>
      </c>
      <c r="F190" s="215" t="s">
        <v>1971</v>
      </c>
      <c r="G190" s="216" t="s">
        <v>262</v>
      </c>
      <c r="H190" s="217">
        <v>2</v>
      </c>
      <c r="I190" s="218"/>
      <c r="J190" s="219">
        <f>ROUND(I190*H190,2)</f>
        <v>0</v>
      </c>
      <c r="K190" s="215" t="s">
        <v>200</v>
      </c>
      <c r="L190" s="45"/>
      <c r="M190" s="220" t="s">
        <v>32</v>
      </c>
      <c r="N190" s="221" t="s">
        <v>51</v>
      </c>
      <c r="O190" s="85"/>
      <c r="P190" s="222">
        <f>O190*H190</f>
        <v>0</v>
      </c>
      <c r="Q190" s="222">
        <v>4E-05</v>
      </c>
      <c r="R190" s="222">
        <f>Q190*H190</f>
        <v>8E-05</v>
      </c>
      <c r="S190" s="222">
        <v>0</v>
      </c>
      <c r="T190" s="223">
        <f>S190*H190</f>
        <v>0</v>
      </c>
      <c r="AR190" s="224" t="s">
        <v>267</v>
      </c>
      <c r="AT190" s="224" t="s">
        <v>196</v>
      </c>
      <c r="AU190" s="224" t="s">
        <v>136</v>
      </c>
      <c r="AY190" s="18" t="s">
        <v>194</v>
      </c>
      <c r="BE190" s="225">
        <f>IF(N190="základní",J190,0)</f>
        <v>0</v>
      </c>
      <c r="BF190" s="225">
        <f>IF(N190="snížená",J190,0)</f>
        <v>0</v>
      </c>
      <c r="BG190" s="225">
        <f>IF(N190="zákl. přenesená",J190,0)</f>
        <v>0</v>
      </c>
      <c r="BH190" s="225">
        <f>IF(N190="sníž. přenesená",J190,0)</f>
        <v>0</v>
      </c>
      <c r="BI190" s="225">
        <f>IF(N190="nulová",J190,0)</f>
        <v>0</v>
      </c>
      <c r="BJ190" s="18" t="s">
        <v>136</v>
      </c>
      <c r="BK190" s="225">
        <f>ROUND(I190*H190,2)</f>
        <v>0</v>
      </c>
      <c r="BL190" s="18" t="s">
        <v>267</v>
      </c>
      <c r="BM190" s="224" t="s">
        <v>1972</v>
      </c>
    </row>
    <row r="191" spans="2:65" s="1" customFormat="1" ht="16.5" customHeight="1">
      <c r="B191" s="40"/>
      <c r="C191" s="213" t="s">
        <v>677</v>
      </c>
      <c r="D191" s="213" t="s">
        <v>196</v>
      </c>
      <c r="E191" s="214" t="s">
        <v>1690</v>
      </c>
      <c r="F191" s="215" t="s">
        <v>1691</v>
      </c>
      <c r="G191" s="216" t="s">
        <v>262</v>
      </c>
      <c r="H191" s="217">
        <v>2</v>
      </c>
      <c r="I191" s="218"/>
      <c r="J191" s="219">
        <f>ROUND(I191*H191,2)</f>
        <v>0</v>
      </c>
      <c r="K191" s="215" t="s">
        <v>200</v>
      </c>
      <c r="L191" s="45"/>
      <c r="M191" s="220" t="s">
        <v>32</v>
      </c>
      <c r="N191" s="221" t="s">
        <v>51</v>
      </c>
      <c r="O191" s="85"/>
      <c r="P191" s="222">
        <f>O191*H191</f>
        <v>0</v>
      </c>
      <c r="Q191" s="222">
        <v>2E-05</v>
      </c>
      <c r="R191" s="222">
        <f>Q191*H191</f>
        <v>4E-05</v>
      </c>
      <c r="S191" s="222">
        <v>0</v>
      </c>
      <c r="T191" s="223">
        <f>S191*H191</f>
        <v>0</v>
      </c>
      <c r="AR191" s="224" t="s">
        <v>267</v>
      </c>
      <c r="AT191" s="224" t="s">
        <v>196</v>
      </c>
      <c r="AU191" s="224" t="s">
        <v>136</v>
      </c>
      <c r="AY191" s="18" t="s">
        <v>194</v>
      </c>
      <c r="BE191" s="225">
        <f>IF(N191="základní",J191,0)</f>
        <v>0</v>
      </c>
      <c r="BF191" s="225">
        <f>IF(N191="snížená",J191,0)</f>
        <v>0</v>
      </c>
      <c r="BG191" s="225">
        <f>IF(N191="zákl. přenesená",J191,0)</f>
        <v>0</v>
      </c>
      <c r="BH191" s="225">
        <f>IF(N191="sníž. přenesená",J191,0)</f>
        <v>0</v>
      </c>
      <c r="BI191" s="225">
        <f>IF(N191="nulová",J191,0)</f>
        <v>0</v>
      </c>
      <c r="BJ191" s="18" t="s">
        <v>136</v>
      </c>
      <c r="BK191" s="225">
        <f>ROUND(I191*H191,2)</f>
        <v>0</v>
      </c>
      <c r="BL191" s="18" t="s">
        <v>267</v>
      </c>
      <c r="BM191" s="224" t="s">
        <v>1973</v>
      </c>
    </row>
    <row r="192" spans="2:63" s="11" customFormat="1" ht="25.9" customHeight="1">
      <c r="B192" s="197"/>
      <c r="C192" s="198"/>
      <c r="D192" s="199" t="s">
        <v>78</v>
      </c>
      <c r="E192" s="200" t="s">
        <v>1627</v>
      </c>
      <c r="F192" s="200" t="s">
        <v>1628</v>
      </c>
      <c r="G192" s="198"/>
      <c r="H192" s="198"/>
      <c r="I192" s="201"/>
      <c r="J192" s="202">
        <f>BK192</f>
        <v>0</v>
      </c>
      <c r="K192" s="198"/>
      <c r="L192" s="203"/>
      <c r="M192" s="204"/>
      <c r="N192" s="205"/>
      <c r="O192" s="205"/>
      <c r="P192" s="206">
        <f>P193</f>
        <v>0</v>
      </c>
      <c r="Q192" s="205"/>
      <c r="R192" s="206">
        <f>R193</f>
        <v>0</v>
      </c>
      <c r="S192" s="205"/>
      <c r="T192" s="207">
        <f>T193</f>
        <v>0</v>
      </c>
      <c r="AR192" s="208" t="s">
        <v>214</v>
      </c>
      <c r="AT192" s="209" t="s">
        <v>78</v>
      </c>
      <c r="AU192" s="209" t="s">
        <v>79</v>
      </c>
      <c r="AY192" s="208" t="s">
        <v>194</v>
      </c>
      <c r="BK192" s="210">
        <f>BK193</f>
        <v>0</v>
      </c>
    </row>
    <row r="193" spans="2:63" s="11" customFormat="1" ht="22.8" customHeight="1">
      <c r="B193" s="197"/>
      <c r="C193" s="198"/>
      <c r="D193" s="199" t="s">
        <v>78</v>
      </c>
      <c r="E193" s="211" t="s">
        <v>1693</v>
      </c>
      <c r="F193" s="211" t="s">
        <v>1694</v>
      </c>
      <c r="G193" s="198"/>
      <c r="H193" s="198"/>
      <c r="I193" s="201"/>
      <c r="J193" s="212">
        <f>BK193</f>
        <v>0</v>
      </c>
      <c r="K193" s="198"/>
      <c r="L193" s="203"/>
      <c r="M193" s="204"/>
      <c r="N193" s="205"/>
      <c r="O193" s="205"/>
      <c r="P193" s="206">
        <f>P194</f>
        <v>0</v>
      </c>
      <c r="Q193" s="205"/>
      <c r="R193" s="206">
        <f>R194</f>
        <v>0</v>
      </c>
      <c r="S193" s="205"/>
      <c r="T193" s="207">
        <f>T194</f>
        <v>0</v>
      </c>
      <c r="AR193" s="208" t="s">
        <v>214</v>
      </c>
      <c r="AT193" s="209" t="s">
        <v>78</v>
      </c>
      <c r="AU193" s="209" t="s">
        <v>21</v>
      </c>
      <c r="AY193" s="208" t="s">
        <v>194</v>
      </c>
      <c r="BK193" s="210">
        <f>BK194</f>
        <v>0</v>
      </c>
    </row>
    <row r="194" spans="2:65" s="1" customFormat="1" ht="16.5" customHeight="1">
      <c r="B194" s="40"/>
      <c r="C194" s="213" t="s">
        <v>685</v>
      </c>
      <c r="D194" s="213" t="s">
        <v>196</v>
      </c>
      <c r="E194" s="214" t="s">
        <v>1695</v>
      </c>
      <c r="F194" s="215" t="s">
        <v>1696</v>
      </c>
      <c r="G194" s="216" t="s">
        <v>931</v>
      </c>
      <c r="H194" s="217">
        <v>1</v>
      </c>
      <c r="I194" s="218"/>
      <c r="J194" s="219">
        <f>ROUND(I194*H194,2)</f>
        <v>0</v>
      </c>
      <c r="K194" s="215" t="s">
        <v>1697</v>
      </c>
      <c r="L194" s="45"/>
      <c r="M194" s="282" t="s">
        <v>32</v>
      </c>
      <c r="N194" s="283" t="s">
        <v>51</v>
      </c>
      <c r="O194" s="284"/>
      <c r="P194" s="285">
        <f>O194*H194</f>
        <v>0</v>
      </c>
      <c r="Q194" s="285">
        <v>0</v>
      </c>
      <c r="R194" s="285">
        <f>Q194*H194</f>
        <v>0</v>
      </c>
      <c r="S194" s="285">
        <v>0</v>
      </c>
      <c r="T194" s="286">
        <f>S194*H194</f>
        <v>0</v>
      </c>
      <c r="AR194" s="224" t="s">
        <v>201</v>
      </c>
      <c r="AT194" s="224" t="s">
        <v>196</v>
      </c>
      <c r="AU194" s="224" t="s">
        <v>136</v>
      </c>
      <c r="AY194" s="18" t="s">
        <v>194</v>
      </c>
      <c r="BE194" s="225">
        <f>IF(N194="základní",J194,0)</f>
        <v>0</v>
      </c>
      <c r="BF194" s="225">
        <f>IF(N194="snížená",J194,0)</f>
        <v>0</v>
      </c>
      <c r="BG194" s="225">
        <f>IF(N194="zákl. přenesená",J194,0)</f>
        <v>0</v>
      </c>
      <c r="BH194" s="225">
        <f>IF(N194="sníž. přenesená",J194,0)</f>
        <v>0</v>
      </c>
      <c r="BI194" s="225">
        <f>IF(N194="nulová",J194,0)</f>
        <v>0</v>
      </c>
      <c r="BJ194" s="18" t="s">
        <v>136</v>
      </c>
      <c r="BK194" s="225">
        <f>ROUND(I194*H194,2)</f>
        <v>0</v>
      </c>
      <c r="BL194" s="18" t="s">
        <v>201</v>
      </c>
      <c r="BM194" s="224" t="s">
        <v>1974</v>
      </c>
    </row>
    <row r="195" spans="2:12" s="1" customFormat="1" ht="6.95" customHeight="1">
      <c r="B195" s="60"/>
      <c r="C195" s="61"/>
      <c r="D195" s="61"/>
      <c r="E195" s="61"/>
      <c r="F195" s="61"/>
      <c r="G195" s="61"/>
      <c r="H195" s="61"/>
      <c r="I195" s="163"/>
      <c r="J195" s="61"/>
      <c r="K195" s="61"/>
      <c r="L195" s="45"/>
    </row>
  </sheetData>
  <sheetProtection password="CC35" sheet="1" objects="1" scenarios="1" formatColumns="0" formatRows="0" autoFilter="0"/>
  <autoFilter ref="C90:K194"/>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5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99</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1975</v>
      </c>
      <c r="F9" s="1"/>
      <c r="G9" s="1"/>
      <c r="H9" s="1"/>
      <c r="I9" s="137"/>
      <c r="L9" s="45"/>
    </row>
    <row r="10" spans="2:12" s="1" customFormat="1" ht="12">
      <c r="B10" s="45"/>
      <c r="I10" s="137"/>
      <c r="L10" s="45"/>
    </row>
    <row r="11" spans="2:12" s="1" customFormat="1" ht="12" customHeight="1">
      <c r="B11" s="45"/>
      <c r="D11" s="135" t="s">
        <v>18</v>
      </c>
      <c r="F11" s="139" t="s">
        <v>100</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ROUND(J85,2)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ROUND((SUM(BE85:BE152)),2)</f>
        <v>0</v>
      </c>
      <c r="I33" s="152">
        <v>0.21</v>
      </c>
      <c r="J33" s="151">
        <f>ROUND(((SUM(BE85:BE152))*I33),2)</f>
        <v>0</v>
      </c>
      <c r="L33" s="45"/>
    </row>
    <row r="34" spans="2:12" s="1" customFormat="1" ht="14.4" customHeight="1">
      <c r="B34" s="45"/>
      <c r="E34" s="135" t="s">
        <v>51</v>
      </c>
      <c r="F34" s="151">
        <f>ROUND((SUM(BF85:BF152)),2)</f>
        <v>0</v>
      </c>
      <c r="I34" s="152">
        <v>0.15</v>
      </c>
      <c r="J34" s="151">
        <f>ROUND(((SUM(BF85:BF152))*I34),2)</f>
        <v>0</v>
      </c>
      <c r="L34" s="45"/>
    </row>
    <row r="35" spans="2:12" s="1" customFormat="1" ht="14.4" customHeight="1" hidden="1">
      <c r="B35" s="45"/>
      <c r="E35" s="135" t="s">
        <v>52</v>
      </c>
      <c r="F35" s="151">
        <f>ROUND((SUM(BG85:BG152)),2)</f>
        <v>0</v>
      </c>
      <c r="I35" s="152">
        <v>0.21</v>
      </c>
      <c r="J35" s="151">
        <f>0</f>
        <v>0</v>
      </c>
      <c r="L35" s="45"/>
    </row>
    <row r="36" spans="2:12" s="1" customFormat="1" ht="14.4" customHeight="1" hidden="1">
      <c r="B36" s="45"/>
      <c r="E36" s="135" t="s">
        <v>53</v>
      </c>
      <c r="F36" s="151">
        <f>ROUND((SUM(BH85:BH152)),2)</f>
        <v>0</v>
      </c>
      <c r="I36" s="152">
        <v>0.15</v>
      </c>
      <c r="J36" s="151">
        <f>0</f>
        <v>0</v>
      </c>
      <c r="L36" s="45"/>
    </row>
    <row r="37" spans="2:12" s="1" customFormat="1" ht="14.4" customHeight="1" hidden="1">
      <c r="B37" s="45"/>
      <c r="E37" s="135" t="s">
        <v>54</v>
      </c>
      <c r="F37" s="151">
        <f>ROUND((SUM(BI85:BI152)),2)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01_D.1.4.3 - Silnoproudá elektroinstalace</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J85</f>
        <v>0</v>
      </c>
      <c r="K59" s="41"/>
      <c r="L59" s="45"/>
      <c r="AU59" s="18" t="s">
        <v>151</v>
      </c>
    </row>
    <row r="60" spans="2:12" s="8" customFormat="1" ht="24.95" customHeight="1">
      <c r="B60" s="173"/>
      <c r="C60" s="174"/>
      <c r="D60" s="175" t="s">
        <v>152</v>
      </c>
      <c r="E60" s="176"/>
      <c r="F60" s="176"/>
      <c r="G60" s="176"/>
      <c r="H60" s="176"/>
      <c r="I60" s="177"/>
      <c r="J60" s="178">
        <f>J86</f>
        <v>0</v>
      </c>
      <c r="K60" s="174"/>
      <c r="L60" s="179"/>
    </row>
    <row r="61" spans="2:12" s="9" customFormat="1" ht="19.9" customHeight="1">
      <c r="B61" s="180"/>
      <c r="C61" s="181"/>
      <c r="D61" s="182" t="s">
        <v>159</v>
      </c>
      <c r="E61" s="183"/>
      <c r="F61" s="183"/>
      <c r="G61" s="183"/>
      <c r="H61" s="183"/>
      <c r="I61" s="184"/>
      <c r="J61" s="185">
        <f>J87</f>
        <v>0</v>
      </c>
      <c r="K61" s="181"/>
      <c r="L61" s="186"/>
    </row>
    <row r="62" spans="2:12" s="9" customFormat="1" ht="19.9" customHeight="1">
      <c r="B62" s="180"/>
      <c r="C62" s="181"/>
      <c r="D62" s="182" t="s">
        <v>160</v>
      </c>
      <c r="E62" s="183"/>
      <c r="F62" s="183"/>
      <c r="G62" s="183"/>
      <c r="H62" s="183"/>
      <c r="I62" s="184"/>
      <c r="J62" s="185">
        <f>J89</f>
        <v>0</v>
      </c>
      <c r="K62" s="181"/>
      <c r="L62" s="186"/>
    </row>
    <row r="63" spans="2:12" s="8" customFormat="1" ht="24.95" customHeight="1">
      <c r="B63" s="173"/>
      <c r="C63" s="174"/>
      <c r="D63" s="175" t="s">
        <v>162</v>
      </c>
      <c r="E63" s="176"/>
      <c r="F63" s="176"/>
      <c r="G63" s="176"/>
      <c r="H63" s="176"/>
      <c r="I63" s="177"/>
      <c r="J63" s="178">
        <f>J96</f>
        <v>0</v>
      </c>
      <c r="K63" s="174"/>
      <c r="L63" s="179"/>
    </row>
    <row r="64" spans="2:12" s="9" customFormat="1" ht="19.9" customHeight="1">
      <c r="B64" s="180"/>
      <c r="C64" s="181"/>
      <c r="D64" s="182" t="s">
        <v>1976</v>
      </c>
      <c r="E64" s="183"/>
      <c r="F64" s="183"/>
      <c r="G64" s="183"/>
      <c r="H64" s="183"/>
      <c r="I64" s="184"/>
      <c r="J64" s="185">
        <f>J97</f>
        <v>0</v>
      </c>
      <c r="K64" s="181"/>
      <c r="L64" s="186"/>
    </row>
    <row r="65" spans="2:12" s="9" customFormat="1" ht="19.9" customHeight="1">
      <c r="B65" s="180"/>
      <c r="C65" s="181"/>
      <c r="D65" s="182" t="s">
        <v>1977</v>
      </c>
      <c r="E65" s="183"/>
      <c r="F65" s="183"/>
      <c r="G65" s="183"/>
      <c r="H65" s="183"/>
      <c r="I65" s="184"/>
      <c r="J65" s="185">
        <f>J148</f>
        <v>0</v>
      </c>
      <c r="K65" s="181"/>
      <c r="L65" s="186"/>
    </row>
    <row r="66" spans="2:12" s="1" customFormat="1" ht="21.8" customHeight="1">
      <c r="B66" s="40"/>
      <c r="C66" s="41"/>
      <c r="D66" s="41"/>
      <c r="E66" s="41"/>
      <c r="F66" s="41"/>
      <c r="G66" s="41"/>
      <c r="H66" s="41"/>
      <c r="I66" s="137"/>
      <c r="J66" s="41"/>
      <c r="K66" s="41"/>
      <c r="L66" s="45"/>
    </row>
    <row r="67" spans="2:12" s="1" customFormat="1" ht="6.95" customHeight="1">
      <c r="B67" s="60"/>
      <c r="C67" s="61"/>
      <c r="D67" s="61"/>
      <c r="E67" s="61"/>
      <c r="F67" s="61"/>
      <c r="G67" s="61"/>
      <c r="H67" s="61"/>
      <c r="I67" s="163"/>
      <c r="J67" s="61"/>
      <c r="K67" s="61"/>
      <c r="L67" s="45"/>
    </row>
    <row r="71" spans="2:12" s="1" customFormat="1" ht="6.95" customHeight="1">
      <c r="B71" s="62"/>
      <c r="C71" s="63"/>
      <c r="D71" s="63"/>
      <c r="E71" s="63"/>
      <c r="F71" s="63"/>
      <c r="G71" s="63"/>
      <c r="H71" s="63"/>
      <c r="I71" s="166"/>
      <c r="J71" s="63"/>
      <c r="K71" s="63"/>
      <c r="L71" s="45"/>
    </row>
    <row r="72" spans="2:12" s="1" customFormat="1" ht="24.95" customHeight="1">
      <c r="B72" s="40"/>
      <c r="C72" s="24" t="s">
        <v>179</v>
      </c>
      <c r="D72" s="41"/>
      <c r="E72" s="41"/>
      <c r="F72" s="41"/>
      <c r="G72" s="41"/>
      <c r="H72" s="41"/>
      <c r="I72" s="137"/>
      <c r="J72" s="41"/>
      <c r="K72" s="41"/>
      <c r="L72" s="45"/>
    </row>
    <row r="73" spans="2:12" s="1" customFormat="1" ht="6.95" customHeight="1">
      <c r="B73" s="40"/>
      <c r="C73" s="41"/>
      <c r="D73" s="41"/>
      <c r="E73" s="41"/>
      <c r="F73" s="41"/>
      <c r="G73" s="41"/>
      <c r="H73" s="41"/>
      <c r="I73" s="137"/>
      <c r="J73" s="41"/>
      <c r="K73" s="41"/>
      <c r="L73" s="45"/>
    </row>
    <row r="74" spans="2:12" s="1" customFormat="1" ht="12" customHeight="1">
      <c r="B74" s="40"/>
      <c r="C74" s="33" t="s">
        <v>16</v>
      </c>
      <c r="D74" s="41"/>
      <c r="E74" s="41"/>
      <c r="F74" s="41"/>
      <c r="G74" s="41"/>
      <c r="H74" s="41"/>
      <c r="I74" s="137"/>
      <c r="J74" s="41"/>
      <c r="K74" s="41"/>
      <c r="L74" s="45"/>
    </row>
    <row r="75" spans="2:12" s="1" customFormat="1" ht="16.5" customHeight="1">
      <c r="B75" s="40"/>
      <c r="C75" s="41"/>
      <c r="D75" s="41"/>
      <c r="E75" s="167" t="str">
        <f>E7</f>
        <v>TRANSFORMACE DOMOV HÁJ II.</v>
      </c>
      <c r="F75" s="33"/>
      <c r="G75" s="33"/>
      <c r="H75" s="33"/>
      <c r="I75" s="137"/>
      <c r="J75" s="41"/>
      <c r="K75" s="41"/>
      <c r="L75" s="45"/>
    </row>
    <row r="76" spans="2:12" s="1" customFormat="1" ht="12" customHeight="1">
      <c r="B76" s="40"/>
      <c r="C76" s="33" t="s">
        <v>146</v>
      </c>
      <c r="D76" s="41"/>
      <c r="E76" s="41"/>
      <c r="F76" s="41"/>
      <c r="G76" s="41"/>
      <c r="H76" s="41"/>
      <c r="I76" s="137"/>
      <c r="J76" s="41"/>
      <c r="K76" s="41"/>
      <c r="L76" s="45"/>
    </row>
    <row r="77" spans="2:12" s="1" customFormat="1" ht="16.5" customHeight="1">
      <c r="B77" s="40"/>
      <c r="C77" s="41"/>
      <c r="D77" s="41"/>
      <c r="E77" s="70" t="str">
        <f>E9</f>
        <v>SO 01_D.1.4.3 - Silnoproudá elektroinstalace</v>
      </c>
      <c r="F77" s="41"/>
      <c r="G77" s="41"/>
      <c r="H77" s="41"/>
      <c r="I77" s="137"/>
      <c r="J77" s="41"/>
      <c r="K77" s="41"/>
      <c r="L77" s="45"/>
    </row>
    <row r="78" spans="2:12" s="1" customFormat="1" ht="6.95" customHeight="1">
      <c r="B78" s="40"/>
      <c r="C78" s="41"/>
      <c r="D78" s="41"/>
      <c r="E78" s="41"/>
      <c r="F78" s="41"/>
      <c r="G78" s="41"/>
      <c r="H78" s="41"/>
      <c r="I78" s="137"/>
      <c r="J78" s="41"/>
      <c r="K78" s="41"/>
      <c r="L78" s="45"/>
    </row>
    <row r="79" spans="2:12" s="1" customFormat="1" ht="12" customHeight="1">
      <c r="B79" s="40"/>
      <c r="C79" s="33" t="s">
        <v>22</v>
      </c>
      <c r="D79" s="41"/>
      <c r="E79" s="41"/>
      <c r="F79" s="28" t="str">
        <f>F12</f>
        <v>Ledeč nad Sázavou</v>
      </c>
      <c r="G79" s="41"/>
      <c r="H79" s="41"/>
      <c r="I79" s="140" t="s">
        <v>24</v>
      </c>
      <c r="J79" s="73" t="str">
        <f>IF(J12="","",J12)</f>
        <v>1. 5. 2017</v>
      </c>
      <c r="K79" s="41"/>
      <c r="L79" s="45"/>
    </row>
    <row r="80" spans="2:12" s="1" customFormat="1" ht="6.95" customHeight="1">
      <c r="B80" s="40"/>
      <c r="C80" s="41"/>
      <c r="D80" s="41"/>
      <c r="E80" s="41"/>
      <c r="F80" s="41"/>
      <c r="G80" s="41"/>
      <c r="H80" s="41"/>
      <c r="I80" s="137"/>
      <c r="J80" s="41"/>
      <c r="K80" s="41"/>
      <c r="L80" s="45"/>
    </row>
    <row r="81" spans="2:12" s="1" customFormat="1" ht="15.15" customHeight="1">
      <c r="B81" s="40"/>
      <c r="C81" s="33" t="s">
        <v>30</v>
      </c>
      <c r="D81" s="41"/>
      <c r="E81" s="41"/>
      <c r="F81" s="28" t="str">
        <f>E15</f>
        <v>Kraj Vysočina, Žižkova 57</v>
      </c>
      <c r="G81" s="41"/>
      <c r="H81" s="41"/>
      <c r="I81" s="140" t="s">
        <v>37</v>
      </c>
      <c r="J81" s="38" t="str">
        <f>E21</f>
        <v>Miroslav Vorel, DiS</v>
      </c>
      <c r="K81" s="41"/>
      <c r="L81" s="45"/>
    </row>
    <row r="82" spans="2:12" s="1" customFormat="1" ht="27.9" customHeight="1">
      <c r="B82" s="40"/>
      <c r="C82" s="33" t="s">
        <v>35</v>
      </c>
      <c r="D82" s="41"/>
      <c r="E82" s="41"/>
      <c r="F82" s="28" t="str">
        <f>IF(E18="","",E18)</f>
        <v>Vyplň údaj</v>
      </c>
      <c r="G82" s="41"/>
      <c r="H82" s="41"/>
      <c r="I82" s="140" t="s">
        <v>40</v>
      </c>
      <c r="J82" s="38" t="str">
        <f>E24</f>
        <v>Ing. arch, Martin Jirovský</v>
      </c>
      <c r="K82" s="41"/>
      <c r="L82" s="45"/>
    </row>
    <row r="83" spans="2:12" s="1" customFormat="1" ht="10.3" customHeight="1">
      <c r="B83" s="40"/>
      <c r="C83" s="41"/>
      <c r="D83" s="41"/>
      <c r="E83" s="41"/>
      <c r="F83" s="41"/>
      <c r="G83" s="41"/>
      <c r="H83" s="41"/>
      <c r="I83" s="137"/>
      <c r="J83" s="41"/>
      <c r="K83" s="41"/>
      <c r="L83" s="45"/>
    </row>
    <row r="84" spans="2:20" s="10" customFormat="1" ht="29.25" customHeight="1">
      <c r="B84" s="187"/>
      <c r="C84" s="188" t="s">
        <v>180</v>
      </c>
      <c r="D84" s="189" t="s">
        <v>64</v>
      </c>
      <c r="E84" s="189" t="s">
        <v>60</v>
      </c>
      <c r="F84" s="189" t="s">
        <v>61</v>
      </c>
      <c r="G84" s="189" t="s">
        <v>181</v>
      </c>
      <c r="H84" s="189" t="s">
        <v>182</v>
      </c>
      <c r="I84" s="190" t="s">
        <v>183</v>
      </c>
      <c r="J84" s="189" t="s">
        <v>150</v>
      </c>
      <c r="K84" s="191" t="s">
        <v>184</v>
      </c>
      <c r="L84" s="192"/>
      <c r="M84" s="93" t="s">
        <v>32</v>
      </c>
      <c r="N84" s="94" t="s">
        <v>49</v>
      </c>
      <c r="O84" s="94" t="s">
        <v>185</v>
      </c>
      <c r="P84" s="94" t="s">
        <v>186</v>
      </c>
      <c r="Q84" s="94" t="s">
        <v>187</v>
      </c>
      <c r="R84" s="94" t="s">
        <v>188</v>
      </c>
      <c r="S84" s="94" t="s">
        <v>189</v>
      </c>
      <c r="T84" s="95" t="s">
        <v>190</v>
      </c>
    </row>
    <row r="85" spans="2:63" s="1" customFormat="1" ht="22.8" customHeight="1">
      <c r="B85" s="40"/>
      <c r="C85" s="100" t="s">
        <v>191</v>
      </c>
      <c r="D85" s="41"/>
      <c r="E85" s="41"/>
      <c r="F85" s="41"/>
      <c r="G85" s="41"/>
      <c r="H85" s="41"/>
      <c r="I85" s="137"/>
      <c r="J85" s="193">
        <f>BK85</f>
        <v>0</v>
      </c>
      <c r="K85" s="41"/>
      <c r="L85" s="45"/>
      <c r="M85" s="96"/>
      <c r="N85" s="97"/>
      <c r="O85" s="97"/>
      <c r="P85" s="194">
        <f>P86+P96</f>
        <v>0</v>
      </c>
      <c r="Q85" s="97"/>
      <c r="R85" s="194">
        <f>R86+R96</f>
        <v>0.73278</v>
      </c>
      <c r="S85" s="97"/>
      <c r="T85" s="195">
        <f>T86+T96</f>
        <v>2.4659999999999997</v>
      </c>
      <c r="AT85" s="18" t="s">
        <v>78</v>
      </c>
      <c r="AU85" s="18" t="s">
        <v>151</v>
      </c>
      <c r="BK85" s="196">
        <f>BK86+BK96</f>
        <v>0</v>
      </c>
    </row>
    <row r="86" spans="2:63" s="11" customFormat="1" ht="25.9" customHeight="1">
      <c r="B86" s="197"/>
      <c r="C86" s="198"/>
      <c r="D86" s="199" t="s">
        <v>78</v>
      </c>
      <c r="E86" s="200" t="s">
        <v>192</v>
      </c>
      <c r="F86" s="200" t="s">
        <v>193</v>
      </c>
      <c r="G86" s="198"/>
      <c r="H86" s="198"/>
      <c r="I86" s="201"/>
      <c r="J86" s="202">
        <f>BK86</f>
        <v>0</v>
      </c>
      <c r="K86" s="198"/>
      <c r="L86" s="203"/>
      <c r="M86" s="204"/>
      <c r="N86" s="205"/>
      <c r="O86" s="205"/>
      <c r="P86" s="206">
        <f>P87+P89</f>
        <v>0</v>
      </c>
      <c r="Q86" s="205"/>
      <c r="R86" s="206">
        <f>R87+R89</f>
        <v>0</v>
      </c>
      <c r="S86" s="205"/>
      <c r="T86" s="207">
        <f>T87+T89</f>
        <v>2.4659999999999997</v>
      </c>
      <c r="AR86" s="208" t="s">
        <v>21</v>
      </c>
      <c r="AT86" s="209" t="s">
        <v>78</v>
      </c>
      <c r="AU86" s="209" t="s">
        <v>79</v>
      </c>
      <c r="AY86" s="208" t="s">
        <v>194</v>
      </c>
      <c r="BK86" s="210">
        <f>BK87+BK89</f>
        <v>0</v>
      </c>
    </row>
    <row r="87" spans="2:63" s="11" customFormat="1" ht="22.8" customHeight="1">
      <c r="B87" s="197"/>
      <c r="C87" s="198"/>
      <c r="D87" s="199" t="s">
        <v>78</v>
      </c>
      <c r="E87" s="211" t="s">
        <v>231</v>
      </c>
      <c r="F87" s="211" t="s">
        <v>626</v>
      </c>
      <c r="G87" s="198"/>
      <c r="H87" s="198"/>
      <c r="I87" s="201"/>
      <c r="J87" s="212">
        <f>BK87</f>
        <v>0</v>
      </c>
      <c r="K87" s="198"/>
      <c r="L87" s="203"/>
      <c r="M87" s="204"/>
      <c r="N87" s="205"/>
      <c r="O87" s="205"/>
      <c r="P87" s="206">
        <f>P88</f>
        <v>0</v>
      </c>
      <c r="Q87" s="205"/>
      <c r="R87" s="206">
        <f>R88</f>
        <v>0</v>
      </c>
      <c r="S87" s="205"/>
      <c r="T87" s="207">
        <f>T88</f>
        <v>2.4659999999999997</v>
      </c>
      <c r="AR87" s="208" t="s">
        <v>21</v>
      </c>
      <c r="AT87" s="209" t="s">
        <v>78</v>
      </c>
      <c r="AU87" s="209" t="s">
        <v>21</v>
      </c>
      <c r="AY87" s="208" t="s">
        <v>194</v>
      </c>
      <c r="BK87" s="210">
        <f>BK88</f>
        <v>0</v>
      </c>
    </row>
    <row r="88" spans="2:65" s="1" customFormat="1" ht="16.5" customHeight="1">
      <c r="B88" s="40"/>
      <c r="C88" s="213" t="s">
        <v>21</v>
      </c>
      <c r="D88" s="213" t="s">
        <v>196</v>
      </c>
      <c r="E88" s="214" t="s">
        <v>1978</v>
      </c>
      <c r="F88" s="215" t="s">
        <v>1979</v>
      </c>
      <c r="G88" s="216" t="s">
        <v>262</v>
      </c>
      <c r="H88" s="217">
        <v>274</v>
      </c>
      <c r="I88" s="218"/>
      <c r="J88" s="219">
        <f>ROUND(I88*H88,2)</f>
        <v>0</v>
      </c>
      <c r="K88" s="215" t="s">
        <v>200</v>
      </c>
      <c r="L88" s="45"/>
      <c r="M88" s="220" t="s">
        <v>32</v>
      </c>
      <c r="N88" s="221" t="s">
        <v>51</v>
      </c>
      <c r="O88" s="85"/>
      <c r="P88" s="222">
        <f>O88*H88</f>
        <v>0</v>
      </c>
      <c r="Q88" s="222">
        <v>0</v>
      </c>
      <c r="R88" s="222">
        <f>Q88*H88</f>
        <v>0</v>
      </c>
      <c r="S88" s="222">
        <v>0.009</v>
      </c>
      <c r="T88" s="223">
        <f>S88*H88</f>
        <v>2.4659999999999997</v>
      </c>
      <c r="AR88" s="224" t="s">
        <v>201</v>
      </c>
      <c r="AT88" s="224" t="s">
        <v>196</v>
      </c>
      <c r="AU88" s="224" t="s">
        <v>136</v>
      </c>
      <c r="AY88" s="18" t="s">
        <v>194</v>
      </c>
      <c r="BE88" s="225">
        <f>IF(N88="základní",J88,0)</f>
        <v>0</v>
      </c>
      <c r="BF88" s="225">
        <f>IF(N88="snížená",J88,0)</f>
        <v>0</v>
      </c>
      <c r="BG88" s="225">
        <f>IF(N88="zákl. přenesená",J88,0)</f>
        <v>0</v>
      </c>
      <c r="BH88" s="225">
        <f>IF(N88="sníž. přenesená",J88,0)</f>
        <v>0</v>
      </c>
      <c r="BI88" s="225">
        <f>IF(N88="nulová",J88,0)</f>
        <v>0</v>
      </c>
      <c r="BJ88" s="18" t="s">
        <v>136</v>
      </c>
      <c r="BK88" s="225">
        <f>ROUND(I88*H88,2)</f>
        <v>0</v>
      </c>
      <c r="BL88" s="18" t="s">
        <v>201</v>
      </c>
      <c r="BM88" s="224" t="s">
        <v>1980</v>
      </c>
    </row>
    <row r="89" spans="2:63" s="11" customFormat="1" ht="22.8" customHeight="1">
      <c r="B89" s="197"/>
      <c r="C89" s="198"/>
      <c r="D89" s="199" t="s">
        <v>78</v>
      </c>
      <c r="E89" s="211" t="s">
        <v>661</v>
      </c>
      <c r="F89" s="211" t="s">
        <v>662</v>
      </c>
      <c r="G89" s="198"/>
      <c r="H89" s="198"/>
      <c r="I89" s="201"/>
      <c r="J89" s="212">
        <f>BK89</f>
        <v>0</v>
      </c>
      <c r="K89" s="198"/>
      <c r="L89" s="203"/>
      <c r="M89" s="204"/>
      <c r="N89" s="205"/>
      <c r="O89" s="205"/>
      <c r="P89" s="206">
        <f>SUM(P90:P95)</f>
        <v>0</v>
      </c>
      <c r="Q89" s="205"/>
      <c r="R89" s="206">
        <f>SUM(R90:R95)</f>
        <v>0</v>
      </c>
      <c r="S89" s="205"/>
      <c r="T89" s="207">
        <f>SUM(T90:T95)</f>
        <v>0</v>
      </c>
      <c r="AR89" s="208" t="s">
        <v>21</v>
      </c>
      <c r="AT89" s="209" t="s">
        <v>78</v>
      </c>
      <c r="AU89" s="209" t="s">
        <v>21</v>
      </c>
      <c r="AY89" s="208" t="s">
        <v>194</v>
      </c>
      <c r="BK89" s="210">
        <f>SUM(BK90:BK95)</f>
        <v>0</v>
      </c>
    </row>
    <row r="90" spans="2:65" s="1" customFormat="1" ht="24" customHeight="1">
      <c r="B90" s="40"/>
      <c r="C90" s="213" t="s">
        <v>136</v>
      </c>
      <c r="D90" s="213" t="s">
        <v>196</v>
      </c>
      <c r="E90" s="214" t="s">
        <v>1981</v>
      </c>
      <c r="F90" s="215" t="s">
        <v>1982</v>
      </c>
      <c r="G90" s="216" t="s">
        <v>242</v>
      </c>
      <c r="H90" s="217">
        <v>2.466</v>
      </c>
      <c r="I90" s="218"/>
      <c r="J90" s="219">
        <f>ROUND(I90*H90,2)</f>
        <v>0</v>
      </c>
      <c r="K90" s="215" t="s">
        <v>200</v>
      </c>
      <c r="L90" s="45"/>
      <c r="M90" s="220" t="s">
        <v>32</v>
      </c>
      <c r="N90" s="221" t="s">
        <v>51</v>
      </c>
      <c r="O90" s="85"/>
      <c r="P90" s="222">
        <f>O90*H90</f>
        <v>0</v>
      </c>
      <c r="Q90" s="222">
        <v>0</v>
      </c>
      <c r="R90" s="222">
        <f>Q90*H90</f>
        <v>0</v>
      </c>
      <c r="S90" s="222">
        <v>0</v>
      </c>
      <c r="T90" s="223">
        <f>S90*H90</f>
        <v>0</v>
      </c>
      <c r="AR90" s="224" t="s">
        <v>201</v>
      </c>
      <c r="AT90" s="224" t="s">
        <v>196</v>
      </c>
      <c r="AU90" s="224" t="s">
        <v>136</v>
      </c>
      <c r="AY90" s="18" t="s">
        <v>194</v>
      </c>
      <c r="BE90" s="225">
        <f>IF(N90="základní",J90,0)</f>
        <v>0</v>
      </c>
      <c r="BF90" s="225">
        <f>IF(N90="snížená",J90,0)</f>
        <v>0</v>
      </c>
      <c r="BG90" s="225">
        <f>IF(N90="zákl. přenesená",J90,0)</f>
        <v>0</v>
      </c>
      <c r="BH90" s="225">
        <f>IF(N90="sníž. přenesená",J90,0)</f>
        <v>0</v>
      </c>
      <c r="BI90" s="225">
        <f>IF(N90="nulová",J90,0)</f>
        <v>0</v>
      </c>
      <c r="BJ90" s="18" t="s">
        <v>136</v>
      </c>
      <c r="BK90" s="225">
        <f>ROUND(I90*H90,2)</f>
        <v>0</v>
      </c>
      <c r="BL90" s="18" t="s">
        <v>201</v>
      </c>
      <c r="BM90" s="224" t="s">
        <v>1983</v>
      </c>
    </row>
    <row r="91" spans="2:65" s="1" customFormat="1" ht="24" customHeight="1">
      <c r="B91" s="40"/>
      <c r="C91" s="213" t="s">
        <v>207</v>
      </c>
      <c r="D91" s="213" t="s">
        <v>196</v>
      </c>
      <c r="E91" s="214" t="s">
        <v>1984</v>
      </c>
      <c r="F91" s="215" t="s">
        <v>1985</v>
      </c>
      <c r="G91" s="216" t="s">
        <v>242</v>
      </c>
      <c r="H91" s="217">
        <v>22.194</v>
      </c>
      <c r="I91" s="218"/>
      <c r="J91" s="219">
        <f>ROUND(I91*H91,2)</f>
        <v>0</v>
      </c>
      <c r="K91" s="215" t="s">
        <v>200</v>
      </c>
      <c r="L91" s="45"/>
      <c r="M91" s="220" t="s">
        <v>32</v>
      </c>
      <c r="N91" s="221" t="s">
        <v>51</v>
      </c>
      <c r="O91" s="85"/>
      <c r="P91" s="222">
        <f>O91*H91</f>
        <v>0</v>
      </c>
      <c r="Q91" s="222">
        <v>0</v>
      </c>
      <c r="R91" s="222">
        <f>Q91*H91</f>
        <v>0</v>
      </c>
      <c r="S91" s="222">
        <v>0</v>
      </c>
      <c r="T91" s="223">
        <f>S91*H91</f>
        <v>0</v>
      </c>
      <c r="AR91" s="224" t="s">
        <v>201</v>
      </c>
      <c r="AT91" s="224" t="s">
        <v>196</v>
      </c>
      <c r="AU91" s="224" t="s">
        <v>136</v>
      </c>
      <c r="AY91" s="18" t="s">
        <v>194</v>
      </c>
      <c r="BE91" s="225">
        <f>IF(N91="základní",J91,0)</f>
        <v>0</v>
      </c>
      <c r="BF91" s="225">
        <f>IF(N91="snížená",J91,0)</f>
        <v>0</v>
      </c>
      <c r="BG91" s="225">
        <f>IF(N91="zákl. přenesená",J91,0)</f>
        <v>0</v>
      </c>
      <c r="BH91" s="225">
        <f>IF(N91="sníž. přenesená",J91,0)</f>
        <v>0</v>
      </c>
      <c r="BI91" s="225">
        <f>IF(N91="nulová",J91,0)</f>
        <v>0</v>
      </c>
      <c r="BJ91" s="18" t="s">
        <v>136</v>
      </c>
      <c r="BK91" s="225">
        <f>ROUND(I91*H91,2)</f>
        <v>0</v>
      </c>
      <c r="BL91" s="18" t="s">
        <v>201</v>
      </c>
      <c r="BM91" s="224" t="s">
        <v>1986</v>
      </c>
    </row>
    <row r="92" spans="2:51" s="12" customFormat="1" ht="12">
      <c r="B92" s="236"/>
      <c r="C92" s="237"/>
      <c r="D92" s="238" t="s">
        <v>258</v>
      </c>
      <c r="E92" s="239" t="s">
        <v>32</v>
      </c>
      <c r="F92" s="240" t="s">
        <v>1987</v>
      </c>
      <c r="G92" s="237"/>
      <c r="H92" s="241">
        <v>22.194</v>
      </c>
      <c r="I92" s="242"/>
      <c r="J92" s="237"/>
      <c r="K92" s="237"/>
      <c r="L92" s="243"/>
      <c r="M92" s="244"/>
      <c r="N92" s="245"/>
      <c r="O92" s="245"/>
      <c r="P92" s="245"/>
      <c r="Q92" s="245"/>
      <c r="R92" s="245"/>
      <c r="S92" s="245"/>
      <c r="T92" s="246"/>
      <c r="AT92" s="247" t="s">
        <v>258</v>
      </c>
      <c r="AU92" s="247" t="s">
        <v>136</v>
      </c>
      <c r="AV92" s="12" t="s">
        <v>136</v>
      </c>
      <c r="AW92" s="12" t="s">
        <v>39</v>
      </c>
      <c r="AX92" s="12" t="s">
        <v>21</v>
      </c>
      <c r="AY92" s="247" t="s">
        <v>194</v>
      </c>
    </row>
    <row r="93" spans="2:65" s="1" customFormat="1" ht="16.5" customHeight="1">
      <c r="B93" s="40"/>
      <c r="C93" s="213" t="s">
        <v>201</v>
      </c>
      <c r="D93" s="213" t="s">
        <v>196</v>
      </c>
      <c r="E93" s="214" t="s">
        <v>1988</v>
      </c>
      <c r="F93" s="215" t="s">
        <v>1989</v>
      </c>
      <c r="G93" s="216" t="s">
        <v>242</v>
      </c>
      <c r="H93" s="217">
        <v>2.466</v>
      </c>
      <c r="I93" s="218"/>
      <c r="J93" s="219">
        <f>ROUND(I93*H93,2)</f>
        <v>0</v>
      </c>
      <c r="K93" s="215" t="s">
        <v>200</v>
      </c>
      <c r="L93" s="45"/>
      <c r="M93" s="220" t="s">
        <v>32</v>
      </c>
      <c r="N93" s="221" t="s">
        <v>51</v>
      </c>
      <c r="O93" s="85"/>
      <c r="P93" s="222">
        <f>O93*H93</f>
        <v>0</v>
      </c>
      <c r="Q93" s="222">
        <v>0</v>
      </c>
      <c r="R93" s="222">
        <f>Q93*H93</f>
        <v>0</v>
      </c>
      <c r="S93" s="222">
        <v>0</v>
      </c>
      <c r="T93" s="223">
        <f>S93*H93</f>
        <v>0</v>
      </c>
      <c r="AR93" s="224" t="s">
        <v>201</v>
      </c>
      <c r="AT93" s="224" t="s">
        <v>196</v>
      </c>
      <c r="AU93" s="224" t="s">
        <v>136</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201</v>
      </c>
      <c r="BM93" s="224" t="s">
        <v>1990</v>
      </c>
    </row>
    <row r="94" spans="2:65" s="1" customFormat="1" ht="24" customHeight="1">
      <c r="B94" s="40"/>
      <c r="C94" s="213" t="s">
        <v>214</v>
      </c>
      <c r="D94" s="213" t="s">
        <v>196</v>
      </c>
      <c r="E94" s="214" t="s">
        <v>1991</v>
      </c>
      <c r="F94" s="215" t="s">
        <v>1992</v>
      </c>
      <c r="G94" s="216" t="s">
        <v>242</v>
      </c>
      <c r="H94" s="217">
        <v>2.466</v>
      </c>
      <c r="I94" s="218"/>
      <c r="J94" s="219">
        <f>ROUND(I94*H94,2)</f>
        <v>0</v>
      </c>
      <c r="K94" s="215" t="s">
        <v>200</v>
      </c>
      <c r="L94" s="45"/>
      <c r="M94" s="220" t="s">
        <v>32</v>
      </c>
      <c r="N94" s="221" t="s">
        <v>51</v>
      </c>
      <c r="O94" s="85"/>
      <c r="P94" s="222">
        <f>O94*H94</f>
        <v>0</v>
      </c>
      <c r="Q94" s="222">
        <v>0</v>
      </c>
      <c r="R94" s="222">
        <f>Q94*H94</f>
        <v>0</v>
      </c>
      <c r="S94" s="222">
        <v>0</v>
      </c>
      <c r="T94" s="223">
        <f>S94*H94</f>
        <v>0</v>
      </c>
      <c r="AR94" s="224" t="s">
        <v>201</v>
      </c>
      <c r="AT94" s="224" t="s">
        <v>196</v>
      </c>
      <c r="AU94" s="224" t="s">
        <v>136</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201</v>
      </c>
      <c r="BM94" s="224" t="s">
        <v>1993</v>
      </c>
    </row>
    <row r="95" spans="2:65" s="1" customFormat="1" ht="24" customHeight="1">
      <c r="B95" s="40"/>
      <c r="C95" s="213" t="s">
        <v>219</v>
      </c>
      <c r="D95" s="213" t="s">
        <v>196</v>
      </c>
      <c r="E95" s="214" t="s">
        <v>664</v>
      </c>
      <c r="F95" s="215" t="s">
        <v>665</v>
      </c>
      <c r="G95" s="216" t="s">
        <v>242</v>
      </c>
      <c r="H95" s="217">
        <v>2.466</v>
      </c>
      <c r="I95" s="218"/>
      <c r="J95" s="219">
        <f>ROUND(I95*H95,2)</f>
        <v>0</v>
      </c>
      <c r="K95" s="215" t="s">
        <v>200</v>
      </c>
      <c r="L95" s="45"/>
      <c r="M95" s="220" t="s">
        <v>32</v>
      </c>
      <c r="N95" s="221" t="s">
        <v>51</v>
      </c>
      <c r="O95" s="85"/>
      <c r="P95" s="222">
        <f>O95*H95</f>
        <v>0</v>
      </c>
      <c r="Q95" s="222">
        <v>0</v>
      </c>
      <c r="R95" s="222">
        <f>Q95*H95</f>
        <v>0</v>
      </c>
      <c r="S95" s="222">
        <v>0</v>
      </c>
      <c r="T95" s="223">
        <f>S95*H95</f>
        <v>0</v>
      </c>
      <c r="AR95" s="224" t="s">
        <v>201</v>
      </c>
      <c r="AT95" s="224" t="s">
        <v>196</v>
      </c>
      <c r="AU95" s="224" t="s">
        <v>136</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201</v>
      </c>
      <c r="BM95" s="224" t="s">
        <v>1994</v>
      </c>
    </row>
    <row r="96" spans="2:63" s="11" customFormat="1" ht="25.9" customHeight="1">
      <c r="B96" s="197"/>
      <c r="C96" s="198"/>
      <c r="D96" s="199" t="s">
        <v>78</v>
      </c>
      <c r="E96" s="200" t="s">
        <v>681</v>
      </c>
      <c r="F96" s="200" t="s">
        <v>682</v>
      </c>
      <c r="G96" s="198"/>
      <c r="H96" s="198"/>
      <c r="I96" s="201"/>
      <c r="J96" s="202">
        <f>BK96</f>
        <v>0</v>
      </c>
      <c r="K96" s="198"/>
      <c r="L96" s="203"/>
      <c r="M96" s="204"/>
      <c r="N96" s="205"/>
      <c r="O96" s="205"/>
      <c r="P96" s="206">
        <f>P97+P148</f>
        <v>0</v>
      </c>
      <c r="Q96" s="205"/>
      <c r="R96" s="206">
        <f>R97+R148</f>
        <v>0.73278</v>
      </c>
      <c r="S96" s="205"/>
      <c r="T96" s="207">
        <f>T97+T148</f>
        <v>0</v>
      </c>
      <c r="AR96" s="208" t="s">
        <v>136</v>
      </c>
      <c r="AT96" s="209" t="s">
        <v>78</v>
      </c>
      <c r="AU96" s="209" t="s">
        <v>79</v>
      </c>
      <c r="AY96" s="208" t="s">
        <v>194</v>
      </c>
      <c r="BK96" s="210">
        <f>BK97+BK148</f>
        <v>0</v>
      </c>
    </row>
    <row r="97" spans="2:63" s="11" customFormat="1" ht="22.8" customHeight="1">
      <c r="B97" s="197"/>
      <c r="C97" s="198"/>
      <c r="D97" s="199" t="s">
        <v>78</v>
      </c>
      <c r="E97" s="211" t="s">
        <v>1995</v>
      </c>
      <c r="F97" s="211" t="s">
        <v>1996</v>
      </c>
      <c r="G97" s="198"/>
      <c r="H97" s="198"/>
      <c r="I97" s="201"/>
      <c r="J97" s="212">
        <f>BK97</f>
        <v>0</v>
      </c>
      <c r="K97" s="198"/>
      <c r="L97" s="203"/>
      <c r="M97" s="204"/>
      <c r="N97" s="205"/>
      <c r="O97" s="205"/>
      <c r="P97" s="206">
        <f>SUM(P98:P147)</f>
        <v>0</v>
      </c>
      <c r="Q97" s="205"/>
      <c r="R97" s="206">
        <f>SUM(R98:R147)</f>
        <v>0.73146</v>
      </c>
      <c r="S97" s="205"/>
      <c r="T97" s="207">
        <f>SUM(T98:T147)</f>
        <v>0</v>
      </c>
      <c r="AR97" s="208" t="s">
        <v>136</v>
      </c>
      <c r="AT97" s="209" t="s">
        <v>78</v>
      </c>
      <c r="AU97" s="209" t="s">
        <v>21</v>
      </c>
      <c r="AY97" s="208" t="s">
        <v>194</v>
      </c>
      <c r="BK97" s="210">
        <f>SUM(BK98:BK147)</f>
        <v>0</v>
      </c>
    </row>
    <row r="98" spans="2:65" s="1" customFormat="1" ht="24" customHeight="1">
      <c r="B98" s="40"/>
      <c r="C98" s="213" t="s">
        <v>223</v>
      </c>
      <c r="D98" s="213" t="s">
        <v>196</v>
      </c>
      <c r="E98" s="214" t="s">
        <v>1997</v>
      </c>
      <c r="F98" s="215" t="s">
        <v>1998</v>
      </c>
      <c r="G98" s="216" t="s">
        <v>205</v>
      </c>
      <c r="H98" s="217">
        <v>102</v>
      </c>
      <c r="I98" s="218"/>
      <c r="J98" s="219">
        <f>ROUND(I98*H98,2)</f>
        <v>0</v>
      </c>
      <c r="K98" s="215" t="s">
        <v>200</v>
      </c>
      <c r="L98" s="45"/>
      <c r="M98" s="220" t="s">
        <v>32</v>
      </c>
      <c r="N98" s="221" t="s">
        <v>51</v>
      </c>
      <c r="O98" s="85"/>
      <c r="P98" s="222">
        <f>O98*H98</f>
        <v>0</v>
      </c>
      <c r="Q98" s="222">
        <v>0</v>
      </c>
      <c r="R98" s="222">
        <f>Q98*H98</f>
        <v>0</v>
      </c>
      <c r="S98" s="222">
        <v>0</v>
      </c>
      <c r="T98" s="223">
        <f>S98*H98</f>
        <v>0</v>
      </c>
      <c r="AR98" s="224" t="s">
        <v>267</v>
      </c>
      <c r="AT98" s="224" t="s">
        <v>196</v>
      </c>
      <c r="AU98" s="224" t="s">
        <v>136</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267</v>
      </c>
      <c r="BM98" s="224" t="s">
        <v>1999</v>
      </c>
    </row>
    <row r="99" spans="2:65" s="1" customFormat="1" ht="24" customHeight="1">
      <c r="B99" s="40"/>
      <c r="C99" s="226" t="s">
        <v>227</v>
      </c>
      <c r="D99" s="226" t="s">
        <v>249</v>
      </c>
      <c r="E99" s="227" t="s">
        <v>2000</v>
      </c>
      <c r="F99" s="228" t="s">
        <v>2001</v>
      </c>
      <c r="G99" s="229" t="s">
        <v>205</v>
      </c>
      <c r="H99" s="230">
        <v>102</v>
      </c>
      <c r="I99" s="231"/>
      <c r="J99" s="232">
        <f>ROUND(I99*H99,2)</f>
        <v>0</v>
      </c>
      <c r="K99" s="228" t="s">
        <v>200</v>
      </c>
      <c r="L99" s="233"/>
      <c r="M99" s="234" t="s">
        <v>32</v>
      </c>
      <c r="N99" s="235" t="s">
        <v>51</v>
      </c>
      <c r="O99" s="85"/>
      <c r="P99" s="222">
        <f>O99*H99</f>
        <v>0</v>
      </c>
      <c r="Q99" s="222">
        <v>9E-05</v>
      </c>
      <c r="R99" s="222">
        <f>Q99*H99</f>
        <v>0.00918</v>
      </c>
      <c r="S99" s="222">
        <v>0</v>
      </c>
      <c r="T99" s="223">
        <f>S99*H99</f>
        <v>0</v>
      </c>
      <c r="AR99" s="224" t="s">
        <v>378</v>
      </c>
      <c r="AT99" s="224" t="s">
        <v>249</v>
      </c>
      <c r="AU99" s="224" t="s">
        <v>136</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267</v>
      </c>
      <c r="BM99" s="224" t="s">
        <v>2002</v>
      </c>
    </row>
    <row r="100" spans="2:47" s="1" customFormat="1" ht="12">
      <c r="B100" s="40"/>
      <c r="C100" s="41"/>
      <c r="D100" s="238" t="s">
        <v>264</v>
      </c>
      <c r="E100" s="41"/>
      <c r="F100" s="248" t="s">
        <v>2003</v>
      </c>
      <c r="G100" s="41"/>
      <c r="H100" s="41"/>
      <c r="I100" s="137"/>
      <c r="J100" s="41"/>
      <c r="K100" s="41"/>
      <c r="L100" s="45"/>
      <c r="M100" s="249"/>
      <c r="N100" s="85"/>
      <c r="O100" s="85"/>
      <c r="P100" s="85"/>
      <c r="Q100" s="85"/>
      <c r="R100" s="85"/>
      <c r="S100" s="85"/>
      <c r="T100" s="86"/>
      <c r="AT100" s="18" t="s">
        <v>264</v>
      </c>
      <c r="AU100" s="18" t="s">
        <v>136</v>
      </c>
    </row>
    <row r="101" spans="2:65" s="1" customFormat="1" ht="24" customHeight="1">
      <c r="B101" s="40"/>
      <c r="C101" s="213" t="s">
        <v>231</v>
      </c>
      <c r="D101" s="213" t="s">
        <v>196</v>
      </c>
      <c r="E101" s="214" t="s">
        <v>2004</v>
      </c>
      <c r="F101" s="215" t="s">
        <v>2005</v>
      </c>
      <c r="G101" s="216" t="s">
        <v>205</v>
      </c>
      <c r="H101" s="217">
        <v>1</v>
      </c>
      <c r="I101" s="218"/>
      <c r="J101" s="219">
        <f>ROUND(I101*H101,2)</f>
        <v>0</v>
      </c>
      <c r="K101" s="215" t="s">
        <v>200</v>
      </c>
      <c r="L101" s="45"/>
      <c r="M101" s="220" t="s">
        <v>32</v>
      </c>
      <c r="N101" s="221" t="s">
        <v>51</v>
      </c>
      <c r="O101" s="85"/>
      <c r="P101" s="222">
        <f>O101*H101</f>
        <v>0</v>
      </c>
      <c r="Q101" s="222">
        <v>0</v>
      </c>
      <c r="R101" s="222">
        <f>Q101*H101</f>
        <v>0</v>
      </c>
      <c r="S101" s="222">
        <v>0</v>
      </c>
      <c r="T101" s="223">
        <f>S101*H101</f>
        <v>0</v>
      </c>
      <c r="AR101" s="224" t="s">
        <v>267</v>
      </c>
      <c r="AT101" s="224" t="s">
        <v>196</v>
      </c>
      <c r="AU101" s="224" t="s">
        <v>136</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267</v>
      </c>
      <c r="BM101" s="224" t="s">
        <v>2006</v>
      </c>
    </row>
    <row r="102" spans="2:65" s="1" customFormat="1" ht="16.5" customHeight="1">
      <c r="B102" s="40"/>
      <c r="C102" s="226" t="s">
        <v>235</v>
      </c>
      <c r="D102" s="226" t="s">
        <v>249</v>
      </c>
      <c r="E102" s="227" t="s">
        <v>2007</v>
      </c>
      <c r="F102" s="228" t="s">
        <v>2008</v>
      </c>
      <c r="G102" s="229" t="s">
        <v>205</v>
      </c>
      <c r="H102" s="230">
        <v>1</v>
      </c>
      <c r="I102" s="231"/>
      <c r="J102" s="232">
        <f>ROUND(I102*H102,2)</f>
        <v>0</v>
      </c>
      <c r="K102" s="228" t="s">
        <v>32</v>
      </c>
      <c r="L102" s="233"/>
      <c r="M102" s="234" t="s">
        <v>32</v>
      </c>
      <c r="N102" s="235" t="s">
        <v>51</v>
      </c>
      <c r="O102" s="85"/>
      <c r="P102" s="222">
        <f>O102*H102</f>
        <v>0</v>
      </c>
      <c r="Q102" s="222">
        <v>0</v>
      </c>
      <c r="R102" s="222">
        <f>Q102*H102</f>
        <v>0</v>
      </c>
      <c r="S102" s="222">
        <v>0</v>
      </c>
      <c r="T102" s="223">
        <f>S102*H102</f>
        <v>0</v>
      </c>
      <c r="AR102" s="224" t="s">
        <v>378</v>
      </c>
      <c r="AT102" s="224" t="s">
        <v>249</v>
      </c>
      <c r="AU102" s="224" t="s">
        <v>136</v>
      </c>
      <c r="AY102" s="18" t="s">
        <v>194</v>
      </c>
      <c r="BE102" s="225">
        <f>IF(N102="základní",J102,0)</f>
        <v>0</v>
      </c>
      <c r="BF102" s="225">
        <f>IF(N102="snížená",J102,0)</f>
        <v>0</v>
      </c>
      <c r="BG102" s="225">
        <f>IF(N102="zákl. přenesená",J102,0)</f>
        <v>0</v>
      </c>
      <c r="BH102" s="225">
        <f>IF(N102="sníž. přenesená",J102,0)</f>
        <v>0</v>
      </c>
      <c r="BI102" s="225">
        <f>IF(N102="nulová",J102,0)</f>
        <v>0</v>
      </c>
      <c r="BJ102" s="18" t="s">
        <v>136</v>
      </c>
      <c r="BK102" s="225">
        <f>ROUND(I102*H102,2)</f>
        <v>0</v>
      </c>
      <c r="BL102" s="18" t="s">
        <v>267</v>
      </c>
      <c r="BM102" s="224" t="s">
        <v>2009</v>
      </c>
    </row>
    <row r="103" spans="2:65" s="1" customFormat="1" ht="24" customHeight="1">
      <c r="B103" s="40"/>
      <c r="C103" s="213" t="s">
        <v>239</v>
      </c>
      <c r="D103" s="213" t="s">
        <v>196</v>
      </c>
      <c r="E103" s="214" t="s">
        <v>2010</v>
      </c>
      <c r="F103" s="215" t="s">
        <v>2011</v>
      </c>
      <c r="G103" s="216" t="s">
        <v>262</v>
      </c>
      <c r="H103" s="217">
        <v>48</v>
      </c>
      <c r="I103" s="218"/>
      <c r="J103" s="219">
        <f>ROUND(I103*H103,2)</f>
        <v>0</v>
      </c>
      <c r="K103" s="215" t="s">
        <v>200</v>
      </c>
      <c r="L103" s="45"/>
      <c r="M103" s="220" t="s">
        <v>32</v>
      </c>
      <c r="N103" s="221" t="s">
        <v>51</v>
      </c>
      <c r="O103" s="85"/>
      <c r="P103" s="222">
        <f>O103*H103</f>
        <v>0</v>
      </c>
      <c r="Q103" s="222">
        <v>0</v>
      </c>
      <c r="R103" s="222">
        <f>Q103*H103</f>
        <v>0</v>
      </c>
      <c r="S103" s="222">
        <v>0</v>
      </c>
      <c r="T103" s="223">
        <f>S103*H103</f>
        <v>0</v>
      </c>
      <c r="AR103" s="224" t="s">
        <v>267</v>
      </c>
      <c r="AT103" s="224" t="s">
        <v>196</v>
      </c>
      <c r="AU103" s="224" t="s">
        <v>136</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267</v>
      </c>
      <c r="BM103" s="224" t="s">
        <v>2012</v>
      </c>
    </row>
    <row r="104" spans="2:65" s="1" customFormat="1" ht="16.5" customHeight="1">
      <c r="B104" s="40"/>
      <c r="C104" s="226" t="s">
        <v>244</v>
      </c>
      <c r="D104" s="226" t="s">
        <v>249</v>
      </c>
      <c r="E104" s="227" t="s">
        <v>2013</v>
      </c>
      <c r="F104" s="228" t="s">
        <v>2014</v>
      </c>
      <c r="G104" s="229" t="s">
        <v>262</v>
      </c>
      <c r="H104" s="230">
        <v>48</v>
      </c>
      <c r="I104" s="231"/>
      <c r="J104" s="232">
        <f>ROUND(I104*H104,2)</f>
        <v>0</v>
      </c>
      <c r="K104" s="228" t="s">
        <v>1406</v>
      </c>
      <c r="L104" s="233"/>
      <c r="M104" s="234" t="s">
        <v>32</v>
      </c>
      <c r="N104" s="235" t="s">
        <v>51</v>
      </c>
      <c r="O104" s="85"/>
      <c r="P104" s="222">
        <f>O104*H104</f>
        <v>0</v>
      </c>
      <c r="Q104" s="222">
        <v>4E-05</v>
      </c>
      <c r="R104" s="222">
        <f>Q104*H104</f>
        <v>0.0019200000000000003</v>
      </c>
      <c r="S104" s="222">
        <v>0</v>
      </c>
      <c r="T104" s="223">
        <f>S104*H104</f>
        <v>0</v>
      </c>
      <c r="AR104" s="224" t="s">
        <v>378</v>
      </c>
      <c r="AT104" s="224" t="s">
        <v>249</v>
      </c>
      <c r="AU104" s="224" t="s">
        <v>136</v>
      </c>
      <c r="AY104" s="18" t="s">
        <v>194</v>
      </c>
      <c r="BE104" s="225">
        <f>IF(N104="základní",J104,0)</f>
        <v>0</v>
      </c>
      <c r="BF104" s="225">
        <f>IF(N104="snížená",J104,0)</f>
        <v>0</v>
      </c>
      <c r="BG104" s="225">
        <f>IF(N104="zákl. přenesená",J104,0)</f>
        <v>0</v>
      </c>
      <c r="BH104" s="225">
        <f>IF(N104="sníž. přenesená",J104,0)</f>
        <v>0</v>
      </c>
      <c r="BI104" s="225">
        <f>IF(N104="nulová",J104,0)</f>
        <v>0</v>
      </c>
      <c r="BJ104" s="18" t="s">
        <v>136</v>
      </c>
      <c r="BK104" s="225">
        <f>ROUND(I104*H104,2)</f>
        <v>0</v>
      </c>
      <c r="BL104" s="18" t="s">
        <v>267</v>
      </c>
      <c r="BM104" s="224" t="s">
        <v>2015</v>
      </c>
    </row>
    <row r="105" spans="2:65" s="1" customFormat="1" ht="24" customHeight="1">
      <c r="B105" s="40"/>
      <c r="C105" s="213" t="s">
        <v>248</v>
      </c>
      <c r="D105" s="213" t="s">
        <v>196</v>
      </c>
      <c r="E105" s="214" t="s">
        <v>2016</v>
      </c>
      <c r="F105" s="215" t="s">
        <v>2017</v>
      </c>
      <c r="G105" s="216" t="s">
        <v>262</v>
      </c>
      <c r="H105" s="217">
        <v>666</v>
      </c>
      <c r="I105" s="218"/>
      <c r="J105" s="219">
        <f>ROUND(I105*H105,2)</f>
        <v>0</v>
      </c>
      <c r="K105" s="215" t="s">
        <v>200</v>
      </c>
      <c r="L105" s="45"/>
      <c r="M105" s="220" t="s">
        <v>32</v>
      </c>
      <c r="N105" s="221" t="s">
        <v>51</v>
      </c>
      <c r="O105" s="85"/>
      <c r="P105" s="222">
        <f>O105*H105</f>
        <v>0</v>
      </c>
      <c r="Q105" s="222">
        <v>0</v>
      </c>
      <c r="R105" s="222">
        <f>Q105*H105</f>
        <v>0</v>
      </c>
      <c r="S105" s="222">
        <v>0</v>
      </c>
      <c r="T105" s="223">
        <f>S105*H105</f>
        <v>0</v>
      </c>
      <c r="AR105" s="224" t="s">
        <v>267</v>
      </c>
      <c r="AT105" s="224" t="s">
        <v>196</v>
      </c>
      <c r="AU105" s="224" t="s">
        <v>136</v>
      </c>
      <c r="AY105" s="18" t="s">
        <v>194</v>
      </c>
      <c r="BE105" s="225">
        <f>IF(N105="základní",J105,0)</f>
        <v>0</v>
      </c>
      <c r="BF105" s="225">
        <f>IF(N105="snížená",J105,0)</f>
        <v>0</v>
      </c>
      <c r="BG105" s="225">
        <f>IF(N105="zákl. přenesená",J105,0)</f>
        <v>0</v>
      </c>
      <c r="BH105" s="225">
        <f>IF(N105="sníž. přenesená",J105,0)</f>
        <v>0</v>
      </c>
      <c r="BI105" s="225">
        <f>IF(N105="nulová",J105,0)</f>
        <v>0</v>
      </c>
      <c r="BJ105" s="18" t="s">
        <v>136</v>
      </c>
      <c r="BK105" s="225">
        <f>ROUND(I105*H105,2)</f>
        <v>0</v>
      </c>
      <c r="BL105" s="18" t="s">
        <v>267</v>
      </c>
      <c r="BM105" s="224" t="s">
        <v>2018</v>
      </c>
    </row>
    <row r="106" spans="2:51" s="12" customFormat="1" ht="12">
      <c r="B106" s="236"/>
      <c r="C106" s="237"/>
      <c r="D106" s="238" t="s">
        <v>258</v>
      </c>
      <c r="E106" s="239" t="s">
        <v>32</v>
      </c>
      <c r="F106" s="240" t="s">
        <v>2019</v>
      </c>
      <c r="G106" s="237"/>
      <c r="H106" s="241">
        <v>666</v>
      </c>
      <c r="I106" s="242"/>
      <c r="J106" s="237"/>
      <c r="K106" s="237"/>
      <c r="L106" s="243"/>
      <c r="M106" s="244"/>
      <c r="N106" s="245"/>
      <c r="O106" s="245"/>
      <c r="P106" s="245"/>
      <c r="Q106" s="245"/>
      <c r="R106" s="245"/>
      <c r="S106" s="245"/>
      <c r="T106" s="246"/>
      <c r="AT106" s="247" t="s">
        <v>258</v>
      </c>
      <c r="AU106" s="247" t="s">
        <v>136</v>
      </c>
      <c r="AV106" s="12" t="s">
        <v>136</v>
      </c>
      <c r="AW106" s="12" t="s">
        <v>39</v>
      </c>
      <c r="AX106" s="12" t="s">
        <v>21</v>
      </c>
      <c r="AY106" s="247" t="s">
        <v>194</v>
      </c>
    </row>
    <row r="107" spans="2:65" s="1" customFormat="1" ht="16.5" customHeight="1">
      <c r="B107" s="40"/>
      <c r="C107" s="226" t="s">
        <v>254</v>
      </c>
      <c r="D107" s="226" t="s">
        <v>249</v>
      </c>
      <c r="E107" s="227" t="s">
        <v>2020</v>
      </c>
      <c r="F107" s="228" t="s">
        <v>2021</v>
      </c>
      <c r="G107" s="229" t="s">
        <v>262</v>
      </c>
      <c r="H107" s="230">
        <v>666</v>
      </c>
      <c r="I107" s="231"/>
      <c r="J107" s="232">
        <f>ROUND(I107*H107,2)</f>
        <v>0</v>
      </c>
      <c r="K107" s="228" t="s">
        <v>200</v>
      </c>
      <c r="L107" s="233"/>
      <c r="M107" s="234" t="s">
        <v>32</v>
      </c>
      <c r="N107" s="235" t="s">
        <v>51</v>
      </c>
      <c r="O107" s="85"/>
      <c r="P107" s="222">
        <f>O107*H107</f>
        <v>0</v>
      </c>
      <c r="Q107" s="222">
        <v>0.00012</v>
      </c>
      <c r="R107" s="222">
        <f>Q107*H107</f>
        <v>0.07992</v>
      </c>
      <c r="S107" s="222">
        <v>0</v>
      </c>
      <c r="T107" s="223">
        <f>S107*H107</f>
        <v>0</v>
      </c>
      <c r="AR107" s="224" t="s">
        <v>378</v>
      </c>
      <c r="AT107" s="224" t="s">
        <v>249</v>
      </c>
      <c r="AU107" s="224" t="s">
        <v>136</v>
      </c>
      <c r="AY107" s="18" t="s">
        <v>194</v>
      </c>
      <c r="BE107" s="225">
        <f>IF(N107="základní",J107,0)</f>
        <v>0</v>
      </c>
      <c r="BF107" s="225">
        <f>IF(N107="snížená",J107,0)</f>
        <v>0</v>
      </c>
      <c r="BG107" s="225">
        <f>IF(N107="zákl. přenesená",J107,0)</f>
        <v>0</v>
      </c>
      <c r="BH107" s="225">
        <f>IF(N107="sníž. přenesená",J107,0)</f>
        <v>0</v>
      </c>
      <c r="BI107" s="225">
        <f>IF(N107="nulová",J107,0)</f>
        <v>0</v>
      </c>
      <c r="BJ107" s="18" t="s">
        <v>136</v>
      </c>
      <c r="BK107" s="225">
        <f>ROUND(I107*H107,2)</f>
        <v>0</v>
      </c>
      <c r="BL107" s="18" t="s">
        <v>267</v>
      </c>
      <c r="BM107" s="224" t="s">
        <v>2022</v>
      </c>
    </row>
    <row r="108" spans="2:47" s="1" customFormat="1" ht="12">
      <c r="B108" s="40"/>
      <c r="C108" s="41"/>
      <c r="D108" s="238" t="s">
        <v>264</v>
      </c>
      <c r="E108" s="41"/>
      <c r="F108" s="248" t="s">
        <v>2023</v>
      </c>
      <c r="G108" s="41"/>
      <c r="H108" s="41"/>
      <c r="I108" s="137"/>
      <c r="J108" s="41"/>
      <c r="K108" s="41"/>
      <c r="L108" s="45"/>
      <c r="M108" s="249"/>
      <c r="N108" s="85"/>
      <c r="O108" s="85"/>
      <c r="P108" s="85"/>
      <c r="Q108" s="85"/>
      <c r="R108" s="85"/>
      <c r="S108" s="85"/>
      <c r="T108" s="86"/>
      <c r="AT108" s="18" t="s">
        <v>264</v>
      </c>
      <c r="AU108" s="18" t="s">
        <v>136</v>
      </c>
    </row>
    <row r="109" spans="2:65" s="1" customFormat="1" ht="24" customHeight="1">
      <c r="B109" s="40"/>
      <c r="C109" s="213" t="s">
        <v>8</v>
      </c>
      <c r="D109" s="213" t="s">
        <v>196</v>
      </c>
      <c r="E109" s="214" t="s">
        <v>2024</v>
      </c>
      <c r="F109" s="215" t="s">
        <v>2025</v>
      </c>
      <c r="G109" s="216" t="s">
        <v>262</v>
      </c>
      <c r="H109" s="217">
        <v>543</v>
      </c>
      <c r="I109" s="218"/>
      <c r="J109" s="219">
        <f>ROUND(I109*H109,2)</f>
        <v>0</v>
      </c>
      <c r="K109" s="215" t="s">
        <v>200</v>
      </c>
      <c r="L109" s="45"/>
      <c r="M109" s="220" t="s">
        <v>32</v>
      </c>
      <c r="N109" s="221" t="s">
        <v>51</v>
      </c>
      <c r="O109" s="85"/>
      <c r="P109" s="222">
        <f>O109*H109</f>
        <v>0</v>
      </c>
      <c r="Q109" s="222">
        <v>0</v>
      </c>
      <c r="R109" s="222">
        <f>Q109*H109</f>
        <v>0</v>
      </c>
      <c r="S109" s="222">
        <v>0</v>
      </c>
      <c r="T109" s="223">
        <f>S109*H109</f>
        <v>0</v>
      </c>
      <c r="AR109" s="224" t="s">
        <v>267</v>
      </c>
      <c r="AT109" s="224" t="s">
        <v>196</v>
      </c>
      <c r="AU109" s="224" t="s">
        <v>136</v>
      </c>
      <c r="AY109" s="18" t="s">
        <v>194</v>
      </c>
      <c r="BE109" s="225">
        <f>IF(N109="základní",J109,0)</f>
        <v>0</v>
      </c>
      <c r="BF109" s="225">
        <f>IF(N109="snížená",J109,0)</f>
        <v>0</v>
      </c>
      <c r="BG109" s="225">
        <f>IF(N109="zákl. přenesená",J109,0)</f>
        <v>0</v>
      </c>
      <c r="BH109" s="225">
        <f>IF(N109="sníž. přenesená",J109,0)</f>
        <v>0</v>
      </c>
      <c r="BI109" s="225">
        <f>IF(N109="nulová",J109,0)</f>
        <v>0</v>
      </c>
      <c r="BJ109" s="18" t="s">
        <v>136</v>
      </c>
      <c r="BK109" s="225">
        <f>ROUND(I109*H109,2)</f>
        <v>0</v>
      </c>
      <c r="BL109" s="18" t="s">
        <v>267</v>
      </c>
      <c r="BM109" s="224" t="s">
        <v>2026</v>
      </c>
    </row>
    <row r="110" spans="2:65" s="1" customFormat="1" ht="16.5" customHeight="1">
      <c r="B110" s="40"/>
      <c r="C110" s="226" t="s">
        <v>267</v>
      </c>
      <c r="D110" s="226" t="s">
        <v>249</v>
      </c>
      <c r="E110" s="227" t="s">
        <v>2027</v>
      </c>
      <c r="F110" s="228" t="s">
        <v>2028</v>
      </c>
      <c r="G110" s="229" t="s">
        <v>262</v>
      </c>
      <c r="H110" s="230">
        <v>543</v>
      </c>
      <c r="I110" s="231"/>
      <c r="J110" s="232">
        <f>ROUND(I110*H110,2)</f>
        <v>0</v>
      </c>
      <c r="K110" s="228" t="s">
        <v>200</v>
      </c>
      <c r="L110" s="233"/>
      <c r="M110" s="234" t="s">
        <v>32</v>
      </c>
      <c r="N110" s="235" t="s">
        <v>51</v>
      </c>
      <c r="O110" s="85"/>
      <c r="P110" s="222">
        <f>O110*H110</f>
        <v>0</v>
      </c>
      <c r="Q110" s="222">
        <v>0.00017</v>
      </c>
      <c r="R110" s="222">
        <f>Q110*H110</f>
        <v>0.09231</v>
      </c>
      <c r="S110" s="222">
        <v>0</v>
      </c>
      <c r="T110" s="223">
        <f>S110*H110</f>
        <v>0</v>
      </c>
      <c r="AR110" s="224" t="s">
        <v>378</v>
      </c>
      <c r="AT110" s="224" t="s">
        <v>249</v>
      </c>
      <c r="AU110" s="224" t="s">
        <v>136</v>
      </c>
      <c r="AY110" s="18" t="s">
        <v>194</v>
      </c>
      <c r="BE110" s="225">
        <f>IF(N110="základní",J110,0)</f>
        <v>0</v>
      </c>
      <c r="BF110" s="225">
        <f>IF(N110="snížená",J110,0)</f>
        <v>0</v>
      </c>
      <c r="BG110" s="225">
        <f>IF(N110="zákl. přenesená",J110,0)</f>
        <v>0</v>
      </c>
      <c r="BH110" s="225">
        <f>IF(N110="sníž. přenesená",J110,0)</f>
        <v>0</v>
      </c>
      <c r="BI110" s="225">
        <f>IF(N110="nulová",J110,0)</f>
        <v>0</v>
      </c>
      <c r="BJ110" s="18" t="s">
        <v>136</v>
      </c>
      <c r="BK110" s="225">
        <f>ROUND(I110*H110,2)</f>
        <v>0</v>
      </c>
      <c r="BL110" s="18" t="s">
        <v>267</v>
      </c>
      <c r="BM110" s="224" t="s">
        <v>2029</v>
      </c>
    </row>
    <row r="111" spans="2:65" s="1" customFormat="1" ht="24" customHeight="1">
      <c r="B111" s="40"/>
      <c r="C111" s="213" t="s">
        <v>272</v>
      </c>
      <c r="D111" s="213" t="s">
        <v>196</v>
      </c>
      <c r="E111" s="214" t="s">
        <v>2030</v>
      </c>
      <c r="F111" s="215" t="s">
        <v>2031</v>
      </c>
      <c r="G111" s="216" t="s">
        <v>262</v>
      </c>
      <c r="H111" s="217">
        <v>42</v>
      </c>
      <c r="I111" s="218"/>
      <c r="J111" s="219">
        <f>ROUND(I111*H111,2)</f>
        <v>0</v>
      </c>
      <c r="K111" s="215" t="s">
        <v>200</v>
      </c>
      <c r="L111" s="45"/>
      <c r="M111" s="220" t="s">
        <v>32</v>
      </c>
      <c r="N111" s="221" t="s">
        <v>51</v>
      </c>
      <c r="O111" s="85"/>
      <c r="P111" s="222">
        <f>O111*H111</f>
        <v>0</v>
      </c>
      <c r="Q111" s="222">
        <v>0</v>
      </c>
      <c r="R111" s="222">
        <f>Q111*H111</f>
        <v>0</v>
      </c>
      <c r="S111" s="222">
        <v>0</v>
      </c>
      <c r="T111" s="223">
        <f>S111*H111</f>
        <v>0</v>
      </c>
      <c r="AR111" s="224" t="s">
        <v>267</v>
      </c>
      <c r="AT111" s="224" t="s">
        <v>196</v>
      </c>
      <c r="AU111" s="224" t="s">
        <v>136</v>
      </c>
      <c r="AY111" s="18" t="s">
        <v>194</v>
      </c>
      <c r="BE111" s="225">
        <f>IF(N111="základní",J111,0)</f>
        <v>0</v>
      </c>
      <c r="BF111" s="225">
        <f>IF(N111="snížená",J111,0)</f>
        <v>0</v>
      </c>
      <c r="BG111" s="225">
        <f>IF(N111="zákl. přenesená",J111,0)</f>
        <v>0</v>
      </c>
      <c r="BH111" s="225">
        <f>IF(N111="sníž. přenesená",J111,0)</f>
        <v>0</v>
      </c>
      <c r="BI111" s="225">
        <f>IF(N111="nulová",J111,0)</f>
        <v>0</v>
      </c>
      <c r="BJ111" s="18" t="s">
        <v>136</v>
      </c>
      <c r="BK111" s="225">
        <f>ROUND(I111*H111,2)</f>
        <v>0</v>
      </c>
      <c r="BL111" s="18" t="s">
        <v>267</v>
      </c>
      <c r="BM111" s="224" t="s">
        <v>2032</v>
      </c>
    </row>
    <row r="112" spans="2:65" s="1" customFormat="1" ht="16.5" customHeight="1">
      <c r="B112" s="40"/>
      <c r="C112" s="226" t="s">
        <v>279</v>
      </c>
      <c r="D112" s="226" t="s">
        <v>249</v>
      </c>
      <c r="E112" s="227" t="s">
        <v>2033</v>
      </c>
      <c r="F112" s="228" t="s">
        <v>2034</v>
      </c>
      <c r="G112" s="229" t="s">
        <v>262</v>
      </c>
      <c r="H112" s="230">
        <v>42</v>
      </c>
      <c r="I112" s="231"/>
      <c r="J112" s="232">
        <f>ROUND(I112*H112,2)</f>
        <v>0</v>
      </c>
      <c r="K112" s="228" t="s">
        <v>200</v>
      </c>
      <c r="L112" s="233"/>
      <c r="M112" s="234" t="s">
        <v>32</v>
      </c>
      <c r="N112" s="235" t="s">
        <v>51</v>
      </c>
      <c r="O112" s="85"/>
      <c r="P112" s="222">
        <f>O112*H112</f>
        <v>0</v>
      </c>
      <c r="Q112" s="222">
        <v>0.00025</v>
      </c>
      <c r="R112" s="222">
        <f>Q112*H112</f>
        <v>0.0105</v>
      </c>
      <c r="S112" s="222">
        <v>0</v>
      </c>
      <c r="T112" s="223">
        <f>S112*H112</f>
        <v>0</v>
      </c>
      <c r="AR112" s="224" t="s">
        <v>378</v>
      </c>
      <c r="AT112" s="224" t="s">
        <v>249</v>
      </c>
      <c r="AU112" s="224" t="s">
        <v>136</v>
      </c>
      <c r="AY112" s="18" t="s">
        <v>194</v>
      </c>
      <c r="BE112" s="225">
        <f>IF(N112="základní",J112,0)</f>
        <v>0</v>
      </c>
      <c r="BF112" s="225">
        <f>IF(N112="snížená",J112,0)</f>
        <v>0</v>
      </c>
      <c r="BG112" s="225">
        <f>IF(N112="zákl. přenesená",J112,0)</f>
        <v>0</v>
      </c>
      <c r="BH112" s="225">
        <f>IF(N112="sníž. přenesená",J112,0)</f>
        <v>0</v>
      </c>
      <c r="BI112" s="225">
        <f>IF(N112="nulová",J112,0)</f>
        <v>0</v>
      </c>
      <c r="BJ112" s="18" t="s">
        <v>136</v>
      </c>
      <c r="BK112" s="225">
        <f>ROUND(I112*H112,2)</f>
        <v>0</v>
      </c>
      <c r="BL112" s="18" t="s">
        <v>267</v>
      </c>
      <c r="BM112" s="224" t="s">
        <v>2035</v>
      </c>
    </row>
    <row r="113" spans="2:65" s="1" customFormat="1" ht="24" customHeight="1">
      <c r="B113" s="40"/>
      <c r="C113" s="213" t="s">
        <v>285</v>
      </c>
      <c r="D113" s="213" t="s">
        <v>196</v>
      </c>
      <c r="E113" s="214" t="s">
        <v>2036</v>
      </c>
      <c r="F113" s="215" t="s">
        <v>2037</v>
      </c>
      <c r="G113" s="216" t="s">
        <v>262</v>
      </c>
      <c r="H113" s="217">
        <v>11</v>
      </c>
      <c r="I113" s="218"/>
      <c r="J113" s="219">
        <f>ROUND(I113*H113,2)</f>
        <v>0</v>
      </c>
      <c r="K113" s="215" t="s">
        <v>200</v>
      </c>
      <c r="L113" s="45"/>
      <c r="M113" s="220" t="s">
        <v>32</v>
      </c>
      <c r="N113" s="221" t="s">
        <v>51</v>
      </c>
      <c r="O113" s="85"/>
      <c r="P113" s="222">
        <f>O113*H113</f>
        <v>0</v>
      </c>
      <c r="Q113" s="222">
        <v>0</v>
      </c>
      <c r="R113" s="222">
        <f>Q113*H113</f>
        <v>0</v>
      </c>
      <c r="S113" s="222">
        <v>0</v>
      </c>
      <c r="T113" s="223">
        <f>S113*H113</f>
        <v>0</v>
      </c>
      <c r="AR113" s="224" t="s">
        <v>267</v>
      </c>
      <c r="AT113" s="224" t="s">
        <v>196</v>
      </c>
      <c r="AU113" s="224" t="s">
        <v>136</v>
      </c>
      <c r="AY113" s="18" t="s">
        <v>194</v>
      </c>
      <c r="BE113" s="225">
        <f>IF(N113="základní",J113,0)</f>
        <v>0</v>
      </c>
      <c r="BF113" s="225">
        <f>IF(N113="snížená",J113,0)</f>
        <v>0</v>
      </c>
      <c r="BG113" s="225">
        <f>IF(N113="zákl. přenesená",J113,0)</f>
        <v>0</v>
      </c>
      <c r="BH113" s="225">
        <f>IF(N113="sníž. přenesená",J113,0)</f>
        <v>0</v>
      </c>
      <c r="BI113" s="225">
        <f>IF(N113="nulová",J113,0)</f>
        <v>0</v>
      </c>
      <c r="BJ113" s="18" t="s">
        <v>136</v>
      </c>
      <c r="BK113" s="225">
        <f>ROUND(I113*H113,2)</f>
        <v>0</v>
      </c>
      <c r="BL113" s="18" t="s">
        <v>267</v>
      </c>
      <c r="BM113" s="224" t="s">
        <v>2038</v>
      </c>
    </row>
    <row r="114" spans="2:65" s="1" customFormat="1" ht="16.5" customHeight="1">
      <c r="B114" s="40"/>
      <c r="C114" s="226" t="s">
        <v>289</v>
      </c>
      <c r="D114" s="226" t="s">
        <v>249</v>
      </c>
      <c r="E114" s="227" t="s">
        <v>2039</v>
      </c>
      <c r="F114" s="228" t="s">
        <v>2040</v>
      </c>
      <c r="G114" s="229" t="s">
        <v>262</v>
      </c>
      <c r="H114" s="230">
        <v>11</v>
      </c>
      <c r="I114" s="231"/>
      <c r="J114" s="232">
        <f>ROUND(I114*H114,2)</f>
        <v>0</v>
      </c>
      <c r="K114" s="228" t="s">
        <v>200</v>
      </c>
      <c r="L114" s="233"/>
      <c r="M114" s="234" t="s">
        <v>32</v>
      </c>
      <c r="N114" s="235" t="s">
        <v>51</v>
      </c>
      <c r="O114" s="85"/>
      <c r="P114" s="222">
        <f>O114*H114</f>
        <v>0</v>
      </c>
      <c r="Q114" s="222">
        <v>0.00034</v>
      </c>
      <c r="R114" s="222">
        <f>Q114*H114</f>
        <v>0.0037400000000000003</v>
      </c>
      <c r="S114" s="222">
        <v>0</v>
      </c>
      <c r="T114" s="223">
        <f>S114*H114</f>
        <v>0</v>
      </c>
      <c r="AR114" s="224" t="s">
        <v>378</v>
      </c>
      <c r="AT114" s="224" t="s">
        <v>249</v>
      </c>
      <c r="AU114" s="224" t="s">
        <v>136</v>
      </c>
      <c r="AY114" s="18" t="s">
        <v>194</v>
      </c>
      <c r="BE114" s="225">
        <f>IF(N114="základní",J114,0)</f>
        <v>0</v>
      </c>
      <c r="BF114" s="225">
        <f>IF(N114="snížená",J114,0)</f>
        <v>0</v>
      </c>
      <c r="BG114" s="225">
        <f>IF(N114="zákl. přenesená",J114,0)</f>
        <v>0</v>
      </c>
      <c r="BH114" s="225">
        <f>IF(N114="sníž. přenesená",J114,0)</f>
        <v>0</v>
      </c>
      <c r="BI114" s="225">
        <f>IF(N114="nulová",J114,0)</f>
        <v>0</v>
      </c>
      <c r="BJ114" s="18" t="s">
        <v>136</v>
      </c>
      <c r="BK114" s="225">
        <f>ROUND(I114*H114,2)</f>
        <v>0</v>
      </c>
      <c r="BL114" s="18" t="s">
        <v>267</v>
      </c>
      <c r="BM114" s="224" t="s">
        <v>2041</v>
      </c>
    </row>
    <row r="115" spans="2:65" s="1" customFormat="1" ht="16.5" customHeight="1">
      <c r="B115" s="40"/>
      <c r="C115" s="213" t="s">
        <v>7</v>
      </c>
      <c r="D115" s="213" t="s">
        <v>196</v>
      </c>
      <c r="E115" s="214" t="s">
        <v>2042</v>
      </c>
      <c r="F115" s="215" t="s">
        <v>2043</v>
      </c>
      <c r="G115" s="216" t="s">
        <v>205</v>
      </c>
      <c r="H115" s="217">
        <v>200</v>
      </c>
      <c r="I115" s="218"/>
      <c r="J115" s="219">
        <f>ROUND(I115*H115,2)</f>
        <v>0</v>
      </c>
      <c r="K115" s="215" t="s">
        <v>200</v>
      </c>
      <c r="L115" s="45"/>
      <c r="M115" s="220" t="s">
        <v>32</v>
      </c>
      <c r="N115" s="221" t="s">
        <v>51</v>
      </c>
      <c r="O115" s="85"/>
      <c r="P115" s="222">
        <f>O115*H115</f>
        <v>0</v>
      </c>
      <c r="Q115" s="222">
        <v>0</v>
      </c>
      <c r="R115" s="222">
        <f>Q115*H115</f>
        <v>0</v>
      </c>
      <c r="S115" s="222">
        <v>0</v>
      </c>
      <c r="T115" s="223">
        <f>S115*H115</f>
        <v>0</v>
      </c>
      <c r="AR115" s="224" t="s">
        <v>267</v>
      </c>
      <c r="AT115" s="224" t="s">
        <v>196</v>
      </c>
      <c r="AU115" s="224" t="s">
        <v>136</v>
      </c>
      <c r="AY115" s="18" t="s">
        <v>194</v>
      </c>
      <c r="BE115" s="225">
        <f>IF(N115="základní",J115,0)</f>
        <v>0</v>
      </c>
      <c r="BF115" s="225">
        <f>IF(N115="snížená",J115,0)</f>
        <v>0</v>
      </c>
      <c r="BG115" s="225">
        <f>IF(N115="zákl. přenesená",J115,0)</f>
        <v>0</v>
      </c>
      <c r="BH115" s="225">
        <f>IF(N115="sníž. přenesená",J115,0)</f>
        <v>0</v>
      </c>
      <c r="BI115" s="225">
        <f>IF(N115="nulová",J115,0)</f>
        <v>0</v>
      </c>
      <c r="BJ115" s="18" t="s">
        <v>136</v>
      </c>
      <c r="BK115" s="225">
        <f>ROUND(I115*H115,2)</f>
        <v>0</v>
      </c>
      <c r="BL115" s="18" t="s">
        <v>267</v>
      </c>
      <c r="BM115" s="224" t="s">
        <v>2044</v>
      </c>
    </row>
    <row r="116" spans="2:65" s="1" customFormat="1" ht="16.5" customHeight="1">
      <c r="B116" s="40"/>
      <c r="C116" s="213" t="s">
        <v>301</v>
      </c>
      <c r="D116" s="213" t="s">
        <v>196</v>
      </c>
      <c r="E116" s="214" t="s">
        <v>2045</v>
      </c>
      <c r="F116" s="215" t="s">
        <v>2046</v>
      </c>
      <c r="G116" s="216" t="s">
        <v>205</v>
      </c>
      <c r="H116" s="217">
        <v>20</v>
      </c>
      <c r="I116" s="218"/>
      <c r="J116" s="219">
        <f>ROUND(I116*H116,2)</f>
        <v>0</v>
      </c>
      <c r="K116" s="215" t="s">
        <v>200</v>
      </c>
      <c r="L116" s="45"/>
      <c r="M116" s="220" t="s">
        <v>32</v>
      </c>
      <c r="N116" s="221" t="s">
        <v>51</v>
      </c>
      <c r="O116" s="85"/>
      <c r="P116" s="222">
        <f>O116*H116</f>
        <v>0</v>
      </c>
      <c r="Q116" s="222">
        <v>0</v>
      </c>
      <c r="R116" s="222">
        <f>Q116*H116</f>
        <v>0</v>
      </c>
      <c r="S116" s="222">
        <v>0</v>
      </c>
      <c r="T116" s="223">
        <f>S116*H116</f>
        <v>0</v>
      </c>
      <c r="AR116" s="224" t="s">
        <v>267</v>
      </c>
      <c r="AT116" s="224" t="s">
        <v>196</v>
      </c>
      <c r="AU116" s="224" t="s">
        <v>136</v>
      </c>
      <c r="AY116" s="18" t="s">
        <v>194</v>
      </c>
      <c r="BE116" s="225">
        <f>IF(N116="základní",J116,0)</f>
        <v>0</v>
      </c>
      <c r="BF116" s="225">
        <f>IF(N116="snížená",J116,0)</f>
        <v>0</v>
      </c>
      <c r="BG116" s="225">
        <f>IF(N116="zákl. přenesená",J116,0)</f>
        <v>0</v>
      </c>
      <c r="BH116" s="225">
        <f>IF(N116="sníž. přenesená",J116,0)</f>
        <v>0</v>
      </c>
      <c r="BI116" s="225">
        <f>IF(N116="nulová",J116,0)</f>
        <v>0</v>
      </c>
      <c r="BJ116" s="18" t="s">
        <v>136</v>
      </c>
      <c r="BK116" s="225">
        <f>ROUND(I116*H116,2)</f>
        <v>0</v>
      </c>
      <c r="BL116" s="18" t="s">
        <v>267</v>
      </c>
      <c r="BM116" s="224" t="s">
        <v>2047</v>
      </c>
    </row>
    <row r="117" spans="2:65" s="1" customFormat="1" ht="16.5" customHeight="1">
      <c r="B117" s="40"/>
      <c r="C117" s="213" t="s">
        <v>306</v>
      </c>
      <c r="D117" s="213" t="s">
        <v>196</v>
      </c>
      <c r="E117" s="214" t="s">
        <v>2048</v>
      </c>
      <c r="F117" s="215" t="s">
        <v>2049</v>
      </c>
      <c r="G117" s="216" t="s">
        <v>205</v>
      </c>
      <c r="H117" s="217">
        <v>1</v>
      </c>
      <c r="I117" s="218"/>
      <c r="J117" s="219">
        <f>ROUND(I117*H117,2)</f>
        <v>0</v>
      </c>
      <c r="K117" s="215" t="s">
        <v>200</v>
      </c>
      <c r="L117" s="45"/>
      <c r="M117" s="220" t="s">
        <v>32</v>
      </c>
      <c r="N117" s="221" t="s">
        <v>51</v>
      </c>
      <c r="O117" s="85"/>
      <c r="P117" s="222">
        <f>O117*H117</f>
        <v>0</v>
      </c>
      <c r="Q117" s="222">
        <v>0</v>
      </c>
      <c r="R117" s="222">
        <f>Q117*H117</f>
        <v>0</v>
      </c>
      <c r="S117" s="222">
        <v>0</v>
      </c>
      <c r="T117" s="223">
        <f>S117*H117</f>
        <v>0</v>
      </c>
      <c r="AR117" s="224" t="s">
        <v>267</v>
      </c>
      <c r="AT117" s="224" t="s">
        <v>196</v>
      </c>
      <c r="AU117" s="224" t="s">
        <v>136</v>
      </c>
      <c r="AY117" s="18" t="s">
        <v>194</v>
      </c>
      <c r="BE117" s="225">
        <f>IF(N117="základní",J117,0)</f>
        <v>0</v>
      </c>
      <c r="BF117" s="225">
        <f>IF(N117="snížená",J117,0)</f>
        <v>0</v>
      </c>
      <c r="BG117" s="225">
        <f>IF(N117="zákl. přenesená",J117,0)</f>
        <v>0</v>
      </c>
      <c r="BH117" s="225">
        <f>IF(N117="sníž. přenesená",J117,0)</f>
        <v>0</v>
      </c>
      <c r="BI117" s="225">
        <f>IF(N117="nulová",J117,0)</f>
        <v>0</v>
      </c>
      <c r="BJ117" s="18" t="s">
        <v>136</v>
      </c>
      <c r="BK117" s="225">
        <f>ROUND(I117*H117,2)</f>
        <v>0</v>
      </c>
      <c r="BL117" s="18" t="s">
        <v>267</v>
      </c>
      <c r="BM117" s="224" t="s">
        <v>2050</v>
      </c>
    </row>
    <row r="118" spans="2:65" s="1" customFormat="1" ht="16.5" customHeight="1">
      <c r="B118" s="40"/>
      <c r="C118" s="226" t="s">
        <v>320</v>
      </c>
      <c r="D118" s="226" t="s">
        <v>249</v>
      </c>
      <c r="E118" s="227" t="s">
        <v>2051</v>
      </c>
      <c r="F118" s="228" t="s">
        <v>2052</v>
      </c>
      <c r="G118" s="229" t="s">
        <v>2053</v>
      </c>
      <c r="H118" s="230">
        <v>1</v>
      </c>
      <c r="I118" s="231"/>
      <c r="J118" s="232">
        <f>ROUND(I118*H118,2)</f>
        <v>0</v>
      </c>
      <c r="K118" s="228" t="s">
        <v>32</v>
      </c>
      <c r="L118" s="233"/>
      <c r="M118" s="234" t="s">
        <v>32</v>
      </c>
      <c r="N118" s="235" t="s">
        <v>51</v>
      </c>
      <c r="O118" s="85"/>
      <c r="P118" s="222">
        <f>O118*H118</f>
        <v>0</v>
      </c>
      <c r="Q118" s="222">
        <v>0</v>
      </c>
      <c r="R118" s="222">
        <f>Q118*H118</f>
        <v>0</v>
      </c>
      <c r="S118" s="222">
        <v>0</v>
      </c>
      <c r="T118" s="223">
        <f>S118*H118</f>
        <v>0</v>
      </c>
      <c r="AR118" s="224" t="s">
        <v>378</v>
      </c>
      <c r="AT118" s="224" t="s">
        <v>249</v>
      </c>
      <c r="AU118" s="224" t="s">
        <v>136</v>
      </c>
      <c r="AY118" s="18" t="s">
        <v>194</v>
      </c>
      <c r="BE118" s="225">
        <f>IF(N118="základní",J118,0)</f>
        <v>0</v>
      </c>
      <c r="BF118" s="225">
        <f>IF(N118="snížená",J118,0)</f>
        <v>0</v>
      </c>
      <c r="BG118" s="225">
        <f>IF(N118="zákl. přenesená",J118,0)</f>
        <v>0</v>
      </c>
      <c r="BH118" s="225">
        <f>IF(N118="sníž. přenesená",J118,0)</f>
        <v>0</v>
      </c>
      <c r="BI118" s="225">
        <f>IF(N118="nulová",J118,0)</f>
        <v>0</v>
      </c>
      <c r="BJ118" s="18" t="s">
        <v>136</v>
      </c>
      <c r="BK118" s="225">
        <f>ROUND(I118*H118,2)</f>
        <v>0</v>
      </c>
      <c r="BL118" s="18" t="s">
        <v>267</v>
      </c>
      <c r="BM118" s="224" t="s">
        <v>2054</v>
      </c>
    </row>
    <row r="119" spans="2:65" s="1" customFormat="1" ht="24" customHeight="1">
      <c r="B119" s="40"/>
      <c r="C119" s="213" t="s">
        <v>277</v>
      </c>
      <c r="D119" s="213" t="s">
        <v>196</v>
      </c>
      <c r="E119" s="214" t="s">
        <v>2055</v>
      </c>
      <c r="F119" s="215" t="s">
        <v>2056</v>
      </c>
      <c r="G119" s="216" t="s">
        <v>205</v>
      </c>
      <c r="H119" s="217">
        <v>2</v>
      </c>
      <c r="I119" s="218"/>
      <c r="J119" s="219">
        <f>ROUND(I119*H119,2)</f>
        <v>0</v>
      </c>
      <c r="K119" s="215" t="s">
        <v>200</v>
      </c>
      <c r="L119" s="45"/>
      <c r="M119" s="220" t="s">
        <v>32</v>
      </c>
      <c r="N119" s="221" t="s">
        <v>51</v>
      </c>
      <c r="O119" s="85"/>
      <c r="P119" s="222">
        <f>O119*H119</f>
        <v>0</v>
      </c>
      <c r="Q119" s="222">
        <v>0</v>
      </c>
      <c r="R119" s="222">
        <f>Q119*H119</f>
        <v>0</v>
      </c>
      <c r="S119" s="222">
        <v>0</v>
      </c>
      <c r="T119" s="223">
        <f>S119*H119</f>
        <v>0</v>
      </c>
      <c r="AR119" s="224" t="s">
        <v>267</v>
      </c>
      <c r="AT119" s="224" t="s">
        <v>196</v>
      </c>
      <c r="AU119" s="224" t="s">
        <v>136</v>
      </c>
      <c r="AY119" s="18" t="s">
        <v>194</v>
      </c>
      <c r="BE119" s="225">
        <f>IF(N119="základní",J119,0)</f>
        <v>0</v>
      </c>
      <c r="BF119" s="225">
        <f>IF(N119="snížená",J119,0)</f>
        <v>0</v>
      </c>
      <c r="BG119" s="225">
        <f>IF(N119="zákl. přenesená",J119,0)</f>
        <v>0</v>
      </c>
      <c r="BH119" s="225">
        <f>IF(N119="sníž. přenesená",J119,0)</f>
        <v>0</v>
      </c>
      <c r="BI119" s="225">
        <f>IF(N119="nulová",J119,0)</f>
        <v>0</v>
      </c>
      <c r="BJ119" s="18" t="s">
        <v>136</v>
      </c>
      <c r="BK119" s="225">
        <f>ROUND(I119*H119,2)</f>
        <v>0</v>
      </c>
      <c r="BL119" s="18" t="s">
        <v>267</v>
      </c>
      <c r="BM119" s="224" t="s">
        <v>2057</v>
      </c>
    </row>
    <row r="120" spans="2:65" s="1" customFormat="1" ht="16.5" customHeight="1">
      <c r="B120" s="40"/>
      <c r="C120" s="226" t="s">
        <v>339</v>
      </c>
      <c r="D120" s="226" t="s">
        <v>249</v>
      </c>
      <c r="E120" s="227" t="s">
        <v>2058</v>
      </c>
      <c r="F120" s="228" t="s">
        <v>2059</v>
      </c>
      <c r="G120" s="229" t="s">
        <v>205</v>
      </c>
      <c r="H120" s="230">
        <v>2</v>
      </c>
      <c r="I120" s="231"/>
      <c r="J120" s="232">
        <f>ROUND(I120*H120,2)</f>
        <v>0</v>
      </c>
      <c r="K120" s="228" t="s">
        <v>200</v>
      </c>
      <c r="L120" s="233"/>
      <c r="M120" s="234" t="s">
        <v>32</v>
      </c>
      <c r="N120" s="235" t="s">
        <v>51</v>
      </c>
      <c r="O120" s="85"/>
      <c r="P120" s="222">
        <f>O120*H120</f>
        <v>0</v>
      </c>
      <c r="Q120" s="222">
        <v>5E-05</v>
      </c>
      <c r="R120" s="222">
        <f>Q120*H120</f>
        <v>0.0001</v>
      </c>
      <c r="S120" s="222">
        <v>0</v>
      </c>
      <c r="T120" s="223">
        <f>S120*H120</f>
        <v>0</v>
      </c>
      <c r="AR120" s="224" t="s">
        <v>378</v>
      </c>
      <c r="AT120" s="224" t="s">
        <v>249</v>
      </c>
      <c r="AU120" s="224" t="s">
        <v>136</v>
      </c>
      <c r="AY120" s="18" t="s">
        <v>194</v>
      </c>
      <c r="BE120" s="225">
        <f>IF(N120="základní",J120,0)</f>
        <v>0</v>
      </c>
      <c r="BF120" s="225">
        <f>IF(N120="snížená",J120,0)</f>
        <v>0</v>
      </c>
      <c r="BG120" s="225">
        <f>IF(N120="zákl. přenesená",J120,0)</f>
        <v>0</v>
      </c>
      <c r="BH120" s="225">
        <f>IF(N120="sníž. přenesená",J120,0)</f>
        <v>0</v>
      </c>
      <c r="BI120" s="225">
        <f>IF(N120="nulová",J120,0)</f>
        <v>0</v>
      </c>
      <c r="BJ120" s="18" t="s">
        <v>136</v>
      </c>
      <c r="BK120" s="225">
        <f>ROUND(I120*H120,2)</f>
        <v>0</v>
      </c>
      <c r="BL120" s="18" t="s">
        <v>267</v>
      </c>
      <c r="BM120" s="224" t="s">
        <v>2060</v>
      </c>
    </row>
    <row r="121" spans="2:65" s="1" customFormat="1" ht="24" customHeight="1">
      <c r="B121" s="40"/>
      <c r="C121" s="213" t="s">
        <v>357</v>
      </c>
      <c r="D121" s="213" t="s">
        <v>196</v>
      </c>
      <c r="E121" s="214" t="s">
        <v>2061</v>
      </c>
      <c r="F121" s="215" t="s">
        <v>2062</v>
      </c>
      <c r="G121" s="216" t="s">
        <v>205</v>
      </c>
      <c r="H121" s="217">
        <v>4</v>
      </c>
      <c r="I121" s="218"/>
      <c r="J121" s="219">
        <f>ROUND(I121*H121,2)</f>
        <v>0</v>
      </c>
      <c r="K121" s="215" t="s">
        <v>200</v>
      </c>
      <c r="L121" s="45"/>
      <c r="M121" s="220" t="s">
        <v>32</v>
      </c>
      <c r="N121" s="221" t="s">
        <v>51</v>
      </c>
      <c r="O121" s="85"/>
      <c r="P121" s="222">
        <f>O121*H121</f>
        <v>0</v>
      </c>
      <c r="Q121" s="222">
        <v>0</v>
      </c>
      <c r="R121" s="222">
        <f>Q121*H121</f>
        <v>0</v>
      </c>
      <c r="S121" s="222">
        <v>0</v>
      </c>
      <c r="T121" s="223">
        <f>S121*H121</f>
        <v>0</v>
      </c>
      <c r="AR121" s="224" t="s">
        <v>267</v>
      </c>
      <c r="AT121" s="224" t="s">
        <v>196</v>
      </c>
      <c r="AU121" s="224" t="s">
        <v>136</v>
      </c>
      <c r="AY121" s="18" t="s">
        <v>194</v>
      </c>
      <c r="BE121" s="225">
        <f>IF(N121="základní",J121,0)</f>
        <v>0</v>
      </c>
      <c r="BF121" s="225">
        <f>IF(N121="snížená",J121,0)</f>
        <v>0</v>
      </c>
      <c r="BG121" s="225">
        <f>IF(N121="zákl. přenesená",J121,0)</f>
        <v>0</v>
      </c>
      <c r="BH121" s="225">
        <f>IF(N121="sníž. přenesená",J121,0)</f>
        <v>0</v>
      </c>
      <c r="BI121" s="225">
        <f>IF(N121="nulová",J121,0)</f>
        <v>0</v>
      </c>
      <c r="BJ121" s="18" t="s">
        <v>136</v>
      </c>
      <c r="BK121" s="225">
        <f>ROUND(I121*H121,2)</f>
        <v>0</v>
      </c>
      <c r="BL121" s="18" t="s">
        <v>267</v>
      </c>
      <c r="BM121" s="224" t="s">
        <v>2063</v>
      </c>
    </row>
    <row r="122" spans="2:65" s="1" customFormat="1" ht="16.5" customHeight="1">
      <c r="B122" s="40"/>
      <c r="C122" s="226" t="s">
        <v>362</v>
      </c>
      <c r="D122" s="226" t="s">
        <v>249</v>
      </c>
      <c r="E122" s="227" t="s">
        <v>2064</v>
      </c>
      <c r="F122" s="228" t="s">
        <v>2065</v>
      </c>
      <c r="G122" s="229" t="s">
        <v>205</v>
      </c>
      <c r="H122" s="230">
        <v>4</v>
      </c>
      <c r="I122" s="231"/>
      <c r="J122" s="232">
        <f>ROUND(I122*H122,2)</f>
        <v>0</v>
      </c>
      <c r="K122" s="228" t="s">
        <v>1406</v>
      </c>
      <c r="L122" s="233"/>
      <c r="M122" s="234" t="s">
        <v>32</v>
      </c>
      <c r="N122" s="235" t="s">
        <v>51</v>
      </c>
      <c r="O122" s="85"/>
      <c r="P122" s="222">
        <f>O122*H122</f>
        <v>0</v>
      </c>
      <c r="Q122" s="222">
        <v>5E-05</v>
      </c>
      <c r="R122" s="222">
        <f>Q122*H122</f>
        <v>0.0002</v>
      </c>
      <c r="S122" s="222">
        <v>0</v>
      </c>
      <c r="T122" s="223">
        <f>S122*H122</f>
        <v>0</v>
      </c>
      <c r="AR122" s="224" t="s">
        <v>378</v>
      </c>
      <c r="AT122" s="224" t="s">
        <v>249</v>
      </c>
      <c r="AU122" s="224" t="s">
        <v>136</v>
      </c>
      <c r="AY122" s="18" t="s">
        <v>194</v>
      </c>
      <c r="BE122" s="225">
        <f>IF(N122="základní",J122,0)</f>
        <v>0</v>
      </c>
      <c r="BF122" s="225">
        <f>IF(N122="snížená",J122,0)</f>
        <v>0</v>
      </c>
      <c r="BG122" s="225">
        <f>IF(N122="zákl. přenesená",J122,0)</f>
        <v>0</v>
      </c>
      <c r="BH122" s="225">
        <f>IF(N122="sníž. přenesená",J122,0)</f>
        <v>0</v>
      </c>
      <c r="BI122" s="225">
        <f>IF(N122="nulová",J122,0)</f>
        <v>0</v>
      </c>
      <c r="BJ122" s="18" t="s">
        <v>136</v>
      </c>
      <c r="BK122" s="225">
        <f>ROUND(I122*H122,2)</f>
        <v>0</v>
      </c>
      <c r="BL122" s="18" t="s">
        <v>267</v>
      </c>
      <c r="BM122" s="224" t="s">
        <v>2066</v>
      </c>
    </row>
    <row r="123" spans="2:65" s="1" customFormat="1" ht="24" customHeight="1">
      <c r="B123" s="40"/>
      <c r="C123" s="213" t="s">
        <v>366</v>
      </c>
      <c r="D123" s="213" t="s">
        <v>196</v>
      </c>
      <c r="E123" s="214" t="s">
        <v>2067</v>
      </c>
      <c r="F123" s="215" t="s">
        <v>2068</v>
      </c>
      <c r="G123" s="216" t="s">
        <v>205</v>
      </c>
      <c r="H123" s="217">
        <v>6</v>
      </c>
      <c r="I123" s="218"/>
      <c r="J123" s="219">
        <f>ROUND(I123*H123,2)</f>
        <v>0</v>
      </c>
      <c r="K123" s="215" t="s">
        <v>200</v>
      </c>
      <c r="L123" s="45"/>
      <c r="M123" s="220" t="s">
        <v>32</v>
      </c>
      <c r="N123" s="221" t="s">
        <v>51</v>
      </c>
      <c r="O123" s="85"/>
      <c r="P123" s="222">
        <f>O123*H123</f>
        <v>0</v>
      </c>
      <c r="Q123" s="222">
        <v>0</v>
      </c>
      <c r="R123" s="222">
        <f>Q123*H123</f>
        <v>0</v>
      </c>
      <c r="S123" s="222">
        <v>0</v>
      </c>
      <c r="T123" s="223">
        <f>S123*H123</f>
        <v>0</v>
      </c>
      <c r="AR123" s="224" t="s">
        <v>267</v>
      </c>
      <c r="AT123" s="224" t="s">
        <v>196</v>
      </c>
      <c r="AU123" s="224" t="s">
        <v>136</v>
      </c>
      <c r="AY123" s="18" t="s">
        <v>194</v>
      </c>
      <c r="BE123" s="225">
        <f>IF(N123="základní",J123,0)</f>
        <v>0</v>
      </c>
      <c r="BF123" s="225">
        <f>IF(N123="snížená",J123,0)</f>
        <v>0</v>
      </c>
      <c r="BG123" s="225">
        <f>IF(N123="zákl. přenesená",J123,0)</f>
        <v>0</v>
      </c>
      <c r="BH123" s="225">
        <f>IF(N123="sníž. přenesená",J123,0)</f>
        <v>0</v>
      </c>
      <c r="BI123" s="225">
        <f>IF(N123="nulová",J123,0)</f>
        <v>0</v>
      </c>
      <c r="BJ123" s="18" t="s">
        <v>136</v>
      </c>
      <c r="BK123" s="225">
        <f>ROUND(I123*H123,2)</f>
        <v>0</v>
      </c>
      <c r="BL123" s="18" t="s">
        <v>267</v>
      </c>
      <c r="BM123" s="224" t="s">
        <v>2069</v>
      </c>
    </row>
    <row r="124" spans="2:65" s="1" customFormat="1" ht="16.5" customHeight="1">
      <c r="B124" s="40"/>
      <c r="C124" s="226" t="s">
        <v>370</v>
      </c>
      <c r="D124" s="226" t="s">
        <v>249</v>
      </c>
      <c r="E124" s="227" t="s">
        <v>2070</v>
      </c>
      <c r="F124" s="228" t="s">
        <v>2071</v>
      </c>
      <c r="G124" s="229" t="s">
        <v>205</v>
      </c>
      <c r="H124" s="230">
        <v>6</v>
      </c>
      <c r="I124" s="231"/>
      <c r="J124" s="232">
        <f>ROUND(I124*H124,2)</f>
        <v>0</v>
      </c>
      <c r="K124" s="228" t="s">
        <v>200</v>
      </c>
      <c r="L124" s="233"/>
      <c r="M124" s="234" t="s">
        <v>32</v>
      </c>
      <c r="N124" s="235" t="s">
        <v>51</v>
      </c>
      <c r="O124" s="85"/>
      <c r="P124" s="222">
        <f>O124*H124</f>
        <v>0</v>
      </c>
      <c r="Q124" s="222">
        <v>5E-05</v>
      </c>
      <c r="R124" s="222">
        <f>Q124*H124</f>
        <v>0.00030000000000000003</v>
      </c>
      <c r="S124" s="222">
        <v>0</v>
      </c>
      <c r="T124" s="223">
        <f>S124*H124</f>
        <v>0</v>
      </c>
      <c r="AR124" s="224" t="s">
        <v>378</v>
      </c>
      <c r="AT124" s="224" t="s">
        <v>249</v>
      </c>
      <c r="AU124" s="224" t="s">
        <v>136</v>
      </c>
      <c r="AY124" s="18" t="s">
        <v>194</v>
      </c>
      <c r="BE124" s="225">
        <f>IF(N124="základní",J124,0)</f>
        <v>0</v>
      </c>
      <c r="BF124" s="225">
        <f>IF(N124="snížená",J124,0)</f>
        <v>0</v>
      </c>
      <c r="BG124" s="225">
        <f>IF(N124="zákl. přenesená",J124,0)</f>
        <v>0</v>
      </c>
      <c r="BH124" s="225">
        <f>IF(N124="sníž. přenesená",J124,0)</f>
        <v>0</v>
      </c>
      <c r="BI124" s="225">
        <f>IF(N124="nulová",J124,0)</f>
        <v>0</v>
      </c>
      <c r="BJ124" s="18" t="s">
        <v>136</v>
      </c>
      <c r="BK124" s="225">
        <f>ROUND(I124*H124,2)</f>
        <v>0</v>
      </c>
      <c r="BL124" s="18" t="s">
        <v>267</v>
      </c>
      <c r="BM124" s="224" t="s">
        <v>2072</v>
      </c>
    </row>
    <row r="125" spans="2:65" s="1" customFormat="1" ht="16.5" customHeight="1">
      <c r="B125" s="40"/>
      <c r="C125" s="213" t="s">
        <v>374</v>
      </c>
      <c r="D125" s="213" t="s">
        <v>196</v>
      </c>
      <c r="E125" s="214" t="s">
        <v>2073</v>
      </c>
      <c r="F125" s="215" t="s">
        <v>2074</v>
      </c>
      <c r="G125" s="216" t="s">
        <v>205</v>
      </c>
      <c r="H125" s="217">
        <v>1</v>
      </c>
      <c r="I125" s="218"/>
      <c r="J125" s="219">
        <f>ROUND(I125*H125,2)</f>
        <v>0</v>
      </c>
      <c r="K125" s="215" t="s">
        <v>200</v>
      </c>
      <c r="L125" s="45"/>
      <c r="M125" s="220" t="s">
        <v>32</v>
      </c>
      <c r="N125" s="221" t="s">
        <v>51</v>
      </c>
      <c r="O125" s="85"/>
      <c r="P125" s="222">
        <f>O125*H125</f>
        <v>0</v>
      </c>
      <c r="Q125" s="222">
        <v>0</v>
      </c>
      <c r="R125" s="222">
        <f>Q125*H125</f>
        <v>0</v>
      </c>
      <c r="S125" s="222">
        <v>0</v>
      </c>
      <c r="T125" s="223">
        <f>S125*H125</f>
        <v>0</v>
      </c>
      <c r="AR125" s="224" t="s">
        <v>267</v>
      </c>
      <c r="AT125" s="224" t="s">
        <v>196</v>
      </c>
      <c r="AU125" s="224" t="s">
        <v>136</v>
      </c>
      <c r="AY125" s="18" t="s">
        <v>194</v>
      </c>
      <c r="BE125" s="225">
        <f>IF(N125="základní",J125,0)</f>
        <v>0</v>
      </c>
      <c r="BF125" s="225">
        <f>IF(N125="snížená",J125,0)</f>
        <v>0</v>
      </c>
      <c r="BG125" s="225">
        <f>IF(N125="zákl. přenesená",J125,0)</f>
        <v>0</v>
      </c>
      <c r="BH125" s="225">
        <f>IF(N125="sníž. přenesená",J125,0)</f>
        <v>0</v>
      </c>
      <c r="BI125" s="225">
        <f>IF(N125="nulová",J125,0)</f>
        <v>0</v>
      </c>
      <c r="BJ125" s="18" t="s">
        <v>136</v>
      </c>
      <c r="BK125" s="225">
        <f>ROUND(I125*H125,2)</f>
        <v>0</v>
      </c>
      <c r="BL125" s="18" t="s">
        <v>267</v>
      </c>
      <c r="BM125" s="224" t="s">
        <v>2075</v>
      </c>
    </row>
    <row r="126" spans="2:65" s="1" customFormat="1" ht="16.5" customHeight="1">
      <c r="B126" s="40"/>
      <c r="C126" s="226" t="s">
        <v>378</v>
      </c>
      <c r="D126" s="226" t="s">
        <v>249</v>
      </c>
      <c r="E126" s="227" t="s">
        <v>2076</v>
      </c>
      <c r="F126" s="228" t="s">
        <v>2077</v>
      </c>
      <c r="G126" s="229" t="s">
        <v>205</v>
      </c>
      <c r="H126" s="230">
        <v>1</v>
      </c>
      <c r="I126" s="231"/>
      <c r="J126" s="232">
        <f>ROUND(I126*H126,2)</f>
        <v>0</v>
      </c>
      <c r="K126" s="228" t="s">
        <v>200</v>
      </c>
      <c r="L126" s="233"/>
      <c r="M126" s="234" t="s">
        <v>32</v>
      </c>
      <c r="N126" s="235" t="s">
        <v>51</v>
      </c>
      <c r="O126" s="85"/>
      <c r="P126" s="222">
        <f>O126*H126</f>
        <v>0</v>
      </c>
      <c r="Q126" s="222">
        <v>0.00039</v>
      </c>
      <c r="R126" s="222">
        <f>Q126*H126</f>
        <v>0.00039</v>
      </c>
      <c r="S126" s="222">
        <v>0</v>
      </c>
      <c r="T126" s="223">
        <f>S126*H126</f>
        <v>0</v>
      </c>
      <c r="AR126" s="224" t="s">
        <v>378</v>
      </c>
      <c r="AT126" s="224" t="s">
        <v>249</v>
      </c>
      <c r="AU126" s="224" t="s">
        <v>136</v>
      </c>
      <c r="AY126" s="18" t="s">
        <v>194</v>
      </c>
      <c r="BE126" s="225">
        <f>IF(N126="základní",J126,0)</f>
        <v>0</v>
      </c>
      <c r="BF126" s="225">
        <f>IF(N126="snížená",J126,0)</f>
        <v>0</v>
      </c>
      <c r="BG126" s="225">
        <f>IF(N126="zákl. přenesená",J126,0)</f>
        <v>0</v>
      </c>
      <c r="BH126" s="225">
        <f>IF(N126="sníž. přenesená",J126,0)</f>
        <v>0</v>
      </c>
      <c r="BI126" s="225">
        <f>IF(N126="nulová",J126,0)</f>
        <v>0</v>
      </c>
      <c r="BJ126" s="18" t="s">
        <v>136</v>
      </c>
      <c r="BK126" s="225">
        <f>ROUND(I126*H126,2)</f>
        <v>0</v>
      </c>
      <c r="BL126" s="18" t="s">
        <v>267</v>
      </c>
      <c r="BM126" s="224" t="s">
        <v>2078</v>
      </c>
    </row>
    <row r="127" spans="2:65" s="1" customFormat="1" ht="16.5" customHeight="1">
      <c r="B127" s="40"/>
      <c r="C127" s="213" t="s">
        <v>355</v>
      </c>
      <c r="D127" s="213" t="s">
        <v>196</v>
      </c>
      <c r="E127" s="214" t="s">
        <v>2079</v>
      </c>
      <c r="F127" s="215" t="s">
        <v>2080</v>
      </c>
      <c r="G127" s="216" t="s">
        <v>205</v>
      </c>
      <c r="H127" s="217">
        <v>56</v>
      </c>
      <c r="I127" s="218"/>
      <c r="J127" s="219">
        <f>ROUND(I127*H127,2)</f>
        <v>0</v>
      </c>
      <c r="K127" s="215" t="s">
        <v>200</v>
      </c>
      <c r="L127" s="45"/>
      <c r="M127" s="220" t="s">
        <v>32</v>
      </c>
      <c r="N127" s="221" t="s">
        <v>51</v>
      </c>
      <c r="O127" s="85"/>
      <c r="P127" s="222">
        <f>O127*H127</f>
        <v>0</v>
      </c>
      <c r="Q127" s="222">
        <v>0</v>
      </c>
      <c r="R127" s="222">
        <f>Q127*H127</f>
        <v>0</v>
      </c>
      <c r="S127" s="222">
        <v>0</v>
      </c>
      <c r="T127" s="223">
        <f>S127*H127</f>
        <v>0</v>
      </c>
      <c r="AR127" s="224" t="s">
        <v>267</v>
      </c>
      <c r="AT127" s="224" t="s">
        <v>196</v>
      </c>
      <c r="AU127" s="224" t="s">
        <v>136</v>
      </c>
      <c r="AY127" s="18" t="s">
        <v>194</v>
      </c>
      <c r="BE127" s="225">
        <f>IF(N127="základní",J127,0)</f>
        <v>0</v>
      </c>
      <c r="BF127" s="225">
        <f>IF(N127="snížená",J127,0)</f>
        <v>0</v>
      </c>
      <c r="BG127" s="225">
        <f>IF(N127="zákl. přenesená",J127,0)</f>
        <v>0</v>
      </c>
      <c r="BH127" s="225">
        <f>IF(N127="sníž. přenesená",J127,0)</f>
        <v>0</v>
      </c>
      <c r="BI127" s="225">
        <f>IF(N127="nulová",J127,0)</f>
        <v>0</v>
      </c>
      <c r="BJ127" s="18" t="s">
        <v>136</v>
      </c>
      <c r="BK127" s="225">
        <f>ROUND(I127*H127,2)</f>
        <v>0</v>
      </c>
      <c r="BL127" s="18" t="s">
        <v>267</v>
      </c>
      <c r="BM127" s="224" t="s">
        <v>2081</v>
      </c>
    </row>
    <row r="128" spans="2:51" s="12" customFormat="1" ht="12">
      <c r="B128" s="236"/>
      <c r="C128" s="237"/>
      <c r="D128" s="238" t="s">
        <v>258</v>
      </c>
      <c r="E128" s="239" t="s">
        <v>32</v>
      </c>
      <c r="F128" s="240" t="s">
        <v>2082</v>
      </c>
      <c r="G128" s="237"/>
      <c r="H128" s="241">
        <v>56</v>
      </c>
      <c r="I128" s="242"/>
      <c r="J128" s="237"/>
      <c r="K128" s="237"/>
      <c r="L128" s="243"/>
      <c r="M128" s="244"/>
      <c r="N128" s="245"/>
      <c r="O128" s="245"/>
      <c r="P128" s="245"/>
      <c r="Q128" s="245"/>
      <c r="R128" s="245"/>
      <c r="S128" s="245"/>
      <c r="T128" s="246"/>
      <c r="AT128" s="247" t="s">
        <v>258</v>
      </c>
      <c r="AU128" s="247" t="s">
        <v>136</v>
      </c>
      <c r="AV128" s="12" t="s">
        <v>136</v>
      </c>
      <c r="AW128" s="12" t="s">
        <v>39</v>
      </c>
      <c r="AX128" s="12" t="s">
        <v>21</v>
      </c>
      <c r="AY128" s="247" t="s">
        <v>194</v>
      </c>
    </row>
    <row r="129" spans="2:65" s="1" customFormat="1" ht="16.5" customHeight="1">
      <c r="B129" s="40"/>
      <c r="C129" s="226" t="s">
        <v>385</v>
      </c>
      <c r="D129" s="226" t="s">
        <v>249</v>
      </c>
      <c r="E129" s="227" t="s">
        <v>2083</v>
      </c>
      <c r="F129" s="228" t="s">
        <v>2084</v>
      </c>
      <c r="G129" s="229" t="s">
        <v>205</v>
      </c>
      <c r="H129" s="230">
        <v>40</v>
      </c>
      <c r="I129" s="231"/>
      <c r="J129" s="232">
        <f>ROUND(I129*H129,2)</f>
        <v>0</v>
      </c>
      <c r="K129" s="228" t="s">
        <v>200</v>
      </c>
      <c r="L129" s="233"/>
      <c r="M129" s="234" t="s">
        <v>32</v>
      </c>
      <c r="N129" s="235" t="s">
        <v>51</v>
      </c>
      <c r="O129" s="85"/>
      <c r="P129" s="222">
        <f>O129*H129</f>
        <v>0</v>
      </c>
      <c r="Q129" s="222">
        <v>6E-05</v>
      </c>
      <c r="R129" s="222">
        <f>Q129*H129</f>
        <v>0.0024000000000000002</v>
      </c>
      <c r="S129" s="222">
        <v>0</v>
      </c>
      <c r="T129" s="223">
        <f>S129*H129</f>
        <v>0</v>
      </c>
      <c r="AR129" s="224" t="s">
        <v>378</v>
      </c>
      <c r="AT129" s="224" t="s">
        <v>249</v>
      </c>
      <c r="AU129" s="224" t="s">
        <v>136</v>
      </c>
      <c r="AY129" s="18" t="s">
        <v>194</v>
      </c>
      <c r="BE129" s="225">
        <f>IF(N129="základní",J129,0)</f>
        <v>0</v>
      </c>
      <c r="BF129" s="225">
        <f>IF(N129="snížená",J129,0)</f>
        <v>0</v>
      </c>
      <c r="BG129" s="225">
        <f>IF(N129="zákl. přenesená",J129,0)</f>
        <v>0</v>
      </c>
      <c r="BH129" s="225">
        <f>IF(N129="sníž. přenesená",J129,0)</f>
        <v>0</v>
      </c>
      <c r="BI129" s="225">
        <f>IF(N129="nulová",J129,0)</f>
        <v>0</v>
      </c>
      <c r="BJ129" s="18" t="s">
        <v>136</v>
      </c>
      <c r="BK129" s="225">
        <f>ROUND(I129*H129,2)</f>
        <v>0</v>
      </c>
      <c r="BL129" s="18" t="s">
        <v>267</v>
      </c>
      <c r="BM129" s="224" t="s">
        <v>2085</v>
      </c>
    </row>
    <row r="130" spans="2:65" s="1" customFormat="1" ht="16.5" customHeight="1">
      <c r="B130" s="40"/>
      <c r="C130" s="226" t="s">
        <v>389</v>
      </c>
      <c r="D130" s="226" t="s">
        <v>249</v>
      </c>
      <c r="E130" s="227" t="s">
        <v>2086</v>
      </c>
      <c r="F130" s="228" t="s">
        <v>2087</v>
      </c>
      <c r="G130" s="229" t="s">
        <v>205</v>
      </c>
      <c r="H130" s="230">
        <v>15</v>
      </c>
      <c r="I130" s="231"/>
      <c r="J130" s="232">
        <f>ROUND(I130*H130,2)</f>
        <v>0</v>
      </c>
      <c r="K130" s="228" t="s">
        <v>200</v>
      </c>
      <c r="L130" s="233"/>
      <c r="M130" s="234" t="s">
        <v>32</v>
      </c>
      <c r="N130" s="235" t="s">
        <v>51</v>
      </c>
      <c r="O130" s="85"/>
      <c r="P130" s="222">
        <f>O130*H130</f>
        <v>0</v>
      </c>
      <c r="Q130" s="222">
        <v>6E-05</v>
      </c>
      <c r="R130" s="222">
        <f>Q130*H130</f>
        <v>0.0009</v>
      </c>
      <c r="S130" s="222">
        <v>0</v>
      </c>
      <c r="T130" s="223">
        <f>S130*H130</f>
        <v>0</v>
      </c>
      <c r="AR130" s="224" t="s">
        <v>378</v>
      </c>
      <c r="AT130" s="224" t="s">
        <v>249</v>
      </c>
      <c r="AU130" s="224" t="s">
        <v>136</v>
      </c>
      <c r="AY130" s="18" t="s">
        <v>194</v>
      </c>
      <c r="BE130" s="225">
        <f>IF(N130="základní",J130,0)</f>
        <v>0</v>
      </c>
      <c r="BF130" s="225">
        <f>IF(N130="snížená",J130,0)</f>
        <v>0</v>
      </c>
      <c r="BG130" s="225">
        <f>IF(N130="zákl. přenesená",J130,0)</f>
        <v>0</v>
      </c>
      <c r="BH130" s="225">
        <f>IF(N130="sníž. přenesená",J130,0)</f>
        <v>0</v>
      </c>
      <c r="BI130" s="225">
        <f>IF(N130="nulová",J130,0)</f>
        <v>0</v>
      </c>
      <c r="BJ130" s="18" t="s">
        <v>136</v>
      </c>
      <c r="BK130" s="225">
        <f>ROUND(I130*H130,2)</f>
        <v>0</v>
      </c>
      <c r="BL130" s="18" t="s">
        <v>267</v>
      </c>
      <c r="BM130" s="224" t="s">
        <v>2088</v>
      </c>
    </row>
    <row r="131" spans="2:65" s="1" customFormat="1" ht="16.5" customHeight="1">
      <c r="B131" s="40"/>
      <c r="C131" s="226" t="s">
        <v>394</v>
      </c>
      <c r="D131" s="226" t="s">
        <v>249</v>
      </c>
      <c r="E131" s="227" t="s">
        <v>2089</v>
      </c>
      <c r="F131" s="228" t="s">
        <v>2090</v>
      </c>
      <c r="G131" s="229" t="s">
        <v>205</v>
      </c>
      <c r="H131" s="230">
        <v>1</v>
      </c>
      <c r="I131" s="231"/>
      <c r="J131" s="232">
        <f>ROUND(I131*H131,2)</f>
        <v>0</v>
      </c>
      <c r="K131" s="228" t="s">
        <v>200</v>
      </c>
      <c r="L131" s="233"/>
      <c r="M131" s="234" t="s">
        <v>32</v>
      </c>
      <c r="N131" s="235" t="s">
        <v>51</v>
      </c>
      <c r="O131" s="85"/>
      <c r="P131" s="222">
        <f>O131*H131</f>
        <v>0</v>
      </c>
      <c r="Q131" s="222">
        <v>0.00022</v>
      </c>
      <c r="R131" s="222">
        <f>Q131*H131</f>
        <v>0.00022</v>
      </c>
      <c r="S131" s="222">
        <v>0</v>
      </c>
      <c r="T131" s="223">
        <f>S131*H131</f>
        <v>0</v>
      </c>
      <c r="AR131" s="224" t="s">
        <v>378</v>
      </c>
      <c r="AT131" s="224" t="s">
        <v>249</v>
      </c>
      <c r="AU131" s="224" t="s">
        <v>136</v>
      </c>
      <c r="AY131" s="18" t="s">
        <v>194</v>
      </c>
      <c r="BE131" s="225">
        <f>IF(N131="základní",J131,0)</f>
        <v>0</v>
      </c>
      <c r="BF131" s="225">
        <f>IF(N131="snížená",J131,0)</f>
        <v>0</v>
      </c>
      <c r="BG131" s="225">
        <f>IF(N131="zákl. přenesená",J131,0)</f>
        <v>0</v>
      </c>
      <c r="BH131" s="225">
        <f>IF(N131="sníž. přenesená",J131,0)</f>
        <v>0</v>
      </c>
      <c r="BI131" s="225">
        <f>IF(N131="nulová",J131,0)</f>
        <v>0</v>
      </c>
      <c r="BJ131" s="18" t="s">
        <v>136</v>
      </c>
      <c r="BK131" s="225">
        <f>ROUND(I131*H131,2)</f>
        <v>0</v>
      </c>
      <c r="BL131" s="18" t="s">
        <v>267</v>
      </c>
      <c r="BM131" s="224" t="s">
        <v>2091</v>
      </c>
    </row>
    <row r="132" spans="2:65" s="1" customFormat="1" ht="16.5" customHeight="1">
      <c r="B132" s="40"/>
      <c r="C132" s="213" t="s">
        <v>398</v>
      </c>
      <c r="D132" s="213" t="s">
        <v>196</v>
      </c>
      <c r="E132" s="214" t="s">
        <v>2092</v>
      </c>
      <c r="F132" s="215" t="s">
        <v>2093</v>
      </c>
      <c r="G132" s="216" t="s">
        <v>205</v>
      </c>
      <c r="H132" s="217">
        <v>1</v>
      </c>
      <c r="I132" s="218"/>
      <c r="J132" s="219">
        <f>ROUND(I132*H132,2)</f>
        <v>0</v>
      </c>
      <c r="K132" s="215" t="s">
        <v>200</v>
      </c>
      <c r="L132" s="45"/>
      <c r="M132" s="220" t="s">
        <v>32</v>
      </c>
      <c r="N132" s="221" t="s">
        <v>51</v>
      </c>
      <c r="O132" s="85"/>
      <c r="P132" s="222">
        <f>O132*H132</f>
        <v>0</v>
      </c>
      <c r="Q132" s="222">
        <v>0</v>
      </c>
      <c r="R132" s="222">
        <f>Q132*H132</f>
        <v>0</v>
      </c>
      <c r="S132" s="222">
        <v>0</v>
      </c>
      <c r="T132" s="223">
        <f>S132*H132</f>
        <v>0</v>
      </c>
      <c r="AR132" s="224" t="s">
        <v>267</v>
      </c>
      <c r="AT132" s="224" t="s">
        <v>196</v>
      </c>
      <c r="AU132" s="224" t="s">
        <v>136</v>
      </c>
      <c r="AY132" s="18" t="s">
        <v>194</v>
      </c>
      <c r="BE132" s="225">
        <f>IF(N132="základní",J132,0)</f>
        <v>0</v>
      </c>
      <c r="BF132" s="225">
        <f>IF(N132="snížená",J132,0)</f>
        <v>0</v>
      </c>
      <c r="BG132" s="225">
        <f>IF(N132="zákl. přenesená",J132,0)</f>
        <v>0</v>
      </c>
      <c r="BH132" s="225">
        <f>IF(N132="sníž. přenesená",J132,0)</f>
        <v>0</v>
      </c>
      <c r="BI132" s="225">
        <f>IF(N132="nulová",J132,0)</f>
        <v>0</v>
      </c>
      <c r="BJ132" s="18" t="s">
        <v>136</v>
      </c>
      <c r="BK132" s="225">
        <f>ROUND(I132*H132,2)</f>
        <v>0</v>
      </c>
      <c r="BL132" s="18" t="s">
        <v>267</v>
      </c>
      <c r="BM132" s="224" t="s">
        <v>2094</v>
      </c>
    </row>
    <row r="133" spans="2:65" s="1" customFormat="1" ht="16.5" customHeight="1">
      <c r="B133" s="40"/>
      <c r="C133" s="213" t="s">
        <v>406</v>
      </c>
      <c r="D133" s="213" t="s">
        <v>196</v>
      </c>
      <c r="E133" s="214" t="s">
        <v>2095</v>
      </c>
      <c r="F133" s="215" t="s">
        <v>2096</v>
      </c>
      <c r="G133" s="216" t="s">
        <v>205</v>
      </c>
      <c r="H133" s="217">
        <v>1</v>
      </c>
      <c r="I133" s="218"/>
      <c r="J133" s="219">
        <f>ROUND(I133*H133,2)</f>
        <v>0</v>
      </c>
      <c r="K133" s="215" t="s">
        <v>200</v>
      </c>
      <c r="L133" s="45"/>
      <c r="M133" s="220" t="s">
        <v>32</v>
      </c>
      <c r="N133" s="221" t="s">
        <v>51</v>
      </c>
      <c r="O133" s="85"/>
      <c r="P133" s="222">
        <f>O133*H133</f>
        <v>0</v>
      </c>
      <c r="Q133" s="222">
        <v>0</v>
      </c>
      <c r="R133" s="222">
        <f>Q133*H133</f>
        <v>0</v>
      </c>
      <c r="S133" s="222">
        <v>0</v>
      </c>
      <c r="T133" s="223">
        <f>S133*H133</f>
        <v>0</v>
      </c>
      <c r="AR133" s="224" t="s">
        <v>267</v>
      </c>
      <c r="AT133" s="224" t="s">
        <v>196</v>
      </c>
      <c r="AU133" s="224" t="s">
        <v>136</v>
      </c>
      <c r="AY133" s="18" t="s">
        <v>194</v>
      </c>
      <c r="BE133" s="225">
        <f>IF(N133="základní",J133,0)</f>
        <v>0</v>
      </c>
      <c r="BF133" s="225">
        <f>IF(N133="snížená",J133,0)</f>
        <v>0</v>
      </c>
      <c r="BG133" s="225">
        <f>IF(N133="zákl. přenesená",J133,0)</f>
        <v>0</v>
      </c>
      <c r="BH133" s="225">
        <f>IF(N133="sníž. přenesená",J133,0)</f>
        <v>0</v>
      </c>
      <c r="BI133" s="225">
        <f>IF(N133="nulová",J133,0)</f>
        <v>0</v>
      </c>
      <c r="BJ133" s="18" t="s">
        <v>136</v>
      </c>
      <c r="BK133" s="225">
        <f>ROUND(I133*H133,2)</f>
        <v>0</v>
      </c>
      <c r="BL133" s="18" t="s">
        <v>267</v>
      </c>
      <c r="BM133" s="224" t="s">
        <v>2097</v>
      </c>
    </row>
    <row r="134" spans="2:65" s="1" customFormat="1" ht="16.5" customHeight="1">
      <c r="B134" s="40"/>
      <c r="C134" s="226" t="s">
        <v>414</v>
      </c>
      <c r="D134" s="226" t="s">
        <v>249</v>
      </c>
      <c r="E134" s="227" t="s">
        <v>2098</v>
      </c>
      <c r="F134" s="228" t="s">
        <v>2099</v>
      </c>
      <c r="G134" s="229" t="s">
        <v>205</v>
      </c>
      <c r="H134" s="230">
        <v>1</v>
      </c>
      <c r="I134" s="231"/>
      <c r="J134" s="232">
        <f>ROUND(I134*H134,2)</f>
        <v>0</v>
      </c>
      <c r="K134" s="228" t="s">
        <v>32</v>
      </c>
      <c r="L134" s="233"/>
      <c r="M134" s="234" t="s">
        <v>32</v>
      </c>
      <c r="N134" s="235" t="s">
        <v>51</v>
      </c>
      <c r="O134" s="85"/>
      <c r="P134" s="222">
        <f>O134*H134</f>
        <v>0</v>
      </c>
      <c r="Q134" s="222">
        <v>0.00028</v>
      </c>
      <c r="R134" s="222">
        <f>Q134*H134</f>
        <v>0.00028</v>
      </c>
      <c r="S134" s="222">
        <v>0</v>
      </c>
      <c r="T134" s="223">
        <f>S134*H134</f>
        <v>0</v>
      </c>
      <c r="AR134" s="224" t="s">
        <v>378</v>
      </c>
      <c r="AT134" s="224" t="s">
        <v>249</v>
      </c>
      <c r="AU134" s="224" t="s">
        <v>136</v>
      </c>
      <c r="AY134" s="18" t="s">
        <v>194</v>
      </c>
      <c r="BE134" s="225">
        <f>IF(N134="základní",J134,0)</f>
        <v>0</v>
      </c>
      <c r="BF134" s="225">
        <f>IF(N134="snížená",J134,0)</f>
        <v>0</v>
      </c>
      <c r="BG134" s="225">
        <f>IF(N134="zákl. přenesená",J134,0)</f>
        <v>0</v>
      </c>
      <c r="BH134" s="225">
        <f>IF(N134="sníž. přenesená",J134,0)</f>
        <v>0</v>
      </c>
      <c r="BI134" s="225">
        <f>IF(N134="nulová",J134,0)</f>
        <v>0</v>
      </c>
      <c r="BJ134" s="18" t="s">
        <v>136</v>
      </c>
      <c r="BK134" s="225">
        <f>ROUND(I134*H134,2)</f>
        <v>0</v>
      </c>
      <c r="BL134" s="18" t="s">
        <v>267</v>
      </c>
      <c r="BM134" s="224" t="s">
        <v>2100</v>
      </c>
    </row>
    <row r="135" spans="2:65" s="1" customFormat="1" ht="24" customHeight="1">
      <c r="B135" s="40"/>
      <c r="C135" s="213" t="s">
        <v>419</v>
      </c>
      <c r="D135" s="213" t="s">
        <v>196</v>
      </c>
      <c r="E135" s="214" t="s">
        <v>2101</v>
      </c>
      <c r="F135" s="215" t="s">
        <v>2102</v>
      </c>
      <c r="G135" s="216" t="s">
        <v>205</v>
      </c>
      <c r="H135" s="217">
        <v>16</v>
      </c>
      <c r="I135" s="218"/>
      <c r="J135" s="219">
        <f>ROUND(I135*H135,2)</f>
        <v>0</v>
      </c>
      <c r="K135" s="215" t="s">
        <v>200</v>
      </c>
      <c r="L135" s="45"/>
      <c r="M135" s="220" t="s">
        <v>32</v>
      </c>
      <c r="N135" s="221" t="s">
        <v>51</v>
      </c>
      <c r="O135" s="85"/>
      <c r="P135" s="222">
        <f>O135*H135</f>
        <v>0</v>
      </c>
      <c r="Q135" s="222">
        <v>0</v>
      </c>
      <c r="R135" s="222">
        <f>Q135*H135</f>
        <v>0</v>
      </c>
      <c r="S135" s="222">
        <v>0</v>
      </c>
      <c r="T135" s="223">
        <f>S135*H135</f>
        <v>0</v>
      </c>
      <c r="AR135" s="224" t="s">
        <v>267</v>
      </c>
      <c r="AT135" s="224" t="s">
        <v>196</v>
      </c>
      <c r="AU135" s="224" t="s">
        <v>136</v>
      </c>
      <c r="AY135" s="18" t="s">
        <v>194</v>
      </c>
      <c r="BE135" s="225">
        <f>IF(N135="základní",J135,0)</f>
        <v>0</v>
      </c>
      <c r="BF135" s="225">
        <f>IF(N135="snížená",J135,0)</f>
        <v>0</v>
      </c>
      <c r="BG135" s="225">
        <f>IF(N135="zákl. přenesená",J135,0)</f>
        <v>0</v>
      </c>
      <c r="BH135" s="225">
        <f>IF(N135="sníž. přenesená",J135,0)</f>
        <v>0</v>
      </c>
      <c r="BI135" s="225">
        <f>IF(N135="nulová",J135,0)</f>
        <v>0</v>
      </c>
      <c r="BJ135" s="18" t="s">
        <v>136</v>
      </c>
      <c r="BK135" s="225">
        <f>ROUND(I135*H135,2)</f>
        <v>0</v>
      </c>
      <c r="BL135" s="18" t="s">
        <v>267</v>
      </c>
      <c r="BM135" s="224" t="s">
        <v>2103</v>
      </c>
    </row>
    <row r="136" spans="2:65" s="1" customFormat="1" ht="16.5" customHeight="1">
      <c r="B136" s="40"/>
      <c r="C136" s="226" t="s">
        <v>29</v>
      </c>
      <c r="D136" s="226" t="s">
        <v>249</v>
      </c>
      <c r="E136" s="227" t="s">
        <v>2104</v>
      </c>
      <c r="F136" s="228" t="s">
        <v>2105</v>
      </c>
      <c r="G136" s="229" t="s">
        <v>205</v>
      </c>
      <c r="H136" s="230">
        <v>16</v>
      </c>
      <c r="I136" s="231"/>
      <c r="J136" s="232">
        <f>ROUND(I136*H136,2)</f>
        <v>0</v>
      </c>
      <c r="K136" s="228" t="s">
        <v>1406</v>
      </c>
      <c r="L136" s="233"/>
      <c r="M136" s="234" t="s">
        <v>32</v>
      </c>
      <c r="N136" s="235" t="s">
        <v>51</v>
      </c>
      <c r="O136" s="85"/>
      <c r="P136" s="222">
        <f>O136*H136</f>
        <v>0</v>
      </c>
      <c r="Q136" s="222">
        <v>0.0033</v>
      </c>
      <c r="R136" s="222">
        <f>Q136*H136</f>
        <v>0.0528</v>
      </c>
      <c r="S136" s="222">
        <v>0</v>
      </c>
      <c r="T136" s="223">
        <f>S136*H136</f>
        <v>0</v>
      </c>
      <c r="AR136" s="224" t="s">
        <v>378</v>
      </c>
      <c r="AT136" s="224" t="s">
        <v>249</v>
      </c>
      <c r="AU136" s="224" t="s">
        <v>136</v>
      </c>
      <c r="AY136" s="18" t="s">
        <v>194</v>
      </c>
      <c r="BE136" s="225">
        <f>IF(N136="základní",J136,0)</f>
        <v>0</v>
      </c>
      <c r="BF136" s="225">
        <f>IF(N136="snížená",J136,0)</f>
        <v>0</v>
      </c>
      <c r="BG136" s="225">
        <f>IF(N136="zákl. přenesená",J136,0)</f>
        <v>0</v>
      </c>
      <c r="BH136" s="225">
        <f>IF(N136="sníž. přenesená",J136,0)</f>
        <v>0</v>
      </c>
      <c r="BI136" s="225">
        <f>IF(N136="nulová",J136,0)</f>
        <v>0</v>
      </c>
      <c r="BJ136" s="18" t="s">
        <v>136</v>
      </c>
      <c r="BK136" s="225">
        <f>ROUND(I136*H136,2)</f>
        <v>0</v>
      </c>
      <c r="BL136" s="18" t="s">
        <v>267</v>
      </c>
      <c r="BM136" s="224" t="s">
        <v>2106</v>
      </c>
    </row>
    <row r="137" spans="2:65" s="1" customFormat="1" ht="24" customHeight="1">
      <c r="B137" s="40"/>
      <c r="C137" s="213" t="s">
        <v>426</v>
      </c>
      <c r="D137" s="213" t="s">
        <v>196</v>
      </c>
      <c r="E137" s="214" t="s">
        <v>2107</v>
      </c>
      <c r="F137" s="215" t="s">
        <v>2108</v>
      </c>
      <c r="G137" s="216" t="s">
        <v>205</v>
      </c>
      <c r="H137" s="217">
        <v>11</v>
      </c>
      <c r="I137" s="218"/>
      <c r="J137" s="219">
        <f>ROUND(I137*H137,2)</f>
        <v>0</v>
      </c>
      <c r="K137" s="215" t="s">
        <v>200</v>
      </c>
      <c r="L137" s="45"/>
      <c r="M137" s="220" t="s">
        <v>32</v>
      </c>
      <c r="N137" s="221" t="s">
        <v>51</v>
      </c>
      <c r="O137" s="85"/>
      <c r="P137" s="222">
        <f>O137*H137</f>
        <v>0</v>
      </c>
      <c r="Q137" s="222">
        <v>0</v>
      </c>
      <c r="R137" s="222">
        <f>Q137*H137</f>
        <v>0</v>
      </c>
      <c r="S137" s="222">
        <v>0</v>
      </c>
      <c r="T137" s="223">
        <f>S137*H137</f>
        <v>0</v>
      </c>
      <c r="AR137" s="224" t="s">
        <v>267</v>
      </c>
      <c r="AT137" s="224" t="s">
        <v>196</v>
      </c>
      <c r="AU137" s="224" t="s">
        <v>136</v>
      </c>
      <c r="AY137" s="18" t="s">
        <v>194</v>
      </c>
      <c r="BE137" s="225">
        <f>IF(N137="základní",J137,0)</f>
        <v>0</v>
      </c>
      <c r="BF137" s="225">
        <f>IF(N137="snížená",J137,0)</f>
        <v>0</v>
      </c>
      <c r="BG137" s="225">
        <f>IF(N137="zákl. přenesená",J137,0)</f>
        <v>0</v>
      </c>
      <c r="BH137" s="225">
        <f>IF(N137="sníž. přenesená",J137,0)</f>
        <v>0</v>
      </c>
      <c r="BI137" s="225">
        <f>IF(N137="nulová",J137,0)</f>
        <v>0</v>
      </c>
      <c r="BJ137" s="18" t="s">
        <v>136</v>
      </c>
      <c r="BK137" s="225">
        <f>ROUND(I137*H137,2)</f>
        <v>0</v>
      </c>
      <c r="BL137" s="18" t="s">
        <v>267</v>
      </c>
      <c r="BM137" s="224" t="s">
        <v>2109</v>
      </c>
    </row>
    <row r="138" spans="2:65" s="1" customFormat="1" ht="16.5" customHeight="1">
      <c r="B138" s="40"/>
      <c r="C138" s="226" t="s">
        <v>430</v>
      </c>
      <c r="D138" s="226" t="s">
        <v>249</v>
      </c>
      <c r="E138" s="227" t="s">
        <v>2110</v>
      </c>
      <c r="F138" s="228" t="s">
        <v>2111</v>
      </c>
      <c r="G138" s="229" t="s">
        <v>205</v>
      </c>
      <c r="H138" s="230">
        <v>11</v>
      </c>
      <c r="I138" s="231"/>
      <c r="J138" s="232">
        <f>ROUND(I138*H138,2)</f>
        <v>0</v>
      </c>
      <c r="K138" s="228" t="s">
        <v>32</v>
      </c>
      <c r="L138" s="233"/>
      <c r="M138" s="234" t="s">
        <v>32</v>
      </c>
      <c r="N138" s="235" t="s">
        <v>51</v>
      </c>
      <c r="O138" s="85"/>
      <c r="P138" s="222">
        <f>O138*H138</f>
        <v>0</v>
      </c>
      <c r="Q138" s="222">
        <v>0.0056</v>
      </c>
      <c r="R138" s="222">
        <f>Q138*H138</f>
        <v>0.0616</v>
      </c>
      <c r="S138" s="222">
        <v>0</v>
      </c>
      <c r="T138" s="223">
        <f>S138*H138</f>
        <v>0</v>
      </c>
      <c r="AR138" s="224" t="s">
        <v>378</v>
      </c>
      <c r="AT138" s="224" t="s">
        <v>249</v>
      </c>
      <c r="AU138" s="224" t="s">
        <v>136</v>
      </c>
      <c r="AY138" s="18" t="s">
        <v>194</v>
      </c>
      <c r="BE138" s="225">
        <f>IF(N138="základní",J138,0)</f>
        <v>0</v>
      </c>
      <c r="BF138" s="225">
        <f>IF(N138="snížená",J138,0)</f>
        <v>0</v>
      </c>
      <c r="BG138" s="225">
        <f>IF(N138="zákl. přenesená",J138,0)</f>
        <v>0</v>
      </c>
      <c r="BH138" s="225">
        <f>IF(N138="sníž. přenesená",J138,0)</f>
        <v>0</v>
      </c>
      <c r="BI138" s="225">
        <f>IF(N138="nulová",J138,0)</f>
        <v>0</v>
      </c>
      <c r="BJ138" s="18" t="s">
        <v>136</v>
      </c>
      <c r="BK138" s="225">
        <f>ROUND(I138*H138,2)</f>
        <v>0</v>
      </c>
      <c r="BL138" s="18" t="s">
        <v>267</v>
      </c>
      <c r="BM138" s="224" t="s">
        <v>2112</v>
      </c>
    </row>
    <row r="139" spans="2:65" s="1" customFormat="1" ht="24" customHeight="1">
      <c r="B139" s="40"/>
      <c r="C139" s="213" t="s">
        <v>434</v>
      </c>
      <c r="D139" s="213" t="s">
        <v>196</v>
      </c>
      <c r="E139" s="214" t="s">
        <v>2113</v>
      </c>
      <c r="F139" s="215" t="s">
        <v>2114</v>
      </c>
      <c r="G139" s="216" t="s">
        <v>205</v>
      </c>
      <c r="H139" s="217">
        <v>51</v>
      </c>
      <c r="I139" s="218"/>
      <c r="J139" s="219">
        <f>ROUND(I139*H139,2)</f>
        <v>0</v>
      </c>
      <c r="K139" s="215" t="s">
        <v>200</v>
      </c>
      <c r="L139" s="45"/>
      <c r="M139" s="220" t="s">
        <v>32</v>
      </c>
      <c r="N139" s="221" t="s">
        <v>51</v>
      </c>
      <c r="O139" s="85"/>
      <c r="P139" s="222">
        <f>O139*H139</f>
        <v>0</v>
      </c>
      <c r="Q139" s="222">
        <v>0</v>
      </c>
      <c r="R139" s="222">
        <f>Q139*H139</f>
        <v>0</v>
      </c>
      <c r="S139" s="222">
        <v>0</v>
      </c>
      <c r="T139" s="223">
        <f>S139*H139</f>
        <v>0</v>
      </c>
      <c r="AR139" s="224" t="s">
        <v>267</v>
      </c>
      <c r="AT139" s="224" t="s">
        <v>196</v>
      </c>
      <c r="AU139" s="224" t="s">
        <v>136</v>
      </c>
      <c r="AY139" s="18" t="s">
        <v>194</v>
      </c>
      <c r="BE139" s="225">
        <f>IF(N139="základní",J139,0)</f>
        <v>0</v>
      </c>
      <c r="BF139" s="225">
        <f>IF(N139="snížená",J139,0)</f>
        <v>0</v>
      </c>
      <c r="BG139" s="225">
        <f>IF(N139="zákl. přenesená",J139,0)</f>
        <v>0</v>
      </c>
      <c r="BH139" s="225">
        <f>IF(N139="sníž. přenesená",J139,0)</f>
        <v>0</v>
      </c>
      <c r="BI139" s="225">
        <f>IF(N139="nulová",J139,0)</f>
        <v>0</v>
      </c>
      <c r="BJ139" s="18" t="s">
        <v>136</v>
      </c>
      <c r="BK139" s="225">
        <f>ROUND(I139*H139,2)</f>
        <v>0</v>
      </c>
      <c r="BL139" s="18" t="s">
        <v>267</v>
      </c>
      <c r="BM139" s="224" t="s">
        <v>2115</v>
      </c>
    </row>
    <row r="140" spans="2:65" s="1" customFormat="1" ht="16.5" customHeight="1">
      <c r="B140" s="40"/>
      <c r="C140" s="226" t="s">
        <v>438</v>
      </c>
      <c r="D140" s="226" t="s">
        <v>249</v>
      </c>
      <c r="E140" s="227" t="s">
        <v>2116</v>
      </c>
      <c r="F140" s="228" t="s">
        <v>2117</v>
      </c>
      <c r="G140" s="229" t="s">
        <v>205</v>
      </c>
      <c r="H140" s="230">
        <v>51</v>
      </c>
      <c r="I140" s="231"/>
      <c r="J140" s="232">
        <f>ROUND(I140*H140,2)</f>
        <v>0</v>
      </c>
      <c r="K140" s="228" t="s">
        <v>1406</v>
      </c>
      <c r="L140" s="233"/>
      <c r="M140" s="234" t="s">
        <v>32</v>
      </c>
      <c r="N140" s="235" t="s">
        <v>51</v>
      </c>
      <c r="O140" s="85"/>
      <c r="P140" s="222">
        <f>O140*H140</f>
        <v>0</v>
      </c>
      <c r="Q140" s="222">
        <v>0.0081</v>
      </c>
      <c r="R140" s="222">
        <f>Q140*H140</f>
        <v>0.41309999999999997</v>
      </c>
      <c r="S140" s="222">
        <v>0</v>
      </c>
      <c r="T140" s="223">
        <f>S140*H140</f>
        <v>0</v>
      </c>
      <c r="AR140" s="224" t="s">
        <v>378</v>
      </c>
      <c r="AT140" s="224" t="s">
        <v>249</v>
      </c>
      <c r="AU140" s="224" t="s">
        <v>136</v>
      </c>
      <c r="AY140" s="18" t="s">
        <v>194</v>
      </c>
      <c r="BE140" s="225">
        <f>IF(N140="základní",J140,0)</f>
        <v>0</v>
      </c>
      <c r="BF140" s="225">
        <f>IF(N140="snížená",J140,0)</f>
        <v>0</v>
      </c>
      <c r="BG140" s="225">
        <f>IF(N140="zákl. přenesená",J140,0)</f>
        <v>0</v>
      </c>
      <c r="BH140" s="225">
        <f>IF(N140="sníž. přenesená",J140,0)</f>
        <v>0</v>
      </c>
      <c r="BI140" s="225">
        <f>IF(N140="nulová",J140,0)</f>
        <v>0</v>
      </c>
      <c r="BJ140" s="18" t="s">
        <v>136</v>
      </c>
      <c r="BK140" s="225">
        <f>ROUND(I140*H140,2)</f>
        <v>0</v>
      </c>
      <c r="BL140" s="18" t="s">
        <v>267</v>
      </c>
      <c r="BM140" s="224" t="s">
        <v>2118</v>
      </c>
    </row>
    <row r="141" spans="2:65" s="1" customFormat="1" ht="24" customHeight="1">
      <c r="B141" s="40"/>
      <c r="C141" s="213" t="s">
        <v>442</v>
      </c>
      <c r="D141" s="213" t="s">
        <v>196</v>
      </c>
      <c r="E141" s="214" t="s">
        <v>2119</v>
      </c>
      <c r="F141" s="215" t="s">
        <v>2120</v>
      </c>
      <c r="G141" s="216" t="s">
        <v>262</v>
      </c>
      <c r="H141" s="217">
        <v>20</v>
      </c>
      <c r="I141" s="218"/>
      <c r="J141" s="219">
        <f>ROUND(I141*H141,2)</f>
        <v>0</v>
      </c>
      <c r="K141" s="215" t="s">
        <v>200</v>
      </c>
      <c r="L141" s="45"/>
      <c r="M141" s="220" t="s">
        <v>32</v>
      </c>
      <c r="N141" s="221" t="s">
        <v>51</v>
      </c>
      <c r="O141" s="85"/>
      <c r="P141" s="222">
        <f>O141*H141</f>
        <v>0</v>
      </c>
      <c r="Q141" s="222">
        <v>0</v>
      </c>
      <c r="R141" s="222">
        <f>Q141*H141</f>
        <v>0</v>
      </c>
      <c r="S141" s="222">
        <v>0</v>
      </c>
      <c r="T141" s="223">
        <f>S141*H141</f>
        <v>0</v>
      </c>
      <c r="AR141" s="224" t="s">
        <v>267</v>
      </c>
      <c r="AT141" s="224" t="s">
        <v>196</v>
      </c>
      <c r="AU141" s="224" t="s">
        <v>136</v>
      </c>
      <c r="AY141" s="18" t="s">
        <v>194</v>
      </c>
      <c r="BE141" s="225">
        <f>IF(N141="základní",J141,0)</f>
        <v>0</v>
      </c>
      <c r="BF141" s="225">
        <f>IF(N141="snížená",J141,0)</f>
        <v>0</v>
      </c>
      <c r="BG141" s="225">
        <f>IF(N141="zákl. přenesená",J141,0)</f>
        <v>0</v>
      </c>
      <c r="BH141" s="225">
        <f>IF(N141="sníž. přenesená",J141,0)</f>
        <v>0</v>
      </c>
      <c r="BI141" s="225">
        <f>IF(N141="nulová",J141,0)</f>
        <v>0</v>
      </c>
      <c r="BJ141" s="18" t="s">
        <v>136</v>
      </c>
      <c r="BK141" s="225">
        <f>ROUND(I141*H141,2)</f>
        <v>0</v>
      </c>
      <c r="BL141" s="18" t="s">
        <v>267</v>
      </c>
      <c r="BM141" s="224" t="s">
        <v>2121</v>
      </c>
    </row>
    <row r="142" spans="2:65" s="1" customFormat="1" ht="16.5" customHeight="1">
      <c r="B142" s="40"/>
      <c r="C142" s="226" t="s">
        <v>446</v>
      </c>
      <c r="D142" s="226" t="s">
        <v>249</v>
      </c>
      <c r="E142" s="227" t="s">
        <v>2122</v>
      </c>
      <c r="F142" s="228" t="s">
        <v>2123</v>
      </c>
      <c r="G142" s="229" t="s">
        <v>249</v>
      </c>
      <c r="H142" s="230">
        <v>20</v>
      </c>
      <c r="I142" s="231"/>
      <c r="J142" s="232">
        <f>ROUND(I142*H142,2)</f>
        <v>0</v>
      </c>
      <c r="K142" s="228" t="s">
        <v>32</v>
      </c>
      <c r="L142" s="233"/>
      <c r="M142" s="234" t="s">
        <v>32</v>
      </c>
      <c r="N142" s="235" t="s">
        <v>51</v>
      </c>
      <c r="O142" s="85"/>
      <c r="P142" s="222">
        <f>O142*H142</f>
        <v>0</v>
      </c>
      <c r="Q142" s="222">
        <v>0</v>
      </c>
      <c r="R142" s="222">
        <f>Q142*H142</f>
        <v>0</v>
      </c>
      <c r="S142" s="222">
        <v>0</v>
      </c>
      <c r="T142" s="223">
        <f>S142*H142</f>
        <v>0</v>
      </c>
      <c r="AR142" s="224" t="s">
        <v>378</v>
      </c>
      <c r="AT142" s="224" t="s">
        <v>249</v>
      </c>
      <c r="AU142" s="224" t="s">
        <v>136</v>
      </c>
      <c r="AY142" s="18" t="s">
        <v>194</v>
      </c>
      <c r="BE142" s="225">
        <f>IF(N142="základní",J142,0)</f>
        <v>0</v>
      </c>
      <c r="BF142" s="225">
        <f>IF(N142="snížená",J142,0)</f>
        <v>0</v>
      </c>
      <c r="BG142" s="225">
        <f>IF(N142="zákl. přenesená",J142,0)</f>
        <v>0</v>
      </c>
      <c r="BH142" s="225">
        <f>IF(N142="sníž. přenesená",J142,0)</f>
        <v>0</v>
      </c>
      <c r="BI142" s="225">
        <f>IF(N142="nulová",J142,0)</f>
        <v>0</v>
      </c>
      <c r="BJ142" s="18" t="s">
        <v>136</v>
      </c>
      <c r="BK142" s="225">
        <f>ROUND(I142*H142,2)</f>
        <v>0</v>
      </c>
      <c r="BL142" s="18" t="s">
        <v>267</v>
      </c>
      <c r="BM142" s="224" t="s">
        <v>2124</v>
      </c>
    </row>
    <row r="143" spans="2:65" s="1" customFormat="1" ht="16.5" customHeight="1">
      <c r="B143" s="40"/>
      <c r="C143" s="213" t="s">
        <v>450</v>
      </c>
      <c r="D143" s="213" t="s">
        <v>196</v>
      </c>
      <c r="E143" s="214" t="s">
        <v>2125</v>
      </c>
      <c r="F143" s="215" t="s">
        <v>2126</v>
      </c>
      <c r="G143" s="216" t="s">
        <v>205</v>
      </c>
      <c r="H143" s="217">
        <v>10</v>
      </c>
      <c r="I143" s="218"/>
      <c r="J143" s="219">
        <f>ROUND(I143*H143,2)</f>
        <v>0</v>
      </c>
      <c r="K143" s="215" t="s">
        <v>200</v>
      </c>
      <c r="L143" s="45"/>
      <c r="M143" s="220" t="s">
        <v>32</v>
      </c>
      <c r="N143" s="221" t="s">
        <v>51</v>
      </c>
      <c r="O143" s="85"/>
      <c r="P143" s="222">
        <f>O143*H143</f>
        <v>0</v>
      </c>
      <c r="Q143" s="222">
        <v>0</v>
      </c>
      <c r="R143" s="222">
        <f>Q143*H143</f>
        <v>0</v>
      </c>
      <c r="S143" s="222">
        <v>0</v>
      </c>
      <c r="T143" s="223">
        <f>S143*H143</f>
        <v>0</v>
      </c>
      <c r="AR143" s="224" t="s">
        <v>267</v>
      </c>
      <c r="AT143" s="224" t="s">
        <v>196</v>
      </c>
      <c r="AU143" s="224" t="s">
        <v>136</v>
      </c>
      <c r="AY143" s="18" t="s">
        <v>194</v>
      </c>
      <c r="BE143" s="225">
        <f>IF(N143="základní",J143,0)</f>
        <v>0</v>
      </c>
      <c r="BF143" s="225">
        <f>IF(N143="snížená",J143,0)</f>
        <v>0</v>
      </c>
      <c r="BG143" s="225">
        <f>IF(N143="zákl. přenesená",J143,0)</f>
        <v>0</v>
      </c>
      <c r="BH143" s="225">
        <f>IF(N143="sníž. přenesená",J143,0)</f>
        <v>0</v>
      </c>
      <c r="BI143" s="225">
        <f>IF(N143="nulová",J143,0)</f>
        <v>0</v>
      </c>
      <c r="BJ143" s="18" t="s">
        <v>136</v>
      </c>
      <c r="BK143" s="225">
        <f>ROUND(I143*H143,2)</f>
        <v>0</v>
      </c>
      <c r="BL143" s="18" t="s">
        <v>267</v>
      </c>
      <c r="BM143" s="224" t="s">
        <v>2127</v>
      </c>
    </row>
    <row r="144" spans="2:65" s="1" customFormat="1" ht="16.5" customHeight="1">
      <c r="B144" s="40"/>
      <c r="C144" s="226" t="s">
        <v>458</v>
      </c>
      <c r="D144" s="226" t="s">
        <v>249</v>
      </c>
      <c r="E144" s="227" t="s">
        <v>2128</v>
      </c>
      <c r="F144" s="228" t="s">
        <v>2129</v>
      </c>
      <c r="G144" s="229" t="s">
        <v>205</v>
      </c>
      <c r="H144" s="230">
        <v>10</v>
      </c>
      <c r="I144" s="231"/>
      <c r="J144" s="232">
        <f>ROUND(I144*H144,2)</f>
        <v>0</v>
      </c>
      <c r="K144" s="228" t="s">
        <v>200</v>
      </c>
      <c r="L144" s="233"/>
      <c r="M144" s="234" t="s">
        <v>32</v>
      </c>
      <c r="N144" s="235" t="s">
        <v>51</v>
      </c>
      <c r="O144" s="85"/>
      <c r="P144" s="222">
        <f>O144*H144</f>
        <v>0</v>
      </c>
      <c r="Q144" s="222">
        <v>0.00016</v>
      </c>
      <c r="R144" s="222">
        <f>Q144*H144</f>
        <v>0.0016</v>
      </c>
      <c r="S144" s="222">
        <v>0</v>
      </c>
      <c r="T144" s="223">
        <f>S144*H144</f>
        <v>0</v>
      </c>
      <c r="AR144" s="224" t="s">
        <v>378</v>
      </c>
      <c r="AT144" s="224" t="s">
        <v>249</v>
      </c>
      <c r="AU144" s="224" t="s">
        <v>136</v>
      </c>
      <c r="AY144" s="18" t="s">
        <v>194</v>
      </c>
      <c r="BE144" s="225">
        <f>IF(N144="základní",J144,0)</f>
        <v>0</v>
      </c>
      <c r="BF144" s="225">
        <f>IF(N144="snížená",J144,0)</f>
        <v>0</v>
      </c>
      <c r="BG144" s="225">
        <f>IF(N144="zákl. přenesená",J144,0)</f>
        <v>0</v>
      </c>
      <c r="BH144" s="225">
        <f>IF(N144="sníž. přenesená",J144,0)</f>
        <v>0</v>
      </c>
      <c r="BI144" s="225">
        <f>IF(N144="nulová",J144,0)</f>
        <v>0</v>
      </c>
      <c r="BJ144" s="18" t="s">
        <v>136</v>
      </c>
      <c r="BK144" s="225">
        <f>ROUND(I144*H144,2)</f>
        <v>0</v>
      </c>
      <c r="BL144" s="18" t="s">
        <v>267</v>
      </c>
      <c r="BM144" s="224" t="s">
        <v>2130</v>
      </c>
    </row>
    <row r="145" spans="2:65" s="1" customFormat="1" ht="24" customHeight="1">
      <c r="B145" s="40"/>
      <c r="C145" s="213" t="s">
        <v>461</v>
      </c>
      <c r="D145" s="213" t="s">
        <v>196</v>
      </c>
      <c r="E145" s="214" t="s">
        <v>2131</v>
      </c>
      <c r="F145" s="215" t="s">
        <v>2132</v>
      </c>
      <c r="G145" s="216" t="s">
        <v>205</v>
      </c>
      <c r="H145" s="217">
        <v>1</v>
      </c>
      <c r="I145" s="218"/>
      <c r="J145" s="219">
        <f>ROUND(I145*H145,2)</f>
        <v>0</v>
      </c>
      <c r="K145" s="215" t="s">
        <v>200</v>
      </c>
      <c r="L145" s="45"/>
      <c r="M145" s="220" t="s">
        <v>32</v>
      </c>
      <c r="N145" s="221" t="s">
        <v>51</v>
      </c>
      <c r="O145" s="85"/>
      <c r="P145" s="222">
        <f>O145*H145</f>
        <v>0</v>
      </c>
      <c r="Q145" s="222">
        <v>0</v>
      </c>
      <c r="R145" s="222">
        <f>Q145*H145</f>
        <v>0</v>
      </c>
      <c r="S145" s="222">
        <v>0</v>
      </c>
      <c r="T145" s="223">
        <f>S145*H145</f>
        <v>0</v>
      </c>
      <c r="AR145" s="224" t="s">
        <v>267</v>
      </c>
      <c r="AT145" s="224" t="s">
        <v>196</v>
      </c>
      <c r="AU145" s="224" t="s">
        <v>136</v>
      </c>
      <c r="AY145" s="18" t="s">
        <v>194</v>
      </c>
      <c r="BE145" s="225">
        <f>IF(N145="základní",J145,0)</f>
        <v>0</v>
      </c>
      <c r="BF145" s="225">
        <f>IF(N145="snížená",J145,0)</f>
        <v>0</v>
      </c>
      <c r="BG145" s="225">
        <f>IF(N145="zákl. přenesená",J145,0)</f>
        <v>0</v>
      </c>
      <c r="BH145" s="225">
        <f>IF(N145="sníž. přenesená",J145,0)</f>
        <v>0</v>
      </c>
      <c r="BI145" s="225">
        <f>IF(N145="nulová",J145,0)</f>
        <v>0</v>
      </c>
      <c r="BJ145" s="18" t="s">
        <v>136</v>
      </c>
      <c r="BK145" s="225">
        <f>ROUND(I145*H145,2)</f>
        <v>0</v>
      </c>
      <c r="BL145" s="18" t="s">
        <v>267</v>
      </c>
      <c r="BM145" s="224" t="s">
        <v>2133</v>
      </c>
    </row>
    <row r="146" spans="2:65" s="1" customFormat="1" ht="16.5" customHeight="1">
      <c r="B146" s="40"/>
      <c r="C146" s="213" t="s">
        <v>468</v>
      </c>
      <c r="D146" s="213" t="s">
        <v>196</v>
      </c>
      <c r="E146" s="214" t="s">
        <v>2134</v>
      </c>
      <c r="F146" s="215" t="s">
        <v>2135</v>
      </c>
      <c r="G146" s="216" t="s">
        <v>360</v>
      </c>
      <c r="H146" s="217">
        <v>1</v>
      </c>
      <c r="I146" s="218"/>
      <c r="J146" s="219">
        <f>ROUND(I146*H146,2)</f>
        <v>0</v>
      </c>
      <c r="K146" s="215" t="s">
        <v>200</v>
      </c>
      <c r="L146" s="45"/>
      <c r="M146" s="220" t="s">
        <v>32</v>
      </c>
      <c r="N146" s="221" t="s">
        <v>51</v>
      </c>
      <c r="O146" s="85"/>
      <c r="P146" s="222">
        <f>O146*H146</f>
        <v>0</v>
      </c>
      <c r="Q146" s="222">
        <v>0</v>
      </c>
      <c r="R146" s="222">
        <f>Q146*H146</f>
        <v>0</v>
      </c>
      <c r="S146" s="222">
        <v>0</v>
      </c>
      <c r="T146" s="223">
        <f>S146*H146</f>
        <v>0</v>
      </c>
      <c r="AR146" s="224" t="s">
        <v>267</v>
      </c>
      <c r="AT146" s="224" t="s">
        <v>196</v>
      </c>
      <c r="AU146" s="224" t="s">
        <v>136</v>
      </c>
      <c r="AY146" s="18" t="s">
        <v>194</v>
      </c>
      <c r="BE146" s="225">
        <f>IF(N146="základní",J146,0)</f>
        <v>0</v>
      </c>
      <c r="BF146" s="225">
        <f>IF(N146="snížená",J146,0)</f>
        <v>0</v>
      </c>
      <c r="BG146" s="225">
        <f>IF(N146="zákl. přenesená",J146,0)</f>
        <v>0</v>
      </c>
      <c r="BH146" s="225">
        <f>IF(N146="sníž. přenesená",J146,0)</f>
        <v>0</v>
      </c>
      <c r="BI146" s="225">
        <f>IF(N146="nulová",J146,0)</f>
        <v>0</v>
      </c>
      <c r="BJ146" s="18" t="s">
        <v>136</v>
      </c>
      <c r="BK146" s="225">
        <f>ROUND(I146*H146,2)</f>
        <v>0</v>
      </c>
      <c r="BL146" s="18" t="s">
        <v>267</v>
      </c>
      <c r="BM146" s="224" t="s">
        <v>2136</v>
      </c>
    </row>
    <row r="147" spans="2:65" s="1" customFormat="1" ht="24" customHeight="1">
      <c r="B147" s="40"/>
      <c r="C147" s="213" t="s">
        <v>473</v>
      </c>
      <c r="D147" s="213" t="s">
        <v>196</v>
      </c>
      <c r="E147" s="214" t="s">
        <v>2137</v>
      </c>
      <c r="F147" s="215" t="s">
        <v>2138</v>
      </c>
      <c r="G147" s="216" t="s">
        <v>242</v>
      </c>
      <c r="H147" s="217">
        <v>0.734</v>
      </c>
      <c r="I147" s="218"/>
      <c r="J147" s="219">
        <f>ROUND(I147*H147,2)</f>
        <v>0</v>
      </c>
      <c r="K147" s="215" t="s">
        <v>200</v>
      </c>
      <c r="L147" s="45"/>
      <c r="M147" s="220" t="s">
        <v>32</v>
      </c>
      <c r="N147" s="221" t="s">
        <v>51</v>
      </c>
      <c r="O147" s="85"/>
      <c r="P147" s="222">
        <f>O147*H147</f>
        <v>0</v>
      </c>
      <c r="Q147" s="222">
        <v>0</v>
      </c>
      <c r="R147" s="222">
        <f>Q147*H147</f>
        <v>0</v>
      </c>
      <c r="S147" s="222">
        <v>0</v>
      </c>
      <c r="T147" s="223">
        <f>S147*H147</f>
        <v>0</v>
      </c>
      <c r="AR147" s="224" t="s">
        <v>267</v>
      </c>
      <c r="AT147" s="224" t="s">
        <v>196</v>
      </c>
      <c r="AU147" s="224" t="s">
        <v>136</v>
      </c>
      <c r="AY147" s="18" t="s">
        <v>194</v>
      </c>
      <c r="BE147" s="225">
        <f>IF(N147="základní",J147,0)</f>
        <v>0</v>
      </c>
      <c r="BF147" s="225">
        <f>IF(N147="snížená",J147,0)</f>
        <v>0</v>
      </c>
      <c r="BG147" s="225">
        <f>IF(N147="zákl. přenesená",J147,0)</f>
        <v>0</v>
      </c>
      <c r="BH147" s="225">
        <f>IF(N147="sníž. přenesená",J147,0)</f>
        <v>0</v>
      </c>
      <c r="BI147" s="225">
        <f>IF(N147="nulová",J147,0)</f>
        <v>0</v>
      </c>
      <c r="BJ147" s="18" t="s">
        <v>136</v>
      </c>
      <c r="BK147" s="225">
        <f>ROUND(I147*H147,2)</f>
        <v>0</v>
      </c>
      <c r="BL147" s="18" t="s">
        <v>267</v>
      </c>
      <c r="BM147" s="224" t="s">
        <v>2139</v>
      </c>
    </row>
    <row r="148" spans="2:63" s="11" customFormat="1" ht="22.8" customHeight="1">
      <c r="B148" s="197"/>
      <c r="C148" s="198"/>
      <c r="D148" s="199" t="s">
        <v>78</v>
      </c>
      <c r="E148" s="211" t="s">
        <v>2140</v>
      </c>
      <c r="F148" s="211" t="s">
        <v>2141</v>
      </c>
      <c r="G148" s="198"/>
      <c r="H148" s="198"/>
      <c r="I148" s="201"/>
      <c r="J148" s="212">
        <f>BK148</f>
        <v>0</v>
      </c>
      <c r="K148" s="198"/>
      <c r="L148" s="203"/>
      <c r="M148" s="204"/>
      <c r="N148" s="205"/>
      <c r="O148" s="205"/>
      <c r="P148" s="206">
        <f>SUM(P149:P152)</f>
        <v>0</v>
      </c>
      <c r="Q148" s="205"/>
      <c r="R148" s="206">
        <f>SUM(R149:R152)</f>
        <v>0.00132</v>
      </c>
      <c r="S148" s="205"/>
      <c r="T148" s="207">
        <f>SUM(T149:T152)</f>
        <v>0</v>
      </c>
      <c r="AR148" s="208" t="s">
        <v>136</v>
      </c>
      <c r="AT148" s="209" t="s">
        <v>78</v>
      </c>
      <c r="AU148" s="209" t="s">
        <v>21</v>
      </c>
      <c r="AY148" s="208" t="s">
        <v>194</v>
      </c>
      <c r="BK148" s="210">
        <f>SUM(BK149:BK152)</f>
        <v>0</v>
      </c>
    </row>
    <row r="149" spans="2:65" s="1" customFormat="1" ht="24" customHeight="1">
      <c r="B149" s="40"/>
      <c r="C149" s="213" t="s">
        <v>478</v>
      </c>
      <c r="D149" s="213" t="s">
        <v>196</v>
      </c>
      <c r="E149" s="214" t="s">
        <v>2142</v>
      </c>
      <c r="F149" s="215" t="s">
        <v>2143</v>
      </c>
      <c r="G149" s="216" t="s">
        <v>205</v>
      </c>
      <c r="H149" s="217">
        <v>11</v>
      </c>
      <c r="I149" s="218"/>
      <c r="J149" s="219">
        <f>ROUND(I149*H149,2)</f>
        <v>0</v>
      </c>
      <c r="K149" s="215" t="s">
        <v>200</v>
      </c>
      <c r="L149" s="45"/>
      <c r="M149" s="220" t="s">
        <v>32</v>
      </c>
      <c r="N149" s="221" t="s">
        <v>51</v>
      </c>
      <c r="O149" s="85"/>
      <c r="P149" s="222">
        <f>O149*H149</f>
        <v>0</v>
      </c>
      <c r="Q149" s="222">
        <v>0</v>
      </c>
      <c r="R149" s="222">
        <f>Q149*H149</f>
        <v>0</v>
      </c>
      <c r="S149" s="222">
        <v>0</v>
      </c>
      <c r="T149" s="223">
        <f>S149*H149</f>
        <v>0</v>
      </c>
      <c r="AR149" s="224" t="s">
        <v>267</v>
      </c>
      <c r="AT149" s="224" t="s">
        <v>196</v>
      </c>
      <c r="AU149" s="224" t="s">
        <v>136</v>
      </c>
      <c r="AY149" s="18" t="s">
        <v>194</v>
      </c>
      <c r="BE149" s="225">
        <f>IF(N149="základní",J149,0)</f>
        <v>0</v>
      </c>
      <c r="BF149" s="225">
        <f>IF(N149="snížená",J149,0)</f>
        <v>0</v>
      </c>
      <c r="BG149" s="225">
        <f>IF(N149="zákl. přenesená",J149,0)</f>
        <v>0</v>
      </c>
      <c r="BH149" s="225">
        <f>IF(N149="sníž. přenesená",J149,0)</f>
        <v>0</v>
      </c>
      <c r="BI149" s="225">
        <f>IF(N149="nulová",J149,0)</f>
        <v>0</v>
      </c>
      <c r="BJ149" s="18" t="s">
        <v>136</v>
      </c>
      <c r="BK149" s="225">
        <f>ROUND(I149*H149,2)</f>
        <v>0</v>
      </c>
      <c r="BL149" s="18" t="s">
        <v>267</v>
      </c>
      <c r="BM149" s="224" t="s">
        <v>2144</v>
      </c>
    </row>
    <row r="150" spans="2:65" s="1" customFormat="1" ht="16.5" customHeight="1">
      <c r="B150" s="40"/>
      <c r="C150" s="226" t="s">
        <v>482</v>
      </c>
      <c r="D150" s="226" t="s">
        <v>249</v>
      </c>
      <c r="E150" s="227" t="s">
        <v>2145</v>
      </c>
      <c r="F150" s="228" t="s">
        <v>2146</v>
      </c>
      <c r="G150" s="229" t="s">
        <v>205</v>
      </c>
      <c r="H150" s="230">
        <v>11</v>
      </c>
      <c r="I150" s="231"/>
      <c r="J150" s="232">
        <f>ROUND(I150*H150,2)</f>
        <v>0</v>
      </c>
      <c r="K150" s="228" t="s">
        <v>200</v>
      </c>
      <c r="L150" s="233"/>
      <c r="M150" s="234" t="s">
        <v>32</v>
      </c>
      <c r="N150" s="235" t="s">
        <v>51</v>
      </c>
      <c r="O150" s="85"/>
      <c r="P150" s="222">
        <f>O150*H150</f>
        <v>0</v>
      </c>
      <c r="Q150" s="222">
        <v>2E-05</v>
      </c>
      <c r="R150" s="222">
        <f>Q150*H150</f>
        <v>0.00022</v>
      </c>
      <c r="S150" s="222">
        <v>0</v>
      </c>
      <c r="T150" s="223">
        <f>S150*H150</f>
        <v>0</v>
      </c>
      <c r="AR150" s="224" t="s">
        <v>378</v>
      </c>
      <c r="AT150" s="224" t="s">
        <v>249</v>
      </c>
      <c r="AU150" s="224" t="s">
        <v>136</v>
      </c>
      <c r="AY150" s="18" t="s">
        <v>194</v>
      </c>
      <c r="BE150" s="225">
        <f>IF(N150="základní",J150,0)</f>
        <v>0</v>
      </c>
      <c r="BF150" s="225">
        <f>IF(N150="snížená",J150,0)</f>
        <v>0</v>
      </c>
      <c r="BG150" s="225">
        <f>IF(N150="zákl. přenesená",J150,0)</f>
        <v>0</v>
      </c>
      <c r="BH150" s="225">
        <f>IF(N150="sníž. přenesená",J150,0)</f>
        <v>0</v>
      </c>
      <c r="BI150" s="225">
        <f>IF(N150="nulová",J150,0)</f>
        <v>0</v>
      </c>
      <c r="BJ150" s="18" t="s">
        <v>136</v>
      </c>
      <c r="BK150" s="225">
        <f>ROUND(I150*H150,2)</f>
        <v>0</v>
      </c>
      <c r="BL150" s="18" t="s">
        <v>267</v>
      </c>
      <c r="BM150" s="224" t="s">
        <v>2147</v>
      </c>
    </row>
    <row r="151" spans="2:65" s="1" customFormat="1" ht="24" customHeight="1">
      <c r="B151" s="40"/>
      <c r="C151" s="213" t="s">
        <v>486</v>
      </c>
      <c r="D151" s="213" t="s">
        <v>196</v>
      </c>
      <c r="E151" s="214" t="s">
        <v>2148</v>
      </c>
      <c r="F151" s="215" t="s">
        <v>2149</v>
      </c>
      <c r="G151" s="216" t="s">
        <v>205</v>
      </c>
      <c r="H151" s="217">
        <v>22</v>
      </c>
      <c r="I151" s="218"/>
      <c r="J151" s="219">
        <f>ROUND(I151*H151,2)</f>
        <v>0</v>
      </c>
      <c r="K151" s="215" t="s">
        <v>200</v>
      </c>
      <c r="L151" s="45"/>
      <c r="M151" s="220" t="s">
        <v>32</v>
      </c>
      <c r="N151" s="221" t="s">
        <v>51</v>
      </c>
      <c r="O151" s="85"/>
      <c r="P151" s="222">
        <f>O151*H151</f>
        <v>0</v>
      </c>
      <c r="Q151" s="222">
        <v>0</v>
      </c>
      <c r="R151" s="222">
        <f>Q151*H151</f>
        <v>0</v>
      </c>
      <c r="S151" s="222">
        <v>0</v>
      </c>
      <c r="T151" s="223">
        <f>S151*H151</f>
        <v>0</v>
      </c>
      <c r="AR151" s="224" t="s">
        <v>267</v>
      </c>
      <c r="AT151" s="224" t="s">
        <v>196</v>
      </c>
      <c r="AU151" s="224" t="s">
        <v>136</v>
      </c>
      <c r="AY151" s="18" t="s">
        <v>194</v>
      </c>
      <c r="BE151" s="225">
        <f>IF(N151="základní",J151,0)</f>
        <v>0</v>
      </c>
      <c r="BF151" s="225">
        <f>IF(N151="snížená",J151,0)</f>
        <v>0</v>
      </c>
      <c r="BG151" s="225">
        <f>IF(N151="zákl. přenesená",J151,0)</f>
        <v>0</v>
      </c>
      <c r="BH151" s="225">
        <f>IF(N151="sníž. přenesená",J151,0)</f>
        <v>0</v>
      </c>
      <c r="BI151" s="225">
        <f>IF(N151="nulová",J151,0)</f>
        <v>0</v>
      </c>
      <c r="BJ151" s="18" t="s">
        <v>136</v>
      </c>
      <c r="BK151" s="225">
        <f>ROUND(I151*H151,2)</f>
        <v>0</v>
      </c>
      <c r="BL151" s="18" t="s">
        <v>267</v>
      </c>
      <c r="BM151" s="224" t="s">
        <v>2150</v>
      </c>
    </row>
    <row r="152" spans="2:65" s="1" customFormat="1" ht="16.5" customHeight="1">
      <c r="B152" s="40"/>
      <c r="C152" s="226" t="s">
        <v>490</v>
      </c>
      <c r="D152" s="226" t="s">
        <v>249</v>
      </c>
      <c r="E152" s="227" t="s">
        <v>2151</v>
      </c>
      <c r="F152" s="228" t="s">
        <v>2152</v>
      </c>
      <c r="G152" s="229" t="s">
        <v>205</v>
      </c>
      <c r="H152" s="230">
        <v>22</v>
      </c>
      <c r="I152" s="231"/>
      <c r="J152" s="232">
        <f>ROUND(I152*H152,2)</f>
        <v>0</v>
      </c>
      <c r="K152" s="228" t="s">
        <v>200</v>
      </c>
      <c r="L152" s="233"/>
      <c r="M152" s="288" t="s">
        <v>32</v>
      </c>
      <c r="N152" s="289" t="s">
        <v>51</v>
      </c>
      <c r="O152" s="284"/>
      <c r="P152" s="285">
        <f>O152*H152</f>
        <v>0</v>
      </c>
      <c r="Q152" s="285">
        <v>5E-05</v>
      </c>
      <c r="R152" s="285">
        <f>Q152*H152</f>
        <v>0.0011</v>
      </c>
      <c r="S152" s="285">
        <v>0</v>
      </c>
      <c r="T152" s="286">
        <f>S152*H152</f>
        <v>0</v>
      </c>
      <c r="AR152" s="224" t="s">
        <v>378</v>
      </c>
      <c r="AT152" s="224" t="s">
        <v>249</v>
      </c>
      <c r="AU152" s="224" t="s">
        <v>136</v>
      </c>
      <c r="AY152" s="18" t="s">
        <v>194</v>
      </c>
      <c r="BE152" s="225">
        <f>IF(N152="základní",J152,0)</f>
        <v>0</v>
      </c>
      <c r="BF152" s="225">
        <f>IF(N152="snížená",J152,0)</f>
        <v>0</v>
      </c>
      <c r="BG152" s="225">
        <f>IF(N152="zákl. přenesená",J152,0)</f>
        <v>0</v>
      </c>
      <c r="BH152" s="225">
        <f>IF(N152="sníž. přenesená",J152,0)</f>
        <v>0</v>
      </c>
      <c r="BI152" s="225">
        <f>IF(N152="nulová",J152,0)</f>
        <v>0</v>
      </c>
      <c r="BJ152" s="18" t="s">
        <v>136</v>
      </c>
      <c r="BK152" s="225">
        <f>ROUND(I152*H152,2)</f>
        <v>0</v>
      </c>
      <c r="BL152" s="18" t="s">
        <v>267</v>
      </c>
      <c r="BM152" s="224" t="s">
        <v>2153</v>
      </c>
    </row>
    <row r="153" spans="2:12" s="1" customFormat="1" ht="6.95" customHeight="1">
      <c r="B153" s="60"/>
      <c r="C153" s="61"/>
      <c r="D153" s="61"/>
      <c r="E153" s="61"/>
      <c r="F153" s="61"/>
      <c r="G153" s="61"/>
      <c r="H153" s="61"/>
      <c r="I153" s="163"/>
      <c r="J153" s="61"/>
      <c r="K153" s="61"/>
      <c r="L153" s="45"/>
    </row>
  </sheetData>
  <sheetProtection password="CC35" sheet="1" objects="1" scenarios="1" formatColumns="0" formatRows="0" autoFilter="0"/>
  <autoFilter ref="C84:K15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1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103</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2154</v>
      </c>
      <c r="F9" s="1"/>
      <c r="G9" s="1"/>
      <c r="H9" s="1"/>
      <c r="I9" s="137"/>
      <c r="L9" s="45"/>
    </row>
    <row r="10" spans="2:12" s="1" customFormat="1" ht="12">
      <c r="B10" s="45"/>
      <c r="I10" s="137"/>
      <c r="L10" s="45"/>
    </row>
    <row r="11" spans="2:12" s="1" customFormat="1" ht="12" customHeight="1">
      <c r="B11" s="45"/>
      <c r="D11" s="135" t="s">
        <v>18</v>
      </c>
      <c r="F11" s="139" t="s">
        <v>100</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ROUND(J82,2)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ROUND((SUM(BE82:BE110)),2)</f>
        <v>0</v>
      </c>
      <c r="I33" s="152">
        <v>0.21</v>
      </c>
      <c r="J33" s="151">
        <f>ROUND(((SUM(BE82:BE110))*I33),2)</f>
        <v>0</v>
      </c>
      <c r="L33" s="45"/>
    </row>
    <row r="34" spans="2:12" s="1" customFormat="1" ht="14.4" customHeight="1">
      <c r="B34" s="45"/>
      <c r="E34" s="135" t="s">
        <v>51</v>
      </c>
      <c r="F34" s="151">
        <f>ROUND((SUM(BF82:BF110)),2)</f>
        <v>0</v>
      </c>
      <c r="I34" s="152">
        <v>0.15</v>
      </c>
      <c r="J34" s="151">
        <f>ROUND(((SUM(BF82:BF110))*I34),2)</f>
        <v>0</v>
      </c>
      <c r="L34" s="45"/>
    </row>
    <row r="35" spans="2:12" s="1" customFormat="1" ht="14.4" customHeight="1" hidden="1">
      <c r="B35" s="45"/>
      <c r="E35" s="135" t="s">
        <v>52</v>
      </c>
      <c r="F35" s="151">
        <f>ROUND((SUM(BG82:BG110)),2)</f>
        <v>0</v>
      </c>
      <c r="I35" s="152">
        <v>0.21</v>
      </c>
      <c r="J35" s="151">
        <f>0</f>
        <v>0</v>
      </c>
      <c r="L35" s="45"/>
    </row>
    <row r="36" spans="2:12" s="1" customFormat="1" ht="14.4" customHeight="1" hidden="1">
      <c r="B36" s="45"/>
      <c r="E36" s="135" t="s">
        <v>53</v>
      </c>
      <c r="F36" s="151">
        <f>ROUND((SUM(BH82:BH110)),2)</f>
        <v>0</v>
      </c>
      <c r="I36" s="152">
        <v>0.15</v>
      </c>
      <c r="J36" s="151">
        <f>0</f>
        <v>0</v>
      </c>
      <c r="L36" s="45"/>
    </row>
    <row r="37" spans="2:12" s="1" customFormat="1" ht="14.4" customHeight="1" hidden="1">
      <c r="B37" s="45"/>
      <c r="E37" s="135" t="s">
        <v>54</v>
      </c>
      <c r="F37" s="151">
        <f>ROUND((SUM(BI82:BI110)),2)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01_D.1.4.4 - Ochrana před bleskem - hromosvod</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J82</f>
        <v>0</v>
      </c>
      <c r="K59" s="41"/>
      <c r="L59" s="45"/>
      <c r="AU59" s="18" t="s">
        <v>151</v>
      </c>
    </row>
    <row r="60" spans="2:12" s="8" customFormat="1" ht="24.95" customHeight="1">
      <c r="B60" s="173"/>
      <c r="C60" s="174"/>
      <c r="D60" s="175" t="s">
        <v>162</v>
      </c>
      <c r="E60" s="176"/>
      <c r="F60" s="176"/>
      <c r="G60" s="176"/>
      <c r="H60" s="176"/>
      <c r="I60" s="177"/>
      <c r="J60" s="178">
        <f>J83</f>
        <v>0</v>
      </c>
      <c r="K60" s="174"/>
      <c r="L60" s="179"/>
    </row>
    <row r="61" spans="2:12" s="9" customFormat="1" ht="19.9" customHeight="1">
      <c r="B61" s="180"/>
      <c r="C61" s="181"/>
      <c r="D61" s="182" t="s">
        <v>1976</v>
      </c>
      <c r="E61" s="183"/>
      <c r="F61" s="183"/>
      <c r="G61" s="183"/>
      <c r="H61" s="183"/>
      <c r="I61" s="184"/>
      <c r="J61" s="185">
        <f>J84</f>
        <v>0</v>
      </c>
      <c r="K61" s="181"/>
      <c r="L61" s="186"/>
    </row>
    <row r="62" spans="2:12" s="9" customFormat="1" ht="19.9" customHeight="1">
      <c r="B62" s="180"/>
      <c r="C62" s="181"/>
      <c r="D62" s="182" t="s">
        <v>2155</v>
      </c>
      <c r="E62" s="183"/>
      <c r="F62" s="183"/>
      <c r="G62" s="183"/>
      <c r="H62" s="183"/>
      <c r="I62" s="184"/>
      <c r="J62" s="185">
        <f>J97</f>
        <v>0</v>
      </c>
      <c r="K62" s="181"/>
      <c r="L62" s="186"/>
    </row>
    <row r="63" spans="2:12" s="1" customFormat="1" ht="21.8" customHeight="1">
      <c r="B63" s="40"/>
      <c r="C63" s="41"/>
      <c r="D63" s="41"/>
      <c r="E63" s="41"/>
      <c r="F63" s="41"/>
      <c r="G63" s="41"/>
      <c r="H63" s="41"/>
      <c r="I63" s="137"/>
      <c r="J63" s="41"/>
      <c r="K63" s="41"/>
      <c r="L63" s="45"/>
    </row>
    <row r="64" spans="2:12" s="1" customFormat="1" ht="6.95" customHeight="1">
      <c r="B64" s="60"/>
      <c r="C64" s="61"/>
      <c r="D64" s="61"/>
      <c r="E64" s="61"/>
      <c r="F64" s="61"/>
      <c r="G64" s="61"/>
      <c r="H64" s="61"/>
      <c r="I64" s="163"/>
      <c r="J64" s="61"/>
      <c r="K64" s="61"/>
      <c r="L64" s="45"/>
    </row>
    <row r="68" spans="2:12" s="1" customFormat="1" ht="6.95" customHeight="1">
      <c r="B68" s="62"/>
      <c r="C68" s="63"/>
      <c r="D68" s="63"/>
      <c r="E68" s="63"/>
      <c r="F68" s="63"/>
      <c r="G68" s="63"/>
      <c r="H68" s="63"/>
      <c r="I68" s="166"/>
      <c r="J68" s="63"/>
      <c r="K68" s="63"/>
      <c r="L68" s="45"/>
    </row>
    <row r="69" spans="2:12" s="1" customFormat="1" ht="24.95" customHeight="1">
      <c r="B69" s="40"/>
      <c r="C69" s="24" t="s">
        <v>179</v>
      </c>
      <c r="D69" s="41"/>
      <c r="E69" s="41"/>
      <c r="F69" s="41"/>
      <c r="G69" s="41"/>
      <c r="H69" s="41"/>
      <c r="I69" s="137"/>
      <c r="J69" s="41"/>
      <c r="K69" s="41"/>
      <c r="L69" s="45"/>
    </row>
    <row r="70" spans="2:12" s="1" customFormat="1" ht="6.95" customHeight="1">
      <c r="B70" s="40"/>
      <c r="C70" s="41"/>
      <c r="D70" s="41"/>
      <c r="E70" s="41"/>
      <c r="F70" s="41"/>
      <c r="G70" s="41"/>
      <c r="H70" s="41"/>
      <c r="I70" s="137"/>
      <c r="J70" s="41"/>
      <c r="K70" s="41"/>
      <c r="L70" s="45"/>
    </row>
    <row r="71" spans="2:12" s="1" customFormat="1" ht="12" customHeight="1">
      <c r="B71" s="40"/>
      <c r="C71" s="33" t="s">
        <v>16</v>
      </c>
      <c r="D71" s="41"/>
      <c r="E71" s="41"/>
      <c r="F71" s="41"/>
      <c r="G71" s="41"/>
      <c r="H71" s="41"/>
      <c r="I71" s="137"/>
      <c r="J71" s="41"/>
      <c r="K71" s="41"/>
      <c r="L71" s="45"/>
    </row>
    <row r="72" spans="2:12" s="1" customFormat="1" ht="16.5" customHeight="1">
      <c r="B72" s="40"/>
      <c r="C72" s="41"/>
      <c r="D72" s="41"/>
      <c r="E72" s="167" t="str">
        <f>E7</f>
        <v>TRANSFORMACE DOMOV HÁJ II.</v>
      </c>
      <c r="F72" s="33"/>
      <c r="G72" s="33"/>
      <c r="H72" s="33"/>
      <c r="I72" s="137"/>
      <c r="J72" s="41"/>
      <c r="K72" s="41"/>
      <c r="L72" s="45"/>
    </row>
    <row r="73" spans="2:12" s="1" customFormat="1" ht="12" customHeight="1">
      <c r="B73" s="40"/>
      <c r="C73" s="33" t="s">
        <v>146</v>
      </c>
      <c r="D73" s="41"/>
      <c r="E73" s="41"/>
      <c r="F73" s="41"/>
      <c r="G73" s="41"/>
      <c r="H73" s="41"/>
      <c r="I73" s="137"/>
      <c r="J73" s="41"/>
      <c r="K73" s="41"/>
      <c r="L73" s="45"/>
    </row>
    <row r="74" spans="2:12" s="1" customFormat="1" ht="16.5" customHeight="1">
      <c r="B74" s="40"/>
      <c r="C74" s="41"/>
      <c r="D74" s="41"/>
      <c r="E74" s="70" t="str">
        <f>E9</f>
        <v>SO 01_D.1.4.4 - Ochrana před bleskem - hromosvod</v>
      </c>
      <c r="F74" s="41"/>
      <c r="G74" s="41"/>
      <c r="H74" s="41"/>
      <c r="I74" s="137"/>
      <c r="J74" s="41"/>
      <c r="K74" s="41"/>
      <c r="L74" s="45"/>
    </row>
    <row r="75" spans="2:12" s="1" customFormat="1" ht="6.95" customHeight="1">
      <c r="B75" s="40"/>
      <c r="C75" s="41"/>
      <c r="D75" s="41"/>
      <c r="E75" s="41"/>
      <c r="F75" s="41"/>
      <c r="G75" s="41"/>
      <c r="H75" s="41"/>
      <c r="I75" s="137"/>
      <c r="J75" s="41"/>
      <c r="K75" s="41"/>
      <c r="L75" s="45"/>
    </row>
    <row r="76" spans="2:12" s="1" customFormat="1" ht="12" customHeight="1">
      <c r="B76" s="40"/>
      <c r="C76" s="33" t="s">
        <v>22</v>
      </c>
      <c r="D76" s="41"/>
      <c r="E76" s="41"/>
      <c r="F76" s="28" t="str">
        <f>F12</f>
        <v>Ledeč nad Sázavou</v>
      </c>
      <c r="G76" s="41"/>
      <c r="H76" s="41"/>
      <c r="I76" s="140" t="s">
        <v>24</v>
      </c>
      <c r="J76" s="73" t="str">
        <f>IF(J12="","",J12)</f>
        <v>1. 5. 2017</v>
      </c>
      <c r="K76" s="41"/>
      <c r="L76" s="45"/>
    </row>
    <row r="77" spans="2:12" s="1" customFormat="1" ht="6.95" customHeight="1">
      <c r="B77" s="40"/>
      <c r="C77" s="41"/>
      <c r="D77" s="41"/>
      <c r="E77" s="41"/>
      <c r="F77" s="41"/>
      <c r="G77" s="41"/>
      <c r="H77" s="41"/>
      <c r="I77" s="137"/>
      <c r="J77" s="41"/>
      <c r="K77" s="41"/>
      <c r="L77" s="45"/>
    </row>
    <row r="78" spans="2:12" s="1" customFormat="1" ht="15.15" customHeight="1">
      <c r="B78" s="40"/>
      <c r="C78" s="33" t="s">
        <v>30</v>
      </c>
      <c r="D78" s="41"/>
      <c r="E78" s="41"/>
      <c r="F78" s="28" t="str">
        <f>E15</f>
        <v>Kraj Vysočina, Žižkova 57</v>
      </c>
      <c r="G78" s="41"/>
      <c r="H78" s="41"/>
      <c r="I78" s="140" t="s">
        <v>37</v>
      </c>
      <c r="J78" s="38" t="str">
        <f>E21</f>
        <v>Miroslav Vorel, DiS</v>
      </c>
      <c r="K78" s="41"/>
      <c r="L78" s="45"/>
    </row>
    <row r="79" spans="2:12" s="1" customFormat="1" ht="27.9" customHeight="1">
      <c r="B79" s="40"/>
      <c r="C79" s="33" t="s">
        <v>35</v>
      </c>
      <c r="D79" s="41"/>
      <c r="E79" s="41"/>
      <c r="F79" s="28" t="str">
        <f>IF(E18="","",E18)</f>
        <v>Vyplň údaj</v>
      </c>
      <c r="G79" s="41"/>
      <c r="H79" s="41"/>
      <c r="I79" s="140" t="s">
        <v>40</v>
      </c>
      <c r="J79" s="38" t="str">
        <f>E24</f>
        <v>Ing. arch, Martin Jirovský</v>
      </c>
      <c r="K79" s="41"/>
      <c r="L79" s="45"/>
    </row>
    <row r="80" spans="2:12" s="1" customFormat="1" ht="10.3" customHeight="1">
      <c r="B80" s="40"/>
      <c r="C80" s="41"/>
      <c r="D80" s="41"/>
      <c r="E80" s="41"/>
      <c r="F80" s="41"/>
      <c r="G80" s="41"/>
      <c r="H80" s="41"/>
      <c r="I80" s="137"/>
      <c r="J80" s="41"/>
      <c r="K80" s="41"/>
      <c r="L80" s="45"/>
    </row>
    <row r="81" spans="2:20" s="10" customFormat="1" ht="29.25" customHeight="1">
      <c r="B81" s="187"/>
      <c r="C81" s="188" t="s">
        <v>180</v>
      </c>
      <c r="D81" s="189" t="s">
        <v>64</v>
      </c>
      <c r="E81" s="189" t="s">
        <v>60</v>
      </c>
      <c r="F81" s="189" t="s">
        <v>61</v>
      </c>
      <c r="G81" s="189" t="s">
        <v>181</v>
      </c>
      <c r="H81" s="189" t="s">
        <v>182</v>
      </c>
      <c r="I81" s="190" t="s">
        <v>183</v>
      </c>
      <c r="J81" s="189" t="s">
        <v>150</v>
      </c>
      <c r="K81" s="191" t="s">
        <v>184</v>
      </c>
      <c r="L81" s="192"/>
      <c r="M81" s="93" t="s">
        <v>32</v>
      </c>
      <c r="N81" s="94" t="s">
        <v>49</v>
      </c>
      <c r="O81" s="94" t="s">
        <v>185</v>
      </c>
      <c r="P81" s="94" t="s">
        <v>186</v>
      </c>
      <c r="Q81" s="94" t="s">
        <v>187</v>
      </c>
      <c r="R81" s="94" t="s">
        <v>188</v>
      </c>
      <c r="S81" s="94" t="s">
        <v>189</v>
      </c>
      <c r="T81" s="95" t="s">
        <v>190</v>
      </c>
    </row>
    <row r="82" spans="2:63" s="1" customFormat="1" ht="22.8" customHeight="1">
      <c r="B82" s="40"/>
      <c r="C82" s="100" t="s">
        <v>191</v>
      </c>
      <c r="D82" s="41"/>
      <c r="E82" s="41"/>
      <c r="F82" s="41"/>
      <c r="G82" s="41"/>
      <c r="H82" s="41"/>
      <c r="I82" s="137"/>
      <c r="J82" s="193">
        <f>BK82</f>
        <v>0</v>
      </c>
      <c r="K82" s="41"/>
      <c r="L82" s="45"/>
      <c r="M82" s="96"/>
      <c r="N82" s="97"/>
      <c r="O82" s="97"/>
      <c r="P82" s="194">
        <f>P83</f>
        <v>0</v>
      </c>
      <c r="Q82" s="97"/>
      <c r="R82" s="194">
        <f>R83</f>
        <v>0.13152</v>
      </c>
      <c r="S82" s="97"/>
      <c r="T82" s="195">
        <f>T83</f>
        <v>0</v>
      </c>
      <c r="AT82" s="18" t="s">
        <v>78</v>
      </c>
      <c r="AU82" s="18" t="s">
        <v>151</v>
      </c>
      <c r="BK82" s="196">
        <f>BK83</f>
        <v>0</v>
      </c>
    </row>
    <row r="83" spans="2:63" s="11" customFormat="1" ht="25.9" customHeight="1">
      <c r="B83" s="197"/>
      <c r="C83" s="198"/>
      <c r="D83" s="199" t="s">
        <v>78</v>
      </c>
      <c r="E83" s="200" t="s">
        <v>681</v>
      </c>
      <c r="F83" s="200" t="s">
        <v>682</v>
      </c>
      <c r="G83" s="198"/>
      <c r="H83" s="198"/>
      <c r="I83" s="201"/>
      <c r="J83" s="202">
        <f>BK83</f>
        <v>0</v>
      </c>
      <c r="K83" s="198"/>
      <c r="L83" s="203"/>
      <c r="M83" s="204"/>
      <c r="N83" s="205"/>
      <c r="O83" s="205"/>
      <c r="P83" s="206">
        <f>P84+P97</f>
        <v>0</v>
      </c>
      <c r="Q83" s="205"/>
      <c r="R83" s="206">
        <f>R84+R97</f>
        <v>0.13152</v>
      </c>
      <c r="S83" s="205"/>
      <c r="T83" s="207">
        <f>T84+T97</f>
        <v>0</v>
      </c>
      <c r="AR83" s="208" t="s">
        <v>136</v>
      </c>
      <c r="AT83" s="209" t="s">
        <v>78</v>
      </c>
      <c r="AU83" s="209" t="s">
        <v>79</v>
      </c>
      <c r="AY83" s="208" t="s">
        <v>194</v>
      </c>
      <c r="BK83" s="210">
        <f>BK84+BK97</f>
        <v>0</v>
      </c>
    </row>
    <row r="84" spans="2:63" s="11" customFormat="1" ht="22.8" customHeight="1">
      <c r="B84" s="197"/>
      <c r="C84" s="198"/>
      <c r="D84" s="199" t="s">
        <v>78</v>
      </c>
      <c r="E84" s="211" t="s">
        <v>1995</v>
      </c>
      <c r="F84" s="211" t="s">
        <v>1996</v>
      </c>
      <c r="G84" s="198"/>
      <c r="H84" s="198"/>
      <c r="I84" s="201"/>
      <c r="J84" s="212">
        <f>BK84</f>
        <v>0</v>
      </c>
      <c r="K84" s="198"/>
      <c r="L84" s="203"/>
      <c r="M84" s="204"/>
      <c r="N84" s="205"/>
      <c r="O84" s="205"/>
      <c r="P84" s="206">
        <f>SUM(P85:P96)</f>
        <v>0</v>
      </c>
      <c r="Q84" s="205"/>
      <c r="R84" s="206">
        <f>SUM(R85:R96)</f>
        <v>0.0978</v>
      </c>
      <c r="S84" s="205"/>
      <c r="T84" s="207">
        <f>SUM(T85:T96)</f>
        <v>0</v>
      </c>
      <c r="AR84" s="208" t="s">
        <v>136</v>
      </c>
      <c r="AT84" s="209" t="s">
        <v>78</v>
      </c>
      <c r="AU84" s="209" t="s">
        <v>21</v>
      </c>
      <c r="AY84" s="208" t="s">
        <v>194</v>
      </c>
      <c r="BK84" s="210">
        <f>SUM(BK85:BK96)</f>
        <v>0</v>
      </c>
    </row>
    <row r="85" spans="2:65" s="1" customFormat="1" ht="16.5" customHeight="1">
      <c r="B85" s="40"/>
      <c r="C85" s="213" t="s">
        <v>21</v>
      </c>
      <c r="D85" s="213" t="s">
        <v>196</v>
      </c>
      <c r="E85" s="214" t="s">
        <v>2156</v>
      </c>
      <c r="F85" s="215" t="s">
        <v>2157</v>
      </c>
      <c r="G85" s="216" t="s">
        <v>205</v>
      </c>
      <c r="H85" s="217">
        <v>4</v>
      </c>
      <c r="I85" s="218"/>
      <c r="J85" s="219">
        <f>ROUND(I85*H85,2)</f>
        <v>0</v>
      </c>
      <c r="K85" s="215" t="s">
        <v>200</v>
      </c>
      <c r="L85" s="45"/>
      <c r="M85" s="220" t="s">
        <v>32</v>
      </c>
      <c r="N85" s="221" t="s">
        <v>51</v>
      </c>
      <c r="O85" s="85"/>
      <c r="P85" s="222">
        <f>O85*H85</f>
        <v>0</v>
      </c>
      <c r="Q85" s="222">
        <v>0</v>
      </c>
      <c r="R85" s="222">
        <f>Q85*H85</f>
        <v>0</v>
      </c>
      <c r="S85" s="222">
        <v>0</v>
      </c>
      <c r="T85" s="223">
        <f>S85*H85</f>
        <v>0</v>
      </c>
      <c r="AR85" s="224" t="s">
        <v>267</v>
      </c>
      <c r="AT85" s="224" t="s">
        <v>196</v>
      </c>
      <c r="AU85" s="224" t="s">
        <v>136</v>
      </c>
      <c r="AY85" s="18" t="s">
        <v>194</v>
      </c>
      <c r="BE85" s="225">
        <f>IF(N85="základní",J85,0)</f>
        <v>0</v>
      </c>
      <c r="BF85" s="225">
        <f>IF(N85="snížená",J85,0)</f>
        <v>0</v>
      </c>
      <c r="BG85" s="225">
        <f>IF(N85="zákl. přenesená",J85,0)</f>
        <v>0</v>
      </c>
      <c r="BH85" s="225">
        <f>IF(N85="sníž. přenesená",J85,0)</f>
        <v>0</v>
      </c>
      <c r="BI85" s="225">
        <f>IF(N85="nulová",J85,0)</f>
        <v>0</v>
      </c>
      <c r="BJ85" s="18" t="s">
        <v>136</v>
      </c>
      <c r="BK85" s="225">
        <f>ROUND(I85*H85,2)</f>
        <v>0</v>
      </c>
      <c r="BL85" s="18" t="s">
        <v>267</v>
      </c>
      <c r="BM85" s="224" t="s">
        <v>2158</v>
      </c>
    </row>
    <row r="86" spans="2:65" s="1" customFormat="1" ht="16.5" customHeight="1">
      <c r="B86" s="40"/>
      <c r="C86" s="226" t="s">
        <v>136</v>
      </c>
      <c r="D86" s="226" t="s">
        <v>249</v>
      </c>
      <c r="E86" s="227" t="s">
        <v>2159</v>
      </c>
      <c r="F86" s="228" t="s">
        <v>2160</v>
      </c>
      <c r="G86" s="229" t="s">
        <v>205</v>
      </c>
      <c r="H86" s="230">
        <v>4</v>
      </c>
      <c r="I86" s="231"/>
      <c r="J86" s="232">
        <f>ROUND(I86*H86,2)</f>
        <v>0</v>
      </c>
      <c r="K86" s="228" t="s">
        <v>200</v>
      </c>
      <c r="L86" s="233"/>
      <c r="M86" s="234" t="s">
        <v>32</v>
      </c>
      <c r="N86" s="235" t="s">
        <v>51</v>
      </c>
      <c r="O86" s="85"/>
      <c r="P86" s="222">
        <f>O86*H86</f>
        <v>0</v>
      </c>
      <c r="Q86" s="222">
        <v>0.0002</v>
      </c>
      <c r="R86" s="222">
        <f>Q86*H86</f>
        <v>0.0008</v>
      </c>
      <c r="S86" s="222">
        <v>0</v>
      </c>
      <c r="T86" s="223">
        <f>S86*H86</f>
        <v>0</v>
      </c>
      <c r="AR86" s="224" t="s">
        <v>378</v>
      </c>
      <c r="AT86" s="224" t="s">
        <v>249</v>
      </c>
      <c r="AU86" s="224" t="s">
        <v>136</v>
      </c>
      <c r="AY86" s="18" t="s">
        <v>194</v>
      </c>
      <c r="BE86" s="225">
        <f>IF(N86="základní",J86,0)</f>
        <v>0</v>
      </c>
      <c r="BF86" s="225">
        <f>IF(N86="snížená",J86,0)</f>
        <v>0</v>
      </c>
      <c r="BG86" s="225">
        <f>IF(N86="zákl. přenesená",J86,0)</f>
        <v>0</v>
      </c>
      <c r="BH86" s="225">
        <f>IF(N86="sníž. přenesená",J86,0)</f>
        <v>0</v>
      </c>
      <c r="BI86" s="225">
        <f>IF(N86="nulová",J86,0)</f>
        <v>0</v>
      </c>
      <c r="BJ86" s="18" t="s">
        <v>136</v>
      </c>
      <c r="BK86" s="225">
        <f>ROUND(I86*H86,2)</f>
        <v>0</v>
      </c>
      <c r="BL86" s="18" t="s">
        <v>267</v>
      </c>
      <c r="BM86" s="224" t="s">
        <v>2161</v>
      </c>
    </row>
    <row r="87" spans="2:65" s="1" customFormat="1" ht="24" customHeight="1">
      <c r="B87" s="40"/>
      <c r="C87" s="213" t="s">
        <v>207</v>
      </c>
      <c r="D87" s="213" t="s">
        <v>196</v>
      </c>
      <c r="E87" s="214" t="s">
        <v>2162</v>
      </c>
      <c r="F87" s="215" t="s">
        <v>2163</v>
      </c>
      <c r="G87" s="216" t="s">
        <v>262</v>
      </c>
      <c r="H87" s="217">
        <v>55</v>
      </c>
      <c r="I87" s="218"/>
      <c r="J87" s="219">
        <f>ROUND(I87*H87,2)</f>
        <v>0</v>
      </c>
      <c r="K87" s="215" t="s">
        <v>200</v>
      </c>
      <c r="L87" s="45"/>
      <c r="M87" s="220" t="s">
        <v>32</v>
      </c>
      <c r="N87" s="221" t="s">
        <v>51</v>
      </c>
      <c r="O87" s="85"/>
      <c r="P87" s="222">
        <f>O87*H87</f>
        <v>0</v>
      </c>
      <c r="Q87" s="222">
        <v>0</v>
      </c>
      <c r="R87" s="222">
        <f>Q87*H87</f>
        <v>0</v>
      </c>
      <c r="S87" s="222">
        <v>0</v>
      </c>
      <c r="T87" s="223">
        <f>S87*H87</f>
        <v>0</v>
      </c>
      <c r="AR87" s="224" t="s">
        <v>267</v>
      </c>
      <c r="AT87" s="224" t="s">
        <v>196</v>
      </c>
      <c r="AU87" s="224" t="s">
        <v>136</v>
      </c>
      <c r="AY87" s="18" t="s">
        <v>194</v>
      </c>
      <c r="BE87" s="225">
        <f>IF(N87="základní",J87,0)</f>
        <v>0</v>
      </c>
      <c r="BF87" s="225">
        <f>IF(N87="snížená",J87,0)</f>
        <v>0</v>
      </c>
      <c r="BG87" s="225">
        <f>IF(N87="zákl. přenesená",J87,0)</f>
        <v>0</v>
      </c>
      <c r="BH87" s="225">
        <f>IF(N87="sníž. přenesená",J87,0)</f>
        <v>0</v>
      </c>
      <c r="BI87" s="225">
        <f>IF(N87="nulová",J87,0)</f>
        <v>0</v>
      </c>
      <c r="BJ87" s="18" t="s">
        <v>136</v>
      </c>
      <c r="BK87" s="225">
        <f>ROUND(I87*H87,2)</f>
        <v>0</v>
      </c>
      <c r="BL87" s="18" t="s">
        <v>267</v>
      </c>
      <c r="BM87" s="224" t="s">
        <v>2164</v>
      </c>
    </row>
    <row r="88" spans="2:65" s="1" customFormat="1" ht="16.5" customHeight="1">
      <c r="B88" s="40"/>
      <c r="C88" s="226" t="s">
        <v>201</v>
      </c>
      <c r="D88" s="226" t="s">
        <v>249</v>
      </c>
      <c r="E88" s="227" t="s">
        <v>2165</v>
      </c>
      <c r="F88" s="228" t="s">
        <v>2166</v>
      </c>
      <c r="G88" s="229" t="s">
        <v>262</v>
      </c>
      <c r="H88" s="230">
        <v>55</v>
      </c>
      <c r="I88" s="231"/>
      <c r="J88" s="232">
        <f>ROUND(I88*H88,2)</f>
        <v>0</v>
      </c>
      <c r="K88" s="228" t="s">
        <v>32</v>
      </c>
      <c r="L88" s="233"/>
      <c r="M88" s="234" t="s">
        <v>32</v>
      </c>
      <c r="N88" s="235" t="s">
        <v>51</v>
      </c>
      <c r="O88" s="85"/>
      <c r="P88" s="222">
        <f>O88*H88</f>
        <v>0</v>
      </c>
      <c r="Q88" s="222">
        <v>0.001</v>
      </c>
      <c r="R88" s="222">
        <f>Q88*H88</f>
        <v>0.055</v>
      </c>
      <c r="S88" s="222">
        <v>0</v>
      </c>
      <c r="T88" s="223">
        <f>S88*H88</f>
        <v>0</v>
      </c>
      <c r="AR88" s="224" t="s">
        <v>378</v>
      </c>
      <c r="AT88" s="224" t="s">
        <v>249</v>
      </c>
      <c r="AU88" s="224" t="s">
        <v>136</v>
      </c>
      <c r="AY88" s="18" t="s">
        <v>194</v>
      </c>
      <c r="BE88" s="225">
        <f>IF(N88="základní",J88,0)</f>
        <v>0</v>
      </c>
      <c r="BF88" s="225">
        <f>IF(N88="snížená",J88,0)</f>
        <v>0</v>
      </c>
      <c r="BG88" s="225">
        <f>IF(N88="zákl. přenesená",J88,0)</f>
        <v>0</v>
      </c>
      <c r="BH88" s="225">
        <f>IF(N88="sníž. přenesená",J88,0)</f>
        <v>0</v>
      </c>
      <c r="BI88" s="225">
        <f>IF(N88="nulová",J88,0)</f>
        <v>0</v>
      </c>
      <c r="BJ88" s="18" t="s">
        <v>136</v>
      </c>
      <c r="BK88" s="225">
        <f>ROUND(I88*H88,2)</f>
        <v>0</v>
      </c>
      <c r="BL88" s="18" t="s">
        <v>267</v>
      </c>
      <c r="BM88" s="224" t="s">
        <v>2167</v>
      </c>
    </row>
    <row r="89" spans="2:65" s="1" customFormat="1" ht="16.5" customHeight="1">
      <c r="B89" s="40"/>
      <c r="C89" s="213" t="s">
        <v>214</v>
      </c>
      <c r="D89" s="213" t="s">
        <v>196</v>
      </c>
      <c r="E89" s="214" t="s">
        <v>2168</v>
      </c>
      <c r="F89" s="215" t="s">
        <v>2169</v>
      </c>
      <c r="G89" s="216" t="s">
        <v>262</v>
      </c>
      <c r="H89" s="217">
        <v>81</v>
      </c>
      <c r="I89" s="218"/>
      <c r="J89" s="219">
        <f>ROUND(I89*H89,2)</f>
        <v>0</v>
      </c>
      <c r="K89" s="215" t="s">
        <v>200</v>
      </c>
      <c r="L89" s="45"/>
      <c r="M89" s="220" t="s">
        <v>32</v>
      </c>
      <c r="N89" s="221" t="s">
        <v>51</v>
      </c>
      <c r="O89" s="85"/>
      <c r="P89" s="222">
        <f>O89*H89</f>
        <v>0</v>
      </c>
      <c r="Q89" s="222">
        <v>0</v>
      </c>
      <c r="R89" s="222">
        <f>Q89*H89</f>
        <v>0</v>
      </c>
      <c r="S89" s="222">
        <v>0</v>
      </c>
      <c r="T89" s="223">
        <f>S89*H89</f>
        <v>0</v>
      </c>
      <c r="AR89" s="224" t="s">
        <v>267</v>
      </c>
      <c r="AT89" s="224" t="s">
        <v>196</v>
      </c>
      <c r="AU89" s="224" t="s">
        <v>136</v>
      </c>
      <c r="AY89" s="18" t="s">
        <v>194</v>
      </c>
      <c r="BE89" s="225">
        <f>IF(N89="základní",J89,0)</f>
        <v>0</v>
      </c>
      <c r="BF89" s="225">
        <f>IF(N89="snížená",J89,0)</f>
        <v>0</v>
      </c>
      <c r="BG89" s="225">
        <f>IF(N89="zákl. přenesená",J89,0)</f>
        <v>0</v>
      </c>
      <c r="BH89" s="225">
        <f>IF(N89="sníž. přenesená",J89,0)</f>
        <v>0</v>
      </c>
      <c r="BI89" s="225">
        <f>IF(N89="nulová",J89,0)</f>
        <v>0</v>
      </c>
      <c r="BJ89" s="18" t="s">
        <v>136</v>
      </c>
      <c r="BK89" s="225">
        <f>ROUND(I89*H89,2)</f>
        <v>0</v>
      </c>
      <c r="BL89" s="18" t="s">
        <v>267</v>
      </c>
      <c r="BM89" s="224" t="s">
        <v>2170</v>
      </c>
    </row>
    <row r="90" spans="2:65" s="1" customFormat="1" ht="16.5" customHeight="1">
      <c r="B90" s="40"/>
      <c r="C90" s="226" t="s">
        <v>219</v>
      </c>
      <c r="D90" s="226" t="s">
        <v>249</v>
      </c>
      <c r="E90" s="227" t="s">
        <v>2171</v>
      </c>
      <c r="F90" s="228" t="s">
        <v>2172</v>
      </c>
      <c r="G90" s="229" t="s">
        <v>262</v>
      </c>
      <c r="H90" s="230">
        <v>16</v>
      </c>
      <c r="I90" s="231"/>
      <c r="J90" s="232">
        <f>ROUND(I90*H90,2)</f>
        <v>0</v>
      </c>
      <c r="K90" s="228" t="s">
        <v>32</v>
      </c>
      <c r="L90" s="233"/>
      <c r="M90" s="234" t="s">
        <v>32</v>
      </c>
      <c r="N90" s="235" t="s">
        <v>51</v>
      </c>
      <c r="O90" s="85"/>
      <c r="P90" s="222">
        <f>O90*H90</f>
        <v>0</v>
      </c>
      <c r="Q90" s="222">
        <v>0.001</v>
      </c>
      <c r="R90" s="222">
        <f>Q90*H90</f>
        <v>0.016</v>
      </c>
      <c r="S90" s="222">
        <v>0</v>
      </c>
      <c r="T90" s="223">
        <f>S90*H90</f>
        <v>0</v>
      </c>
      <c r="AR90" s="224" t="s">
        <v>378</v>
      </c>
      <c r="AT90" s="224" t="s">
        <v>249</v>
      </c>
      <c r="AU90" s="224" t="s">
        <v>136</v>
      </c>
      <c r="AY90" s="18" t="s">
        <v>194</v>
      </c>
      <c r="BE90" s="225">
        <f>IF(N90="základní",J90,0)</f>
        <v>0</v>
      </c>
      <c r="BF90" s="225">
        <f>IF(N90="snížená",J90,0)</f>
        <v>0</v>
      </c>
      <c r="BG90" s="225">
        <f>IF(N90="zákl. přenesená",J90,0)</f>
        <v>0</v>
      </c>
      <c r="BH90" s="225">
        <f>IF(N90="sníž. přenesená",J90,0)</f>
        <v>0</v>
      </c>
      <c r="BI90" s="225">
        <f>IF(N90="nulová",J90,0)</f>
        <v>0</v>
      </c>
      <c r="BJ90" s="18" t="s">
        <v>136</v>
      </c>
      <c r="BK90" s="225">
        <f>ROUND(I90*H90,2)</f>
        <v>0</v>
      </c>
      <c r="BL90" s="18" t="s">
        <v>267</v>
      </c>
      <c r="BM90" s="224" t="s">
        <v>2173</v>
      </c>
    </row>
    <row r="91" spans="2:65" s="1" customFormat="1" ht="16.5" customHeight="1">
      <c r="B91" s="40"/>
      <c r="C91" s="226" t="s">
        <v>223</v>
      </c>
      <c r="D91" s="226" t="s">
        <v>249</v>
      </c>
      <c r="E91" s="227" t="s">
        <v>2174</v>
      </c>
      <c r="F91" s="228" t="s">
        <v>2175</v>
      </c>
      <c r="G91" s="229" t="s">
        <v>2176</v>
      </c>
      <c r="H91" s="230">
        <v>26</v>
      </c>
      <c r="I91" s="231"/>
      <c r="J91" s="232">
        <f>ROUND(I91*H91,2)</f>
        <v>0</v>
      </c>
      <c r="K91" s="228" t="s">
        <v>200</v>
      </c>
      <c r="L91" s="233"/>
      <c r="M91" s="234" t="s">
        <v>32</v>
      </c>
      <c r="N91" s="235" t="s">
        <v>51</v>
      </c>
      <c r="O91" s="85"/>
      <c r="P91" s="222">
        <f>O91*H91</f>
        <v>0</v>
      </c>
      <c r="Q91" s="222">
        <v>0.001</v>
      </c>
      <c r="R91" s="222">
        <f>Q91*H91</f>
        <v>0.026000000000000002</v>
      </c>
      <c r="S91" s="222">
        <v>0</v>
      </c>
      <c r="T91" s="223">
        <f>S91*H91</f>
        <v>0</v>
      </c>
      <c r="AR91" s="224" t="s">
        <v>378</v>
      </c>
      <c r="AT91" s="224" t="s">
        <v>249</v>
      </c>
      <c r="AU91" s="224" t="s">
        <v>136</v>
      </c>
      <c r="AY91" s="18" t="s">
        <v>194</v>
      </c>
      <c r="BE91" s="225">
        <f>IF(N91="základní",J91,0)</f>
        <v>0</v>
      </c>
      <c r="BF91" s="225">
        <f>IF(N91="snížená",J91,0)</f>
        <v>0</v>
      </c>
      <c r="BG91" s="225">
        <f>IF(N91="zákl. přenesená",J91,0)</f>
        <v>0</v>
      </c>
      <c r="BH91" s="225">
        <f>IF(N91="sníž. přenesená",J91,0)</f>
        <v>0</v>
      </c>
      <c r="BI91" s="225">
        <f>IF(N91="nulová",J91,0)</f>
        <v>0</v>
      </c>
      <c r="BJ91" s="18" t="s">
        <v>136</v>
      </c>
      <c r="BK91" s="225">
        <f>ROUND(I91*H91,2)</f>
        <v>0</v>
      </c>
      <c r="BL91" s="18" t="s">
        <v>267</v>
      </c>
      <c r="BM91" s="224" t="s">
        <v>2177</v>
      </c>
    </row>
    <row r="92" spans="2:47" s="1" customFormat="1" ht="12">
      <c r="B92" s="40"/>
      <c r="C92" s="41"/>
      <c r="D92" s="238" t="s">
        <v>264</v>
      </c>
      <c r="E92" s="41"/>
      <c r="F92" s="248" t="s">
        <v>2178</v>
      </c>
      <c r="G92" s="41"/>
      <c r="H92" s="41"/>
      <c r="I92" s="137"/>
      <c r="J92" s="41"/>
      <c r="K92" s="41"/>
      <c r="L92" s="45"/>
      <c r="M92" s="249"/>
      <c r="N92" s="85"/>
      <c r="O92" s="85"/>
      <c r="P92" s="85"/>
      <c r="Q92" s="85"/>
      <c r="R92" s="85"/>
      <c r="S92" s="85"/>
      <c r="T92" s="86"/>
      <c r="AT92" s="18" t="s">
        <v>264</v>
      </c>
      <c r="AU92" s="18" t="s">
        <v>136</v>
      </c>
    </row>
    <row r="93" spans="2:51" s="12" customFormat="1" ht="12">
      <c r="B93" s="236"/>
      <c r="C93" s="237"/>
      <c r="D93" s="238" t="s">
        <v>258</v>
      </c>
      <c r="E93" s="239" t="s">
        <v>32</v>
      </c>
      <c r="F93" s="240" t="s">
        <v>2179</v>
      </c>
      <c r="G93" s="237"/>
      <c r="H93" s="241">
        <v>26</v>
      </c>
      <c r="I93" s="242"/>
      <c r="J93" s="237"/>
      <c r="K93" s="237"/>
      <c r="L93" s="243"/>
      <c r="M93" s="244"/>
      <c r="N93" s="245"/>
      <c r="O93" s="245"/>
      <c r="P93" s="245"/>
      <c r="Q93" s="245"/>
      <c r="R93" s="245"/>
      <c r="S93" s="245"/>
      <c r="T93" s="246"/>
      <c r="AT93" s="247" t="s">
        <v>258</v>
      </c>
      <c r="AU93" s="247" t="s">
        <v>136</v>
      </c>
      <c r="AV93" s="12" t="s">
        <v>136</v>
      </c>
      <c r="AW93" s="12" t="s">
        <v>39</v>
      </c>
      <c r="AX93" s="12" t="s">
        <v>21</v>
      </c>
      <c r="AY93" s="247" t="s">
        <v>194</v>
      </c>
    </row>
    <row r="94" spans="2:65" s="1" customFormat="1" ht="16.5" customHeight="1">
      <c r="B94" s="40"/>
      <c r="C94" s="213" t="s">
        <v>227</v>
      </c>
      <c r="D94" s="213" t="s">
        <v>196</v>
      </c>
      <c r="E94" s="214" t="s">
        <v>2180</v>
      </c>
      <c r="F94" s="215" t="s">
        <v>2181</v>
      </c>
      <c r="G94" s="216" t="s">
        <v>205</v>
      </c>
      <c r="H94" s="217">
        <v>4</v>
      </c>
      <c r="I94" s="218"/>
      <c r="J94" s="219">
        <f>ROUND(I94*H94,2)</f>
        <v>0</v>
      </c>
      <c r="K94" s="215" t="s">
        <v>200</v>
      </c>
      <c r="L94" s="45"/>
      <c r="M94" s="220" t="s">
        <v>32</v>
      </c>
      <c r="N94" s="221" t="s">
        <v>51</v>
      </c>
      <c r="O94" s="85"/>
      <c r="P94" s="222">
        <f>O94*H94</f>
        <v>0</v>
      </c>
      <c r="Q94" s="222">
        <v>0</v>
      </c>
      <c r="R94" s="222">
        <f>Q94*H94</f>
        <v>0</v>
      </c>
      <c r="S94" s="222">
        <v>0</v>
      </c>
      <c r="T94" s="223">
        <f>S94*H94</f>
        <v>0</v>
      </c>
      <c r="AR94" s="224" t="s">
        <v>267</v>
      </c>
      <c r="AT94" s="224" t="s">
        <v>196</v>
      </c>
      <c r="AU94" s="224" t="s">
        <v>136</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267</v>
      </c>
      <c r="BM94" s="224" t="s">
        <v>2182</v>
      </c>
    </row>
    <row r="95" spans="2:65" s="1" customFormat="1" ht="16.5" customHeight="1">
      <c r="B95" s="40"/>
      <c r="C95" s="226" t="s">
        <v>231</v>
      </c>
      <c r="D95" s="226" t="s">
        <v>249</v>
      </c>
      <c r="E95" s="227" t="s">
        <v>2183</v>
      </c>
      <c r="F95" s="228" t="s">
        <v>2184</v>
      </c>
      <c r="G95" s="229" t="s">
        <v>205</v>
      </c>
      <c r="H95" s="230">
        <v>4</v>
      </c>
      <c r="I95" s="231"/>
      <c r="J95" s="232">
        <f>ROUND(I95*H95,2)</f>
        <v>0</v>
      </c>
      <c r="K95" s="228" t="s">
        <v>200</v>
      </c>
      <c r="L95" s="233"/>
      <c r="M95" s="234" t="s">
        <v>32</v>
      </c>
      <c r="N95" s="235" t="s">
        <v>51</v>
      </c>
      <c r="O95" s="85"/>
      <c r="P95" s="222">
        <f>O95*H95</f>
        <v>0</v>
      </c>
      <c r="Q95" s="222">
        <v>0</v>
      </c>
      <c r="R95" s="222">
        <f>Q95*H95</f>
        <v>0</v>
      </c>
      <c r="S95" s="222">
        <v>0</v>
      </c>
      <c r="T95" s="223">
        <f>S95*H95</f>
        <v>0</v>
      </c>
      <c r="AR95" s="224" t="s">
        <v>378</v>
      </c>
      <c r="AT95" s="224" t="s">
        <v>249</v>
      </c>
      <c r="AU95" s="224" t="s">
        <v>136</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267</v>
      </c>
      <c r="BM95" s="224" t="s">
        <v>2185</v>
      </c>
    </row>
    <row r="96" spans="2:65" s="1" customFormat="1" ht="24" customHeight="1">
      <c r="B96" s="40"/>
      <c r="C96" s="213" t="s">
        <v>235</v>
      </c>
      <c r="D96" s="213" t="s">
        <v>196</v>
      </c>
      <c r="E96" s="214" t="s">
        <v>2137</v>
      </c>
      <c r="F96" s="215" t="s">
        <v>2138</v>
      </c>
      <c r="G96" s="216" t="s">
        <v>242</v>
      </c>
      <c r="H96" s="217">
        <v>0.098</v>
      </c>
      <c r="I96" s="218"/>
      <c r="J96" s="219">
        <f>ROUND(I96*H96,2)</f>
        <v>0</v>
      </c>
      <c r="K96" s="215" t="s">
        <v>200</v>
      </c>
      <c r="L96" s="45"/>
      <c r="M96" s="220" t="s">
        <v>32</v>
      </c>
      <c r="N96" s="221" t="s">
        <v>51</v>
      </c>
      <c r="O96" s="85"/>
      <c r="P96" s="222">
        <f>O96*H96</f>
        <v>0</v>
      </c>
      <c r="Q96" s="222">
        <v>0</v>
      </c>
      <c r="R96" s="222">
        <f>Q96*H96</f>
        <v>0</v>
      </c>
      <c r="S96" s="222">
        <v>0</v>
      </c>
      <c r="T96" s="223">
        <f>S96*H96</f>
        <v>0</v>
      </c>
      <c r="AR96" s="224" t="s">
        <v>267</v>
      </c>
      <c r="AT96" s="224" t="s">
        <v>196</v>
      </c>
      <c r="AU96" s="224" t="s">
        <v>136</v>
      </c>
      <c r="AY96" s="18" t="s">
        <v>194</v>
      </c>
      <c r="BE96" s="225">
        <f>IF(N96="základní",J96,0)</f>
        <v>0</v>
      </c>
      <c r="BF96" s="225">
        <f>IF(N96="snížená",J96,0)</f>
        <v>0</v>
      </c>
      <c r="BG96" s="225">
        <f>IF(N96="zákl. přenesená",J96,0)</f>
        <v>0</v>
      </c>
      <c r="BH96" s="225">
        <f>IF(N96="sníž. přenesená",J96,0)</f>
        <v>0</v>
      </c>
      <c r="BI96" s="225">
        <f>IF(N96="nulová",J96,0)</f>
        <v>0</v>
      </c>
      <c r="BJ96" s="18" t="s">
        <v>136</v>
      </c>
      <c r="BK96" s="225">
        <f>ROUND(I96*H96,2)</f>
        <v>0</v>
      </c>
      <c r="BL96" s="18" t="s">
        <v>267</v>
      </c>
      <c r="BM96" s="224" t="s">
        <v>2186</v>
      </c>
    </row>
    <row r="97" spans="2:63" s="11" customFormat="1" ht="22.8" customHeight="1">
      <c r="B97" s="197"/>
      <c r="C97" s="198"/>
      <c r="D97" s="199" t="s">
        <v>78</v>
      </c>
      <c r="E97" s="211" t="s">
        <v>2187</v>
      </c>
      <c r="F97" s="211" t="s">
        <v>2188</v>
      </c>
      <c r="G97" s="198"/>
      <c r="H97" s="198"/>
      <c r="I97" s="201"/>
      <c r="J97" s="212">
        <f>BK97</f>
        <v>0</v>
      </c>
      <c r="K97" s="198"/>
      <c r="L97" s="203"/>
      <c r="M97" s="204"/>
      <c r="N97" s="205"/>
      <c r="O97" s="205"/>
      <c r="P97" s="206">
        <f>SUM(P98:P110)</f>
        <v>0</v>
      </c>
      <c r="Q97" s="205"/>
      <c r="R97" s="206">
        <f>SUM(R98:R110)</f>
        <v>0.03372</v>
      </c>
      <c r="S97" s="205"/>
      <c r="T97" s="207">
        <f>SUM(T98:T110)</f>
        <v>0</v>
      </c>
      <c r="AR97" s="208" t="s">
        <v>136</v>
      </c>
      <c r="AT97" s="209" t="s">
        <v>78</v>
      </c>
      <c r="AU97" s="209" t="s">
        <v>21</v>
      </c>
      <c r="AY97" s="208" t="s">
        <v>194</v>
      </c>
      <c r="BK97" s="210">
        <f>SUM(BK98:BK110)</f>
        <v>0</v>
      </c>
    </row>
    <row r="98" spans="2:65" s="1" customFormat="1" ht="16.5" customHeight="1">
      <c r="B98" s="40"/>
      <c r="C98" s="213" t="s">
        <v>239</v>
      </c>
      <c r="D98" s="213" t="s">
        <v>196</v>
      </c>
      <c r="E98" s="214" t="s">
        <v>2189</v>
      </c>
      <c r="F98" s="215" t="s">
        <v>2190</v>
      </c>
      <c r="G98" s="216" t="s">
        <v>205</v>
      </c>
      <c r="H98" s="217">
        <v>26</v>
      </c>
      <c r="I98" s="218"/>
      <c r="J98" s="219">
        <f>ROUND(I98*H98,2)</f>
        <v>0</v>
      </c>
      <c r="K98" s="215" t="s">
        <v>200</v>
      </c>
      <c r="L98" s="45"/>
      <c r="M98" s="220" t="s">
        <v>32</v>
      </c>
      <c r="N98" s="221" t="s">
        <v>51</v>
      </c>
      <c r="O98" s="85"/>
      <c r="P98" s="222">
        <f>O98*H98</f>
        <v>0</v>
      </c>
      <c r="Q98" s="222">
        <v>0</v>
      </c>
      <c r="R98" s="222">
        <f>Q98*H98</f>
        <v>0</v>
      </c>
      <c r="S98" s="222">
        <v>0</v>
      </c>
      <c r="T98" s="223">
        <f>S98*H98</f>
        <v>0</v>
      </c>
      <c r="AR98" s="224" t="s">
        <v>267</v>
      </c>
      <c r="AT98" s="224" t="s">
        <v>196</v>
      </c>
      <c r="AU98" s="224" t="s">
        <v>136</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267</v>
      </c>
      <c r="BM98" s="224" t="s">
        <v>2191</v>
      </c>
    </row>
    <row r="99" spans="2:65" s="1" customFormat="1" ht="16.5" customHeight="1">
      <c r="B99" s="40"/>
      <c r="C99" s="226" t="s">
        <v>244</v>
      </c>
      <c r="D99" s="226" t="s">
        <v>249</v>
      </c>
      <c r="E99" s="227" t="s">
        <v>2192</v>
      </c>
      <c r="F99" s="228" t="s">
        <v>2193</v>
      </c>
      <c r="G99" s="229" t="s">
        <v>205</v>
      </c>
      <c r="H99" s="230">
        <v>4</v>
      </c>
      <c r="I99" s="231"/>
      <c r="J99" s="232">
        <f>ROUND(I99*H99,2)</f>
        <v>0</v>
      </c>
      <c r="K99" s="228" t="s">
        <v>200</v>
      </c>
      <c r="L99" s="233"/>
      <c r="M99" s="234" t="s">
        <v>32</v>
      </c>
      <c r="N99" s="235" t="s">
        <v>51</v>
      </c>
      <c r="O99" s="85"/>
      <c r="P99" s="222">
        <f>O99*H99</f>
        <v>0</v>
      </c>
      <c r="Q99" s="222">
        <v>0.00013</v>
      </c>
      <c r="R99" s="222">
        <f>Q99*H99</f>
        <v>0.00052</v>
      </c>
      <c r="S99" s="222">
        <v>0</v>
      </c>
      <c r="T99" s="223">
        <f>S99*H99</f>
        <v>0</v>
      </c>
      <c r="AR99" s="224" t="s">
        <v>378</v>
      </c>
      <c r="AT99" s="224" t="s">
        <v>249</v>
      </c>
      <c r="AU99" s="224" t="s">
        <v>136</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267</v>
      </c>
      <c r="BM99" s="224" t="s">
        <v>2194</v>
      </c>
    </row>
    <row r="100" spans="2:65" s="1" customFormat="1" ht="16.5" customHeight="1">
      <c r="B100" s="40"/>
      <c r="C100" s="226" t="s">
        <v>248</v>
      </c>
      <c r="D100" s="226" t="s">
        <v>249</v>
      </c>
      <c r="E100" s="227" t="s">
        <v>2195</v>
      </c>
      <c r="F100" s="228" t="s">
        <v>2196</v>
      </c>
      <c r="G100" s="229" t="s">
        <v>205</v>
      </c>
      <c r="H100" s="230">
        <v>4</v>
      </c>
      <c r="I100" s="231"/>
      <c r="J100" s="232">
        <f>ROUND(I100*H100,2)</f>
        <v>0</v>
      </c>
      <c r="K100" s="228" t="s">
        <v>200</v>
      </c>
      <c r="L100" s="233"/>
      <c r="M100" s="234" t="s">
        <v>32</v>
      </c>
      <c r="N100" s="235" t="s">
        <v>51</v>
      </c>
      <c r="O100" s="85"/>
      <c r="P100" s="222">
        <f>O100*H100</f>
        <v>0</v>
      </c>
      <c r="Q100" s="222">
        <v>0.0002</v>
      </c>
      <c r="R100" s="222">
        <f>Q100*H100</f>
        <v>0.0008</v>
      </c>
      <c r="S100" s="222">
        <v>0</v>
      </c>
      <c r="T100" s="223">
        <f>S100*H100</f>
        <v>0</v>
      </c>
      <c r="AR100" s="224" t="s">
        <v>378</v>
      </c>
      <c r="AT100" s="224" t="s">
        <v>249</v>
      </c>
      <c r="AU100" s="224" t="s">
        <v>136</v>
      </c>
      <c r="AY100" s="18" t="s">
        <v>194</v>
      </c>
      <c r="BE100" s="225">
        <f>IF(N100="základní",J100,0)</f>
        <v>0</v>
      </c>
      <c r="BF100" s="225">
        <f>IF(N100="snížená",J100,0)</f>
        <v>0</v>
      </c>
      <c r="BG100" s="225">
        <f>IF(N100="zákl. přenesená",J100,0)</f>
        <v>0</v>
      </c>
      <c r="BH100" s="225">
        <f>IF(N100="sníž. přenesená",J100,0)</f>
        <v>0</v>
      </c>
      <c r="BI100" s="225">
        <f>IF(N100="nulová",J100,0)</f>
        <v>0</v>
      </c>
      <c r="BJ100" s="18" t="s">
        <v>136</v>
      </c>
      <c r="BK100" s="225">
        <f>ROUND(I100*H100,2)</f>
        <v>0</v>
      </c>
      <c r="BL100" s="18" t="s">
        <v>267</v>
      </c>
      <c r="BM100" s="224" t="s">
        <v>2197</v>
      </c>
    </row>
    <row r="101" spans="2:65" s="1" customFormat="1" ht="16.5" customHeight="1">
      <c r="B101" s="40"/>
      <c r="C101" s="226" t="s">
        <v>254</v>
      </c>
      <c r="D101" s="226" t="s">
        <v>249</v>
      </c>
      <c r="E101" s="227" t="s">
        <v>2198</v>
      </c>
      <c r="F101" s="228" t="s">
        <v>2199</v>
      </c>
      <c r="G101" s="229" t="s">
        <v>205</v>
      </c>
      <c r="H101" s="230">
        <v>5</v>
      </c>
      <c r="I101" s="231"/>
      <c r="J101" s="232">
        <f>ROUND(I101*H101,2)</f>
        <v>0</v>
      </c>
      <c r="K101" s="228" t="s">
        <v>200</v>
      </c>
      <c r="L101" s="233"/>
      <c r="M101" s="234" t="s">
        <v>32</v>
      </c>
      <c r="N101" s="235" t="s">
        <v>51</v>
      </c>
      <c r="O101" s="85"/>
      <c r="P101" s="222">
        <f>O101*H101</f>
        <v>0</v>
      </c>
      <c r="Q101" s="222">
        <v>0.00026</v>
      </c>
      <c r="R101" s="222">
        <f>Q101*H101</f>
        <v>0.0013</v>
      </c>
      <c r="S101" s="222">
        <v>0</v>
      </c>
      <c r="T101" s="223">
        <f>S101*H101</f>
        <v>0</v>
      </c>
      <c r="AR101" s="224" t="s">
        <v>378</v>
      </c>
      <c r="AT101" s="224" t="s">
        <v>249</v>
      </c>
      <c r="AU101" s="224" t="s">
        <v>136</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267</v>
      </c>
      <c r="BM101" s="224" t="s">
        <v>2200</v>
      </c>
    </row>
    <row r="102" spans="2:65" s="1" customFormat="1" ht="16.5" customHeight="1">
      <c r="B102" s="40"/>
      <c r="C102" s="226" t="s">
        <v>8</v>
      </c>
      <c r="D102" s="226" t="s">
        <v>249</v>
      </c>
      <c r="E102" s="227" t="s">
        <v>2201</v>
      </c>
      <c r="F102" s="228" t="s">
        <v>2202</v>
      </c>
      <c r="G102" s="229" t="s">
        <v>205</v>
      </c>
      <c r="H102" s="230">
        <v>5</v>
      </c>
      <c r="I102" s="231"/>
      <c r="J102" s="232">
        <f>ROUND(I102*H102,2)</f>
        <v>0</v>
      </c>
      <c r="K102" s="228" t="s">
        <v>200</v>
      </c>
      <c r="L102" s="233"/>
      <c r="M102" s="234" t="s">
        <v>32</v>
      </c>
      <c r="N102" s="235" t="s">
        <v>51</v>
      </c>
      <c r="O102" s="85"/>
      <c r="P102" s="222">
        <f>O102*H102</f>
        <v>0</v>
      </c>
      <c r="Q102" s="222">
        <v>0.0007</v>
      </c>
      <c r="R102" s="222">
        <f>Q102*H102</f>
        <v>0.0035</v>
      </c>
      <c r="S102" s="222">
        <v>0</v>
      </c>
      <c r="T102" s="223">
        <f>S102*H102</f>
        <v>0</v>
      </c>
      <c r="AR102" s="224" t="s">
        <v>378</v>
      </c>
      <c r="AT102" s="224" t="s">
        <v>249</v>
      </c>
      <c r="AU102" s="224" t="s">
        <v>136</v>
      </c>
      <c r="AY102" s="18" t="s">
        <v>194</v>
      </c>
      <c r="BE102" s="225">
        <f>IF(N102="základní",J102,0)</f>
        <v>0</v>
      </c>
      <c r="BF102" s="225">
        <f>IF(N102="snížená",J102,0)</f>
        <v>0</v>
      </c>
      <c r="BG102" s="225">
        <f>IF(N102="zákl. přenesená",J102,0)</f>
        <v>0</v>
      </c>
      <c r="BH102" s="225">
        <f>IF(N102="sníž. přenesená",J102,0)</f>
        <v>0</v>
      </c>
      <c r="BI102" s="225">
        <f>IF(N102="nulová",J102,0)</f>
        <v>0</v>
      </c>
      <c r="BJ102" s="18" t="s">
        <v>136</v>
      </c>
      <c r="BK102" s="225">
        <f>ROUND(I102*H102,2)</f>
        <v>0</v>
      </c>
      <c r="BL102" s="18" t="s">
        <v>267</v>
      </c>
      <c r="BM102" s="224" t="s">
        <v>2203</v>
      </c>
    </row>
    <row r="103" spans="2:65" s="1" customFormat="1" ht="16.5" customHeight="1">
      <c r="B103" s="40"/>
      <c r="C103" s="226" t="s">
        <v>267</v>
      </c>
      <c r="D103" s="226" t="s">
        <v>249</v>
      </c>
      <c r="E103" s="227" t="s">
        <v>2204</v>
      </c>
      <c r="F103" s="228" t="s">
        <v>2205</v>
      </c>
      <c r="G103" s="229" t="s">
        <v>205</v>
      </c>
      <c r="H103" s="230">
        <v>8</v>
      </c>
      <c r="I103" s="231"/>
      <c r="J103" s="232">
        <f>ROUND(I103*H103,2)</f>
        <v>0</v>
      </c>
      <c r="K103" s="228" t="s">
        <v>200</v>
      </c>
      <c r="L103" s="233"/>
      <c r="M103" s="234" t="s">
        <v>32</v>
      </c>
      <c r="N103" s="235" t="s">
        <v>51</v>
      </c>
      <c r="O103" s="85"/>
      <c r="P103" s="222">
        <f>O103*H103</f>
        <v>0</v>
      </c>
      <c r="Q103" s="222">
        <v>0.00015</v>
      </c>
      <c r="R103" s="222">
        <f>Q103*H103</f>
        <v>0.0012</v>
      </c>
      <c r="S103" s="222">
        <v>0</v>
      </c>
      <c r="T103" s="223">
        <f>S103*H103</f>
        <v>0</v>
      </c>
      <c r="AR103" s="224" t="s">
        <v>378</v>
      </c>
      <c r="AT103" s="224" t="s">
        <v>249</v>
      </c>
      <c r="AU103" s="224" t="s">
        <v>136</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267</v>
      </c>
      <c r="BM103" s="224" t="s">
        <v>2206</v>
      </c>
    </row>
    <row r="104" spans="2:65" s="1" customFormat="1" ht="16.5" customHeight="1">
      <c r="B104" s="40"/>
      <c r="C104" s="213" t="s">
        <v>272</v>
      </c>
      <c r="D104" s="213" t="s">
        <v>196</v>
      </c>
      <c r="E104" s="214" t="s">
        <v>2207</v>
      </c>
      <c r="F104" s="215" t="s">
        <v>2208</v>
      </c>
      <c r="G104" s="216" t="s">
        <v>205</v>
      </c>
      <c r="H104" s="217">
        <v>1</v>
      </c>
      <c r="I104" s="218"/>
      <c r="J104" s="219">
        <f>ROUND(I104*H104,2)</f>
        <v>0</v>
      </c>
      <c r="K104" s="215" t="s">
        <v>200</v>
      </c>
      <c r="L104" s="45"/>
      <c r="M104" s="220" t="s">
        <v>32</v>
      </c>
      <c r="N104" s="221" t="s">
        <v>51</v>
      </c>
      <c r="O104" s="85"/>
      <c r="P104" s="222">
        <f>O104*H104</f>
        <v>0</v>
      </c>
      <c r="Q104" s="222">
        <v>0</v>
      </c>
      <c r="R104" s="222">
        <f>Q104*H104</f>
        <v>0</v>
      </c>
      <c r="S104" s="222">
        <v>0</v>
      </c>
      <c r="T104" s="223">
        <f>S104*H104</f>
        <v>0</v>
      </c>
      <c r="AR104" s="224" t="s">
        <v>267</v>
      </c>
      <c r="AT104" s="224" t="s">
        <v>196</v>
      </c>
      <c r="AU104" s="224" t="s">
        <v>136</v>
      </c>
      <c r="AY104" s="18" t="s">
        <v>194</v>
      </c>
      <c r="BE104" s="225">
        <f>IF(N104="základní",J104,0)</f>
        <v>0</v>
      </c>
      <c r="BF104" s="225">
        <f>IF(N104="snížená",J104,0)</f>
        <v>0</v>
      </c>
      <c r="BG104" s="225">
        <f>IF(N104="zákl. přenesená",J104,0)</f>
        <v>0</v>
      </c>
      <c r="BH104" s="225">
        <f>IF(N104="sníž. přenesená",J104,0)</f>
        <v>0</v>
      </c>
      <c r="BI104" s="225">
        <f>IF(N104="nulová",J104,0)</f>
        <v>0</v>
      </c>
      <c r="BJ104" s="18" t="s">
        <v>136</v>
      </c>
      <c r="BK104" s="225">
        <f>ROUND(I104*H104,2)</f>
        <v>0</v>
      </c>
      <c r="BL104" s="18" t="s">
        <v>267</v>
      </c>
      <c r="BM104" s="224" t="s">
        <v>2209</v>
      </c>
    </row>
    <row r="105" spans="2:65" s="1" customFormat="1" ht="16.5" customHeight="1">
      <c r="B105" s="40"/>
      <c r="C105" s="226" t="s">
        <v>279</v>
      </c>
      <c r="D105" s="226" t="s">
        <v>249</v>
      </c>
      <c r="E105" s="227" t="s">
        <v>2210</v>
      </c>
      <c r="F105" s="228" t="s">
        <v>2211</v>
      </c>
      <c r="G105" s="229" t="s">
        <v>2053</v>
      </c>
      <c r="H105" s="230">
        <v>1</v>
      </c>
      <c r="I105" s="231"/>
      <c r="J105" s="232">
        <f>ROUND(I105*H105,2)</f>
        <v>0</v>
      </c>
      <c r="K105" s="228" t="s">
        <v>32</v>
      </c>
      <c r="L105" s="233"/>
      <c r="M105" s="234" t="s">
        <v>32</v>
      </c>
      <c r="N105" s="235" t="s">
        <v>51</v>
      </c>
      <c r="O105" s="85"/>
      <c r="P105" s="222">
        <f>O105*H105</f>
        <v>0</v>
      </c>
      <c r="Q105" s="222">
        <v>0</v>
      </c>
      <c r="R105" s="222">
        <f>Q105*H105</f>
        <v>0</v>
      </c>
      <c r="S105" s="222">
        <v>0</v>
      </c>
      <c r="T105" s="223">
        <f>S105*H105</f>
        <v>0</v>
      </c>
      <c r="AR105" s="224" t="s">
        <v>378</v>
      </c>
      <c r="AT105" s="224" t="s">
        <v>249</v>
      </c>
      <c r="AU105" s="224" t="s">
        <v>136</v>
      </c>
      <c r="AY105" s="18" t="s">
        <v>194</v>
      </c>
      <c r="BE105" s="225">
        <f>IF(N105="základní",J105,0)</f>
        <v>0</v>
      </c>
      <c r="BF105" s="225">
        <f>IF(N105="snížená",J105,0)</f>
        <v>0</v>
      </c>
      <c r="BG105" s="225">
        <f>IF(N105="zákl. přenesená",J105,0)</f>
        <v>0</v>
      </c>
      <c r="BH105" s="225">
        <f>IF(N105="sníž. přenesená",J105,0)</f>
        <v>0</v>
      </c>
      <c r="BI105" s="225">
        <f>IF(N105="nulová",J105,0)</f>
        <v>0</v>
      </c>
      <c r="BJ105" s="18" t="s">
        <v>136</v>
      </c>
      <c r="BK105" s="225">
        <f>ROUND(I105*H105,2)</f>
        <v>0</v>
      </c>
      <c r="BL105" s="18" t="s">
        <v>267</v>
      </c>
      <c r="BM105" s="224" t="s">
        <v>2212</v>
      </c>
    </row>
    <row r="106" spans="2:47" s="1" customFormat="1" ht="12">
      <c r="B106" s="40"/>
      <c r="C106" s="41"/>
      <c r="D106" s="238" t="s">
        <v>264</v>
      </c>
      <c r="E106" s="41"/>
      <c r="F106" s="248" t="s">
        <v>2213</v>
      </c>
      <c r="G106" s="41"/>
      <c r="H106" s="41"/>
      <c r="I106" s="137"/>
      <c r="J106" s="41"/>
      <c r="K106" s="41"/>
      <c r="L106" s="45"/>
      <c r="M106" s="249"/>
      <c r="N106" s="85"/>
      <c r="O106" s="85"/>
      <c r="P106" s="85"/>
      <c r="Q106" s="85"/>
      <c r="R106" s="85"/>
      <c r="S106" s="85"/>
      <c r="T106" s="86"/>
      <c r="AT106" s="18" t="s">
        <v>264</v>
      </c>
      <c r="AU106" s="18" t="s">
        <v>136</v>
      </c>
    </row>
    <row r="107" spans="2:65" s="1" customFormat="1" ht="16.5" customHeight="1">
      <c r="B107" s="40"/>
      <c r="C107" s="213" t="s">
        <v>285</v>
      </c>
      <c r="D107" s="213" t="s">
        <v>196</v>
      </c>
      <c r="E107" s="214" t="s">
        <v>2214</v>
      </c>
      <c r="F107" s="215" t="s">
        <v>2215</v>
      </c>
      <c r="G107" s="216" t="s">
        <v>205</v>
      </c>
      <c r="H107" s="217">
        <v>58</v>
      </c>
      <c r="I107" s="218"/>
      <c r="J107" s="219">
        <f>ROUND(I107*H107,2)</f>
        <v>0</v>
      </c>
      <c r="K107" s="215" t="s">
        <v>200</v>
      </c>
      <c r="L107" s="45"/>
      <c r="M107" s="220" t="s">
        <v>32</v>
      </c>
      <c r="N107" s="221" t="s">
        <v>51</v>
      </c>
      <c r="O107" s="85"/>
      <c r="P107" s="222">
        <f>O107*H107</f>
        <v>0</v>
      </c>
      <c r="Q107" s="222">
        <v>0</v>
      </c>
      <c r="R107" s="222">
        <f>Q107*H107</f>
        <v>0</v>
      </c>
      <c r="S107" s="222">
        <v>0</v>
      </c>
      <c r="T107" s="223">
        <f>S107*H107</f>
        <v>0</v>
      </c>
      <c r="AR107" s="224" t="s">
        <v>267</v>
      </c>
      <c r="AT107" s="224" t="s">
        <v>196</v>
      </c>
      <c r="AU107" s="224" t="s">
        <v>136</v>
      </c>
      <c r="AY107" s="18" t="s">
        <v>194</v>
      </c>
      <c r="BE107" s="225">
        <f>IF(N107="základní",J107,0)</f>
        <v>0</v>
      </c>
      <c r="BF107" s="225">
        <f>IF(N107="snížená",J107,0)</f>
        <v>0</v>
      </c>
      <c r="BG107" s="225">
        <f>IF(N107="zákl. přenesená",J107,0)</f>
        <v>0</v>
      </c>
      <c r="BH107" s="225">
        <f>IF(N107="sníž. přenesená",J107,0)</f>
        <v>0</v>
      </c>
      <c r="BI107" s="225">
        <f>IF(N107="nulová",J107,0)</f>
        <v>0</v>
      </c>
      <c r="BJ107" s="18" t="s">
        <v>136</v>
      </c>
      <c r="BK107" s="225">
        <f>ROUND(I107*H107,2)</f>
        <v>0</v>
      </c>
      <c r="BL107" s="18" t="s">
        <v>267</v>
      </c>
      <c r="BM107" s="224" t="s">
        <v>2216</v>
      </c>
    </row>
    <row r="108" spans="2:65" s="1" customFormat="1" ht="16.5" customHeight="1">
      <c r="B108" s="40"/>
      <c r="C108" s="226" t="s">
        <v>289</v>
      </c>
      <c r="D108" s="226" t="s">
        <v>249</v>
      </c>
      <c r="E108" s="227" t="s">
        <v>2217</v>
      </c>
      <c r="F108" s="228" t="s">
        <v>2218</v>
      </c>
      <c r="G108" s="229" t="s">
        <v>205</v>
      </c>
      <c r="H108" s="230">
        <v>12</v>
      </c>
      <c r="I108" s="231"/>
      <c r="J108" s="232">
        <f>ROUND(I108*H108,2)</f>
        <v>0</v>
      </c>
      <c r="K108" s="228" t="s">
        <v>200</v>
      </c>
      <c r="L108" s="233"/>
      <c r="M108" s="234" t="s">
        <v>32</v>
      </c>
      <c r="N108" s="235" t="s">
        <v>51</v>
      </c>
      <c r="O108" s="85"/>
      <c r="P108" s="222">
        <f>O108*H108</f>
        <v>0</v>
      </c>
      <c r="Q108" s="222">
        <v>0.00036</v>
      </c>
      <c r="R108" s="222">
        <f>Q108*H108</f>
        <v>0.00432</v>
      </c>
      <c r="S108" s="222">
        <v>0</v>
      </c>
      <c r="T108" s="223">
        <f>S108*H108</f>
        <v>0</v>
      </c>
      <c r="AR108" s="224" t="s">
        <v>378</v>
      </c>
      <c r="AT108" s="224" t="s">
        <v>249</v>
      </c>
      <c r="AU108" s="224" t="s">
        <v>136</v>
      </c>
      <c r="AY108" s="18" t="s">
        <v>194</v>
      </c>
      <c r="BE108" s="225">
        <f>IF(N108="základní",J108,0)</f>
        <v>0</v>
      </c>
      <c r="BF108" s="225">
        <f>IF(N108="snížená",J108,0)</f>
        <v>0</v>
      </c>
      <c r="BG108" s="225">
        <f>IF(N108="zákl. přenesená",J108,0)</f>
        <v>0</v>
      </c>
      <c r="BH108" s="225">
        <f>IF(N108="sníž. přenesená",J108,0)</f>
        <v>0</v>
      </c>
      <c r="BI108" s="225">
        <f>IF(N108="nulová",J108,0)</f>
        <v>0</v>
      </c>
      <c r="BJ108" s="18" t="s">
        <v>136</v>
      </c>
      <c r="BK108" s="225">
        <f>ROUND(I108*H108,2)</f>
        <v>0</v>
      </c>
      <c r="BL108" s="18" t="s">
        <v>267</v>
      </c>
      <c r="BM108" s="224" t="s">
        <v>2219</v>
      </c>
    </row>
    <row r="109" spans="2:65" s="1" customFormat="1" ht="16.5" customHeight="1">
      <c r="B109" s="40"/>
      <c r="C109" s="226" t="s">
        <v>7</v>
      </c>
      <c r="D109" s="226" t="s">
        <v>249</v>
      </c>
      <c r="E109" s="227" t="s">
        <v>2220</v>
      </c>
      <c r="F109" s="228" t="s">
        <v>2221</v>
      </c>
      <c r="G109" s="229" t="s">
        <v>205</v>
      </c>
      <c r="H109" s="230">
        <v>14</v>
      </c>
      <c r="I109" s="231"/>
      <c r="J109" s="232">
        <f>ROUND(I109*H109,2)</f>
        <v>0</v>
      </c>
      <c r="K109" s="228" t="s">
        <v>200</v>
      </c>
      <c r="L109" s="233"/>
      <c r="M109" s="234" t="s">
        <v>32</v>
      </c>
      <c r="N109" s="235" t="s">
        <v>51</v>
      </c>
      <c r="O109" s="85"/>
      <c r="P109" s="222">
        <f>O109*H109</f>
        <v>0</v>
      </c>
      <c r="Q109" s="222">
        <v>0.00032</v>
      </c>
      <c r="R109" s="222">
        <f>Q109*H109</f>
        <v>0.0044800000000000005</v>
      </c>
      <c r="S109" s="222">
        <v>0</v>
      </c>
      <c r="T109" s="223">
        <f>S109*H109</f>
        <v>0</v>
      </c>
      <c r="AR109" s="224" t="s">
        <v>378</v>
      </c>
      <c r="AT109" s="224" t="s">
        <v>249</v>
      </c>
      <c r="AU109" s="224" t="s">
        <v>136</v>
      </c>
      <c r="AY109" s="18" t="s">
        <v>194</v>
      </c>
      <c r="BE109" s="225">
        <f>IF(N109="základní",J109,0)</f>
        <v>0</v>
      </c>
      <c r="BF109" s="225">
        <f>IF(N109="snížená",J109,0)</f>
        <v>0</v>
      </c>
      <c r="BG109" s="225">
        <f>IF(N109="zákl. přenesená",J109,0)</f>
        <v>0</v>
      </c>
      <c r="BH109" s="225">
        <f>IF(N109="sníž. přenesená",J109,0)</f>
        <v>0</v>
      </c>
      <c r="BI109" s="225">
        <f>IF(N109="nulová",J109,0)</f>
        <v>0</v>
      </c>
      <c r="BJ109" s="18" t="s">
        <v>136</v>
      </c>
      <c r="BK109" s="225">
        <f>ROUND(I109*H109,2)</f>
        <v>0</v>
      </c>
      <c r="BL109" s="18" t="s">
        <v>267</v>
      </c>
      <c r="BM109" s="224" t="s">
        <v>2222</v>
      </c>
    </row>
    <row r="110" spans="2:65" s="1" customFormat="1" ht="16.5" customHeight="1">
      <c r="B110" s="40"/>
      <c r="C110" s="226" t="s">
        <v>301</v>
      </c>
      <c r="D110" s="226" t="s">
        <v>249</v>
      </c>
      <c r="E110" s="227" t="s">
        <v>2223</v>
      </c>
      <c r="F110" s="228" t="s">
        <v>2224</v>
      </c>
      <c r="G110" s="229" t="s">
        <v>205</v>
      </c>
      <c r="H110" s="230">
        <v>32</v>
      </c>
      <c r="I110" s="231"/>
      <c r="J110" s="232">
        <f>ROUND(I110*H110,2)</f>
        <v>0</v>
      </c>
      <c r="K110" s="228" t="s">
        <v>200</v>
      </c>
      <c r="L110" s="233"/>
      <c r="M110" s="288" t="s">
        <v>32</v>
      </c>
      <c r="N110" s="289" t="s">
        <v>51</v>
      </c>
      <c r="O110" s="284"/>
      <c r="P110" s="285">
        <f>O110*H110</f>
        <v>0</v>
      </c>
      <c r="Q110" s="285">
        <v>0.00055</v>
      </c>
      <c r="R110" s="285">
        <f>Q110*H110</f>
        <v>0.0176</v>
      </c>
      <c r="S110" s="285">
        <v>0</v>
      </c>
      <c r="T110" s="286">
        <f>S110*H110</f>
        <v>0</v>
      </c>
      <c r="AR110" s="224" t="s">
        <v>378</v>
      </c>
      <c r="AT110" s="224" t="s">
        <v>249</v>
      </c>
      <c r="AU110" s="224" t="s">
        <v>136</v>
      </c>
      <c r="AY110" s="18" t="s">
        <v>194</v>
      </c>
      <c r="BE110" s="225">
        <f>IF(N110="základní",J110,0)</f>
        <v>0</v>
      </c>
      <c r="BF110" s="225">
        <f>IF(N110="snížená",J110,0)</f>
        <v>0</v>
      </c>
      <c r="BG110" s="225">
        <f>IF(N110="zákl. přenesená",J110,0)</f>
        <v>0</v>
      </c>
      <c r="BH110" s="225">
        <f>IF(N110="sníž. přenesená",J110,0)</f>
        <v>0</v>
      </c>
      <c r="BI110" s="225">
        <f>IF(N110="nulová",J110,0)</f>
        <v>0</v>
      </c>
      <c r="BJ110" s="18" t="s">
        <v>136</v>
      </c>
      <c r="BK110" s="225">
        <f>ROUND(I110*H110,2)</f>
        <v>0</v>
      </c>
      <c r="BL110" s="18" t="s">
        <v>267</v>
      </c>
      <c r="BM110" s="224" t="s">
        <v>2225</v>
      </c>
    </row>
    <row r="111" spans="2:12" s="1" customFormat="1" ht="6.95" customHeight="1">
      <c r="B111" s="60"/>
      <c r="C111" s="61"/>
      <c r="D111" s="61"/>
      <c r="E111" s="61"/>
      <c r="F111" s="61"/>
      <c r="G111" s="61"/>
      <c r="H111" s="61"/>
      <c r="I111" s="163"/>
      <c r="J111" s="61"/>
      <c r="K111" s="61"/>
      <c r="L111" s="45"/>
    </row>
  </sheetData>
  <sheetProtection password="CC35" sheet="1" objects="1" scenarios="1" formatColumns="0" formatRows="0" autoFilter="0"/>
  <autoFilter ref="C81:K110"/>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3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106</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2226</v>
      </c>
      <c r="F9" s="1"/>
      <c r="G9" s="1"/>
      <c r="H9" s="1"/>
      <c r="I9" s="137"/>
      <c r="L9" s="45"/>
    </row>
    <row r="10" spans="2:12" s="1" customFormat="1" ht="12">
      <c r="B10" s="45"/>
      <c r="I10" s="137"/>
      <c r="L10" s="45"/>
    </row>
    <row r="11" spans="2:12" s="1" customFormat="1" ht="12" customHeight="1">
      <c r="B11" s="45"/>
      <c r="D11" s="135" t="s">
        <v>18</v>
      </c>
      <c r="F11" s="139" t="s">
        <v>100</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ROUND(J90,2)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ROUND((SUM(BE90:BE131)),2)</f>
        <v>0</v>
      </c>
      <c r="I33" s="152">
        <v>0.21</v>
      </c>
      <c r="J33" s="151">
        <f>ROUND(((SUM(BE90:BE131))*I33),2)</f>
        <v>0</v>
      </c>
      <c r="L33" s="45"/>
    </row>
    <row r="34" spans="2:12" s="1" customFormat="1" ht="14.4" customHeight="1">
      <c r="B34" s="45"/>
      <c r="E34" s="135" t="s">
        <v>51</v>
      </c>
      <c r="F34" s="151">
        <f>ROUND((SUM(BF90:BF131)),2)</f>
        <v>0</v>
      </c>
      <c r="I34" s="152">
        <v>0.15</v>
      </c>
      <c r="J34" s="151">
        <f>ROUND(((SUM(BF90:BF131))*I34),2)</f>
        <v>0</v>
      </c>
      <c r="L34" s="45"/>
    </row>
    <row r="35" spans="2:12" s="1" customFormat="1" ht="14.4" customHeight="1" hidden="1">
      <c r="B35" s="45"/>
      <c r="E35" s="135" t="s">
        <v>52</v>
      </c>
      <c r="F35" s="151">
        <f>ROUND((SUM(BG90:BG131)),2)</f>
        <v>0</v>
      </c>
      <c r="I35" s="152">
        <v>0.21</v>
      </c>
      <c r="J35" s="151">
        <f>0</f>
        <v>0</v>
      </c>
      <c r="L35" s="45"/>
    </row>
    <row r="36" spans="2:12" s="1" customFormat="1" ht="14.4" customHeight="1" hidden="1">
      <c r="B36" s="45"/>
      <c r="E36" s="135" t="s">
        <v>53</v>
      </c>
      <c r="F36" s="151">
        <f>ROUND((SUM(BH90:BH131)),2)</f>
        <v>0</v>
      </c>
      <c r="I36" s="152">
        <v>0.15</v>
      </c>
      <c r="J36" s="151">
        <f>0</f>
        <v>0</v>
      </c>
      <c r="L36" s="45"/>
    </row>
    <row r="37" spans="2:12" s="1" customFormat="1" ht="14.4" customHeight="1" hidden="1">
      <c r="B37" s="45"/>
      <c r="E37" s="135" t="s">
        <v>54</v>
      </c>
      <c r="F37" s="151">
        <f>ROUND((SUM(BI90:BI131)),2)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 xml:space="preserve">SO 01_D.1.4.5 - Hlavní domovní vedení </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J90</f>
        <v>0</v>
      </c>
      <c r="K59" s="41"/>
      <c r="L59" s="45"/>
      <c r="AU59" s="18" t="s">
        <v>151</v>
      </c>
    </row>
    <row r="60" spans="2:12" s="8" customFormat="1" ht="24.95" customHeight="1">
      <c r="B60" s="173"/>
      <c r="C60" s="174"/>
      <c r="D60" s="175" t="s">
        <v>152</v>
      </c>
      <c r="E60" s="176"/>
      <c r="F60" s="176"/>
      <c r="G60" s="176"/>
      <c r="H60" s="176"/>
      <c r="I60" s="177"/>
      <c r="J60" s="178">
        <f>J91</f>
        <v>0</v>
      </c>
      <c r="K60" s="174"/>
      <c r="L60" s="179"/>
    </row>
    <row r="61" spans="2:12" s="9" customFormat="1" ht="19.9" customHeight="1">
      <c r="B61" s="180"/>
      <c r="C61" s="181"/>
      <c r="D61" s="182" t="s">
        <v>153</v>
      </c>
      <c r="E61" s="183"/>
      <c r="F61" s="183"/>
      <c r="G61" s="183"/>
      <c r="H61" s="183"/>
      <c r="I61" s="184"/>
      <c r="J61" s="185">
        <f>J92</f>
        <v>0</v>
      </c>
      <c r="K61" s="181"/>
      <c r="L61" s="186"/>
    </row>
    <row r="62" spans="2:12" s="9" customFormat="1" ht="19.9" customHeight="1">
      <c r="B62" s="180"/>
      <c r="C62" s="181"/>
      <c r="D62" s="182" t="s">
        <v>156</v>
      </c>
      <c r="E62" s="183"/>
      <c r="F62" s="183"/>
      <c r="G62" s="183"/>
      <c r="H62" s="183"/>
      <c r="I62" s="184"/>
      <c r="J62" s="185">
        <f>J99</f>
        <v>0</v>
      </c>
      <c r="K62" s="181"/>
      <c r="L62" s="186"/>
    </row>
    <row r="63" spans="2:12" s="9" customFormat="1" ht="19.9" customHeight="1">
      <c r="B63" s="180"/>
      <c r="C63" s="181"/>
      <c r="D63" s="182" t="s">
        <v>1307</v>
      </c>
      <c r="E63" s="183"/>
      <c r="F63" s="183"/>
      <c r="G63" s="183"/>
      <c r="H63" s="183"/>
      <c r="I63" s="184"/>
      <c r="J63" s="185">
        <f>J102</f>
        <v>0</v>
      </c>
      <c r="K63" s="181"/>
      <c r="L63" s="186"/>
    </row>
    <row r="64" spans="2:12" s="9" customFormat="1" ht="19.9" customHeight="1">
      <c r="B64" s="180"/>
      <c r="C64" s="181"/>
      <c r="D64" s="182" t="s">
        <v>159</v>
      </c>
      <c r="E64" s="183"/>
      <c r="F64" s="183"/>
      <c r="G64" s="183"/>
      <c r="H64" s="183"/>
      <c r="I64" s="184"/>
      <c r="J64" s="185">
        <f>J104</f>
        <v>0</v>
      </c>
      <c r="K64" s="181"/>
      <c r="L64" s="186"/>
    </row>
    <row r="65" spans="2:12" s="9" customFormat="1" ht="19.9" customHeight="1">
      <c r="B65" s="180"/>
      <c r="C65" s="181"/>
      <c r="D65" s="182" t="s">
        <v>160</v>
      </c>
      <c r="E65" s="183"/>
      <c r="F65" s="183"/>
      <c r="G65" s="183"/>
      <c r="H65" s="183"/>
      <c r="I65" s="184"/>
      <c r="J65" s="185">
        <f>J106</f>
        <v>0</v>
      </c>
      <c r="K65" s="181"/>
      <c r="L65" s="186"/>
    </row>
    <row r="66" spans="2:12" s="8" customFormat="1" ht="24.95" customHeight="1">
      <c r="B66" s="173"/>
      <c r="C66" s="174"/>
      <c r="D66" s="175" t="s">
        <v>162</v>
      </c>
      <c r="E66" s="176"/>
      <c r="F66" s="176"/>
      <c r="G66" s="176"/>
      <c r="H66" s="176"/>
      <c r="I66" s="177"/>
      <c r="J66" s="178">
        <f>J113</f>
        <v>0</v>
      </c>
      <c r="K66" s="174"/>
      <c r="L66" s="179"/>
    </row>
    <row r="67" spans="2:12" s="9" customFormat="1" ht="19.9" customHeight="1">
      <c r="B67" s="180"/>
      <c r="C67" s="181"/>
      <c r="D67" s="182" t="s">
        <v>1976</v>
      </c>
      <c r="E67" s="183"/>
      <c r="F67" s="183"/>
      <c r="G67" s="183"/>
      <c r="H67" s="183"/>
      <c r="I67" s="184"/>
      <c r="J67" s="185">
        <f>J114</f>
        <v>0</v>
      </c>
      <c r="K67" s="181"/>
      <c r="L67" s="186"/>
    </row>
    <row r="68" spans="2:12" s="9" customFormat="1" ht="19.9" customHeight="1">
      <c r="B68" s="180"/>
      <c r="C68" s="181"/>
      <c r="D68" s="182" t="s">
        <v>2227</v>
      </c>
      <c r="E68" s="183"/>
      <c r="F68" s="183"/>
      <c r="G68" s="183"/>
      <c r="H68" s="183"/>
      <c r="I68" s="184"/>
      <c r="J68" s="185">
        <f>J126</f>
        <v>0</v>
      </c>
      <c r="K68" s="181"/>
      <c r="L68" s="186"/>
    </row>
    <row r="69" spans="2:12" s="8" customFormat="1" ht="24.95" customHeight="1">
      <c r="B69" s="173"/>
      <c r="C69" s="174"/>
      <c r="D69" s="175" t="s">
        <v>1311</v>
      </c>
      <c r="E69" s="176"/>
      <c r="F69" s="176"/>
      <c r="G69" s="176"/>
      <c r="H69" s="176"/>
      <c r="I69" s="177"/>
      <c r="J69" s="178">
        <f>J128</f>
        <v>0</v>
      </c>
      <c r="K69" s="174"/>
      <c r="L69" s="179"/>
    </row>
    <row r="70" spans="2:12" s="9" customFormat="1" ht="19.9" customHeight="1">
      <c r="B70" s="180"/>
      <c r="C70" s="181"/>
      <c r="D70" s="182" t="s">
        <v>1649</v>
      </c>
      <c r="E70" s="183"/>
      <c r="F70" s="183"/>
      <c r="G70" s="183"/>
      <c r="H70" s="183"/>
      <c r="I70" s="184"/>
      <c r="J70" s="185">
        <f>J129</f>
        <v>0</v>
      </c>
      <c r="K70" s="181"/>
      <c r="L70" s="186"/>
    </row>
    <row r="71" spans="2:12" s="1" customFormat="1" ht="21.8" customHeight="1">
      <c r="B71" s="40"/>
      <c r="C71" s="41"/>
      <c r="D71" s="41"/>
      <c r="E71" s="41"/>
      <c r="F71" s="41"/>
      <c r="G71" s="41"/>
      <c r="H71" s="41"/>
      <c r="I71" s="137"/>
      <c r="J71" s="41"/>
      <c r="K71" s="41"/>
      <c r="L71" s="45"/>
    </row>
    <row r="72" spans="2:12" s="1" customFormat="1" ht="6.95" customHeight="1">
      <c r="B72" s="60"/>
      <c r="C72" s="61"/>
      <c r="D72" s="61"/>
      <c r="E72" s="61"/>
      <c r="F72" s="61"/>
      <c r="G72" s="61"/>
      <c r="H72" s="61"/>
      <c r="I72" s="163"/>
      <c r="J72" s="61"/>
      <c r="K72" s="61"/>
      <c r="L72" s="45"/>
    </row>
    <row r="76" spans="2:12" s="1" customFormat="1" ht="6.95" customHeight="1">
      <c r="B76" s="62"/>
      <c r="C76" s="63"/>
      <c r="D76" s="63"/>
      <c r="E76" s="63"/>
      <c r="F76" s="63"/>
      <c r="G76" s="63"/>
      <c r="H76" s="63"/>
      <c r="I76" s="166"/>
      <c r="J76" s="63"/>
      <c r="K76" s="63"/>
      <c r="L76" s="45"/>
    </row>
    <row r="77" spans="2:12" s="1" customFormat="1" ht="24.95" customHeight="1">
      <c r="B77" s="40"/>
      <c r="C77" s="24" t="s">
        <v>179</v>
      </c>
      <c r="D77" s="41"/>
      <c r="E77" s="41"/>
      <c r="F77" s="41"/>
      <c r="G77" s="41"/>
      <c r="H77" s="41"/>
      <c r="I77" s="137"/>
      <c r="J77" s="41"/>
      <c r="K77" s="41"/>
      <c r="L77" s="45"/>
    </row>
    <row r="78" spans="2:12" s="1" customFormat="1" ht="6.95" customHeight="1">
      <c r="B78" s="40"/>
      <c r="C78" s="41"/>
      <c r="D78" s="41"/>
      <c r="E78" s="41"/>
      <c r="F78" s="41"/>
      <c r="G78" s="41"/>
      <c r="H78" s="41"/>
      <c r="I78" s="137"/>
      <c r="J78" s="41"/>
      <c r="K78" s="41"/>
      <c r="L78" s="45"/>
    </row>
    <row r="79" spans="2:12" s="1" customFormat="1" ht="12" customHeight="1">
      <c r="B79" s="40"/>
      <c r="C79" s="33" t="s">
        <v>16</v>
      </c>
      <c r="D79" s="41"/>
      <c r="E79" s="41"/>
      <c r="F79" s="41"/>
      <c r="G79" s="41"/>
      <c r="H79" s="41"/>
      <c r="I79" s="137"/>
      <c r="J79" s="41"/>
      <c r="K79" s="41"/>
      <c r="L79" s="45"/>
    </row>
    <row r="80" spans="2:12" s="1" customFormat="1" ht="16.5" customHeight="1">
      <c r="B80" s="40"/>
      <c r="C80" s="41"/>
      <c r="D80" s="41"/>
      <c r="E80" s="167" t="str">
        <f>E7</f>
        <v>TRANSFORMACE DOMOV HÁJ II.</v>
      </c>
      <c r="F80" s="33"/>
      <c r="G80" s="33"/>
      <c r="H80" s="33"/>
      <c r="I80" s="137"/>
      <c r="J80" s="41"/>
      <c r="K80" s="41"/>
      <c r="L80" s="45"/>
    </row>
    <row r="81" spans="2:12" s="1" customFormat="1" ht="12" customHeight="1">
      <c r="B81" s="40"/>
      <c r="C81" s="33" t="s">
        <v>146</v>
      </c>
      <c r="D81" s="41"/>
      <c r="E81" s="41"/>
      <c r="F81" s="41"/>
      <c r="G81" s="41"/>
      <c r="H81" s="41"/>
      <c r="I81" s="137"/>
      <c r="J81" s="41"/>
      <c r="K81" s="41"/>
      <c r="L81" s="45"/>
    </row>
    <row r="82" spans="2:12" s="1" customFormat="1" ht="16.5" customHeight="1">
      <c r="B82" s="40"/>
      <c r="C82" s="41"/>
      <c r="D82" s="41"/>
      <c r="E82" s="70" t="str">
        <f>E9</f>
        <v xml:space="preserve">SO 01_D.1.4.5 - Hlavní domovní vedení </v>
      </c>
      <c r="F82" s="41"/>
      <c r="G82" s="41"/>
      <c r="H82" s="41"/>
      <c r="I82" s="137"/>
      <c r="J82" s="41"/>
      <c r="K82" s="41"/>
      <c r="L82" s="45"/>
    </row>
    <row r="83" spans="2:12" s="1" customFormat="1" ht="6.95" customHeight="1">
      <c r="B83" s="40"/>
      <c r="C83" s="41"/>
      <c r="D83" s="41"/>
      <c r="E83" s="41"/>
      <c r="F83" s="41"/>
      <c r="G83" s="41"/>
      <c r="H83" s="41"/>
      <c r="I83" s="137"/>
      <c r="J83" s="41"/>
      <c r="K83" s="41"/>
      <c r="L83" s="45"/>
    </row>
    <row r="84" spans="2:12" s="1" customFormat="1" ht="12" customHeight="1">
      <c r="B84" s="40"/>
      <c r="C84" s="33" t="s">
        <v>22</v>
      </c>
      <c r="D84" s="41"/>
      <c r="E84" s="41"/>
      <c r="F84" s="28" t="str">
        <f>F12</f>
        <v>Ledeč nad Sázavou</v>
      </c>
      <c r="G84" s="41"/>
      <c r="H84" s="41"/>
      <c r="I84" s="140" t="s">
        <v>24</v>
      </c>
      <c r="J84" s="73" t="str">
        <f>IF(J12="","",J12)</f>
        <v>1. 5. 2017</v>
      </c>
      <c r="K84" s="41"/>
      <c r="L84" s="45"/>
    </row>
    <row r="85" spans="2:12" s="1" customFormat="1" ht="6.95" customHeight="1">
      <c r="B85" s="40"/>
      <c r="C85" s="41"/>
      <c r="D85" s="41"/>
      <c r="E85" s="41"/>
      <c r="F85" s="41"/>
      <c r="G85" s="41"/>
      <c r="H85" s="41"/>
      <c r="I85" s="137"/>
      <c r="J85" s="41"/>
      <c r="K85" s="41"/>
      <c r="L85" s="45"/>
    </row>
    <row r="86" spans="2:12" s="1" customFormat="1" ht="15.15" customHeight="1">
      <c r="B86" s="40"/>
      <c r="C86" s="33" t="s">
        <v>30</v>
      </c>
      <c r="D86" s="41"/>
      <c r="E86" s="41"/>
      <c r="F86" s="28" t="str">
        <f>E15</f>
        <v>Kraj Vysočina, Žižkova 57</v>
      </c>
      <c r="G86" s="41"/>
      <c r="H86" s="41"/>
      <c r="I86" s="140" t="s">
        <v>37</v>
      </c>
      <c r="J86" s="38" t="str">
        <f>E21</f>
        <v>Miroslav Vorel, DiS</v>
      </c>
      <c r="K86" s="41"/>
      <c r="L86" s="45"/>
    </row>
    <row r="87" spans="2:12" s="1" customFormat="1" ht="27.9" customHeight="1">
      <c r="B87" s="40"/>
      <c r="C87" s="33" t="s">
        <v>35</v>
      </c>
      <c r="D87" s="41"/>
      <c r="E87" s="41"/>
      <c r="F87" s="28" t="str">
        <f>IF(E18="","",E18)</f>
        <v>Vyplň údaj</v>
      </c>
      <c r="G87" s="41"/>
      <c r="H87" s="41"/>
      <c r="I87" s="140" t="s">
        <v>40</v>
      </c>
      <c r="J87" s="38" t="str">
        <f>E24</f>
        <v>Ing. arch, Martin Jirovský</v>
      </c>
      <c r="K87" s="41"/>
      <c r="L87" s="45"/>
    </row>
    <row r="88" spans="2:12" s="1" customFormat="1" ht="10.3" customHeight="1">
      <c r="B88" s="40"/>
      <c r="C88" s="41"/>
      <c r="D88" s="41"/>
      <c r="E88" s="41"/>
      <c r="F88" s="41"/>
      <c r="G88" s="41"/>
      <c r="H88" s="41"/>
      <c r="I88" s="137"/>
      <c r="J88" s="41"/>
      <c r="K88" s="41"/>
      <c r="L88" s="45"/>
    </row>
    <row r="89" spans="2:20" s="10" customFormat="1" ht="29.25" customHeight="1">
      <c r="B89" s="187"/>
      <c r="C89" s="188" t="s">
        <v>180</v>
      </c>
      <c r="D89" s="189" t="s">
        <v>64</v>
      </c>
      <c r="E89" s="189" t="s">
        <v>60</v>
      </c>
      <c r="F89" s="189" t="s">
        <v>61</v>
      </c>
      <c r="G89" s="189" t="s">
        <v>181</v>
      </c>
      <c r="H89" s="189" t="s">
        <v>182</v>
      </c>
      <c r="I89" s="190" t="s">
        <v>183</v>
      </c>
      <c r="J89" s="189" t="s">
        <v>150</v>
      </c>
      <c r="K89" s="191" t="s">
        <v>184</v>
      </c>
      <c r="L89" s="192"/>
      <c r="M89" s="93" t="s">
        <v>32</v>
      </c>
      <c r="N89" s="94" t="s">
        <v>49</v>
      </c>
      <c r="O89" s="94" t="s">
        <v>185</v>
      </c>
      <c r="P89" s="94" t="s">
        <v>186</v>
      </c>
      <c r="Q89" s="94" t="s">
        <v>187</v>
      </c>
      <c r="R89" s="94" t="s">
        <v>188</v>
      </c>
      <c r="S89" s="94" t="s">
        <v>189</v>
      </c>
      <c r="T89" s="95" t="s">
        <v>190</v>
      </c>
    </row>
    <row r="90" spans="2:63" s="1" customFormat="1" ht="22.8" customHeight="1">
      <c r="B90" s="40"/>
      <c r="C90" s="100" t="s">
        <v>191</v>
      </c>
      <c r="D90" s="41"/>
      <c r="E90" s="41"/>
      <c r="F90" s="41"/>
      <c r="G90" s="41"/>
      <c r="H90" s="41"/>
      <c r="I90" s="137"/>
      <c r="J90" s="193">
        <f>BK90</f>
        <v>0</v>
      </c>
      <c r="K90" s="41"/>
      <c r="L90" s="45"/>
      <c r="M90" s="96"/>
      <c r="N90" s="97"/>
      <c r="O90" s="97"/>
      <c r="P90" s="194">
        <f>P91+P113+P128</f>
        <v>0</v>
      </c>
      <c r="Q90" s="97"/>
      <c r="R90" s="194">
        <f>R91+R113+R128</f>
        <v>0.8138434</v>
      </c>
      <c r="S90" s="97"/>
      <c r="T90" s="195">
        <f>T91+T113+T128</f>
        <v>0.119</v>
      </c>
      <c r="AT90" s="18" t="s">
        <v>78</v>
      </c>
      <c r="AU90" s="18" t="s">
        <v>151</v>
      </c>
      <c r="BK90" s="196">
        <f>BK91+BK113+BK128</f>
        <v>0</v>
      </c>
    </row>
    <row r="91" spans="2:63" s="11" customFormat="1" ht="25.9" customHeight="1">
      <c r="B91" s="197"/>
      <c r="C91" s="198"/>
      <c r="D91" s="199" t="s">
        <v>78</v>
      </c>
      <c r="E91" s="200" t="s">
        <v>192</v>
      </c>
      <c r="F91" s="200" t="s">
        <v>193</v>
      </c>
      <c r="G91" s="198"/>
      <c r="H91" s="198"/>
      <c r="I91" s="201"/>
      <c r="J91" s="202">
        <f>BK91</f>
        <v>0</v>
      </c>
      <c r="K91" s="198"/>
      <c r="L91" s="203"/>
      <c r="M91" s="204"/>
      <c r="N91" s="205"/>
      <c r="O91" s="205"/>
      <c r="P91" s="206">
        <f>P92+P99+P102+P104+P106</f>
        <v>0</v>
      </c>
      <c r="Q91" s="205"/>
      <c r="R91" s="206">
        <f>R92+R99+R102+R104+R106</f>
        <v>0.7949634</v>
      </c>
      <c r="S91" s="205"/>
      <c r="T91" s="207">
        <f>T92+T99+T102+T104+T106</f>
        <v>0.119</v>
      </c>
      <c r="AR91" s="208" t="s">
        <v>21</v>
      </c>
      <c r="AT91" s="209" t="s">
        <v>78</v>
      </c>
      <c r="AU91" s="209" t="s">
        <v>79</v>
      </c>
      <c r="AY91" s="208" t="s">
        <v>194</v>
      </c>
      <c r="BK91" s="210">
        <f>BK92+BK99+BK102+BK104+BK106</f>
        <v>0</v>
      </c>
    </row>
    <row r="92" spans="2:63" s="11" customFormat="1" ht="22.8" customHeight="1">
      <c r="B92" s="197"/>
      <c r="C92" s="198"/>
      <c r="D92" s="199" t="s">
        <v>78</v>
      </c>
      <c r="E92" s="211" t="s">
        <v>21</v>
      </c>
      <c r="F92" s="211" t="s">
        <v>195</v>
      </c>
      <c r="G92" s="198"/>
      <c r="H92" s="198"/>
      <c r="I92" s="201"/>
      <c r="J92" s="212">
        <f>BK92</f>
        <v>0</v>
      </c>
      <c r="K92" s="198"/>
      <c r="L92" s="203"/>
      <c r="M92" s="204"/>
      <c r="N92" s="205"/>
      <c r="O92" s="205"/>
      <c r="P92" s="206">
        <f>SUM(P93:P98)</f>
        <v>0</v>
      </c>
      <c r="Q92" s="205"/>
      <c r="R92" s="206">
        <f>SUM(R93:R98)</f>
        <v>0</v>
      </c>
      <c r="S92" s="205"/>
      <c r="T92" s="207">
        <f>SUM(T93:T98)</f>
        <v>0</v>
      </c>
      <c r="AR92" s="208" t="s">
        <v>21</v>
      </c>
      <c r="AT92" s="209" t="s">
        <v>78</v>
      </c>
      <c r="AU92" s="209" t="s">
        <v>21</v>
      </c>
      <c r="AY92" s="208" t="s">
        <v>194</v>
      </c>
      <c r="BK92" s="210">
        <f>SUM(BK93:BK98)</f>
        <v>0</v>
      </c>
    </row>
    <row r="93" spans="2:65" s="1" customFormat="1" ht="24" customHeight="1">
      <c r="B93" s="40"/>
      <c r="C93" s="213" t="s">
        <v>21</v>
      </c>
      <c r="D93" s="213" t="s">
        <v>196</v>
      </c>
      <c r="E93" s="214" t="s">
        <v>1334</v>
      </c>
      <c r="F93" s="215" t="s">
        <v>1335</v>
      </c>
      <c r="G93" s="216" t="s">
        <v>199</v>
      </c>
      <c r="H93" s="217">
        <v>3.36</v>
      </c>
      <c r="I93" s="218"/>
      <c r="J93" s="219">
        <f>ROUND(I93*H93,2)</f>
        <v>0</v>
      </c>
      <c r="K93" s="215" t="s">
        <v>200</v>
      </c>
      <c r="L93" s="45"/>
      <c r="M93" s="220" t="s">
        <v>32</v>
      </c>
      <c r="N93" s="221" t="s">
        <v>51</v>
      </c>
      <c r="O93" s="85"/>
      <c r="P93" s="222">
        <f>O93*H93</f>
        <v>0</v>
      </c>
      <c r="Q93" s="222">
        <v>0</v>
      </c>
      <c r="R93" s="222">
        <f>Q93*H93</f>
        <v>0</v>
      </c>
      <c r="S93" s="222">
        <v>0</v>
      </c>
      <c r="T93" s="223">
        <f>S93*H93</f>
        <v>0</v>
      </c>
      <c r="AR93" s="224" t="s">
        <v>201</v>
      </c>
      <c r="AT93" s="224" t="s">
        <v>196</v>
      </c>
      <c r="AU93" s="224" t="s">
        <v>136</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201</v>
      </c>
      <c r="BM93" s="224" t="s">
        <v>2228</v>
      </c>
    </row>
    <row r="94" spans="2:51" s="12" customFormat="1" ht="12">
      <c r="B94" s="236"/>
      <c r="C94" s="237"/>
      <c r="D94" s="238" t="s">
        <v>258</v>
      </c>
      <c r="E94" s="239" t="s">
        <v>32</v>
      </c>
      <c r="F94" s="240" t="s">
        <v>2229</v>
      </c>
      <c r="G94" s="237"/>
      <c r="H94" s="241">
        <v>3.36</v>
      </c>
      <c r="I94" s="242"/>
      <c r="J94" s="237"/>
      <c r="K94" s="237"/>
      <c r="L94" s="243"/>
      <c r="M94" s="244"/>
      <c r="N94" s="245"/>
      <c r="O94" s="245"/>
      <c r="P94" s="245"/>
      <c r="Q94" s="245"/>
      <c r="R94" s="245"/>
      <c r="S94" s="245"/>
      <c r="T94" s="246"/>
      <c r="AT94" s="247" t="s">
        <v>258</v>
      </c>
      <c r="AU94" s="247" t="s">
        <v>136</v>
      </c>
      <c r="AV94" s="12" t="s">
        <v>136</v>
      </c>
      <c r="AW94" s="12" t="s">
        <v>39</v>
      </c>
      <c r="AX94" s="12" t="s">
        <v>21</v>
      </c>
      <c r="AY94" s="247" t="s">
        <v>194</v>
      </c>
    </row>
    <row r="95" spans="2:65" s="1" customFormat="1" ht="24" customHeight="1">
      <c r="B95" s="40"/>
      <c r="C95" s="213" t="s">
        <v>136</v>
      </c>
      <c r="D95" s="213" t="s">
        <v>196</v>
      </c>
      <c r="E95" s="214" t="s">
        <v>1337</v>
      </c>
      <c r="F95" s="215" t="s">
        <v>1338</v>
      </c>
      <c r="G95" s="216" t="s">
        <v>199</v>
      </c>
      <c r="H95" s="217">
        <v>3.36</v>
      </c>
      <c r="I95" s="218"/>
      <c r="J95" s="219">
        <f>ROUND(I95*H95,2)</f>
        <v>0</v>
      </c>
      <c r="K95" s="215" t="s">
        <v>200</v>
      </c>
      <c r="L95" s="45"/>
      <c r="M95" s="220" t="s">
        <v>32</v>
      </c>
      <c r="N95" s="221" t="s">
        <v>51</v>
      </c>
      <c r="O95" s="85"/>
      <c r="P95" s="222">
        <f>O95*H95</f>
        <v>0</v>
      </c>
      <c r="Q95" s="222">
        <v>0</v>
      </c>
      <c r="R95" s="222">
        <f>Q95*H95</f>
        <v>0</v>
      </c>
      <c r="S95" s="222">
        <v>0</v>
      </c>
      <c r="T95" s="223">
        <f>S95*H95</f>
        <v>0</v>
      </c>
      <c r="AR95" s="224" t="s">
        <v>201</v>
      </c>
      <c r="AT95" s="224" t="s">
        <v>196</v>
      </c>
      <c r="AU95" s="224" t="s">
        <v>136</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201</v>
      </c>
      <c r="BM95" s="224" t="s">
        <v>2230</v>
      </c>
    </row>
    <row r="96" spans="2:51" s="12" customFormat="1" ht="12">
      <c r="B96" s="236"/>
      <c r="C96" s="237"/>
      <c r="D96" s="238" t="s">
        <v>258</v>
      </c>
      <c r="E96" s="239" t="s">
        <v>32</v>
      </c>
      <c r="F96" s="240" t="s">
        <v>2229</v>
      </c>
      <c r="G96" s="237"/>
      <c r="H96" s="241">
        <v>3.36</v>
      </c>
      <c r="I96" s="242"/>
      <c r="J96" s="237"/>
      <c r="K96" s="237"/>
      <c r="L96" s="243"/>
      <c r="M96" s="244"/>
      <c r="N96" s="245"/>
      <c r="O96" s="245"/>
      <c r="P96" s="245"/>
      <c r="Q96" s="245"/>
      <c r="R96" s="245"/>
      <c r="S96" s="245"/>
      <c r="T96" s="246"/>
      <c r="AT96" s="247" t="s">
        <v>258</v>
      </c>
      <c r="AU96" s="247" t="s">
        <v>136</v>
      </c>
      <c r="AV96" s="12" t="s">
        <v>136</v>
      </c>
      <c r="AW96" s="12" t="s">
        <v>39</v>
      </c>
      <c r="AX96" s="12" t="s">
        <v>21</v>
      </c>
      <c r="AY96" s="247" t="s">
        <v>194</v>
      </c>
    </row>
    <row r="97" spans="2:65" s="1" customFormat="1" ht="24" customHeight="1">
      <c r="B97" s="40"/>
      <c r="C97" s="213" t="s">
        <v>207</v>
      </c>
      <c r="D97" s="213" t="s">
        <v>196</v>
      </c>
      <c r="E97" s="214" t="s">
        <v>2231</v>
      </c>
      <c r="F97" s="215" t="s">
        <v>2232</v>
      </c>
      <c r="G97" s="216" t="s">
        <v>199</v>
      </c>
      <c r="H97" s="217">
        <v>3.36</v>
      </c>
      <c r="I97" s="218"/>
      <c r="J97" s="219">
        <f>ROUND(I97*H97,2)</f>
        <v>0</v>
      </c>
      <c r="K97" s="215" t="s">
        <v>200</v>
      </c>
      <c r="L97" s="45"/>
      <c r="M97" s="220" t="s">
        <v>32</v>
      </c>
      <c r="N97" s="221" t="s">
        <v>51</v>
      </c>
      <c r="O97" s="85"/>
      <c r="P97" s="222">
        <f>O97*H97</f>
        <v>0</v>
      </c>
      <c r="Q97" s="222">
        <v>0</v>
      </c>
      <c r="R97" s="222">
        <f>Q97*H97</f>
        <v>0</v>
      </c>
      <c r="S97" s="222">
        <v>0</v>
      </c>
      <c r="T97" s="223">
        <f>S97*H97</f>
        <v>0</v>
      </c>
      <c r="AR97" s="224" t="s">
        <v>267</v>
      </c>
      <c r="AT97" s="224" t="s">
        <v>196</v>
      </c>
      <c r="AU97" s="224" t="s">
        <v>136</v>
      </c>
      <c r="AY97" s="18" t="s">
        <v>194</v>
      </c>
      <c r="BE97" s="225">
        <f>IF(N97="základní",J97,0)</f>
        <v>0</v>
      </c>
      <c r="BF97" s="225">
        <f>IF(N97="snížená",J97,0)</f>
        <v>0</v>
      </c>
      <c r="BG97" s="225">
        <f>IF(N97="zákl. přenesená",J97,0)</f>
        <v>0</v>
      </c>
      <c r="BH97" s="225">
        <f>IF(N97="sníž. přenesená",J97,0)</f>
        <v>0</v>
      </c>
      <c r="BI97" s="225">
        <f>IF(N97="nulová",J97,0)</f>
        <v>0</v>
      </c>
      <c r="BJ97" s="18" t="s">
        <v>136</v>
      </c>
      <c r="BK97" s="225">
        <f>ROUND(I97*H97,2)</f>
        <v>0</v>
      </c>
      <c r="BL97" s="18" t="s">
        <v>267</v>
      </c>
      <c r="BM97" s="224" t="s">
        <v>2233</v>
      </c>
    </row>
    <row r="98" spans="2:51" s="12" customFormat="1" ht="12">
      <c r="B98" s="236"/>
      <c r="C98" s="237"/>
      <c r="D98" s="238" t="s">
        <v>258</v>
      </c>
      <c r="E98" s="239" t="s">
        <v>32</v>
      </c>
      <c r="F98" s="240" t="s">
        <v>2234</v>
      </c>
      <c r="G98" s="237"/>
      <c r="H98" s="241">
        <v>3.36</v>
      </c>
      <c r="I98" s="242"/>
      <c r="J98" s="237"/>
      <c r="K98" s="237"/>
      <c r="L98" s="243"/>
      <c r="M98" s="244"/>
      <c r="N98" s="245"/>
      <c r="O98" s="245"/>
      <c r="P98" s="245"/>
      <c r="Q98" s="245"/>
      <c r="R98" s="245"/>
      <c r="S98" s="245"/>
      <c r="T98" s="246"/>
      <c r="AT98" s="247" t="s">
        <v>258</v>
      </c>
      <c r="AU98" s="247" t="s">
        <v>136</v>
      </c>
      <c r="AV98" s="12" t="s">
        <v>136</v>
      </c>
      <c r="AW98" s="12" t="s">
        <v>39</v>
      </c>
      <c r="AX98" s="12" t="s">
        <v>21</v>
      </c>
      <c r="AY98" s="247" t="s">
        <v>194</v>
      </c>
    </row>
    <row r="99" spans="2:63" s="11" customFormat="1" ht="22.8" customHeight="1">
      <c r="B99" s="197"/>
      <c r="C99" s="198"/>
      <c r="D99" s="199" t="s">
        <v>78</v>
      </c>
      <c r="E99" s="211" t="s">
        <v>201</v>
      </c>
      <c r="F99" s="211" t="s">
        <v>413</v>
      </c>
      <c r="G99" s="198"/>
      <c r="H99" s="198"/>
      <c r="I99" s="201"/>
      <c r="J99" s="212">
        <f>BK99</f>
        <v>0</v>
      </c>
      <c r="K99" s="198"/>
      <c r="L99" s="203"/>
      <c r="M99" s="204"/>
      <c r="N99" s="205"/>
      <c r="O99" s="205"/>
      <c r="P99" s="206">
        <f>SUM(P100:P101)</f>
        <v>0</v>
      </c>
      <c r="Q99" s="205"/>
      <c r="R99" s="206">
        <f>SUM(R100:R101)</f>
        <v>0.7941234</v>
      </c>
      <c r="S99" s="205"/>
      <c r="T99" s="207">
        <f>SUM(T100:T101)</f>
        <v>0</v>
      </c>
      <c r="AR99" s="208" t="s">
        <v>21</v>
      </c>
      <c r="AT99" s="209" t="s">
        <v>78</v>
      </c>
      <c r="AU99" s="209" t="s">
        <v>21</v>
      </c>
      <c r="AY99" s="208" t="s">
        <v>194</v>
      </c>
      <c r="BK99" s="210">
        <f>SUM(BK100:BK101)</f>
        <v>0</v>
      </c>
    </row>
    <row r="100" spans="2:65" s="1" customFormat="1" ht="16.5" customHeight="1">
      <c r="B100" s="40"/>
      <c r="C100" s="213" t="s">
        <v>201</v>
      </c>
      <c r="D100" s="213" t="s">
        <v>196</v>
      </c>
      <c r="E100" s="214" t="s">
        <v>1360</v>
      </c>
      <c r="F100" s="215" t="s">
        <v>1361</v>
      </c>
      <c r="G100" s="216" t="s">
        <v>199</v>
      </c>
      <c r="H100" s="217">
        <v>0.42</v>
      </c>
      <c r="I100" s="218"/>
      <c r="J100" s="219">
        <f>ROUND(I100*H100,2)</f>
        <v>0</v>
      </c>
      <c r="K100" s="215" t="s">
        <v>200</v>
      </c>
      <c r="L100" s="45"/>
      <c r="M100" s="220" t="s">
        <v>32</v>
      </c>
      <c r="N100" s="221" t="s">
        <v>51</v>
      </c>
      <c r="O100" s="85"/>
      <c r="P100" s="222">
        <f>O100*H100</f>
        <v>0</v>
      </c>
      <c r="Q100" s="222">
        <v>1.89077</v>
      </c>
      <c r="R100" s="222">
        <f>Q100*H100</f>
        <v>0.7941234</v>
      </c>
      <c r="S100" s="222">
        <v>0</v>
      </c>
      <c r="T100" s="223">
        <f>S100*H100</f>
        <v>0</v>
      </c>
      <c r="AR100" s="224" t="s">
        <v>201</v>
      </c>
      <c r="AT100" s="224" t="s">
        <v>196</v>
      </c>
      <c r="AU100" s="224" t="s">
        <v>136</v>
      </c>
      <c r="AY100" s="18" t="s">
        <v>194</v>
      </c>
      <c r="BE100" s="225">
        <f>IF(N100="základní",J100,0)</f>
        <v>0</v>
      </c>
      <c r="BF100" s="225">
        <f>IF(N100="snížená",J100,0)</f>
        <v>0</v>
      </c>
      <c r="BG100" s="225">
        <f>IF(N100="zákl. přenesená",J100,0)</f>
        <v>0</v>
      </c>
      <c r="BH100" s="225">
        <f>IF(N100="sníž. přenesená",J100,0)</f>
        <v>0</v>
      </c>
      <c r="BI100" s="225">
        <f>IF(N100="nulová",J100,0)</f>
        <v>0</v>
      </c>
      <c r="BJ100" s="18" t="s">
        <v>136</v>
      </c>
      <c r="BK100" s="225">
        <f>ROUND(I100*H100,2)</f>
        <v>0</v>
      </c>
      <c r="BL100" s="18" t="s">
        <v>201</v>
      </c>
      <c r="BM100" s="224" t="s">
        <v>2235</v>
      </c>
    </row>
    <row r="101" spans="2:51" s="12" customFormat="1" ht="12">
      <c r="B101" s="236"/>
      <c r="C101" s="237"/>
      <c r="D101" s="238" t="s">
        <v>258</v>
      </c>
      <c r="E101" s="239" t="s">
        <v>32</v>
      </c>
      <c r="F101" s="240" t="s">
        <v>2236</v>
      </c>
      <c r="G101" s="237"/>
      <c r="H101" s="241">
        <v>0.42</v>
      </c>
      <c r="I101" s="242"/>
      <c r="J101" s="237"/>
      <c r="K101" s="237"/>
      <c r="L101" s="243"/>
      <c r="M101" s="244"/>
      <c r="N101" s="245"/>
      <c r="O101" s="245"/>
      <c r="P101" s="245"/>
      <c r="Q101" s="245"/>
      <c r="R101" s="245"/>
      <c r="S101" s="245"/>
      <c r="T101" s="246"/>
      <c r="AT101" s="247" t="s">
        <v>258</v>
      </c>
      <c r="AU101" s="247" t="s">
        <v>136</v>
      </c>
      <c r="AV101" s="12" t="s">
        <v>136</v>
      </c>
      <c r="AW101" s="12" t="s">
        <v>39</v>
      </c>
      <c r="AX101" s="12" t="s">
        <v>21</v>
      </c>
      <c r="AY101" s="247" t="s">
        <v>194</v>
      </c>
    </row>
    <row r="102" spans="2:63" s="11" customFormat="1" ht="22.8" customHeight="1">
      <c r="B102" s="197"/>
      <c r="C102" s="198"/>
      <c r="D102" s="199" t="s">
        <v>78</v>
      </c>
      <c r="E102" s="211" t="s">
        <v>227</v>
      </c>
      <c r="F102" s="211" t="s">
        <v>1363</v>
      </c>
      <c r="G102" s="198"/>
      <c r="H102" s="198"/>
      <c r="I102" s="201"/>
      <c r="J102" s="212">
        <f>BK102</f>
        <v>0</v>
      </c>
      <c r="K102" s="198"/>
      <c r="L102" s="203"/>
      <c r="M102" s="204"/>
      <c r="N102" s="205"/>
      <c r="O102" s="205"/>
      <c r="P102" s="206">
        <f>P103</f>
        <v>0</v>
      </c>
      <c r="Q102" s="205"/>
      <c r="R102" s="206">
        <f>R103</f>
        <v>0.0008399999999999999</v>
      </c>
      <c r="S102" s="205"/>
      <c r="T102" s="207">
        <f>T103</f>
        <v>0</v>
      </c>
      <c r="AR102" s="208" t="s">
        <v>21</v>
      </c>
      <c r="AT102" s="209" t="s">
        <v>78</v>
      </c>
      <c r="AU102" s="209" t="s">
        <v>21</v>
      </c>
      <c r="AY102" s="208" t="s">
        <v>194</v>
      </c>
      <c r="BK102" s="210">
        <f>BK103</f>
        <v>0</v>
      </c>
    </row>
    <row r="103" spans="2:65" s="1" customFormat="1" ht="16.5" customHeight="1">
      <c r="B103" s="40"/>
      <c r="C103" s="213" t="s">
        <v>214</v>
      </c>
      <c r="D103" s="213" t="s">
        <v>196</v>
      </c>
      <c r="E103" s="214" t="s">
        <v>2237</v>
      </c>
      <c r="F103" s="215" t="s">
        <v>2238</v>
      </c>
      <c r="G103" s="216" t="s">
        <v>262</v>
      </c>
      <c r="H103" s="217">
        <v>12</v>
      </c>
      <c r="I103" s="218"/>
      <c r="J103" s="219">
        <f>ROUND(I103*H103,2)</f>
        <v>0</v>
      </c>
      <c r="K103" s="215" t="s">
        <v>200</v>
      </c>
      <c r="L103" s="45"/>
      <c r="M103" s="220" t="s">
        <v>32</v>
      </c>
      <c r="N103" s="221" t="s">
        <v>51</v>
      </c>
      <c r="O103" s="85"/>
      <c r="P103" s="222">
        <f>O103*H103</f>
        <v>0</v>
      </c>
      <c r="Q103" s="222">
        <v>7E-05</v>
      </c>
      <c r="R103" s="222">
        <f>Q103*H103</f>
        <v>0.0008399999999999999</v>
      </c>
      <c r="S103" s="222">
        <v>0</v>
      </c>
      <c r="T103" s="223">
        <f>S103*H103</f>
        <v>0</v>
      </c>
      <c r="AR103" s="224" t="s">
        <v>201</v>
      </c>
      <c r="AT103" s="224" t="s">
        <v>196</v>
      </c>
      <c r="AU103" s="224" t="s">
        <v>136</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201</v>
      </c>
      <c r="BM103" s="224" t="s">
        <v>2239</v>
      </c>
    </row>
    <row r="104" spans="2:63" s="11" customFormat="1" ht="22.8" customHeight="1">
      <c r="B104" s="197"/>
      <c r="C104" s="198"/>
      <c r="D104" s="199" t="s">
        <v>78</v>
      </c>
      <c r="E104" s="211" t="s">
        <v>231</v>
      </c>
      <c r="F104" s="211" t="s">
        <v>626</v>
      </c>
      <c r="G104" s="198"/>
      <c r="H104" s="198"/>
      <c r="I104" s="201"/>
      <c r="J104" s="212">
        <f>BK104</f>
        <v>0</v>
      </c>
      <c r="K104" s="198"/>
      <c r="L104" s="203"/>
      <c r="M104" s="204"/>
      <c r="N104" s="205"/>
      <c r="O104" s="205"/>
      <c r="P104" s="206">
        <f>P105</f>
        <v>0</v>
      </c>
      <c r="Q104" s="205"/>
      <c r="R104" s="206">
        <f>R105</f>
        <v>0</v>
      </c>
      <c r="S104" s="205"/>
      <c r="T104" s="207">
        <f>T105</f>
        <v>0.119</v>
      </c>
      <c r="AR104" s="208" t="s">
        <v>21</v>
      </c>
      <c r="AT104" s="209" t="s">
        <v>78</v>
      </c>
      <c r="AU104" s="209" t="s">
        <v>21</v>
      </c>
      <c r="AY104" s="208" t="s">
        <v>194</v>
      </c>
      <c r="BK104" s="210">
        <f>BK105</f>
        <v>0</v>
      </c>
    </row>
    <row r="105" spans="2:65" s="1" customFormat="1" ht="24" customHeight="1">
      <c r="B105" s="40"/>
      <c r="C105" s="213" t="s">
        <v>219</v>
      </c>
      <c r="D105" s="213" t="s">
        <v>196</v>
      </c>
      <c r="E105" s="214" t="s">
        <v>2240</v>
      </c>
      <c r="F105" s="215" t="s">
        <v>2241</v>
      </c>
      <c r="G105" s="216" t="s">
        <v>205</v>
      </c>
      <c r="H105" s="217">
        <v>1</v>
      </c>
      <c r="I105" s="218"/>
      <c r="J105" s="219">
        <f>ROUND(I105*H105,2)</f>
        <v>0</v>
      </c>
      <c r="K105" s="215" t="s">
        <v>200</v>
      </c>
      <c r="L105" s="45"/>
      <c r="M105" s="220" t="s">
        <v>32</v>
      </c>
      <c r="N105" s="221" t="s">
        <v>51</v>
      </c>
      <c r="O105" s="85"/>
      <c r="P105" s="222">
        <f>O105*H105</f>
        <v>0</v>
      </c>
      <c r="Q105" s="222">
        <v>0</v>
      </c>
      <c r="R105" s="222">
        <f>Q105*H105</f>
        <v>0</v>
      </c>
      <c r="S105" s="222">
        <v>0.119</v>
      </c>
      <c r="T105" s="223">
        <f>S105*H105</f>
        <v>0.119</v>
      </c>
      <c r="AR105" s="224" t="s">
        <v>201</v>
      </c>
      <c r="AT105" s="224" t="s">
        <v>196</v>
      </c>
      <c r="AU105" s="224" t="s">
        <v>136</v>
      </c>
      <c r="AY105" s="18" t="s">
        <v>194</v>
      </c>
      <c r="BE105" s="225">
        <f>IF(N105="základní",J105,0)</f>
        <v>0</v>
      </c>
      <c r="BF105" s="225">
        <f>IF(N105="snížená",J105,0)</f>
        <v>0</v>
      </c>
      <c r="BG105" s="225">
        <f>IF(N105="zákl. přenesená",J105,0)</f>
        <v>0</v>
      </c>
      <c r="BH105" s="225">
        <f>IF(N105="sníž. přenesená",J105,0)</f>
        <v>0</v>
      </c>
      <c r="BI105" s="225">
        <f>IF(N105="nulová",J105,0)</f>
        <v>0</v>
      </c>
      <c r="BJ105" s="18" t="s">
        <v>136</v>
      </c>
      <c r="BK105" s="225">
        <f>ROUND(I105*H105,2)</f>
        <v>0</v>
      </c>
      <c r="BL105" s="18" t="s">
        <v>201</v>
      </c>
      <c r="BM105" s="224" t="s">
        <v>2242</v>
      </c>
    </row>
    <row r="106" spans="2:63" s="11" customFormat="1" ht="22.8" customHeight="1">
      <c r="B106" s="197"/>
      <c r="C106" s="198"/>
      <c r="D106" s="199" t="s">
        <v>78</v>
      </c>
      <c r="E106" s="211" t="s">
        <v>661</v>
      </c>
      <c r="F106" s="211" t="s">
        <v>662</v>
      </c>
      <c r="G106" s="198"/>
      <c r="H106" s="198"/>
      <c r="I106" s="201"/>
      <c r="J106" s="212">
        <f>BK106</f>
        <v>0</v>
      </c>
      <c r="K106" s="198"/>
      <c r="L106" s="203"/>
      <c r="M106" s="204"/>
      <c r="N106" s="205"/>
      <c r="O106" s="205"/>
      <c r="P106" s="206">
        <f>SUM(P107:P112)</f>
        <v>0</v>
      </c>
      <c r="Q106" s="205"/>
      <c r="R106" s="206">
        <f>SUM(R107:R112)</f>
        <v>0</v>
      </c>
      <c r="S106" s="205"/>
      <c r="T106" s="207">
        <f>SUM(T107:T112)</f>
        <v>0</v>
      </c>
      <c r="AR106" s="208" t="s">
        <v>21</v>
      </c>
      <c r="AT106" s="209" t="s">
        <v>78</v>
      </c>
      <c r="AU106" s="209" t="s">
        <v>21</v>
      </c>
      <c r="AY106" s="208" t="s">
        <v>194</v>
      </c>
      <c r="BK106" s="210">
        <f>SUM(BK107:BK112)</f>
        <v>0</v>
      </c>
    </row>
    <row r="107" spans="2:65" s="1" customFormat="1" ht="24" customHeight="1">
      <c r="B107" s="40"/>
      <c r="C107" s="213" t="s">
        <v>223</v>
      </c>
      <c r="D107" s="213" t="s">
        <v>196</v>
      </c>
      <c r="E107" s="214" t="s">
        <v>1981</v>
      </c>
      <c r="F107" s="215" t="s">
        <v>1982</v>
      </c>
      <c r="G107" s="216" t="s">
        <v>242</v>
      </c>
      <c r="H107" s="217">
        <v>0.119</v>
      </c>
      <c r="I107" s="218"/>
      <c r="J107" s="219">
        <f>ROUND(I107*H107,2)</f>
        <v>0</v>
      </c>
      <c r="K107" s="215" t="s">
        <v>200</v>
      </c>
      <c r="L107" s="45"/>
      <c r="M107" s="220" t="s">
        <v>32</v>
      </c>
      <c r="N107" s="221" t="s">
        <v>51</v>
      </c>
      <c r="O107" s="85"/>
      <c r="P107" s="222">
        <f>O107*H107</f>
        <v>0</v>
      </c>
      <c r="Q107" s="222">
        <v>0</v>
      </c>
      <c r="R107" s="222">
        <f>Q107*H107</f>
        <v>0</v>
      </c>
      <c r="S107" s="222">
        <v>0</v>
      </c>
      <c r="T107" s="223">
        <f>S107*H107</f>
        <v>0</v>
      </c>
      <c r="AR107" s="224" t="s">
        <v>201</v>
      </c>
      <c r="AT107" s="224" t="s">
        <v>196</v>
      </c>
      <c r="AU107" s="224" t="s">
        <v>136</v>
      </c>
      <c r="AY107" s="18" t="s">
        <v>194</v>
      </c>
      <c r="BE107" s="225">
        <f>IF(N107="základní",J107,0)</f>
        <v>0</v>
      </c>
      <c r="BF107" s="225">
        <f>IF(N107="snížená",J107,0)</f>
        <v>0</v>
      </c>
      <c r="BG107" s="225">
        <f>IF(N107="zákl. přenesená",J107,0)</f>
        <v>0</v>
      </c>
      <c r="BH107" s="225">
        <f>IF(N107="sníž. přenesená",J107,0)</f>
        <v>0</v>
      </c>
      <c r="BI107" s="225">
        <f>IF(N107="nulová",J107,0)</f>
        <v>0</v>
      </c>
      <c r="BJ107" s="18" t="s">
        <v>136</v>
      </c>
      <c r="BK107" s="225">
        <f>ROUND(I107*H107,2)</f>
        <v>0</v>
      </c>
      <c r="BL107" s="18" t="s">
        <v>201</v>
      </c>
      <c r="BM107" s="224" t="s">
        <v>2243</v>
      </c>
    </row>
    <row r="108" spans="2:65" s="1" customFormat="1" ht="24" customHeight="1">
      <c r="B108" s="40"/>
      <c r="C108" s="213" t="s">
        <v>227</v>
      </c>
      <c r="D108" s="213" t="s">
        <v>196</v>
      </c>
      <c r="E108" s="214" t="s">
        <v>1984</v>
      </c>
      <c r="F108" s="215" t="s">
        <v>1985</v>
      </c>
      <c r="G108" s="216" t="s">
        <v>242</v>
      </c>
      <c r="H108" s="217">
        <v>1.071</v>
      </c>
      <c r="I108" s="218"/>
      <c r="J108" s="219">
        <f>ROUND(I108*H108,2)</f>
        <v>0</v>
      </c>
      <c r="K108" s="215" t="s">
        <v>200</v>
      </c>
      <c r="L108" s="45"/>
      <c r="M108" s="220" t="s">
        <v>32</v>
      </c>
      <c r="N108" s="221" t="s">
        <v>51</v>
      </c>
      <c r="O108" s="85"/>
      <c r="P108" s="222">
        <f>O108*H108</f>
        <v>0</v>
      </c>
      <c r="Q108" s="222">
        <v>0</v>
      </c>
      <c r="R108" s="222">
        <f>Q108*H108</f>
        <v>0</v>
      </c>
      <c r="S108" s="222">
        <v>0</v>
      </c>
      <c r="T108" s="223">
        <f>S108*H108</f>
        <v>0</v>
      </c>
      <c r="AR108" s="224" t="s">
        <v>201</v>
      </c>
      <c r="AT108" s="224" t="s">
        <v>196</v>
      </c>
      <c r="AU108" s="224" t="s">
        <v>136</v>
      </c>
      <c r="AY108" s="18" t="s">
        <v>194</v>
      </c>
      <c r="BE108" s="225">
        <f>IF(N108="základní",J108,0)</f>
        <v>0</v>
      </c>
      <c r="BF108" s="225">
        <f>IF(N108="snížená",J108,0)</f>
        <v>0</v>
      </c>
      <c r="BG108" s="225">
        <f>IF(N108="zákl. přenesená",J108,0)</f>
        <v>0</v>
      </c>
      <c r="BH108" s="225">
        <f>IF(N108="sníž. přenesená",J108,0)</f>
        <v>0</v>
      </c>
      <c r="BI108" s="225">
        <f>IF(N108="nulová",J108,0)</f>
        <v>0</v>
      </c>
      <c r="BJ108" s="18" t="s">
        <v>136</v>
      </c>
      <c r="BK108" s="225">
        <f>ROUND(I108*H108,2)</f>
        <v>0</v>
      </c>
      <c r="BL108" s="18" t="s">
        <v>201</v>
      </c>
      <c r="BM108" s="224" t="s">
        <v>2244</v>
      </c>
    </row>
    <row r="109" spans="2:51" s="12" customFormat="1" ht="12">
      <c r="B109" s="236"/>
      <c r="C109" s="237"/>
      <c r="D109" s="238" t="s">
        <v>258</v>
      </c>
      <c r="E109" s="239" t="s">
        <v>32</v>
      </c>
      <c r="F109" s="240" t="s">
        <v>2245</v>
      </c>
      <c r="G109" s="237"/>
      <c r="H109" s="241">
        <v>1.071</v>
      </c>
      <c r="I109" s="242"/>
      <c r="J109" s="237"/>
      <c r="K109" s="237"/>
      <c r="L109" s="243"/>
      <c r="M109" s="244"/>
      <c r="N109" s="245"/>
      <c r="O109" s="245"/>
      <c r="P109" s="245"/>
      <c r="Q109" s="245"/>
      <c r="R109" s="245"/>
      <c r="S109" s="245"/>
      <c r="T109" s="246"/>
      <c r="AT109" s="247" t="s">
        <v>258</v>
      </c>
      <c r="AU109" s="247" t="s">
        <v>136</v>
      </c>
      <c r="AV109" s="12" t="s">
        <v>136</v>
      </c>
      <c r="AW109" s="12" t="s">
        <v>39</v>
      </c>
      <c r="AX109" s="12" t="s">
        <v>21</v>
      </c>
      <c r="AY109" s="247" t="s">
        <v>194</v>
      </c>
    </row>
    <row r="110" spans="2:65" s="1" customFormat="1" ht="16.5" customHeight="1">
      <c r="B110" s="40"/>
      <c r="C110" s="213" t="s">
        <v>231</v>
      </c>
      <c r="D110" s="213" t="s">
        <v>196</v>
      </c>
      <c r="E110" s="214" t="s">
        <v>1988</v>
      </c>
      <c r="F110" s="215" t="s">
        <v>1989</v>
      </c>
      <c r="G110" s="216" t="s">
        <v>242</v>
      </c>
      <c r="H110" s="217">
        <v>0.119</v>
      </c>
      <c r="I110" s="218"/>
      <c r="J110" s="219">
        <f>ROUND(I110*H110,2)</f>
        <v>0</v>
      </c>
      <c r="K110" s="215" t="s">
        <v>200</v>
      </c>
      <c r="L110" s="45"/>
      <c r="M110" s="220" t="s">
        <v>32</v>
      </c>
      <c r="N110" s="221" t="s">
        <v>51</v>
      </c>
      <c r="O110" s="85"/>
      <c r="P110" s="222">
        <f>O110*H110</f>
        <v>0</v>
      </c>
      <c r="Q110" s="222">
        <v>0</v>
      </c>
      <c r="R110" s="222">
        <f>Q110*H110</f>
        <v>0</v>
      </c>
      <c r="S110" s="222">
        <v>0</v>
      </c>
      <c r="T110" s="223">
        <f>S110*H110</f>
        <v>0</v>
      </c>
      <c r="AR110" s="224" t="s">
        <v>201</v>
      </c>
      <c r="AT110" s="224" t="s">
        <v>196</v>
      </c>
      <c r="AU110" s="224" t="s">
        <v>136</v>
      </c>
      <c r="AY110" s="18" t="s">
        <v>194</v>
      </c>
      <c r="BE110" s="225">
        <f>IF(N110="základní",J110,0)</f>
        <v>0</v>
      </c>
      <c r="BF110" s="225">
        <f>IF(N110="snížená",J110,0)</f>
        <v>0</v>
      </c>
      <c r="BG110" s="225">
        <f>IF(N110="zákl. přenesená",J110,0)</f>
        <v>0</v>
      </c>
      <c r="BH110" s="225">
        <f>IF(N110="sníž. přenesená",J110,0)</f>
        <v>0</v>
      </c>
      <c r="BI110" s="225">
        <f>IF(N110="nulová",J110,0)</f>
        <v>0</v>
      </c>
      <c r="BJ110" s="18" t="s">
        <v>136</v>
      </c>
      <c r="BK110" s="225">
        <f>ROUND(I110*H110,2)</f>
        <v>0</v>
      </c>
      <c r="BL110" s="18" t="s">
        <v>201</v>
      </c>
      <c r="BM110" s="224" t="s">
        <v>2246</v>
      </c>
    </row>
    <row r="111" spans="2:65" s="1" customFormat="1" ht="24" customHeight="1">
      <c r="B111" s="40"/>
      <c r="C111" s="213" t="s">
        <v>235</v>
      </c>
      <c r="D111" s="213" t="s">
        <v>196</v>
      </c>
      <c r="E111" s="214" t="s">
        <v>1991</v>
      </c>
      <c r="F111" s="215" t="s">
        <v>1992</v>
      </c>
      <c r="G111" s="216" t="s">
        <v>242</v>
      </c>
      <c r="H111" s="217">
        <v>0.119</v>
      </c>
      <c r="I111" s="218"/>
      <c r="J111" s="219">
        <f>ROUND(I111*H111,2)</f>
        <v>0</v>
      </c>
      <c r="K111" s="215" t="s">
        <v>200</v>
      </c>
      <c r="L111" s="45"/>
      <c r="M111" s="220" t="s">
        <v>32</v>
      </c>
      <c r="N111" s="221" t="s">
        <v>51</v>
      </c>
      <c r="O111" s="85"/>
      <c r="P111" s="222">
        <f>O111*H111</f>
        <v>0</v>
      </c>
      <c r="Q111" s="222">
        <v>0</v>
      </c>
      <c r="R111" s="222">
        <f>Q111*H111</f>
        <v>0</v>
      </c>
      <c r="S111" s="222">
        <v>0</v>
      </c>
      <c r="T111" s="223">
        <f>S111*H111</f>
        <v>0</v>
      </c>
      <c r="AR111" s="224" t="s">
        <v>201</v>
      </c>
      <c r="AT111" s="224" t="s">
        <v>196</v>
      </c>
      <c r="AU111" s="224" t="s">
        <v>136</v>
      </c>
      <c r="AY111" s="18" t="s">
        <v>194</v>
      </c>
      <c r="BE111" s="225">
        <f>IF(N111="základní",J111,0)</f>
        <v>0</v>
      </c>
      <c r="BF111" s="225">
        <f>IF(N111="snížená",J111,0)</f>
        <v>0</v>
      </c>
      <c r="BG111" s="225">
        <f>IF(N111="zákl. přenesená",J111,0)</f>
        <v>0</v>
      </c>
      <c r="BH111" s="225">
        <f>IF(N111="sníž. přenesená",J111,0)</f>
        <v>0</v>
      </c>
      <c r="BI111" s="225">
        <f>IF(N111="nulová",J111,0)</f>
        <v>0</v>
      </c>
      <c r="BJ111" s="18" t="s">
        <v>136</v>
      </c>
      <c r="BK111" s="225">
        <f>ROUND(I111*H111,2)</f>
        <v>0</v>
      </c>
      <c r="BL111" s="18" t="s">
        <v>201</v>
      </c>
      <c r="BM111" s="224" t="s">
        <v>2247</v>
      </c>
    </row>
    <row r="112" spans="2:65" s="1" customFormat="1" ht="24" customHeight="1">
      <c r="B112" s="40"/>
      <c r="C112" s="213" t="s">
        <v>239</v>
      </c>
      <c r="D112" s="213" t="s">
        <v>196</v>
      </c>
      <c r="E112" s="214" t="s">
        <v>664</v>
      </c>
      <c r="F112" s="215" t="s">
        <v>665</v>
      </c>
      <c r="G112" s="216" t="s">
        <v>242</v>
      </c>
      <c r="H112" s="217">
        <v>0.119</v>
      </c>
      <c r="I112" s="218"/>
      <c r="J112" s="219">
        <f>ROUND(I112*H112,2)</f>
        <v>0</v>
      </c>
      <c r="K112" s="215" t="s">
        <v>200</v>
      </c>
      <c r="L112" s="45"/>
      <c r="M112" s="220" t="s">
        <v>32</v>
      </c>
      <c r="N112" s="221" t="s">
        <v>51</v>
      </c>
      <c r="O112" s="85"/>
      <c r="P112" s="222">
        <f>O112*H112</f>
        <v>0</v>
      </c>
      <c r="Q112" s="222">
        <v>0</v>
      </c>
      <c r="R112" s="222">
        <f>Q112*H112</f>
        <v>0</v>
      </c>
      <c r="S112" s="222">
        <v>0</v>
      </c>
      <c r="T112" s="223">
        <f>S112*H112</f>
        <v>0</v>
      </c>
      <c r="AR112" s="224" t="s">
        <v>201</v>
      </c>
      <c r="AT112" s="224" t="s">
        <v>196</v>
      </c>
      <c r="AU112" s="224" t="s">
        <v>136</v>
      </c>
      <c r="AY112" s="18" t="s">
        <v>194</v>
      </c>
      <c r="BE112" s="225">
        <f>IF(N112="základní",J112,0)</f>
        <v>0</v>
      </c>
      <c r="BF112" s="225">
        <f>IF(N112="snížená",J112,0)</f>
        <v>0</v>
      </c>
      <c r="BG112" s="225">
        <f>IF(N112="zákl. přenesená",J112,0)</f>
        <v>0</v>
      </c>
      <c r="BH112" s="225">
        <f>IF(N112="sníž. přenesená",J112,0)</f>
        <v>0</v>
      </c>
      <c r="BI112" s="225">
        <f>IF(N112="nulová",J112,0)</f>
        <v>0</v>
      </c>
      <c r="BJ112" s="18" t="s">
        <v>136</v>
      </c>
      <c r="BK112" s="225">
        <f>ROUND(I112*H112,2)</f>
        <v>0</v>
      </c>
      <c r="BL112" s="18" t="s">
        <v>201</v>
      </c>
      <c r="BM112" s="224" t="s">
        <v>2248</v>
      </c>
    </row>
    <row r="113" spans="2:63" s="11" customFormat="1" ht="25.9" customHeight="1">
      <c r="B113" s="197"/>
      <c r="C113" s="198"/>
      <c r="D113" s="199" t="s">
        <v>78</v>
      </c>
      <c r="E113" s="200" t="s">
        <v>681</v>
      </c>
      <c r="F113" s="200" t="s">
        <v>682</v>
      </c>
      <c r="G113" s="198"/>
      <c r="H113" s="198"/>
      <c r="I113" s="201"/>
      <c r="J113" s="202">
        <f>BK113</f>
        <v>0</v>
      </c>
      <c r="K113" s="198"/>
      <c r="L113" s="203"/>
      <c r="M113" s="204"/>
      <c r="N113" s="205"/>
      <c r="O113" s="205"/>
      <c r="P113" s="206">
        <f>P114+P126</f>
        <v>0</v>
      </c>
      <c r="Q113" s="205"/>
      <c r="R113" s="206">
        <f>R114+R126</f>
        <v>0.01888</v>
      </c>
      <c r="S113" s="205"/>
      <c r="T113" s="207">
        <f>T114+T126</f>
        <v>0</v>
      </c>
      <c r="AR113" s="208" t="s">
        <v>136</v>
      </c>
      <c r="AT113" s="209" t="s">
        <v>78</v>
      </c>
      <c r="AU113" s="209" t="s">
        <v>79</v>
      </c>
      <c r="AY113" s="208" t="s">
        <v>194</v>
      </c>
      <c r="BK113" s="210">
        <f>BK114+BK126</f>
        <v>0</v>
      </c>
    </row>
    <row r="114" spans="2:63" s="11" customFormat="1" ht="22.8" customHeight="1">
      <c r="B114" s="197"/>
      <c r="C114" s="198"/>
      <c r="D114" s="199" t="s">
        <v>78</v>
      </c>
      <c r="E114" s="211" t="s">
        <v>1995</v>
      </c>
      <c r="F114" s="211" t="s">
        <v>1996</v>
      </c>
      <c r="G114" s="198"/>
      <c r="H114" s="198"/>
      <c r="I114" s="201"/>
      <c r="J114" s="212">
        <f>BK114</f>
        <v>0</v>
      </c>
      <c r="K114" s="198"/>
      <c r="L114" s="203"/>
      <c r="M114" s="204"/>
      <c r="N114" s="205"/>
      <c r="O114" s="205"/>
      <c r="P114" s="206">
        <f>SUM(P115:P125)</f>
        <v>0</v>
      </c>
      <c r="Q114" s="205"/>
      <c r="R114" s="206">
        <f>SUM(R115:R125)</f>
        <v>0.01888</v>
      </c>
      <c r="S114" s="205"/>
      <c r="T114" s="207">
        <f>SUM(T115:T125)</f>
        <v>0</v>
      </c>
      <c r="AR114" s="208" t="s">
        <v>136</v>
      </c>
      <c r="AT114" s="209" t="s">
        <v>78</v>
      </c>
      <c r="AU114" s="209" t="s">
        <v>21</v>
      </c>
      <c r="AY114" s="208" t="s">
        <v>194</v>
      </c>
      <c r="BK114" s="210">
        <f>SUM(BK115:BK125)</f>
        <v>0</v>
      </c>
    </row>
    <row r="115" spans="2:65" s="1" customFormat="1" ht="24" customHeight="1">
      <c r="B115" s="40"/>
      <c r="C115" s="213" t="s">
        <v>244</v>
      </c>
      <c r="D115" s="213" t="s">
        <v>196</v>
      </c>
      <c r="E115" s="214" t="s">
        <v>2249</v>
      </c>
      <c r="F115" s="215" t="s">
        <v>2250</v>
      </c>
      <c r="G115" s="216" t="s">
        <v>262</v>
      </c>
      <c r="H115" s="217">
        <v>12</v>
      </c>
      <c r="I115" s="218"/>
      <c r="J115" s="219">
        <f>ROUND(I115*H115,2)</f>
        <v>0</v>
      </c>
      <c r="K115" s="215" t="s">
        <v>200</v>
      </c>
      <c r="L115" s="45"/>
      <c r="M115" s="220" t="s">
        <v>32</v>
      </c>
      <c r="N115" s="221" t="s">
        <v>51</v>
      </c>
      <c r="O115" s="85"/>
      <c r="P115" s="222">
        <f>O115*H115</f>
        <v>0</v>
      </c>
      <c r="Q115" s="222">
        <v>0</v>
      </c>
      <c r="R115" s="222">
        <f>Q115*H115</f>
        <v>0</v>
      </c>
      <c r="S115" s="222">
        <v>0</v>
      </c>
      <c r="T115" s="223">
        <f>S115*H115</f>
        <v>0</v>
      </c>
      <c r="AR115" s="224" t="s">
        <v>267</v>
      </c>
      <c r="AT115" s="224" t="s">
        <v>196</v>
      </c>
      <c r="AU115" s="224" t="s">
        <v>136</v>
      </c>
      <c r="AY115" s="18" t="s">
        <v>194</v>
      </c>
      <c r="BE115" s="225">
        <f>IF(N115="základní",J115,0)</f>
        <v>0</v>
      </c>
      <c r="BF115" s="225">
        <f>IF(N115="snížená",J115,0)</f>
        <v>0</v>
      </c>
      <c r="BG115" s="225">
        <f>IF(N115="zákl. přenesená",J115,0)</f>
        <v>0</v>
      </c>
      <c r="BH115" s="225">
        <f>IF(N115="sníž. přenesená",J115,0)</f>
        <v>0</v>
      </c>
      <c r="BI115" s="225">
        <f>IF(N115="nulová",J115,0)</f>
        <v>0</v>
      </c>
      <c r="BJ115" s="18" t="s">
        <v>136</v>
      </c>
      <c r="BK115" s="225">
        <f>ROUND(I115*H115,2)</f>
        <v>0</v>
      </c>
      <c r="BL115" s="18" t="s">
        <v>267</v>
      </c>
      <c r="BM115" s="224" t="s">
        <v>2251</v>
      </c>
    </row>
    <row r="116" spans="2:65" s="1" customFormat="1" ht="16.5" customHeight="1">
      <c r="B116" s="40"/>
      <c r="C116" s="226" t="s">
        <v>248</v>
      </c>
      <c r="D116" s="226" t="s">
        <v>249</v>
      </c>
      <c r="E116" s="227" t="s">
        <v>2252</v>
      </c>
      <c r="F116" s="228" t="s">
        <v>2253</v>
      </c>
      <c r="G116" s="229" t="s">
        <v>262</v>
      </c>
      <c r="H116" s="230">
        <v>12</v>
      </c>
      <c r="I116" s="231"/>
      <c r="J116" s="232">
        <f>ROUND(I116*H116,2)</f>
        <v>0</v>
      </c>
      <c r="K116" s="228" t="s">
        <v>200</v>
      </c>
      <c r="L116" s="233"/>
      <c r="M116" s="234" t="s">
        <v>32</v>
      </c>
      <c r="N116" s="235" t="s">
        <v>51</v>
      </c>
      <c r="O116" s="85"/>
      <c r="P116" s="222">
        <f>O116*H116</f>
        <v>0</v>
      </c>
      <c r="Q116" s="222">
        <v>0.00019</v>
      </c>
      <c r="R116" s="222">
        <f>Q116*H116</f>
        <v>0.00228</v>
      </c>
      <c r="S116" s="222">
        <v>0</v>
      </c>
      <c r="T116" s="223">
        <f>S116*H116</f>
        <v>0</v>
      </c>
      <c r="AR116" s="224" t="s">
        <v>378</v>
      </c>
      <c r="AT116" s="224" t="s">
        <v>249</v>
      </c>
      <c r="AU116" s="224" t="s">
        <v>136</v>
      </c>
      <c r="AY116" s="18" t="s">
        <v>194</v>
      </c>
      <c r="BE116" s="225">
        <f>IF(N116="základní",J116,0)</f>
        <v>0</v>
      </c>
      <c r="BF116" s="225">
        <f>IF(N116="snížená",J116,0)</f>
        <v>0</v>
      </c>
      <c r="BG116" s="225">
        <f>IF(N116="zákl. přenesená",J116,0)</f>
        <v>0</v>
      </c>
      <c r="BH116" s="225">
        <f>IF(N116="sníž. přenesená",J116,0)</f>
        <v>0</v>
      </c>
      <c r="BI116" s="225">
        <f>IF(N116="nulová",J116,0)</f>
        <v>0</v>
      </c>
      <c r="BJ116" s="18" t="s">
        <v>136</v>
      </c>
      <c r="BK116" s="225">
        <f>ROUND(I116*H116,2)</f>
        <v>0</v>
      </c>
      <c r="BL116" s="18" t="s">
        <v>267</v>
      </c>
      <c r="BM116" s="224" t="s">
        <v>2254</v>
      </c>
    </row>
    <row r="117" spans="2:65" s="1" customFormat="1" ht="24" customHeight="1">
      <c r="B117" s="40"/>
      <c r="C117" s="213" t="s">
        <v>254</v>
      </c>
      <c r="D117" s="213" t="s">
        <v>196</v>
      </c>
      <c r="E117" s="214" t="s">
        <v>2255</v>
      </c>
      <c r="F117" s="215" t="s">
        <v>2256</v>
      </c>
      <c r="G117" s="216" t="s">
        <v>262</v>
      </c>
      <c r="H117" s="217">
        <v>12</v>
      </c>
      <c r="I117" s="218"/>
      <c r="J117" s="219">
        <f>ROUND(I117*H117,2)</f>
        <v>0</v>
      </c>
      <c r="K117" s="215" t="s">
        <v>200</v>
      </c>
      <c r="L117" s="45"/>
      <c r="M117" s="220" t="s">
        <v>32</v>
      </c>
      <c r="N117" s="221" t="s">
        <v>51</v>
      </c>
      <c r="O117" s="85"/>
      <c r="P117" s="222">
        <f>O117*H117</f>
        <v>0</v>
      </c>
      <c r="Q117" s="222">
        <v>0</v>
      </c>
      <c r="R117" s="222">
        <f>Q117*H117</f>
        <v>0</v>
      </c>
      <c r="S117" s="222">
        <v>0</v>
      </c>
      <c r="T117" s="223">
        <f>S117*H117</f>
        <v>0</v>
      </c>
      <c r="AR117" s="224" t="s">
        <v>267</v>
      </c>
      <c r="AT117" s="224" t="s">
        <v>196</v>
      </c>
      <c r="AU117" s="224" t="s">
        <v>136</v>
      </c>
      <c r="AY117" s="18" t="s">
        <v>194</v>
      </c>
      <c r="BE117" s="225">
        <f>IF(N117="základní",J117,0)</f>
        <v>0</v>
      </c>
      <c r="BF117" s="225">
        <f>IF(N117="snížená",J117,0)</f>
        <v>0</v>
      </c>
      <c r="BG117" s="225">
        <f>IF(N117="zákl. přenesená",J117,0)</f>
        <v>0</v>
      </c>
      <c r="BH117" s="225">
        <f>IF(N117="sníž. přenesená",J117,0)</f>
        <v>0</v>
      </c>
      <c r="BI117" s="225">
        <f>IF(N117="nulová",J117,0)</f>
        <v>0</v>
      </c>
      <c r="BJ117" s="18" t="s">
        <v>136</v>
      </c>
      <c r="BK117" s="225">
        <f>ROUND(I117*H117,2)</f>
        <v>0</v>
      </c>
      <c r="BL117" s="18" t="s">
        <v>267</v>
      </c>
      <c r="BM117" s="224" t="s">
        <v>2257</v>
      </c>
    </row>
    <row r="118" spans="2:65" s="1" customFormat="1" ht="16.5" customHeight="1">
      <c r="B118" s="40"/>
      <c r="C118" s="226" t="s">
        <v>8</v>
      </c>
      <c r="D118" s="226" t="s">
        <v>249</v>
      </c>
      <c r="E118" s="227" t="s">
        <v>2258</v>
      </c>
      <c r="F118" s="228" t="s">
        <v>2259</v>
      </c>
      <c r="G118" s="229" t="s">
        <v>262</v>
      </c>
      <c r="H118" s="230">
        <v>12</v>
      </c>
      <c r="I118" s="231"/>
      <c r="J118" s="232">
        <f>ROUND(I118*H118,2)</f>
        <v>0</v>
      </c>
      <c r="K118" s="228" t="s">
        <v>200</v>
      </c>
      <c r="L118" s="233"/>
      <c r="M118" s="234" t="s">
        <v>32</v>
      </c>
      <c r="N118" s="235" t="s">
        <v>51</v>
      </c>
      <c r="O118" s="85"/>
      <c r="P118" s="222">
        <f>O118*H118</f>
        <v>0</v>
      </c>
      <c r="Q118" s="222">
        <v>0.00063</v>
      </c>
      <c r="R118" s="222">
        <f>Q118*H118</f>
        <v>0.007560000000000001</v>
      </c>
      <c r="S118" s="222">
        <v>0</v>
      </c>
      <c r="T118" s="223">
        <f>S118*H118</f>
        <v>0</v>
      </c>
      <c r="AR118" s="224" t="s">
        <v>378</v>
      </c>
      <c r="AT118" s="224" t="s">
        <v>249</v>
      </c>
      <c r="AU118" s="224" t="s">
        <v>136</v>
      </c>
      <c r="AY118" s="18" t="s">
        <v>194</v>
      </c>
      <c r="BE118" s="225">
        <f>IF(N118="základní",J118,0)</f>
        <v>0</v>
      </c>
      <c r="BF118" s="225">
        <f>IF(N118="snížená",J118,0)</f>
        <v>0</v>
      </c>
      <c r="BG118" s="225">
        <f>IF(N118="zákl. přenesená",J118,0)</f>
        <v>0</v>
      </c>
      <c r="BH118" s="225">
        <f>IF(N118="sníž. přenesená",J118,0)</f>
        <v>0</v>
      </c>
      <c r="BI118" s="225">
        <f>IF(N118="nulová",J118,0)</f>
        <v>0</v>
      </c>
      <c r="BJ118" s="18" t="s">
        <v>136</v>
      </c>
      <c r="BK118" s="225">
        <f>ROUND(I118*H118,2)</f>
        <v>0</v>
      </c>
      <c r="BL118" s="18" t="s">
        <v>267</v>
      </c>
      <c r="BM118" s="224" t="s">
        <v>2260</v>
      </c>
    </row>
    <row r="119" spans="2:65" s="1" customFormat="1" ht="16.5" customHeight="1">
      <c r="B119" s="40"/>
      <c r="C119" s="213" t="s">
        <v>267</v>
      </c>
      <c r="D119" s="213" t="s">
        <v>196</v>
      </c>
      <c r="E119" s="214" t="s">
        <v>2261</v>
      </c>
      <c r="F119" s="215" t="s">
        <v>2262</v>
      </c>
      <c r="G119" s="216" t="s">
        <v>205</v>
      </c>
      <c r="H119" s="217">
        <v>8</v>
      </c>
      <c r="I119" s="218"/>
      <c r="J119" s="219">
        <f>ROUND(I119*H119,2)</f>
        <v>0</v>
      </c>
      <c r="K119" s="215" t="s">
        <v>200</v>
      </c>
      <c r="L119" s="45"/>
      <c r="M119" s="220" t="s">
        <v>32</v>
      </c>
      <c r="N119" s="221" t="s">
        <v>51</v>
      </c>
      <c r="O119" s="85"/>
      <c r="P119" s="222">
        <f>O119*H119</f>
        <v>0</v>
      </c>
      <c r="Q119" s="222">
        <v>0</v>
      </c>
      <c r="R119" s="222">
        <f>Q119*H119</f>
        <v>0</v>
      </c>
      <c r="S119" s="222">
        <v>0</v>
      </c>
      <c r="T119" s="223">
        <f>S119*H119</f>
        <v>0</v>
      </c>
      <c r="AR119" s="224" t="s">
        <v>267</v>
      </c>
      <c r="AT119" s="224" t="s">
        <v>196</v>
      </c>
      <c r="AU119" s="224" t="s">
        <v>136</v>
      </c>
      <c r="AY119" s="18" t="s">
        <v>194</v>
      </c>
      <c r="BE119" s="225">
        <f>IF(N119="základní",J119,0)</f>
        <v>0</v>
      </c>
      <c r="BF119" s="225">
        <f>IF(N119="snížená",J119,0)</f>
        <v>0</v>
      </c>
      <c r="BG119" s="225">
        <f>IF(N119="zákl. přenesená",J119,0)</f>
        <v>0</v>
      </c>
      <c r="BH119" s="225">
        <f>IF(N119="sníž. přenesená",J119,0)</f>
        <v>0</v>
      </c>
      <c r="BI119" s="225">
        <f>IF(N119="nulová",J119,0)</f>
        <v>0</v>
      </c>
      <c r="BJ119" s="18" t="s">
        <v>136</v>
      </c>
      <c r="BK119" s="225">
        <f>ROUND(I119*H119,2)</f>
        <v>0</v>
      </c>
      <c r="BL119" s="18" t="s">
        <v>267</v>
      </c>
      <c r="BM119" s="224" t="s">
        <v>2263</v>
      </c>
    </row>
    <row r="120" spans="2:65" s="1" customFormat="1" ht="16.5" customHeight="1">
      <c r="B120" s="40"/>
      <c r="C120" s="213" t="s">
        <v>272</v>
      </c>
      <c r="D120" s="213" t="s">
        <v>196</v>
      </c>
      <c r="E120" s="214" t="s">
        <v>2048</v>
      </c>
      <c r="F120" s="215" t="s">
        <v>2049</v>
      </c>
      <c r="G120" s="216" t="s">
        <v>205</v>
      </c>
      <c r="H120" s="217">
        <v>1</v>
      </c>
      <c r="I120" s="218"/>
      <c r="J120" s="219">
        <f>ROUND(I120*H120,2)</f>
        <v>0</v>
      </c>
      <c r="K120" s="215" t="s">
        <v>200</v>
      </c>
      <c r="L120" s="45"/>
      <c r="M120" s="220" t="s">
        <v>32</v>
      </c>
      <c r="N120" s="221" t="s">
        <v>51</v>
      </c>
      <c r="O120" s="85"/>
      <c r="P120" s="222">
        <f>O120*H120</f>
        <v>0</v>
      </c>
      <c r="Q120" s="222">
        <v>0</v>
      </c>
      <c r="R120" s="222">
        <f>Q120*H120</f>
        <v>0</v>
      </c>
      <c r="S120" s="222">
        <v>0</v>
      </c>
      <c r="T120" s="223">
        <f>S120*H120</f>
        <v>0</v>
      </c>
      <c r="AR120" s="224" t="s">
        <v>267</v>
      </c>
      <c r="AT120" s="224" t="s">
        <v>196</v>
      </c>
      <c r="AU120" s="224" t="s">
        <v>136</v>
      </c>
      <c r="AY120" s="18" t="s">
        <v>194</v>
      </c>
      <c r="BE120" s="225">
        <f>IF(N120="základní",J120,0)</f>
        <v>0</v>
      </c>
      <c r="BF120" s="225">
        <f>IF(N120="snížená",J120,0)</f>
        <v>0</v>
      </c>
      <c r="BG120" s="225">
        <f>IF(N120="zákl. přenesená",J120,0)</f>
        <v>0</v>
      </c>
      <c r="BH120" s="225">
        <f>IF(N120="sníž. přenesená",J120,0)</f>
        <v>0</v>
      </c>
      <c r="BI120" s="225">
        <f>IF(N120="nulová",J120,0)</f>
        <v>0</v>
      </c>
      <c r="BJ120" s="18" t="s">
        <v>136</v>
      </c>
      <c r="BK120" s="225">
        <f>ROUND(I120*H120,2)</f>
        <v>0</v>
      </c>
      <c r="BL120" s="18" t="s">
        <v>267</v>
      </c>
      <c r="BM120" s="224" t="s">
        <v>2264</v>
      </c>
    </row>
    <row r="121" spans="2:65" s="1" customFormat="1" ht="16.5" customHeight="1">
      <c r="B121" s="40"/>
      <c r="C121" s="226" t="s">
        <v>279</v>
      </c>
      <c r="D121" s="226" t="s">
        <v>249</v>
      </c>
      <c r="E121" s="227" t="s">
        <v>2265</v>
      </c>
      <c r="F121" s="228" t="s">
        <v>2266</v>
      </c>
      <c r="G121" s="229" t="s">
        <v>205</v>
      </c>
      <c r="H121" s="230">
        <v>1</v>
      </c>
      <c r="I121" s="231"/>
      <c r="J121" s="232">
        <f>ROUND(I121*H121,2)</f>
        <v>0</v>
      </c>
      <c r="K121" s="228" t="s">
        <v>32</v>
      </c>
      <c r="L121" s="233"/>
      <c r="M121" s="234" t="s">
        <v>32</v>
      </c>
      <c r="N121" s="235" t="s">
        <v>51</v>
      </c>
      <c r="O121" s="85"/>
      <c r="P121" s="222">
        <f>O121*H121</f>
        <v>0</v>
      </c>
      <c r="Q121" s="222">
        <v>0.008</v>
      </c>
      <c r="R121" s="222">
        <f>Q121*H121</f>
        <v>0.008</v>
      </c>
      <c r="S121" s="222">
        <v>0</v>
      </c>
      <c r="T121" s="223">
        <f>S121*H121</f>
        <v>0</v>
      </c>
      <c r="AR121" s="224" t="s">
        <v>378</v>
      </c>
      <c r="AT121" s="224" t="s">
        <v>249</v>
      </c>
      <c r="AU121" s="224" t="s">
        <v>136</v>
      </c>
      <c r="AY121" s="18" t="s">
        <v>194</v>
      </c>
      <c r="BE121" s="225">
        <f>IF(N121="základní",J121,0)</f>
        <v>0</v>
      </c>
      <c r="BF121" s="225">
        <f>IF(N121="snížená",J121,0)</f>
        <v>0</v>
      </c>
      <c r="BG121" s="225">
        <f>IF(N121="zákl. přenesená",J121,0)</f>
        <v>0</v>
      </c>
      <c r="BH121" s="225">
        <f>IF(N121="sníž. přenesená",J121,0)</f>
        <v>0</v>
      </c>
      <c r="BI121" s="225">
        <f>IF(N121="nulová",J121,0)</f>
        <v>0</v>
      </c>
      <c r="BJ121" s="18" t="s">
        <v>136</v>
      </c>
      <c r="BK121" s="225">
        <f>ROUND(I121*H121,2)</f>
        <v>0</v>
      </c>
      <c r="BL121" s="18" t="s">
        <v>267</v>
      </c>
      <c r="BM121" s="224" t="s">
        <v>2267</v>
      </c>
    </row>
    <row r="122" spans="2:65" s="1" customFormat="1" ht="16.5" customHeight="1">
      <c r="B122" s="40"/>
      <c r="C122" s="213" t="s">
        <v>285</v>
      </c>
      <c r="D122" s="213" t="s">
        <v>196</v>
      </c>
      <c r="E122" s="214" t="s">
        <v>2268</v>
      </c>
      <c r="F122" s="215" t="s">
        <v>2269</v>
      </c>
      <c r="G122" s="216" t="s">
        <v>205</v>
      </c>
      <c r="H122" s="217">
        <v>1</v>
      </c>
      <c r="I122" s="218"/>
      <c r="J122" s="219">
        <f>ROUND(I122*H122,2)</f>
        <v>0</v>
      </c>
      <c r="K122" s="215" t="s">
        <v>200</v>
      </c>
      <c r="L122" s="45"/>
      <c r="M122" s="220" t="s">
        <v>32</v>
      </c>
      <c r="N122" s="221" t="s">
        <v>51</v>
      </c>
      <c r="O122" s="85"/>
      <c r="P122" s="222">
        <f>O122*H122</f>
        <v>0</v>
      </c>
      <c r="Q122" s="222">
        <v>0</v>
      </c>
      <c r="R122" s="222">
        <f>Q122*H122</f>
        <v>0</v>
      </c>
      <c r="S122" s="222">
        <v>0</v>
      </c>
      <c r="T122" s="223">
        <f>S122*H122</f>
        <v>0</v>
      </c>
      <c r="AR122" s="224" t="s">
        <v>267</v>
      </c>
      <c r="AT122" s="224" t="s">
        <v>196</v>
      </c>
      <c r="AU122" s="224" t="s">
        <v>136</v>
      </c>
      <c r="AY122" s="18" t="s">
        <v>194</v>
      </c>
      <c r="BE122" s="225">
        <f>IF(N122="základní",J122,0)</f>
        <v>0</v>
      </c>
      <c r="BF122" s="225">
        <f>IF(N122="snížená",J122,0)</f>
        <v>0</v>
      </c>
      <c r="BG122" s="225">
        <f>IF(N122="zákl. přenesená",J122,0)</f>
        <v>0</v>
      </c>
      <c r="BH122" s="225">
        <f>IF(N122="sníž. přenesená",J122,0)</f>
        <v>0</v>
      </c>
      <c r="BI122" s="225">
        <f>IF(N122="nulová",J122,0)</f>
        <v>0</v>
      </c>
      <c r="BJ122" s="18" t="s">
        <v>136</v>
      </c>
      <c r="BK122" s="225">
        <f>ROUND(I122*H122,2)</f>
        <v>0</v>
      </c>
      <c r="BL122" s="18" t="s">
        <v>267</v>
      </c>
      <c r="BM122" s="224" t="s">
        <v>2270</v>
      </c>
    </row>
    <row r="123" spans="2:65" s="1" customFormat="1" ht="16.5" customHeight="1">
      <c r="B123" s="40"/>
      <c r="C123" s="226" t="s">
        <v>289</v>
      </c>
      <c r="D123" s="226" t="s">
        <v>249</v>
      </c>
      <c r="E123" s="227" t="s">
        <v>2271</v>
      </c>
      <c r="F123" s="228" t="s">
        <v>2272</v>
      </c>
      <c r="G123" s="229" t="s">
        <v>205</v>
      </c>
      <c r="H123" s="230">
        <v>1</v>
      </c>
      <c r="I123" s="231"/>
      <c r="J123" s="232">
        <f>ROUND(I123*H123,2)</f>
        <v>0</v>
      </c>
      <c r="K123" s="228" t="s">
        <v>200</v>
      </c>
      <c r="L123" s="233"/>
      <c r="M123" s="234" t="s">
        <v>32</v>
      </c>
      <c r="N123" s="235" t="s">
        <v>51</v>
      </c>
      <c r="O123" s="85"/>
      <c r="P123" s="222">
        <f>O123*H123</f>
        <v>0</v>
      </c>
      <c r="Q123" s="222">
        <v>0.00104</v>
      </c>
      <c r="R123" s="222">
        <f>Q123*H123</f>
        <v>0.00104</v>
      </c>
      <c r="S123" s="222">
        <v>0</v>
      </c>
      <c r="T123" s="223">
        <f>S123*H123</f>
        <v>0</v>
      </c>
      <c r="AR123" s="224" t="s">
        <v>378</v>
      </c>
      <c r="AT123" s="224" t="s">
        <v>249</v>
      </c>
      <c r="AU123" s="224" t="s">
        <v>136</v>
      </c>
      <c r="AY123" s="18" t="s">
        <v>194</v>
      </c>
      <c r="BE123" s="225">
        <f>IF(N123="základní",J123,0)</f>
        <v>0</v>
      </c>
      <c r="BF123" s="225">
        <f>IF(N123="snížená",J123,0)</f>
        <v>0</v>
      </c>
      <c r="BG123" s="225">
        <f>IF(N123="zákl. přenesená",J123,0)</f>
        <v>0</v>
      </c>
      <c r="BH123" s="225">
        <f>IF(N123="sníž. přenesená",J123,0)</f>
        <v>0</v>
      </c>
      <c r="BI123" s="225">
        <f>IF(N123="nulová",J123,0)</f>
        <v>0</v>
      </c>
      <c r="BJ123" s="18" t="s">
        <v>136</v>
      </c>
      <c r="BK123" s="225">
        <f>ROUND(I123*H123,2)</f>
        <v>0</v>
      </c>
      <c r="BL123" s="18" t="s">
        <v>267</v>
      </c>
      <c r="BM123" s="224" t="s">
        <v>2273</v>
      </c>
    </row>
    <row r="124" spans="2:65" s="1" customFormat="1" ht="16.5" customHeight="1">
      <c r="B124" s="40"/>
      <c r="C124" s="213" t="s">
        <v>7</v>
      </c>
      <c r="D124" s="213" t="s">
        <v>196</v>
      </c>
      <c r="E124" s="214" t="s">
        <v>2274</v>
      </c>
      <c r="F124" s="215" t="s">
        <v>2275</v>
      </c>
      <c r="G124" s="216" t="s">
        <v>205</v>
      </c>
      <c r="H124" s="217">
        <v>1</v>
      </c>
      <c r="I124" s="218"/>
      <c r="J124" s="219">
        <f>ROUND(I124*H124,2)</f>
        <v>0</v>
      </c>
      <c r="K124" s="215" t="s">
        <v>200</v>
      </c>
      <c r="L124" s="45"/>
      <c r="M124" s="220" t="s">
        <v>32</v>
      </c>
      <c r="N124" s="221" t="s">
        <v>51</v>
      </c>
      <c r="O124" s="85"/>
      <c r="P124" s="222">
        <f>O124*H124</f>
        <v>0</v>
      </c>
      <c r="Q124" s="222">
        <v>0</v>
      </c>
      <c r="R124" s="222">
        <f>Q124*H124</f>
        <v>0</v>
      </c>
      <c r="S124" s="222">
        <v>0</v>
      </c>
      <c r="T124" s="223">
        <f>S124*H124</f>
        <v>0</v>
      </c>
      <c r="AR124" s="224" t="s">
        <v>267</v>
      </c>
      <c r="AT124" s="224" t="s">
        <v>196</v>
      </c>
      <c r="AU124" s="224" t="s">
        <v>136</v>
      </c>
      <c r="AY124" s="18" t="s">
        <v>194</v>
      </c>
      <c r="BE124" s="225">
        <f>IF(N124="základní",J124,0)</f>
        <v>0</v>
      </c>
      <c r="BF124" s="225">
        <f>IF(N124="snížená",J124,0)</f>
        <v>0</v>
      </c>
      <c r="BG124" s="225">
        <f>IF(N124="zákl. přenesená",J124,0)</f>
        <v>0</v>
      </c>
      <c r="BH124" s="225">
        <f>IF(N124="sníž. přenesená",J124,0)</f>
        <v>0</v>
      </c>
      <c r="BI124" s="225">
        <f>IF(N124="nulová",J124,0)</f>
        <v>0</v>
      </c>
      <c r="BJ124" s="18" t="s">
        <v>136</v>
      </c>
      <c r="BK124" s="225">
        <f>ROUND(I124*H124,2)</f>
        <v>0</v>
      </c>
      <c r="BL124" s="18" t="s">
        <v>267</v>
      </c>
      <c r="BM124" s="224" t="s">
        <v>2276</v>
      </c>
    </row>
    <row r="125" spans="2:65" s="1" customFormat="1" ht="16.5" customHeight="1">
      <c r="B125" s="40"/>
      <c r="C125" s="213" t="s">
        <v>301</v>
      </c>
      <c r="D125" s="213" t="s">
        <v>196</v>
      </c>
      <c r="E125" s="214" t="s">
        <v>2277</v>
      </c>
      <c r="F125" s="215" t="s">
        <v>2278</v>
      </c>
      <c r="G125" s="216" t="s">
        <v>205</v>
      </c>
      <c r="H125" s="217">
        <v>1</v>
      </c>
      <c r="I125" s="218"/>
      <c r="J125" s="219">
        <f>ROUND(I125*H125,2)</f>
        <v>0</v>
      </c>
      <c r="K125" s="215" t="s">
        <v>200</v>
      </c>
      <c r="L125" s="45"/>
      <c r="M125" s="220" t="s">
        <v>32</v>
      </c>
      <c r="N125" s="221" t="s">
        <v>51</v>
      </c>
      <c r="O125" s="85"/>
      <c r="P125" s="222">
        <f>O125*H125</f>
        <v>0</v>
      </c>
      <c r="Q125" s="222">
        <v>0</v>
      </c>
      <c r="R125" s="222">
        <f>Q125*H125</f>
        <v>0</v>
      </c>
      <c r="S125" s="222">
        <v>0</v>
      </c>
      <c r="T125" s="223">
        <f>S125*H125</f>
        <v>0</v>
      </c>
      <c r="AR125" s="224" t="s">
        <v>267</v>
      </c>
      <c r="AT125" s="224" t="s">
        <v>196</v>
      </c>
      <c r="AU125" s="224" t="s">
        <v>136</v>
      </c>
      <c r="AY125" s="18" t="s">
        <v>194</v>
      </c>
      <c r="BE125" s="225">
        <f>IF(N125="základní",J125,0)</f>
        <v>0</v>
      </c>
      <c r="BF125" s="225">
        <f>IF(N125="snížená",J125,0)</f>
        <v>0</v>
      </c>
      <c r="BG125" s="225">
        <f>IF(N125="zákl. přenesená",J125,0)</f>
        <v>0</v>
      </c>
      <c r="BH125" s="225">
        <f>IF(N125="sníž. přenesená",J125,0)</f>
        <v>0</v>
      </c>
      <c r="BI125" s="225">
        <f>IF(N125="nulová",J125,0)</f>
        <v>0</v>
      </c>
      <c r="BJ125" s="18" t="s">
        <v>136</v>
      </c>
      <c r="BK125" s="225">
        <f>ROUND(I125*H125,2)</f>
        <v>0</v>
      </c>
      <c r="BL125" s="18" t="s">
        <v>267</v>
      </c>
      <c r="BM125" s="224" t="s">
        <v>2279</v>
      </c>
    </row>
    <row r="126" spans="2:63" s="11" customFormat="1" ht="22.8" customHeight="1">
      <c r="B126" s="197"/>
      <c r="C126" s="198"/>
      <c r="D126" s="199" t="s">
        <v>78</v>
      </c>
      <c r="E126" s="211" t="s">
        <v>2280</v>
      </c>
      <c r="F126" s="211" t="s">
        <v>2281</v>
      </c>
      <c r="G126" s="198"/>
      <c r="H126" s="198"/>
      <c r="I126" s="201"/>
      <c r="J126" s="212">
        <f>BK126</f>
        <v>0</v>
      </c>
      <c r="K126" s="198"/>
      <c r="L126" s="203"/>
      <c r="M126" s="204"/>
      <c r="N126" s="205"/>
      <c r="O126" s="205"/>
      <c r="P126" s="206">
        <f>P127</f>
        <v>0</v>
      </c>
      <c r="Q126" s="205"/>
      <c r="R126" s="206">
        <f>R127</f>
        <v>0</v>
      </c>
      <c r="S126" s="205"/>
      <c r="T126" s="207">
        <f>T127</f>
        <v>0</v>
      </c>
      <c r="AR126" s="208" t="s">
        <v>136</v>
      </c>
      <c r="AT126" s="209" t="s">
        <v>78</v>
      </c>
      <c r="AU126" s="209" t="s">
        <v>21</v>
      </c>
      <c r="AY126" s="208" t="s">
        <v>194</v>
      </c>
      <c r="BK126" s="210">
        <f>BK127</f>
        <v>0</v>
      </c>
    </row>
    <row r="127" spans="2:65" s="1" customFormat="1" ht="24" customHeight="1">
      <c r="B127" s="40"/>
      <c r="C127" s="213" t="s">
        <v>306</v>
      </c>
      <c r="D127" s="213" t="s">
        <v>196</v>
      </c>
      <c r="E127" s="214" t="s">
        <v>2282</v>
      </c>
      <c r="F127" s="215" t="s">
        <v>2283</v>
      </c>
      <c r="G127" s="216" t="s">
        <v>242</v>
      </c>
      <c r="H127" s="217">
        <v>0.02</v>
      </c>
      <c r="I127" s="218"/>
      <c r="J127" s="219">
        <f>ROUND(I127*H127,2)</f>
        <v>0</v>
      </c>
      <c r="K127" s="215" t="s">
        <v>200</v>
      </c>
      <c r="L127" s="45"/>
      <c r="M127" s="220" t="s">
        <v>32</v>
      </c>
      <c r="N127" s="221" t="s">
        <v>51</v>
      </c>
      <c r="O127" s="85"/>
      <c r="P127" s="222">
        <f>O127*H127</f>
        <v>0</v>
      </c>
      <c r="Q127" s="222">
        <v>0</v>
      </c>
      <c r="R127" s="222">
        <f>Q127*H127</f>
        <v>0</v>
      </c>
      <c r="S127" s="222">
        <v>0</v>
      </c>
      <c r="T127" s="223">
        <f>S127*H127</f>
        <v>0</v>
      </c>
      <c r="AR127" s="224" t="s">
        <v>267</v>
      </c>
      <c r="AT127" s="224" t="s">
        <v>196</v>
      </c>
      <c r="AU127" s="224" t="s">
        <v>136</v>
      </c>
      <c r="AY127" s="18" t="s">
        <v>194</v>
      </c>
      <c r="BE127" s="225">
        <f>IF(N127="základní",J127,0)</f>
        <v>0</v>
      </c>
      <c r="BF127" s="225">
        <f>IF(N127="snížená",J127,0)</f>
        <v>0</v>
      </c>
      <c r="BG127" s="225">
        <f>IF(N127="zákl. přenesená",J127,0)</f>
        <v>0</v>
      </c>
      <c r="BH127" s="225">
        <f>IF(N127="sníž. přenesená",J127,0)</f>
        <v>0</v>
      </c>
      <c r="BI127" s="225">
        <f>IF(N127="nulová",J127,0)</f>
        <v>0</v>
      </c>
      <c r="BJ127" s="18" t="s">
        <v>136</v>
      </c>
      <c r="BK127" s="225">
        <f>ROUND(I127*H127,2)</f>
        <v>0</v>
      </c>
      <c r="BL127" s="18" t="s">
        <v>267</v>
      </c>
      <c r="BM127" s="224" t="s">
        <v>2284</v>
      </c>
    </row>
    <row r="128" spans="2:63" s="11" customFormat="1" ht="25.9" customHeight="1">
      <c r="B128" s="197"/>
      <c r="C128" s="198"/>
      <c r="D128" s="199" t="s">
        <v>78</v>
      </c>
      <c r="E128" s="200" t="s">
        <v>1627</v>
      </c>
      <c r="F128" s="200" t="s">
        <v>1628</v>
      </c>
      <c r="G128" s="198"/>
      <c r="H128" s="198"/>
      <c r="I128" s="201"/>
      <c r="J128" s="202">
        <f>BK128</f>
        <v>0</v>
      </c>
      <c r="K128" s="198"/>
      <c r="L128" s="203"/>
      <c r="M128" s="204"/>
      <c r="N128" s="205"/>
      <c r="O128" s="205"/>
      <c r="P128" s="206">
        <f>P129</f>
        <v>0</v>
      </c>
      <c r="Q128" s="205"/>
      <c r="R128" s="206">
        <f>R129</f>
        <v>0</v>
      </c>
      <c r="S128" s="205"/>
      <c r="T128" s="207">
        <f>T129</f>
        <v>0</v>
      </c>
      <c r="AR128" s="208" t="s">
        <v>214</v>
      </c>
      <c r="AT128" s="209" t="s">
        <v>78</v>
      </c>
      <c r="AU128" s="209" t="s">
        <v>79</v>
      </c>
      <c r="AY128" s="208" t="s">
        <v>194</v>
      </c>
      <c r="BK128" s="210">
        <f>BK129</f>
        <v>0</v>
      </c>
    </row>
    <row r="129" spans="2:63" s="11" customFormat="1" ht="22.8" customHeight="1">
      <c r="B129" s="197"/>
      <c r="C129" s="198"/>
      <c r="D129" s="199" t="s">
        <v>78</v>
      </c>
      <c r="E129" s="211" t="s">
        <v>1693</v>
      </c>
      <c r="F129" s="211" t="s">
        <v>1694</v>
      </c>
      <c r="G129" s="198"/>
      <c r="H129" s="198"/>
      <c r="I129" s="201"/>
      <c r="J129" s="212">
        <f>BK129</f>
        <v>0</v>
      </c>
      <c r="K129" s="198"/>
      <c r="L129" s="203"/>
      <c r="M129" s="204"/>
      <c r="N129" s="205"/>
      <c r="O129" s="205"/>
      <c r="P129" s="206">
        <f>SUM(P130:P131)</f>
        <v>0</v>
      </c>
      <c r="Q129" s="205"/>
      <c r="R129" s="206">
        <f>SUM(R130:R131)</f>
        <v>0</v>
      </c>
      <c r="S129" s="205"/>
      <c r="T129" s="207">
        <f>SUM(T130:T131)</f>
        <v>0</v>
      </c>
      <c r="AR129" s="208" t="s">
        <v>214</v>
      </c>
      <c r="AT129" s="209" t="s">
        <v>78</v>
      </c>
      <c r="AU129" s="209" t="s">
        <v>21</v>
      </c>
      <c r="AY129" s="208" t="s">
        <v>194</v>
      </c>
      <c r="BK129" s="210">
        <f>SUM(BK130:BK131)</f>
        <v>0</v>
      </c>
    </row>
    <row r="130" spans="2:65" s="1" customFormat="1" ht="24" customHeight="1">
      <c r="B130" s="40"/>
      <c r="C130" s="213" t="s">
        <v>320</v>
      </c>
      <c r="D130" s="213" t="s">
        <v>196</v>
      </c>
      <c r="E130" s="214" t="s">
        <v>2285</v>
      </c>
      <c r="F130" s="215" t="s">
        <v>2286</v>
      </c>
      <c r="G130" s="216" t="s">
        <v>931</v>
      </c>
      <c r="H130" s="217">
        <v>1</v>
      </c>
      <c r="I130" s="218"/>
      <c r="J130" s="219">
        <f>ROUND(I130*H130,2)</f>
        <v>0</v>
      </c>
      <c r="K130" s="215" t="s">
        <v>1406</v>
      </c>
      <c r="L130" s="45"/>
      <c r="M130" s="220" t="s">
        <v>32</v>
      </c>
      <c r="N130" s="221" t="s">
        <v>51</v>
      </c>
      <c r="O130" s="85"/>
      <c r="P130" s="222">
        <f>O130*H130</f>
        <v>0</v>
      </c>
      <c r="Q130" s="222">
        <v>0</v>
      </c>
      <c r="R130" s="222">
        <f>Q130*H130</f>
        <v>0</v>
      </c>
      <c r="S130" s="222">
        <v>0</v>
      </c>
      <c r="T130" s="223">
        <f>S130*H130</f>
        <v>0</v>
      </c>
      <c r="AR130" s="224" t="s">
        <v>2287</v>
      </c>
      <c r="AT130" s="224" t="s">
        <v>196</v>
      </c>
      <c r="AU130" s="224" t="s">
        <v>136</v>
      </c>
      <c r="AY130" s="18" t="s">
        <v>194</v>
      </c>
      <c r="BE130" s="225">
        <f>IF(N130="základní",J130,0)</f>
        <v>0</v>
      </c>
      <c r="BF130" s="225">
        <f>IF(N130="snížená",J130,0)</f>
        <v>0</v>
      </c>
      <c r="BG130" s="225">
        <f>IF(N130="zákl. přenesená",J130,0)</f>
        <v>0</v>
      </c>
      <c r="BH130" s="225">
        <f>IF(N130="sníž. přenesená",J130,0)</f>
        <v>0</v>
      </c>
      <c r="BI130" s="225">
        <f>IF(N130="nulová",J130,0)</f>
        <v>0</v>
      </c>
      <c r="BJ130" s="18" t="s">
        <v>136</v>
      </c>
      <c r="BK130" s="225">
        <f>ROUND(I130*H130,2)</f>
        <v>0</v>
      </c>
      <c r="BL130" s="18" t="s">
        <v>2287</v>
      </c>
      <c r="BM130" s="224" t="s">
        <v>2288</v>
      </c>
    </row>
    <row r="131" spans="2:47" s="1" customFormat="1" ht="12">
      <c r="B131" s="40"/>
      <c r="C131" s="41"/>
      <c r="D131" s="238" t="s">
        <v>264</v>
      </c>
      <c r="E131" s="41"/>
      <c r="F131" s="248" t="s">
        <v>2289</v>
      </c>
      <c r="G131" s="41"/>
      <c r="H131" s="41"/>
      <c r="I131" s="137"/>
      <c r="J131" s="41"/>
      <c r="K131" s="41"/>
      <c r="L131" s="45"/>
      <c r="M131" s="290"/>
      <c r="N131" s="284"/>
      <c r="O131" s="284"/>
      <c r="P131" s="284"/>
      <c r="Q131" s="284"/>
      <c r="R131" s="284"/>
      <c r="S131" s="284"/>
      <c r="T131" s="291"/>
      <c r="AT131" s="18" t="s">
        <v>264</v>
      </c>
      <c r="AU131" s="18" t="s">
        <v>136</v>
      </c>
    </row>
    <row r="132" spans="2:12" s="1" customFormat="1" ht="6.95" customHeight="1">
      <c r="B132" s="60"/>
      <c r="C132" s="61"/>
      <c r="D132" s="61"/>
      <c r="E132" s="61"/>
      <c r="F132" s="61"/>
      <c r="G132" s="61"/>
      <c r="H132" s="61"/>
      <c r="I132" s="163"/>
      <c r="J132" s="61"/>
      <c r="K132" s="61"/>
      <c r="L132" s="45"/>
    </row>
  </sheetData>
  <sheetProtection password="CC35" sheet="1" objects="1" scenarios="1" formatColumns="0" formatRows="0" autoFilter="0"/>
  <autoFilter ref="C89:K131"/>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109</v>
      </c>
    </row>
    <row r="3" spans="2:46" ht="6.95" customHeight="1">
      <c r="B3" s="130"/>
      <c r="C3" s="131"/>
      <c r="D3" s="131"/>
      <c r="E3" s="131"/>
      <c r="F3" s="131"/>
      <c r="G3" s="131"/>
      <c r="H3" s="131"/>
      <c r="I3" s="132"/>
      <c r="J3" s="131"/>
      <c r="K3" s="131"/>
      <c r="L3" s="21"/>
      <c r="AT3" s="18" t="s">
        <v>21</v>
      </c>
    </row>
    <row r="4" spans="2:46" ht="24.95" customHeight="1">
      <c r="B4" s="21"/>
      <c r="D4" s="133" t="s">
        <v>145</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TRANSFORMACE DOMOV HÁJ II.</v>
      </c>
      <c r="F7" s="135"/>
      <c r="G7" s="135"/>
      <c r="H7" s="135"/>
      <c r="L7" s="21"/>
    </row>
    <row r="8" spans="2:12" s="1" customFormat="1" ht="12" customHeight="1">
      <c r="B8" s="45"/>
      <c r="D8" s="135" t="s">
        <v>146</v>
      </c>
      <c r="I8" s="137"/>
      <c r="L8" s="45"/>
    </row>
    <row r="9" spans="2:12" s="1" customFormat="1" ht="36.95" customHeight="1">
      <c r="B9" s="45"/>
      <c r="E9" s="138" t="s">
        <v>2290</v>
      </c>
      <c r="F9" s="1"/>
      <c r="G9" s="1"/>
      <c r="H9" s="1"/>
      <c r="I9" s="137"/>
      <c r="L9" s="45"/>
    </row>
    <row r="10" spans="2:12" s="1" customFormat="1" ht="12">
      <c r="B10" s="45"/>
      <c r="I10" s="137"/>
      <c r="L10" s="45"/>
    </row>
    <row r="11" spans="2:12" s="1" customFormat="1" ht="12" customHeight="1">
      <c r="B11" s="45"/>
      <c r="D11" s="135" t="s">
        <v>18</v>
      </c>
      <c r="F11" s="139" t="s">
        <v>100</v>
      </c>
      <c r="I11" s="140" t="s">
        <v>20</v>
      </c>
      <c r="J11" s="139" t="s">
        <v>32</v>
      </c>
      <c r="L11" s="45"/>
    </row>
    <row r="12" spans="2:12" s="1" customFormat="1" ht="12" customHeight="1">
      <c r="B12" s="45"/>
      <c r="D12" s="135" t="s">
        <v>22</v>
      </c>
      <c r="F12" s="139" t="s">
        <v>23</v>
      </c>
      <c r="I12" s="140" t="s">
        <v>24</v>
      </c>
      <c r="J12" s="141" t="str">
        <f>'Rekapitulace stavby'!AN8</f>
        <v>1. 5. 2017</v>
      </c>
      <c r="L12" s="45"/>
    </row>
    <row r="13" spans="2:12" s="1" customFormat="1" ht="10.8" customHeight="1">
      <c r="B13" s="45"/>
      <c r="I13" s="137"/>
      <c r="L13" s="45"/>
    </row>
    <row r="14" spans="2:12" s="1" customFormat="1" ht="12" customHeight="1">
      <c r="B14" s="45"/>
      <c r="D14" s="135" t="s">
        <v>30</v>
      </c>
      <c r="I14" s="140" t="s">
        <v>31</v>
      </c>
      <c r="J14" s="139" t="s">
        <v>32</v>
      </c>
      <c r="L14" s="45"/>
    </row>
    <row r="15" spans="2:12" s="1" customFormat="1" ht="18" customHeight="1">
      <c r="B15" s="45"/>
      <c r="E15" s="139" t="s">
        <v>33</v>
      </c>
      <c r="I15" s="140" t="s">
        <v>34</v>
      </c>
      <c r="J15" s="139" t="s">
        <v>32</v>
      </c>
      <c r="L15" s="45"/>
    </row>
    <row r="16" spans="2:12" s="1" customFormat="1" ht="6.95" customHeight="1">
      <c r="B16" s="45"/>
      <c r="I16" s="137"/>
      <c r="L16" s="45"/>
    </row>
    <row r="17" spans="2:12" s="1" customFormat="1" ht="12" customHeight="1">
      <c r="B17" s="45"/>
      <c r="D17" s="135" t="s">
        <v>35</v>
      </c>
      <c r="I17" s="140" t="s">
        <v>31</v>
      </c>
      <c r="J17" s="34" t="str">
        <f>'Rekapitulace stavby'!AN13</f>
        <v>Vyplň údaj</v>
      </c>
      <c r="L17" s="45"/>
    </row>
    <row r="18" spans="2:12" s="1" customFormat="1" ht="18" customHeight="1">
      <c r="B18" s="45"/>
      <c r="E18" s="34" t="str">
        <f>'Rekapitulace stavby'!E14</f>
        <v>Vyplň údaj</v>
      </c>
      <c r="F18" s="139"/>
      <c r="G18" s="139"/>
      <c r="H18" s="139"/>
      <c r="I18" s="140" t="s">
        <v>34</v>
      </c>
      <c r="J18" s="34" t="str">
        <f>'Rekapitulace stavby'!AN14</f>
        <v>Vyplň údaj</v>
      </c>
      <c r="L18" s="45"/>
    </row>
    <row r="19" spans="2:12" s="1" customFormat="1" ht="6.95" customHeight="1">
      <c r="B19" s="45"/>
      <c r="I19" s="137"/>
      <c r="L19" s="45"/>
    </row>
    <row r="20" spans="2:12" s="1" customFormat="1" ht="12" customHeight="1">
      <c r="B20" s="45"/>
      <c r="D20" s="135" t="s">
        <v>37</v>
      </c>
      <c r="I20" s="140" t="s">
        <v>31</v>
      </c>
      <c r="J20" s="139" t="s">
        <v>32</v>
      </c>
      <c r="L20" s="45"/>
    </row>
    <row r="21" spans="2:12" s="1" customFormat="1" ht="18" customHeight="1">
      <c r="B21" s="45"/>
      <c r="E21" s="139" t="s">
        <v>38</v>
      </c>
      <c r="I21" s="140" t="s">
        <v>34</v>
      </c>
      <c r="J21" s="139" t="s">
        <v>32</v>
      </c>
      <c r="L21" s="45"/>
    </row>
    <row r="22" spans="2:12" s="1" customFormat="1" ht="6.95" customHeight="1">
      <c r="B22" s="45"/>
      <c r="I22" s="137"/>
      <c r="L22" s="45"/>
    </row>
    <row r="23" spans="2:12" s="1" customFormat="1" ht="12" customHeight="1">
      <c r="B23" s="45"/>
      <c r="D23" s="135" t="s">
        <v>40</v>
      </c>
      <c r="I23" s="140" t="s">
        <v>31</v>
      </c>
      <c r="J23" s="139" t="s">
        <v>41</v>
      </c>
      <c r="L23" s="45"/>
    </row>
    <row r="24" spans="2:12" s="1" customFormat="1" ht="18" customHeight="1">
      <c r="B24" s="45"/>
      <c r="E24" s="139" t="s">
        <v>42</v>
      </c>
      <c r="I24" s="140" t="s">
        <v>34</v>
      </c>
      <c r="J24" s="139" t="s">
        <v>32</v>
      </c>
      <c r="L24" s="45"/>
    </row>
    <row r="25" spans="2:12" s="1" customFormat="1" ht="6.95" customHeight="1">
      <c r="B25" s="45"/>
      <c r="I25" s="137"/>
      <c r="L25" s="45"/>
    </row>
    <row r="26" spans="2:12" s="1" customFormat="1" ht="12" customHeight="1">
      <c r="B26" s="45"/>
      <c r="D26" s="135" t="s">
        <v>43</v>
      </c>
      <c r="I26" s="137"/>
      <c r="L26" s="45"/>
    </row>
    <row r="27" spans="2:12" s="7" customFormat="1" ht="51" customHeight="1">
      <c r="B27" s="142"/>
      <c r="E27" s="143" t="s">
        <v>44</v>
      </c>
      <c r="F27" s="143"/>
      <c r="G27" s="143"/>
      <c r="H27" s="143"/>
      <c r="I27" s="144"/>
      <c r="L27" s="142"/>
    </row>
    <row r="28" spans="2:12" s="1" customFormat="1" ht="6.95" customHeight="1">
      <c r="B28" s="45"/>
      <c r="I28" s="137"/>
      <c r="L28" s="45"/>
    </row>
    <row r="29" spans="2:12" s="1" customFormat="1" ht="6.95" customHeight="1">
      <c r="B29" s="45"/>
      <c r="D29" s="77"/>
      <c r="E29" s="77"/>
      <c r="F29" s="77"/>
      <c r="G29" s="77"/>
      <c r="H29" s="77"/>
      <c r="I29" s="145"/>
      <c r="J29" s="77"/>
      <c r="K29" s="77"/>
      <c r="L29" s="45"/>
    </row>
    <row r="30" spans="2:12" s="1" customFormat="1" ht="25.4" customHeight="1">
      <c r="B30" s="45"/>
      <c r="D30" s="146" t="s">
        <v>45</v>
      </c>
      <c r="I30" s="137"/>
      <c r="J30" s="147">
        <f>ROUND(J85,2)</f>
        <v>0</v>
      </c>
      <c r="L30" s="45"/>
    </row>
    <row r="31" spans="2:12" s="1" customFormat="1" ht="6.95" customHeight="1">
      <c r="B31" s="45"/>
      <c r="D31" s="77"/>
      <c r="E31" s="77"/>
      <c r="F31" s="77"/>
      <c r="G31" s="77"/>
      <c r="H31" s="77"/>
      <c r="I31" s="145"/>
      <c r="J31" s="77"/>
      <c r="K31" s="77"/>
      <c r="L31" s="45"/>
    </row>
    <row r="32" spans="2:12" s="1" customFormat="1" ht="14.4" customHeight="1">
      <c r="B32" s="45"/>
      <c r="F32" s="148" t="s">
        <v>47</v>
      </c>
      <c r="I32" s="149" t="s">
        <v>46</v>
      </c>
      <c r="J32" s="148" t="s">
        <v>48</v>
      </c>
      <c r="L32" s="45"/>
    </row>
    <row r="33" spans="2:12" s="1" customFormat="1" ht="14.4" customHeight="1">
      <c r="B33" s="45"/>
      <c r="D33" s="150" t="s">
        <v>49</v>
      </c>
      <c r="E33" s="135" t="s">
        <v>50</v>
      </c>
      <c r="F33" s="151">
        <f>ROUND((SUM(BE85:BE116)),2)</f>
        <v>0</v>
      </c>
      <c r="I33" s="152">
        <v>0.21</v>
      </c>
      <c r="J33" s="151">
        <f>ROUND(((SUM(BE85:BE116))*I33),2)</f>
        <v>0</v>
      </c>
      <c r="L33" s="45"/>
    </row>
    <row r="34" spans="2:12" s="1" customFormat="1" ht="14.4" customHeight="1">
      <c r="B34" s="45"/>
      <c r="E34" s="135" t="s">
        <v>51</v>
      </c>
      <c r="F34" s="151">
        <f>ROUND((SUM(BF85:BF116)),2)</f>
        <v>0</v>
      </c>
      <c r="I34" s="152">
        <v>0.15</v>
      </c>
      <c r="J34" s="151">
        <f>ROUND(((SUM(BF85:BF116))*I34),2)</f>
        <v>0</v>
      </c>
      <c r="L34" s="45"/>
    </row>
    <row r="35" spans="2:12" s="1" customFormat="1" ht="14.4" customHeight="1" hidden="1">
      <c r="B35" s="45"/>
      <c r="E35" s="135" t="s">
        <v>52</v>
      </c>
      <c r="F35" s="151">
        <f>ROUND((SUM(BG85:BG116)),2)</f>
        <v>0</v>
      </c>
      <c r="I35" s="152">
        <v>0.21</v>
      </c>
      <c r="J35" s="151">
        <f>0</f>
        <v>0</v>
      </c>
      <c r="L35" s="45"/>
    </row>
    <row r="36" spans="2:12" s="1" customFormat="1" ht="14.4" customHeight="1" hidden="1">
      <c r="B36" s="45"/>
      <c r="E36" s="135" t="s">
        <v>53</v>
      </c>
      <c r="F36" s="151">
        <f>ROUND((SUM(BH85:BH116)),2)</f>
        <v>0</v>
      </c>
      <c r="I36" s="152">
        <v>0.15</v>
      </c>
      <c r="J36" s="151">
        <f>0</f>
        <v>0</v>
      </c>
      <c r="L36" s="45"/>
    </row>
    <row r="37" spans="2:12" s="1" customFormat="1" ht="14.4" customHeight="1" hidden="1">
      <c r="B37" s="45"/>
      <c r="E37" s="135" t="s">
        <v>54</v>
      </c>
      <c r="F37" s="151">
        <f>ROUND((SUM(BI85:BI116)),2)</f>
        <v>0</v>
      </c>
      <c r="I37" s="152">
        <v>0</v>
      </c>
      <c r="J37" s="151">
        <f>0</f>
        <v>0</v>
      </c>
      <c r="L37" s="45"/>
    </row>
    <row r="38" spans="2:12" s="1" customFormat="1" ht="6.95" customHeight="1">
      <c r="B38" s="45"/>
      <c r="I38" s="137"/>
      <c r="L38" s="45"/>
    </row>
    <row r="39" spans="2:12" s="1" customFormat="1" ht="25.4" customHeight="1">
      <c r="B39" s="45"/>
      <c r="C39" s="153"/>
      <c r="D39" s="154" t="s">
        <v>55</v>
      </c>
      <c r="E39" s="155"/>
      <c r="F39" s="155"/>
      <c r="G39" s="156" t="s">
        <v>56</v>
      </c>
      <c r="H39" s="157" t="s">
        <v>57</v>
      </c>
      <c r="I39" s="158"/>
      <c r="J39" s="159">
        <f>SUM(J30:J37)</f>
        <v>0</v>
      </c>
      <c r="K39" s="160"/>
      <c r="L39" s="45"/>
    </row>
    <row r="40" spans="2:12" s="1" customFormat="1" ht="14.4" customHeight="1">
      <c r="B40" s="161"/>
      <c r="C40" s="162"/>
      <c r="D40" s="162"/>
      <c r="E40" s="162"/>
      <c r="F40" s="162"/>
      <c r="G40" s="162"/>
      <c r="H40" s="162"/>
      <c r="I40" s="163"/>
      <c r="J40" s="162"/>
      <c r="K40" s="162"/>
      <c r="L40" s="45"/>
    </row>
    <row r="44" spans="2:12" s="1" customFormat="1" ht="6.95" customHeight="1">
      <c r="B44" s="164"/>
      <c r="C44" s="165"/>
      <c r="D44" s="165"/>
      <c r="E44" s="165"/>
      <c r="F44" s="165"/>
      <c r="G44" s="165"/>
      <c r="H44" s="165"/>
      <c r="I44" s="166"/>
      <c r="J44" s="165"/>
      <c r="K44" s="165"/>
      <c r="L44" s="45"/>
    </row>
    <row r="45" spans="2:12" s="1" customFormat="1" ht="24.95" customHeight="1">
      <c r="B45" s="40"/>
      <c r="C45" s="24" t="s">
        <v>148</v>
      </c>
      <c r="D45" s="41"/>
      <c r="E45" s="41"/>
      <c r="F45" s="41"/>
      <c r="G45" s="41"/>
      <c r="H45" s="41"/>
      <c r="I45" s="137"/>
      <c r="J45" s="41"/>
      <c r="K45" s="41"/>
      <c r="L45" s="45"/>
    </row>
    <row r="46" spans="2:12" s="1" customFormat="1" ht="6.95" customHeight="1">
      <c r="B46" s="40"/>
      <c r="C46" s="41"/>
      <c r="D46" s="41"/>
      <c r="E46" s="41"/>
      <c r="F46" s="41"/>
      <c r="G46" s="41"/>
      <c r="H46" s="41"/>
      <c r="I46" s="137"/>
      <c r="J46" s="41"/>
      <c r="K46" s="41"/>
      <c r="L46" s="45"/>
    </row>
    <row r="47" spans="2:12" s="1" customFormat="1" ht="12" customHeight="1">
      <c r="B47" s="40"/>
      <c r="C47" s="33" t="s">
        <v>16</v>
      </c>
      <c r="D47" s="41"/>
      <c r="E47" s="41"/>
      <c r="F47" s="41"/>
      <c r="G47" s="41"/>
      <c r="H47" s="41"/>
      <c r="I47" s="137"/>
      <c r="J47" s="41"/>
      <c r="K47" s="41"/>
      <c r="L47" s="45"/>
    </row>
    <row r="48" spans="2:12" s="1" customFormat="1" ht="16.5" customHeight="1">
      <c r="B48" s="40"/>
      <c r="C48" s="41"/>
      <c r="D48" s="41"/>
      <c r="E48" s="167" t="str">
        <f>E7</f>
        <v>TRANSFORMACE DOMOV HÁJ II.</v>
      </c>
      <c r="F48" s="33"/>
      <c r="G48" s="33"/>
      <c r="H48" s="33"/>
      <c r="I48" s="137"/>
      <c r="J48" s="41"/>
      <c r="K48" s="41"/>
      <c r="L48" s="45"/>
    </row>
    <row r="49" spans="2:12" s="1" customFormat="1" ht="12" customHeight="1">
      <c r="B49" s="40"/>
      <c r="C49" s="33" t="s">
        <v>146</v>
      </c>
      <c r="D49" s="41"/>
      <c r="E49" s="41"/>
      <c r="F49" s="41"/>
      <c r="G49" s="41"/>
      <c r="H49" s="41"/>
      <c r="I49" s="137"/>
      <c r="J49" s="41"/>
      <c r="K49" s="41"/>
      <c r="L49" s="45"/>
    </row>
    <row r="50" spans="2:12" s="1" customFormat="1" ht="16.5" customHeight="1">
      <c r="B50" s="40"/>
      <c r="C50" s="41"/>
      <c r="D50" s="41"/>
      <c r="E50" s="70" t="str">
        <f>E9</f>
        <v>SO 01_D.1.4.6 - Slaboproudá elektroinstalace</v>
      </c>
      <c r="F50" s="41"/>
      <c r="G50" s="41"/>
      <c r="H50" s="41"/>
      <c r="I50" s="137"/>
      <c r="J50" s="41"/>
      <c r="K50" s="41"/>
      <c r="L50" s="45"/>
    </row>
    <row r="51" spans="2:12" s="1" customFormat="1" ht="6.95" customHeight="1">
      <c r="B51" s="40"/>
      <c r="C51" s="41"/>
      <c r="D51" s="41"/>
      <c r="E51" s="41"/>
      <c r="F51" s="41"/>
      <c r="G51" s="41"/>
      <c r="H51" s="41"/>
      <c r="I51" s="137"/>
      <c r="J51" s="41"/>
      <c r="K51" s="41"/>
      <c r="L51" s="45"/>
    </row>
    <row r="52" spans="2:12" s="1" customFormat="1" ht="12" customHeight="1">
      <c r="B52" s="40"/>
      <c r="C52" s="33" t="s">
        <v>22</v>
      </c>
      <c r="D52" s="41"/>
      <c r="E52" s="41"/>
      <c r="F52" s="28" t="str">
        <f>F12</f>
        <v>Ledeč nad Sázavou</v>
      </c>
      <c r="G52" s="41"/>
      <c r="H52" s="41"/>
      <c r="I52" s="140" t="s">
        <v>24</v>
      </c>
      <c r="J52" s="73" t="str">
        <f>IF(J12="","",J12)</f>
        <v>1. 5. 2017</v>
      </c>
      <c r="K52" s="41"/>
      <c r="L52" s="45"/>
    </row>
    <row r="53" spans="2:12" s="1" customFormat="1" ht="6.95" customHeight="1">
      <c r="B53" s="40"/>
      <c r="C53" s="41"/>
      <c r="D53" s="41"/>
      <c r="E53" s="41"/>
      <c r="F53" s="41"/>
      <c r="G53" s="41"/>
      <c r="H53" s="41"/>
      <c r="I53" s="137"/>
      <c r="J53" s="41"/>
      <c r="K53" s="41"/>
      <c r="L53" s="45"/>
    </row>
    <row r="54" spans="2:12" s="1" customFormat="1" ht="15.15" customHeight="1">
      <c r="B54" s="40"/>
      <c r="C54" s="33" t="s">
        <v>30</v>
      </c>
      <c r="D54" s="41"/>
      <c r="E54" s="41"/>
      <c r="F54" s="28" t="str">
        <f>E15</f>
        <v>Kraj Vysočina, Žižkova 57</v>
      </c>
      <c r="G54" s="41"/>
      <c r="H54" s="41"/>
      <c r="I54" s="140" t="s">
        <v>37</v>
      </c>
      <c r="J54" s="38" t="str">
        <f>E21</f>
        <v>Miroslav Vorel, DiS</v>
      </c>
      <c r="K54" s="41"/>
      <c r="L54" s="45"/>
    </row>
    <row r="55" spans="2:12" s="1" customFormat="1" ht="27.9" customHeight="1">
      <c r="B55" s="40"/>
      <c r="C55" s="33" t="s">
        <v>35</v>
      </c>
      <c r="D55" s="41"/>
      <c r="E55" s="41"/>
      <c r="F55" s="28" t="str">
        <f>IF(E18="","",E18)</f>
        <v>Vyplň údaj</v>
      </c>
      <c r="G55" s="41"/>
      <c r="H55" s="41"/>
      <c r="I55" s="140" t="s">
        <v>40</v>
      </c>
      <c r="J55" s="38" t="str">
        <f>E24</f>
        <v>Ing. arch, Martin Jirovský</v>
      </c>
      <c r="K55" s="41"/>
      <c r="L55" s="45"/>
    </row>
    <row r="56" spans="2:12" s="1" customFormat="1" ht="10.3" customHeight="1">
      <c r="B56" s="40"/>
      <c r="C56" s="41"/>
      <c r="D56" s="41"/>
      <c r="E56" s="41"/>
      <c r="F56" s="41"/>
      <c r="G56" s="41"/>
      <c r="H56" s="41"/>
      <c r="I56" s="137"/>
      <c r="J56" s="41"/>
      <c r="K56" s="41"/>
      <c r="L56" s="45"/>
    </row>
    <row r="57" spans="2:12" s="1" customFormat="1" ht="29.25" customHeight="1">
      <c r="B57" s="40"/>
      <c r="C57" s="168" t="s">
        <v>149</v>
      </c>
      <c r="D57" s="169"/>
      <c r="E57" s="169"/>
      <c r="F57" s="169"/>
      <c r="G57" s="169"/>
      <c r="H57" s="169"/>
      <c r="I57" s="170"/>
      <c r="J57" s="171" t="s">
        <v>150</v>
      </c>
      <c r="K57" s="169"/>
      <c r="L57" s="45"/>
    </row>
    <row r="58" spans="2:12" s="1" customFormat="1" ht="10.3" customHeight="1">
      <c r="B58" s="40"/>
      <c r="C58" s="41"/>
      <c r="D58" s="41"/>
      <c r="E58" s="41"/>
      <c r="F58" s="41"/>
      <c r="G58" s="41"/>
      <c r="H58" s="41"/>
      <c r="I58" s="137"/>
      <c r="J58" s="41"/>
      <c r="K58" s="41"/>
      <c r="L58" s="45"/>
    </row>
    <row r="59" spans="2:47" s="1" customFormat="1" ht="22.8" customHeight="1">
      <c r="B59" s="40"/>
      <c r="C59" s="172" t="s">
        <v>77</v>
      </c>
      <c r="D59" s="41"/>
      <c r="E59" s="41"/>
      <c r="F59" s="41"/>
      <c r="G59" s="41"/>
      <c r="H59" s="41"/>
      <c r="I59" s="137"/>
      <c r="J59" s="103">
        <f>J85</f>
        <v>0</v>
      </c>
      <c r="K59" s="41"/>
      <c r="L59" s="45"/>
      <c r="AU59" s="18" t="s">
        <v>151</v>
      </c>
    </row>
    <row r="60" spans="2:12" s="8" customFormat="1" ht="24.95" customHeight="1">
      <c r="B60" s="173"/>
      <c r="C60" s="174"/>
      <c r="D60" s="175" t="s">
        <v>152</v>
      </c>
      <c r="E60" s="176"/>
      <c r="F60" s="176"/>
      <c r="G60" s="176"/>
      <c r="H60" s="176"/>
      <c r="I60" s="177"/>
      <c r="J60" s="178">
        <f>J86</f>
        <v>0</v>
      </c>
      <c r="K60" s="174"/>
      <c r="L60" s="179"/>
    </row>
    <row r="61" spans="2:12" s="9" customFormat="1" ht="19.9" customHeight="1">
      <c r="B61" s="180"/>
      <c r="C61" s="181"/>
      <c r="D61" s="182" t="s">
        <v>159</v>
      </c>
      <c r="E61" s="183"/>
      <c r="F61" s="183"/>
      <c r="G61" s="183"/>
      <c r="H61" s="183"/>
      <c r="I61" s="184"/>
      <c r="J61" s="185">
        <f>J87</f>
        <v>0</v>
      </c>
      <c r="K61" s="181"/>
      <c r="L61" s="186"/>
    </row>
    <row r="62" spans="2:12" s="9" customFormat="1" ht="19.9" customHeight="1">
      <c r="B62" s="180"/>
      <c r="C62" s="181"/>
      <c r="D62" s="182" t="s">
        <v>160</v>
      </c>
      <c r="E62" s="183"/>
      <c r="F62" s="183"/>
      <c r="G62" s="183"/>
      <c r="H62" s="183"/>
      <c r="I62" s="184"/>
      <c r="J62" s="185">
        <f>J89</f>
        <v>0</v>
      </c>
      <c r="K62" s="181"/>
      <c r="L62" s="186"/>
    </row>
    <row r="63" spans="2:12" s="8" customFormat="1" ht="24.95" customHeight="1">
      <c r="B63" s="173"/>
      <c r="C63" s="174"/>
      <c r="D63" s="175" t="s">
        <v>162</v>
      </c>
      <c r="E63" s="176"/>
      <c r="F63" s="176"/>
      <c r="G63" s="176"/>
      <c r="H63" s="176"/>
      <c r="I63" s="177"/>
      <c r="J63" s="178">
        <f>J96</f>
        <v>0</v>
      </c>
      <c r="K63" s="174"/>
      <c r="L63" s="179"/>
    </row>
    <row r="64" spans="2:12" s="9" customFormat="1" ht="19.9" customHeight="1">
      <c r="B64" s="180"/>
      <c r="C64" s="181"/>
      <c r="D64" s="182" t="s">
        <v>1976</v>
      </c>
      <c r="E64" s="183"/>
      <c r="F64" s="183"/>
      <c r="G64" s="183"/>
      <c r="H64" s="183"/>
      <c r="I64" s="184"/>
      <c r="J64" s="185">
        <f>J97</f>
        <v>0</v>
      </c>
      <c r="K64" s="181"/>
      <c r="L64" s="186"/>
    </row>
    <row r="65" spans="2:12" s="9" customFormat="1" ht="19.9" customHeight="1">
      <c r="B65" s="180"/>
      <c r="C65" s="181"/>
      <c r="D65" s="182" t="s">
        <v>2227</v>
      </c>
      <c r="E65" s="183"/>
      <c r="F65" s="183"/>
      <c r="G65" s="183"/>
      <c r="H65" s="183"/>
      <c r="I65" s="184"/>
      <c r="J65" s="185">
        <f>J107</f>
        <v>0</v>
      </c>
      <c r="K65" s="181"/>
      <c r="L65" s="186"/>
    </row>
    <row r="66" spans="2:12" s="1" customFormat="1" ht="21.8" customHeight="1">
      <c r="B66" s="40"/>
      <c r="C66" s="41"/>
      <c r="D66" s="41"/>
      <c r="E66" s="41"/>
      <c r="F66" s="41"/>
      <c r="G66" s="41"/>
      <c r="H66" s="41"/>
      <c r="I66" s="137"/>
      <c r="J66" s="41"/>
      <c r="K66" s="41"/>
      <c r="L66" s="45"/>
    </row>
    <row r="67" spans="2:12" s="1" customFormat="1" ht="6.95" customHeight="1">
      <c r="B67" s="60"/>
      <c r="C67" s="61"/>
      <c r="D67" s="61"/>
      <c r="E67" s="61"/>
      <c r="F67" s="61"/>
      <c r="G67" s="61"/>
      <c r="H67" s="61"/>
      <c r="I67" s="163"/>
      <c r="J67" s="61"/>
      <c r="K67" s="61"/>
      <c r="L67" s="45"/>
    </row>
    <row r="71" spans="2:12" s="1" customFormat="1" ht="6.95" customHeight="1">
      <c r="B71" s="62"/>
      <c r="C71" s="63"/>
      <c r="D71" s="63"/>
      <c r="E71" s="63"/>
      <c r="F71" s="63"/>
      <c r="G71" s="63"/>
      <c r="H71" s="63"/>
      <c r="I71" s="166"/>
      <c r="J71" s="63"/>
      <c r="K71" s="63"/>
      <c r="L71" s="45"/>
    </row>
    <row r="72" spans="2:12" s="1" customFormat="1" ht="24.95" customHeight="1">
      <c r="B72" s="40"/>
      <c r="C72" s="24" t="s">
        <v>179</v>
      </c>
      <c r="D72" s="41"/>
      <c r="E72" s="41"/>
      <c r="F72" s="41"/>
      <c r="G72" s="41"/>
      <c r="H72" s="41"/>
      <c r="I72" s="137"/>
      <c r="J72" s="41"/>
      <c r="K72" s="41"/>
      <c r="L72" s="45"/>
    </row>
    <row r="73" spans="2:12" s="1" customFormat="1" ht="6.95" customHeight="1">
      <c r="B73" s="40"/>
      <c r="C73" s="41"/>
      <c r="D73" s="41"/>
      <c r="E73" s="41"/>
      <c r="F73" s="41"/>
      <c r="G73" s="41"/>
      <c r="H73" s="41"/>
      <c r="I73" s="137"/>
      <c r="J73" s="41"/>
      <c r="K73" s="41"/>
      <c r="L73" s="45"/>
    </row>
    <row r="74" spans="2:12" s="1" customFormat="1" ht="12" customHeight="1">
      <c r="B74" s="40"/>
      <c r="C74" s="33" t="s">
        <v>16</v>
      </c>
      <c r="D74" s="41"/>
      <c r="E74" s="41"/>
      <c r="F74" s="41"/>
      <c r="G74" s="41"/>
      <c r="H74" s="41"/>
      <c r="I74" s="137"/>
      <c r="J74" s="41"/>
      <c r="K74" s="41"/>
      <c r="L74" s="45"/>
    </row>
    <row r="75" spans="2:12" s="1" customFormat="1" ht="16.5" customHeight="1">
      <c r="B75" s="40"/>
      <c r="C75" s="41"/>
      <c r="D75" s="41"/>
      <c r="E75" s="167" t="str">
        <f>E7</f>
        <v>TRANSFORMACE DOMOV HÁJ II.</v>
      </c>
      <c r="F75" s="33"/>
      <c r="G75" s="33"/>
      <c r="H75" s="33"/>
      <c r="I75" s="137"/>
      <c r="J75" s="41"/>
      <c r="K75" s="41"/>
      <c r="L75" s="45"/>
    </row>
    <row r="76" spans="2:12" s="1" customFormat="1" ht="12" customHeight="1">
      <c r="B76" s="40"/>
      <c r="C76" s="33" t="s">
        <v>146</v>
      </c>
      <c r="D76" s="41"/>
      <c r="E76" s="41"/>
      <c r="F76" s="41"/>
      <c r="G76" s="41"/>
      <c r="H76" s="41"/>
      <c r="I76" s="137"/>
      <c r="J76" s="41"/>
      <c r="K76" s="41"/>
      <c r="L76" s="45"/>
    </row>
    <row r="77" spans="2:12" s="1" customFormat="1" ht="16.5" customHeight="1">
      <c r="B77" s="40"/>
      <c r="C77" s="41"/>
      <c r="D77" s="41"/>
      <c r="E77" s="70" t="str">
        <f>E9</f>
        <v>SO 01_D.1.4.6 - Slaboproudá elektroinstalace</v>
      </c>
      <c r="F77" s="41"/>
      <c r="G77" s="41"/>
      <c r="H77" s="41"/>
      <c r="I77" s="137"/>
      <c r="J77" s="41"/>
      <c r="K77" s="41"/>
      <c r="L77" s="45"/>
    </row>
    <row r="78" spans="2:12" s="1" customFormat="1" ht="6.95" customHeight="1">
      <c r="B78" s="40"/>
      <c r="C78" s="41"/>
      <c r="D78" s="41"/>
      <c r="E78" s="41"/>
      <c r="F78" s="41"/>
      <c r="G78" s="41"/>
      <c r="H78" s="41"/>
      <c r="I78" s="137"/>
      <c r="J78" s="41"/>
      <c r="K78" s="41"/>
      <c r="L78" s="45"/>
    </row>
    <row r="79" spans="2:12" s="1" customFormat="1" ht="12" customHeight="1">
      <c r="B79" s="40"/>
      <c r="C79" s="33" t="s">
        <v>22</v>
      </c>
      <c r="D79" s="41"/>
      <c r="E79" s="41"/>
      <c r="F79" s="28" t="str">
        <f>F12</f>
        <v>Ledeč nad Sázavou</v>
      </c>
      <c r="G79" s="41"/>
      <c r="H79" s="41"/>
      <c r="I79" s="140" t="s">
        <v>24</v>
      </c>
      <c r="J79" s="73" t="str">
        <f>IF(J12="","",J12)</f>
        <v>1. 5. 2017</v>
      </c>
      <c r="K79" s="41"/>
      <c r="L79" s="45"/>
    </row>
    <row r="80" spans="2:12" s="1" customFormat="1" ht="6.95" customHeight="1">
      <c r="B80" s="40"/>
      <c r="C80" s="41"/>
      <c r="D80" s="41"/>
      <c r="E80" s="41"/>
      <c r="F80" s="41"/>
      <c r="G80" s="41"/>
      <c r="H80" s="41"/>
      <c r="I80" s="137"/>
      <c r="J80" s="41"/>
      <c r="K80" s="41"/>
      <c r="L80" s="45"/>
    </row>
    <row r="81" spans="2:12" s="1" customFormat="1" ht="15.15" customHeight="1">
      <c r="B81" s="40"/>
      <c r="C81" s="33" t="s">
        <v>30</v>
      </c>
      <c r="D81" s="41"/>
      <c r="E81" s="41"/>
      <c r="F81" s="28" t="str">
        <f>E15</f>
        <v>Kraj Vysočina, Žižkova 57</v>
      </c>
      <c r="G81" s="41"/>
      <c r="H81" s="41"/>
      <c r="I81" s="140" t="s">
        <v>37</v>
      </c>
      <c r="J81" s="38" t="str">
        <f>E21</f>
        <v>Miroslav Vorel, DiS</v>
      </c>
      <c r="K81" s="41"/>
      <c r="L81" s="45"/>
    </row>
    <row r="82" spans="2:12" s="1" customFormat="1" ht="27.9" customHeight="1">
      <c r="B82" s="40"/>
      <c r="C82" s="33" t="s">
        <v>35</v>
      </c>
      <c r="D82" s="41"/>
      <c r="E82" s="41"/>
      <c r="F82" s="28" t="str">
        <f>IF(E18="","",E18)</f>
        <v>Vyplň údaj</v>
      </c>
      <c r="G82" s="41"/>
      <c r="H82" s="41"/>
      <c r="I82" s="140" t="s">
        <v>40</v>
      </c>
      <c r="J82" s="38" t="str">
        <f>E24</f>
        <v>Ing. arch, Martin Jirovský</v>
      </c>
      <c r="K82" s="41"/>
      <c r="L82" s="45"/>
    </row>
    <row r="83" spans="2:12" s="1" customFormat="1" ht="10.3" customHeight="1">
      <c r="B83" s="40"/>
      <c r="C83" s="41"/>
      <c r="D83" s="41"/>
      <c r="E83" s="41"/>
      <c r="F83" s="41"/>
      <c r="G83" s="41"/>
      <c r="H83" s="41"/>
      <c r="I83" s="137"/>
      <c r="J83" s="41"/>
      <c r="K83" s="41"/>
      <c r="L83" s="45"/>
    </row>
    <row r="84" spans="2:20" s="10" customFormat="1" ht="29.25" customHeight="1">
      <c r="B84" s="187"/>
      <c r="C84" s="188" t="s">
        <v>180</v>
      </c>
      <c r="D84" s="189" t="s">
        <v>64</v>
      </c>
      <c r="E84" s="189" t="s">
        <v>60</v>
      </c>
      <c r="F84" s="189" t="s">
        <v>61</v>
      </c>
      <c r="G84" s="189" t="s">
        <v>181</v>
      </c>
      <c r="H84" s="189" t="s">
        <v>182</v>
      </c>
      <c r="I84" s="190" t="s">
        <v>183</v>
      </c>
      <c r="J84" s="189" t="s">
        <v>150</v>
      </c>
      <c r="K84" s="191" t="s">
        <v>184</v>
      </c>
      <c r="L84" s="192"/>
      <c r="M84" s="93" t="s">
        <v>32</v>
      </c>
      <c r="N84" s="94" t="s">
        <v>49</v>
      </c>
      <c r="O84" s="94" t="s">
        <v>185</v>
      </c>
      <c r="P84" s="94" t="s">
        <v>186</v>
      </c>
      <c r="Q84" s="94" t="s">
        <v>187</v>
      </c>
      <c r="R84" s="94" t="s">
        <v>188</v>
      </c>
      <c r="S84" s="94" t="s">
        <v>189</v>
      </c>
      <c r="T84" s="95" t="s">
        <v>190</v>
      </c>
    </row>
    <row r="85" spans="2:63" s="1" customFormat="1" ht="22.8" customHeight="1">
      <c r="B85" s="40"/>
      <c r="C85" s="100" t="s">
        <v>191</v>
      </c>
      <c r="D85" s="41"/>
      <c r="E85" s="41"/>
      <c r="F85" s="41"/>
      <c r="G85" s="41"/>
      <c r="H85" s="41"/>
      <c r="I85" s="137"/>
      <c r="J85" s="193">
        <f>BK85</f>
        <v>0</v>
      </c>
      <c r="K85" s="41"/>
      <c r="L85" s="45"/>
      <c r="M85" s="96"/>
      <c r="N85" s="97"/>
      <c r="O85" s="97"/>
      <c r="P85" s="194">
        <f>P86+P96</f>
        <v>0</v>
      </c>
      <c r="Q85" s="97"/>
      <c r="R85" s="194">
        <f>R86+R96</f>
        <v>0.012780000000000001</v>
      </c>
      <c r="S85" s="97"/>
      <c r="T85" s="195">
        <f>T86+T96</f>
        <v>0.12</v>
      </c>
      <c r="AT85" s="18" t="s">
        <v>78</v>
      </c>
      <c r="AU85" s="18" t="s">
        <v>151</v>
      </c>
      <c r="BK85" s="196">
        <f>BK86+BK96</f>
        <v>0</v>
      </c>
    </row>
    <row r="86" spans="2:63" s="11" customFormat="1" ht="25.9" customHeight="1">
      <c r="B86" s="197"/>
      <c r="C86" s="198"/>
      <c r="D86" s="199" t="s">
        <v>78</v>
      </c>
      <c r="E86" s="200" t="s">
        <v>192</v>
      </c>
      <c r="F86" s="200" t="s">
        <v>193</v>
      </c>
      <c r="G86" s="198"/>
      <c r="H86" s="198"/>
      <c r="I86" s="201"/>
      <c r="J86" s="202">
        <f>BK86</f>
        <v>0</v>
      </c>
      <c r="K86" s="198"/>
      <c r="L86" s="203"/>
      <c r="M86" s="204"/>
      <c r="N86" s="205"/>
      <c r="O86" s="205"/>
      <c r="P86" s="206">
        <f>P87+P89</f>
        <v>0</v>
      </c>
      <c r="Q86" s="205"/>
      <c r="R86" s="206">
        <f>R87+R89</f>
        <v>0</v>
      </c>
      <c r="S86" s="205"/>
      <c r="T86" s="207">
        <f>T87+T89</f>
        <v>0.12</v>
      </c>
      <c r="AR86" s="208" t="s">
        <v>21</v>
      </c>
      <c r="AT86" s="209" t="s">
        <v>78</v>
      </c>
      <c r="AU86" s="209" t="s">
        <v>79</v>
      </c>
      <c r="AY86" s="208" t="s">
        <v>194</v>
      </c>
      <c r="BK86" s="210">
        <f>BK87+BK89</f>
        <v>0</v>
      </c>
    </row>
    <row r="87" spans="2:63" s="11" customFormat="1" ht="22.8" customHeight="1">
      <c r="B87" s="197"/>
      <c r="C87" s="198"/>
      <c r="D87" s="199" t="s">
        <v>78</v>
      </c>
      <c r="E87" s="211" t="s">
        <v>231</v>
      </c>
      <c r="F87" s="211" t="s">
        <v>626</v>
      </c>
      <c r="G87" s="198"/>
      <c r="H87" s="198"/>
      <c r="I87" s="201"/>
      <c r="J87" s="212">
        <f>BK87</f>
        <v>0</v>
      </c>
      <c r="K87" s="198"/>
      <c r="L87" s="203"/>
      <c r="M87" s="204"/>
      <c r="N87" s="205"/>
      <c r="O87" s="205"/>
      <c r="P87" s="206">
        <f>P88</f>
        <v>0</v>
      </c>
      <c r="Q87" s="205"/>
      <c r="R87" s="206">
        <f>R88</f>
        <v>0</v>
      </c>
      <c r="S87" s="205"/>
      <c r="T87" s="207">
        <f>T88</f>
        <v>0.12</v>
      </c>
      <c r="AR87" s="208" t="s">
        <v>21</v>
      </c>
      <c r="AT87" s="209" t="s">
        <v>78</v>
      </c>
      <c r="AU87" s="209" t="s">
        <v>21</v>
      </c>
      <c r="AY87" s="208" t="s">
        <v>194</v>
      </c>
      <c r="BK87" s="210">
        <f>BK88</f>
        <v>0</v>
      </c>
    </row>
    <row r="88" spans="2:65" s="1" customFormat="1" ht="16.5" customHeight="1">
      <c r="B88" s="40"/>
      <c r="C88" s="213" t="s">
        <v>21</v>
      </c>
      <c r="D88" s="213" t="s">
        <v>196</v>
      </c>
      <c r="E88" s="214" t="s">
        <v>2291</v>
      </c>
      <c r="F88" s="215" t="s">
        <v>2292</v>
      </c>
      <c r="G88" s="216" t="s">
        <v>262</v>
      </c>
      <c r="H88" s="217">
        <v>60</v>
      </c>
      <c r="I88" s="218"/>
      <c r="J88" s="219">
        <f>ROUND(I88*H88,2)</f>
        <v>0</v>
      </c>
      <c r="K88" s="215" t="s">
        <v>200</v>
      </c>
      <c r="L88" s="45"/>
      <c r="M88" s="220" t="s">
        <v>32</v>
      </c>
      <c r="N88" s="221" t="s">
        <v>51</v>
      </c>
      <c r="O88" s="85"/>
      <c r="P88" s="222">
        <f>O88*H88</f>
        <v>0</v>
      </c>
      <c r="Q88" s="222">
        <v>0</v>
      </c>
      <c r="R88" s="222">
        <f>Q88*H88</f>
        <v>0</v>
      </c>
      <c r="S88" s="222">
        <v>0.002</v>
      </c>
      <c r="T88" s="223">
        <f>S88*H88</f>
        <v>0.12</v>
      </c>
      <c r="AR88" s="224" t="s">
        <v>201</v>
      </c>
      <c r="AT88" s="224" t="s">
        <v>196</v>
      </c>
      <c r="AU88" s="224" t="s">
        <v>136</v>
      </c>
      <c r="AY88" s="18" t="s">
        <v>194</v>
      </c>
      <c r="BE88" s="225">
        <f>IF(N88="základní",J88,0)</f>
        <v>0</v>
      </c>
      <c r="BF88" s="225">
        <f>IF(N88="snížená",J88,0)</f>
        <v>0</v>
      </c>
      <c r="BG88" s="225">
        <f>IF(N88="zákl. přenesená",J88,0)</f>
        <v>0</v>
      </c>
      <c r="BH88" s="225">
        <f>IF(N88="sníž. přenesená",J88,0)</f>
        <v>0</v>
      </c>
      <c r="BI88" s="225">
        <f>IF(N88="nulová",J88,0)</f>
        <v>0</v>
      </c>
      <c r="BJ88" s="18" t="s">
        <v>136</v>
      </c>
      <c r="BK88" s="225">
        <f>ROUND(I88*H88,2)</f>
        <v>0</v>
      </c>
      <c r="BL88" s="18" t="s">
        <v>201</v>
      </c>
      <c r="BM88" s="224" t="s">
        <v>2293</v>
      </c>
    </row>
    <row r="89" spans="2:63" s="11" customFormat="1" ht="22.8" customHeight="1">
      <c r="B89" s="197"/>
      <c r="C89" s="198"/>
      <c r="D89" s="199" t="s">
        <v>78</v>
      </c>
      <c r="E89" s="211" t="s">
        <v>661</v>
      </c>
      <c r="F89" s="211" t="s">
        <v>662</v>
      </c>
      <c r="G89" s="198"/>
      <c r="H89" s="198"/>
      <c r="I89" s="201"/>
      <c r="J89" s="212">
        <f>BK89</f>
        <v>0</v>
      </c>
      <c r="K89" s="198"/>
      <c r="L89" s="203"/>
      <c r="M89" s="204"/>
      <c r="N89" s="205"/>
      <c r="O89" s="205"/>
      <c r="P89" s="206">
        <f>SUM(P90:P95)</f>
        <v>0</v>
      </c>
      <c r="Q89" s="205"/>
      <c r="R89" s="206">
        <f>SUM(R90:R95)</f>
        <v>0</v>
      </c>
      <c r="S89" s="205"/>
      <c r="T89" s="207">
        <f>SUM(T90:T95)</f>
        <v>0</v>
      </c>
      <c r="AR89" s="208" t="s">
        <v>21</v>
      </c>
      <c r="AT89" s="209" t="s">
        <v>78</v>
      </c>
      <c r="AU89" s="209" t="s">
        <v>21</v>
      </c>
      <c r="AY89" s="208" t="s">
        <v>194</v>
      </c>
      <c r="BK89" s="210">
        <f>SUM(BK90:BK95)</f>
        <v>0</v>
      </c>
    </row>
    <row r="90" spans="2:65" s="1" customFormat="1" ht="24" customHeight="1">
      <c r="B90" s="40"/>
      <c r="C90" s="213" t="s">
        <v>136</v>
      </c>
      <c r="D90" s="213" t="s">
        <v>196</v>
      </c>
      <c r="E90" s="214" t="s">
        <v>1981</v>
      </c>
      <c r="F90" s="215" t="s">
        <v>1982</v>
      </c>
      <c r="G90" s="216" t="s">
        <v>242</v>
      </c>
      <c r="H90" s="217">
        <v>0.12</v>
      </c>
      <c r="I90" s="218"/>
      <c r="J90" s="219">
        <f>ROUND(I90*H90,2)</f>
        <v>0</v>
      </c>
      <c r="K90" s="215" t="s">
        <v>200</v>
      </c>
      <c r="L90" s="45"/>
      <c r="M90" s="220" t="s">
        <v>32</v>
      </c>
      <c r="N90" s="221" t="s">
        <v>51</v>
      </c>
      <c r="O90" s="85"/>
      <c r="P90" s="222">
        <f>O90*H90</f>
        <v>0</v>
      </c>
      <c r="Q90" s="222">
        <v>0</v>
      </c>
      <c r="R90" s="222">
        <f>Q90*H90</f>
        <v>0</v>
      </c>
      <c r="S90" s="222">
        <v>0</v>
      </c>
      <c r="T90" s="223">
        <f>S90*H90</f>
        <v>0</v>
      </c>
      <c r="AR90" s="224" t="s">
        <v>201</v>
      </c>
      <c r="AT90" s="224" t="s">
        <v>196</v>
      </c>
      <c r="AU90" s="224" t="s">
        <v>136</v>
      </c>
      <c r="AY90" s="18" t="s">
        <v>194</v>
      </c>
      <c r="BE90" s="225">
        <f>IF(N90="základní",J90,0)</f>
        <v>0</v>
      </c>
      <c r="BF90" s="225">
        <f>IF(N90="snížená",J90,0)</f>
        <v>0</v>
      </c>
      <c r="BG90" s="225">
        <f>IF(N90="zákl. přenesená",J90,0)</f>
        <v>0</v>
      </c>
      <c r="BH90" s="225">
        <f>IF(N90="sníž. přenesená",J90,0)</f>
        <v>0</v>
      </c>
      <c r="BI90" s="225">
        <f>IF(N90="nulová",J90,0)</f>
        <v>0</v>
      </c>
      <c r="BJ90" s="18" t="s">
        <v>136</v>
      </c>
      <c r="BK90" s="225">
        <f>ROUND(I90*H90,2)</f>
        <v>0</v>
      </c>
      <c r="BL90" s="18" t="s">
        <v>201</v>
      </c>
      <c r="BM90" s="224" t="s">
        <v>2294</v>
      </c>
    </row>
    <row r="91" spans="2:65" s="1" customFormat="1" ht="24" customHeight="1">
      <c r="B91" s="40"/>
      <c r="C91" s="213" t="s">
        <v>207</v>
      </c>
      <c r="D91" s="213" t="s">
        <v>196</v>
      </c>
      <c r="E91" s="214" t="s">
        <v>1984</v>
      </c>
      <c r="F91" s="215" t="s">
        <v>1985</v>
      </c>
      <c r="G91" s="216" t="s">
        <v>242</v>
      </c>
      <c r="H91" s="217">
        <v>1.08</v>
      </c>
      <c r="I91" s="218"/>
      <c r="J91" s="219">
        <f>ROUND(I91*H91,2)</f>
        <v>0</v>
      </c>
      <c r="K91" s="215" t="s">
        <v>200</v>
      </c>
      <c r="L91" s="45"/>
      <c r="M91" s="220" t="s">
        <v>32</v>
      </c>
      <c r="N91" s="221" t="s">
        <v>51</v>
      </c>
      <c r="O91" s="85"/>
      <c r="P91" s="222">
        <f>O91*H91</f>
        <v>0</v>
      </c>
      <c r="Q91" s="222">
        <v>0</v>
      </c>
      <c r="R91" s="222">
        <f>Q91*H91</f>
        <v>0</v>
      </c>
      <c r="S91" s="222">
        <v>0</v>
      </c>
      <c r="T91" s="223">
        <f>S91*H91</f>
        <v>0</v>
      </c>
      <c r="AR91" s="224" t="s">
        <v>201</v>
      </c>
      <c r="AT91" s="224" t="s">
        <v>196</v>
      </c>
      <c r="AU91" s="224" t="s">
        <v>136</v>
      </c>
      <c r="AY91" s="18" t="s">
        <v>194</v>
      </c>
      <c r="BE91" s="225">
        <f>IF(N91="základní",J91,0)</f>
        <v>0</v>
      </c>
      <c r="BF91" s="225">
        <f>IF(N91="snížená",J91,0)</f>
        <v>0</v>
      </c>
      <c r="BG91" s="225">
        <f>IF(N91="zákl. přenesená",J91,0)</f>
        <v>0</v>
      </c>
      <c r="BH91" s="225">
        <f>IF(N91="sníž. přenesená",J91,0)</f>
        <v>0</v>
      </c>
      <c r="BI91" s="225">
        <f>IF(N91="nulová",J91,0)</f>
        <v>0</v>
      </c>
      <c r="BJ91" s="18" t="s">
        <v>136</v>
      </c>
      <c r="BK91" s="225">
        <f>ROUND(I91*H91,2)</f>
        <v>0</v>
      </c>
      <c r="BL91" s="18" t="s">
        <v>201</v>
      </c>
      <c r="BM91" s="224" t="s">
        <v>2295</v>
      </c>
    </row>
    <row r="92" spans="2:51" s="12" customFormat="1" ht="12">
      <c r="B92" s="236"/>
      <c r="C92" s="237"/>
      <c r="D92" s="238" t="s">
        <v>258</v>
      </c>
      <c r="E92" s="239" t="s">
        <v>32</v>
      </c>
      <c r="F92" s="240" t="s">
        <v>2296</v>
      </c>
      <c r="G92" s="237"/>
      <c r="H92" s="241">
        <v>1.08</v>
      </c>
      <c r="I92" s="242"/>
      <c r="J92" s="237"/>
      <c r="K92" s="237"/>
      <c r="L92" s="243"/>
      <c r="M92" s="244"/>
      <c r="N92" s="245"/>
      <c r="O92" s="245"/>
      <c r="P92" s="245"/>
      <c r="Q92" s="245"/>
      <c r="R92" s="245"/>
      <c r="S92" s="245"/>
      <c r="T92" s="246"/>
      <c r="AT92" s="247" t="s">
        <v>258</v>
      </c>
      <c r="AU92" s="247" t="s">
        <v>136</v>
      </c>
      <c r="AV92" s="12" t="s">
        <v>136</v>
      </c>
      <c r="AW92" s="12" t="s">
        <v>39</v>
      </c>
      <c r="AX92" s="12" t="s">
        <v>21</v>
      </c>
      <c r="AY92" s="247" t="s">
        <v>194</v>
      </c>
    </row>
    <row r="93" spans="2:65" s="1" customFormat="1" ht="16.5" customHeight="1">
      <c r="B93" s="40"/>
      <c r="C93" s="213" t="s">
        <v>201</v>
      </c>
      <c r="D93" s="213" t="s">
        <v>196</v>
      </c>
      <c r="E93" s="214" t="s">
        <v>1988</v>
      </c>
      <c r="F93" s="215" t="s">
        <v>1989</v>
      </c>
      <c r="G93" s="216" t="s">
        <v>242</v>
      </c>
      <c r="H93" s="217">
        <v>0.12</v>
      </c>
      <c r="I93" s="218"/>
      <c r="J93" s="219">
        <f>ROUND(I93*H93,2)</f>
        <v>0</v>
      </c>
      <c r="K93" s="215" t="s">
        <v>200</v>
      </c>
      <c r="L93" s="45"/>
      <c r="M93" s="220" t="s">
        <v>32</v>
      </c>
      <c r="N93" s="221" t="s">
        <v>51</v>
      </c>
      <c r="O93" s="85"/>
      <c r="P93" s="222">
        <f>O93*H93</f>
        <v>0</v>
      </c>
      <c r="Q93" s="222">
        <v>0</v>
      </c>
      <c r="R93" s="222">
        <f>Q93*H93</f>
        <v>0</v>
      </c>
      <c r="S93" s="222">
        <v>0</v>
      </c>
      <c r="T93" s="223">
        <f>S93*H93</f>
        <v>0</v>
      </c>
      <c r="AR93" s="224" t="s">
        <v>201</v>
      </c>
      <c r="AT93" s="224" t="s">
        <v>196</v>
      </c>
      <c r="AU93" s="224" t="s">
        <v>136</v>
      </c>
      <c r="AY93" s="18" t="s">
        <v>194</v>
      </c>
      <c r="BE93" s="225">
        <f>IF(N93="základní",J93,0)</f>
        <v>0</v>
      </c>
      <c r="BF93" s="225">
        <f>IF(N93="snížená",J93,0)</f>
        <v>0</v>
      </c>
      <c r="BG93" s="225">
        <f>IF(N93="zákl. přenesená",J93,0)</f>
        <v>0</v>
      </c>
      <c r="BH93" s="225">
        <f>IF(N93="sníž. přenesená",J93,0)</f>
        <v>0</v>
      </c>
      <c r="BI93" s="225">
        <f>IF(N93="nulová",J93,0)</f>
        <v>0</v>
      </c>
      <c r="BJ93" s="18" t="s">
        <v>136</v>
      </c>
      <c r="BK93" s="225">
        <f>ROUND(I93*H93,2)</f>
        <v>0</v>
      </c>
      <c r="BL93" s="18" t="s">
        <v>201</v>
      </c>
      <c r="BM93" s="224" t="s">
        <v>2297</v>
      </c>
    </row>
    <row r="94" spans="2:65" s="1" customFormat="1" ht="24" customHeight="1">
      <c r="B94" s="40"/>
      <c r="C94" s="213" t="s">
        <v>214</v>
      </c>
      <c r="D94" s="213" t="s">
        <v>196</v>
      </c>
      <c r="E94" s="214" t="s">
        <v>1991</v>
      </c>
      <c r="F94" s="215" t="s">
        <v>1992</v>
      </c>
      <c r="G94" s="216" t="s">
        <v>242</v>
      </c>
      <c r="H94" s="217">
        <v>0.12</v>
      </c>
      <c r="I94" s="218"/>
      <c r="J94" s="219">
        <f>ROUND(I94*H94,2)</f>
        <v>0</v>
      </c>
      <c r="K94" s="215" t="s">
        <v>200</v>
      </c>
      <c r="L94" s="45"/>
      <c r="M94" s="220" t="s">
        <v>32</v>
      </c>
      <c r="N94" s="221" t="s">
        <v>51</v>
      </c>
      <c r="O94" s="85"/>
      <c r="P94" s="222">
        <f>O94*H94</f>
        <v>0</v>
      </c>
      <c r="Q94" s="222">
        <v>0</v>
      </c>
      <c r="R94" s="222">
        <f>Q94*H94</f>
        <v>0</v>
      </c>
      <c r="S94" s="222">
        <v>0</v>
      </c>
      <c r="T94" s="223">
        <f>S94*H94</f>
        <v>0</v>
      </c>
      <c r="AR94" s="224" t="s">
        <v>201</v>
      </c>
      <c r="AT94" s="224" t="s">
        <v>196</v>
      </c>
      <c r="AU94" s="224" t="s">
        <v>136</v>
      </c>
      <c r="AY94" s="18" t="s">
        <v>194</v>
      </c>
      <c r="BE94" s="225">
        <f>IF(N94="základní",J94,0)</f>
        <v>0</v>
      </c>
      <c r="BF94" s="225">
        <f>IF(N94="snížená",J94,0)</f>
        <v>0</v>
      </c>
      <c r="BG94" s="225">
        <f>IF(N94="zákl. přenesená",J94,0)</f>
        <v>0</v>
      </c>
      <c r="BH94" s="225">
        <f>IF(N94="sníž. přenesená",J94,0)</f>
        <v>0</v>
      </c>
      <c r="BI94" s="225">
        <f>IF(N94="nulová",J94,0)</f>
        <v>0</v>
      </c>
      <c r="BJ94" s="18" t="s">
        <v>136</v>
      </c>
      <c r="BK94" s="225">
        <f>ROUND(I94*H94,2)</f>
        <v>0</v>
      </c>
      <c r="BL94" s="18" t="s">
        <v>201</v>
      </c>
      <c r="BM94" s="224" t="s">
        <v>2298</v>
      </c>
    </row>
    <row r="95" spans="2:65" s="1" customFormat="1" ht="24" customHeight="1">
      <c r="B95" s="40"/>
      <c r="C95" s="213" t="s">
        <v>219</v>
      </c>
      <c r="D95" s="213" t="s">
        <v>196</v>
      </c>
      <c r="E95" s="214" t="s">
        <v>664</v>
      </c>
      <c r="F95" s="215" t="s">
        <v>665</v>
      </c>
      <c r="G95" s="216" t="s">
        <v>242</v>
      </c>
      <c r="H95" s="217">
        <v>0.12</v>
      </c>
      <c r="I95" s="218"/>
      <c r="J95" s="219">
        <f>ROUND(I95*H95,2)</f>
        <v>0</v>
      </c>
      <c r="K95" s="215" t="s">
        <v>200</v>
      </c>
      <c r="L95" s="45"/>
      <c r="M95" s="220" t="s">
        <v>32</v>
      </c>
      <c r="N95" s="221" t="s">
        <v>51</v>
      </c>
      <c r="O95" s="85"/>
      <c r="P95" s="222">
        <f>O95*H95</f>
        <v>0</v>
      </c>
      <c r="Q95" s="222">
        <v>0</v>
      </c>
      <c r="R95" s="222">
        <f>Q95*H95</f>
        <v>0</v>
      </c>
      <c r="S95" s="222">
        <v>0</v>
      </c>
      <c r="T95" s="223">
        <f>S95*H95</f>
        <v>0</v>
      </c>
      <c r="AR95" s="224" t="s">
        <v>201</v>
      </c>
      <c r="AT95" s="224" t="s">
        <v>196</v>
      </c>
      <c r="AU95" s="224" t="s">
        <v>136</v>
      </c>
      <c r="AY95" s="18" t="s">
        <v>194</v>
      </c>
      <c r="BE95" s="225">
        <f>IF(N95="základní",J95,0)</f>
        <v>0</v>
      </c>
      <c r="BF95" s="225">
        <f>IF(N95="snížená",J95,0)</f>
        <v>0</v>
      </c>
      <c r="BG95" s="225">
        <f>IF(N95="zákl. přenesená",J95,0)</f>
        <v>0</v>
      </c>
      <c r="BH95" s="225">
        <f>IF(N95="sníž. přenesená",J95,0)</f>
        <v>0</v>
      </c>
      <c r="BI95" s="225">
        <f>IF(N95="nulová",J95,0)</f>
        <v>0</v>
      </c>
      <c r="BJ95" s="18" t="s">
        <v>136</v>
      </c>
      <c r="BK95" s="225">
        <f>ROUND(I95*H95,2)</f>
        <v>0</v>
      </c>
      <c r="BL95" s="18" t="s">
        <v>201</v>
      </c>
      <c r="BM95" s="224" t="s">
        <v>2299</v>
      </c>
    </row>
    <row r="96" spans="2:63" s="11" customFormat="1" ht="25.9" customHeight="1">
      <c r="B96" s="197"/>
      <c r="C96" s="198"/>
      <c r="D96" s="199" t="s">
        <v>78</v>
      </c>
      <c r="E96" s="200" t="s">
        <v>681</v>
      </c>
      <c r="F96" s="200" t="s">
        <v>682</v>
      </c>
      <c r="G96" s="198"/>
      <c r="H96" s="198"/>
      <c r="I96" s="201"/>
      <c r="J96" s="202">
        <f>BK96</f>
        <v>0</v>
      </c>
      <c r="K96" s="198"/>
      <c r="L96" s="203"/>
      <c r="M96" s="204"/>
      <c r="N96" s="205"/>
      <c r="O96" s="205"/>
      <c r="P96" s="206">
        <f>P97+P107</f>
        <v>0</v>
      </c>
      <c r="Q96" s="205"/>
      <c r="R96" s="206">
        <f>R97+R107</f>
        <v>0.012780000000000001</v>
      </c>
      <c r="S96" s="205"/>
      <c r="T96" s="207">
        <f>T97+T107</f>
        <v>0</v>
      </c>
      <c r="AR96" s="208" t="s">
        <v>136</v>
      </c>
      <c r="AT96" s="209" t="s">
        <v>78</v>
      </c>
      <c r="AU96" s="209" t="s">
        <v>79</v>
      </c>
      <c r="AY96" s="208" t="s">
        <v>194</v>
      </c>
      <c r="BK96" s="210">
        <f>BK97+BK107</f>
        <v>0</v>
      </c>
    </row>
    <row r="97" spans="2:63" s="11" customFormat="1" ht="22.8" customHeight="1">
      <c r="B97" s="197"/>
      <c r="C97" s="198"/>
      <c r="D97" s="199" t="s">
        <v>78</v>
      </c>
      <c r="E97" s="211" t="s">
        <v>1995</v>
      </c>
      <c r="F97" s="211" t="s">
        <v>1996</v>
      </c>
      <c r="G97" s="198"/>
      <c r="H97" s="198"/>
      <c r="I97" s="201"/>
      <c r="J97" s="212">
        <f>BK97</f>
        <v>0</v>
      </c>
      <c r="K97" s="198"/>
      <c r="L97" s="203"/>
      <c r="M97" s="204"/>
      <c r="N97" s="205"/>
      <c r="O97" s="205"/>
      <c r="P97" s="206">
        <f>SUM(P98:P106)</f>
        <v>0</v>
      </c>
      <c r="Q97" s="205"/>
      <c r="R97" s="206">
        <f>SUM(R98:R106)</f>
        <v>0.012780000000000001</v>
      </c>
      <c r="S97" s="205"/>
      <c r="T97" s="207">
        <f>SUM(T98:T106)</f>
        <v>0</v>
      </c>
      <c r="AR97" s="208" t="s">
        <v>136</v>
      </c>
      <c r="AT97" s="209" t="s">
        <v>78</v>
      </c>
      <c r="AU97" s="209" t="s">
        <v>21</v>
      </c>
      <c r="AY97" s="208" t="s">
        <v>194</v>
      </c>
      <c r="BK97" s="210">
        <f>SUM(BK98:BK106)</f>
        <v>0</v>
      </c>
    </row>
    <row r="98" spans="2:65" s="1" customFormat="1" ht="24" customHeight="1">
      <c r="B98" s="40"/>
      <c r="C98" s="213" t="s">
        <v>223</v>
      </c>
      <c r="D98" s="213" t="s">
        <v>196</v>
      </c>
      <c r="E98" s="214" t="s">
        <v>2300</v>
      </c>
      <c r="F98" s="215" t="s">
        <v>2301</v>
      </c>
      <c r="G98" s="216" t="s">
        <v>262</v>
      </c>
      <c r="H98" s="217">
        <v>228</v>
      </c>
      <c r="I98" s="218"/>
      <c r="J98" s="219">
        <f>ROUND(I98*H98,2)</f>
        <v>0</v>
      </c>
      <c r="K98" s="215" t="s">
        <v>200</v>
      </c>
      <c r="L98" s="45"/>
      <c r="M98" s="220" t="s">
        <v>32</v>
      </c>
      <c r="N98" s="221" t="s">
        <v>51</v>
      </c>
      <c r="O98" s="85"/>
      <c r="P98" s="222">
        <f>O98*H98</f>
        <v>0</v>
      </c>
      <c r="Q98" s="222">
        <v>0</v>
      </c>
      <c r="R98" s="222">
        <f>Q98*H98</f>
        <v>0</v>
      </c>
      <c r="S98" s="222">
        <v>0</v>
      </c>
      <c r="T98" s="223">
        <f>S98*H98</f>
        <v>0</v>
      </c>
      <c r="AR98" s="224" t="s">
        <v>267</v>
      </c>
      <c r="AT98" s="224" t="s">
        <v>196</v>
      </c>
      <c r="AU98" s="224" t="s">
        <v>136</v>
      </c>
      <c r="AY98" s="18" t="s">
        <v>194</v>
      </c>
      <c r="BE98" s="225">
        <f>IF(N98="základní",J98,0)</f>
        <v>0</v>
      </c>
      <c r="BF98" s="225">
        <f>IF(N98="snížená",J98,0)</f>
        <v>0</v>
      </c>
      <c r="BG98" s="225">
        <f>IF(N98="zákl. přenesená",J98,0)</f>
        <v>0</v>
      </c>
      <c r="BH98" s="225">
        <f>IF(N98="sníž. přenesená",J98,0)</f>
        <v>0</v>
      </c>
      <c r="BI98" s="225">
        <f>IF(N98="nulová",J98,0)</f>
        <v>0</v>
      </c>
      <c r="BJ98" s="18" t="s">
        <v>136</v>
      </c>
      <c r="BK98" s="225">
        <f>ROUND(I98*H98,2)</f>
        <v>0</v>
      </c>
      <c r="BL98" s="18" t="s">
        <v>267</v>
      </c>
      <c r="BM98" s="224" t="s">
        <v>2302</v>
      </c>
    </row>
    <row r="99" spans="2:65" s="1" customFormat="1" ht="16.5" customHeight="1">
      <c r="B99" s="40"/>
      <c r="C99" s="226" t="s">
        <v>227</v>
      </c>
      <c r="D99" s="226" t="s">
        <v>249</v>
      </c>
      <c r="E99" s="227" t="s">
        <v>2303</v>
      </c>
      <c r="F99" s="228" t="s">
        <v>2304</v>
      </c>
      <c r="G99" s="229" t="s">
        <v>262</v>
      </c>
      <c r="H99" s="230">
        <v>228</v>
      </c>
      <c r="I99" s="231"/>
      <c r="J99" s="232">
        <f>ROUND(I99*H99,2)</f>
        <v>0</v>
      </c>
      <c r="K99" s="228" t="s">
        <v>200</v>
      </c>
      <c r="L99" s="233"/>
      <c r="M99" s="234" t="s">
        <v>32</v>
      </c>
      <c r="N99" s="235" t="s">
        <v>51</v>
      </c>
      <c r="O99" s="85"/>
      <c r="P99" s="222">
        <f>O99*H99</f>
        <v>0</v>
      </c>
      <c r="Q99" s="222">
        <v>4E-05</v>
      </c>
      <c r="R99" s="222">
        <f>Q99*H99</f>
        <v>0.009120000000000001</v>
      </c>
      <c r="S99" s="222">
        <v>0</v>
      </c>
      <c r="T99" s="223">
        <f>S99*H99</f>
        <v>0</v>
      </c>
      <c r="AR99" s="224" t="s">
        <v>378</v>
      </c>
      <c r="AT99" s="224" t="s">
        <v>249</v>
      </c>
      <c r="AU99" s="224" t="s">
        <v>136</v>
      </c>
      <c r="AY99" s="18" t="s">
        <v>194</v>
      </c>
      <c r="BE99" s="225">
        <f>IF(N99="základní",J99,0)</f>
        <v>0</v>
      </c>
      <c r="BF99" s="225">
        <f>IF(N99="snížená",J99,0)</f>
        <v>0</v>
      </c>
      <c r="BG99" s="225">
        <f>IF(N99="zákl. přenesená",J99,0)</f>
        <v>0</v>
      </c>
      <c r="BH99" s="225">
        <f>IF(N99="sníž. přenesená",J99,0)</f>
        <v>0</v>
      </c>
      <c r="BI99" s="225">
        <f>IF(N99="nulová",J99,0)</f>
        <v>0</v>
      </c>
      <c r="BJ99" s="18" t="s">
        <v>136</v>
      </c>
      <c r="BK99" s="225">
        <f>ROUND(I99*H99,2)</f>
        <v>0</v>
      </c>
      <c r="BL99" s="18" t="s">
        <v>267</v>
      </c>
      <c r="BM99" s="224" t="s">
        <v>2305</v>
      </c>
    </row>
    <row r="100" spans="2:65" s="1" customFormat="1" ht="16.5" customHeight="1">
      <c r="B100" s="40"/>
      <c r="C100" s="213" t="s">
        <v>231</v>
      </c>
      <c r="D100" s="213" t="s">
        <v>196</v>
      </c>
      <c r="E100" s="214" t="s">
        <v>2306</v>
      </c>
      <c r="F100" s="215" t="s">
        <v>2307</v>
      </c>
      <c r="G100" s="216" t="s">
        <v>205</v>
      </c>
      <c r="H100" s="217">
        <v>1</v>
      </c>
      <c r="I100" s="218"/>
      <c r="J100" s="219">
        <f>ROUND(I100*H100,2)</f>
        <v>0</v>
      </c>
      <c r="K100" s="215" t="s">
        <v>32</v>
      </c>
      <c r="L100" s="45"/>
      <c r="M100" s="220" t="s">
        <v>32</v>
      </c>
      <c r="N100" s="221" t="s">
        <v>51</v>
      </c>
      <c r="O100" s="85"/>
      <c r="P100" s="222">
        <f>O100*H100</f>
        <v>0</v>
      </c>
      <c r="Q100" s="222">
        <v>0</v>
      </c>
      <c r="R100" s="222">
        <f>Q100*H100</f>
        <v>0</v>
      </c>
      <c r="S100" s="222">
        <v>0</v>
      </c>
      <c r="T100" s="223">
        <f>S100*H100</f>
        <v>0</v>
      </c>
      <c r="AR100" s="224" t="s">
        <v>267</v>
      </c>
      <c r="AT100" s="224" t="s">
        <v>196</v>
      </c>
      <c r="AU100" s="224" t="s">
        <v>136</v>
      </c>
      <c r="AY100" s="18" t="s">
        <v>194</v>
      </c>
      <c r="BE100" s="225">
        <f>IF(N100="základní",J100,0)</f>
        <v>0</v>
      </c>
      <c r="BF100" s="225">
        <f>IF(N100="snížená",J100,0)</f>
        <v>0</v>
      </c>
      <c r="BG100" s="225">
        <f>IF(N100="zákl. přenesená",J100,0)</f>
        <v>0</v>
      </c>
      <c r="BH100" s="225">
        <f>IF(N100="sníž. přenesená",J100,0)</f>
        <v>0</v>
      </c>
      <c r="BI100" s="225">
        <f>IF(N100="nulová",J100,0)</f>
        <v>0</v>
      </c>
      <c r="BJ100" s="18" t="s">
        <v>136</v>
      </c>
      <c r="BK100" s="225">
        <f>ROUND(I100*H100,2)</f>
        <v>0</v>
      </c>
      <c r="BL100" s="18" t="s">
        <v>267</v>
      </c>
      <c r="BM100" s="224" t="s">
        <v>2308</v>
      </c>
    </row>
    <row r="101" spans="2:65" s="1" customFormat="1" ht="16.5" customHeight="1">
      <c r="B101" s="40"/>
      <c r="C101" s="226" t="s">
        <v>235</v>
      </c>
      <c r="D101" s="226" t="s">
        <v>249</v>
      </c>
      <c r="E101" s="227" t="s">
        <v>2309</v>
      </c>
      <c r="F101" s="228" t="s">
        <v>2310</v>
      </c>
      <c r="G101" s="229" t="s">
        <v>205</v>
      </c>
      <c r="H101" s="230">
        <v>1</v>
      </c>
      <c r="I101" s="231"/>
      <c r="J101" s="232">
        <f>ROUND(I101*H101,2)</f>
        <v>0</v>
      </c>
      <c r="K101" s="228" t="s">
        <v>32</v>
      </c>
      <c r="L101" s="233"/>
      <c r="M101" s="234" t="s">
        <v>32</v>
      </c>
      <c r="N101" s="235" t="s">
        <v>51</v>
      </c>
      <c r="O101" s="85"/>
      <c r="P101" s="222">
        <f>O101*H101</f>
        <v>0</v>
      </c>
      <c r="Q101" s="222">
        <v>0</v>
      </c>
      <c r="R101" s="222">
        <f>Q101*H101</f>
        <v>0</v>
      </c>
      <c r="S101" s="222">
        <v>0</v>
      </c>
      <c r="T101" s="223">
        <f>S101*H101</f>
        <v>0</v>
      </c>
      <c r="AR101" s="224" t="s">
        <v>378</v>
      </c>
      <c r="AT101" s="224" t="s">
        <v>249</v>
      </c>
      <c r="AU101" s="224" t="s">
        <v>136</v>
      </c>
      <c r="AY101" s="18" t="s">
        <v>194</v>
      </c>
      <c r="BE101" s="225">
        <f>IF(N101="základní",J101,0)</f>
        <v>0</v>
      </c>
      <c r="BF101" s="225">
        <f>IF(N101="snížená",J101,0)</f>
        <v>0</v>
      </c>
      <c r="BG101" s="225">
        <f>IF(N101="zákl. přenesená",J101,0)</f>
        <v>0</v>
      </c>
      <c r="BH101" s="225">
        <f>IF(N101="sníž. přenesená",J101,0)</f>
        <v>0</v>
      </c>
      <c r="BI101" s="225">
        <f>IF(N101="nulová",J101,0)</f>
        <v>0</v>
      </c>
      <c r="BJ101" s="18" t="s">
        <v>136</v>
      </c>
      <c r="BK101" s="225">
        <f>ROUND(I101*H101,2)</f>
        <v>0</v>
      </c>
      <c r="BL101" s="18" t="s">
        <v>267</v>
      </c>
      <c r="BM101" s="224" t="s">
        <v>2311</v>
      </c>
    </row>
    <row r="102" spans="2:47" s="1" customFormat="1" ht="12">
      <c r="B102" s="40"/>
      <c r="C102" s="41"/>
      <c r="D102" s="238" t="s">
        <v>264</v>
      </c>
      <c r="E102" s="41"/>
      <c r="F102" s="248" t="s">
        <v>2312</v>
      </c>
      <c r="G102" s="41"/>
      <c r="H102" s="41"/>
      <c r="I102" s="137"/>
      <c r="J102" s="41"/>
      <c r="K102" s="41"/>
      <c r="L102" s="45"/>
      <c r="M102" s="249"/>
      <c r="N102" s="85"/>
      <c r="O102" s="85"/>
      <c r="P102" s="85"/>
      <c r="Q102" s="85"/>
      <c r="R102" s="85"/>
      <c r="S102" s="85"/>
      <c r="T102" s="86"/>
      <c r="AT102" s="18" t="s">
        <v>264</v>
      </c>
      <c r="AU102" s="18" t="s">
        <v>136</v>
      </c>
    </row>
    <row r="103" spans="2:65" s="1" customFormat="1" ht="24" customHeight="1">
      <c r="B103" s="40"/>
      <c r="C103" s="213" t="s">
        <v>239</v>
      </c>
      <c r="D103" s="213" t="s">
        <v>196</v>
      </c>
      <c r="E103" s="214" t="s">
        <v>1997</v>
      </c>
      <c r="F103" s="215" t="s">
        <v>1998</v>
      </c>
      <c r="G103" s="216" t="s">
        <v>205</v>
      </c>
      <c r="H103" s="217">
        <v>14</v>
      </c>
      <c r="I103" s="218"/>
      <c r="J103" s="219">
        <f>ROUND(I103*H103,2)</f>
        <v>0</v>
      </c>
      <c r="K103" s="215" t="s">
        <v>200</v>
      </c>
      <c r="L103" s="45"/>
      <c r="M103" s="220" t="s">
        <v>32</v>
      </c>
      <c r="N103" s="221" t="s">
        <v>51</v>
      </c>
      <c r="O103" s="85"/>
      <c r="P103" s="222">
        <f>O103*H103</f>
        <v>0</v>
      </c>
      <c r="Q103" s="222">
        <v>0</v>
      </c>
      <c r="R103" s="222">
        <f>Q103*H103</f>
        <v>0</v>
      </c>
      <c r="S103" s="222">
        <v>0</v>
      </c>
      <c r="T103" s="223">
        <f>S103*H103</f>
        <v>0</v>
      </c>
      <c r="AR103" s="224" t="s">
        <v>267</v>
      </c>
      <c r="AT103" s="224" t="s">
        <v>196</v>
      </c>
      <c r="AU103" s="224" t="s">
        <v>136</v>
      </c>
      <c r="AY103" s="18" t="s">
        <v>194</v>
      </c>
      <c r="BE103" s="225">
        <f>IF(N103="základní",J103,0)</f>
        <v>0</v>
      </c>
      <c r="BF103" s="225">
        <f>IF(N103="snížená",J103,0)</f>
        <v>0</v>
      </c>
      <c r="BG103" s="225">
        <f>IF(N103="zákl. přenesená",J103,0)</f>
        <v>0</v>
      </c>
      <c r="BH103" s="225">
        <f>IF(N103="sníž. přenesená",J103,0)</f>
        <v>0</v>
      </c>
      <c r="BI103" s="225">
        <f>IF(N103="nulová",J103,0)</f>
        <v>0</v>
      </c>
      <c r="BJ103" s="18" t="s">
        <v>136</v>
      </c>
      <c r="BK103" s="225">
        <f>ROUND(I103*H103,2)</f>
        <v>0</v>
      </c>
      <c r="BL103" s="18" t="s">
        <v>267</v>
      </c>
      <c r="BM103" s="224" t="s">
        <v>2313</v>
      </c>
    </row>
    <row r="104" spans="2:65" s="1" customFormat="1" ht="24" customHeight="1">
      <c r="B104" s="40"/>
      <c r="C104" s="226" t="s">
        <v>244</v>
      </c>
      <c r="D104" s="226" t="s">
        <v>249</v>
      </c>
      <c r="E104" s="227" t="s">
        <v>2000</v>
      </c>
      <c r="F104" s="228" t="s">
        <v>2001</v>
      </c>
      <c r="G104" s="229" t="s">
        <v>205</v>
      </c>
      <c r="H104" s="230">
        <v>14</v>
      </c>
      <c r="I104" s="231"/>
      <c r="J104" s="232">
        <f>ROUND(I104*H104,2)</f>
        <v>0</v>
      </c>
      <c r="K104" s="228" t="s">
        <v>200</v>
      </c>
      <c r="L104" s="233"/>
      <c r="M104" s="234" t="s">
        <v>32</v>
      </c>
      <c r="N104" s="235" t="s">
        <v>51</v>
      </c>
      <c r="O104" s="85"/>
      <c r="P104" s="222">
        <f>O104*H104</f>
        <v>0</v>
      </c>
      <c r="Q104" s="222">
        <v>9E-05</v>
      </c>
      <c r="R104" s="222">
        <f>Q104*H104</f>
        <v>0.00126</v>
      </c>
      <c r="S104" s="222">
        <v>0</v>
      </c>
      <c r="T104" s="223">
        <f>S104*H104</f>
        <v>0</v>
      </c>
      <c r="AR104" s="224" t="s">
        <v>378</v>
      </c>
      <c r="AT104" s="224" t="s">
        <v>249</v>
      </c>
      <c r="AU104" s="224" t="s">
        <v>136</v>
      </c>
      <c r="AY104" s="18" t="s">
        <v>194</v>
      </c>
      <c r="BE104" s="225">
        <f>IF(N104="základní",J104,0)</f>
        <v>0</v>
      </c>
      <c r="BF104" s="225">
        <f>IF(N104="snížená",J104,0)</f>
        <v>0</v>
      </c>
      <c r="BG104" s="225">
        <f>IF(N104="zákl. přenesená",J104,0)</f>
        <v>0</v>
      </c>
      <c r="BH104" s="225">
        <f>IF(N104="sníž. přenesená",J104,0)</f>
        <v>0</v>
      </c>
      <c r="BI104" s="225">
        <f>IF(N104="nulová",J104,0)</f>
        <v>0</v>
      </c>
      <c r="BJ104" s="18" t="s">
        <v>136</v>
      </c>
      <c r="BK104" s="225">
        <f>ROUND(I104*H104,2)</f>
        <v>0</v>
      </c>
      <c r="BL104" s="18" t="s">
        <v>267</v>
      </c>
      <c r="BM104" s="224" t="s">
        <v>2314</v>
      </c>
    </row>
    <row r="105" spans="2:65" s="1" customFormat="1" ht="24" customHeight="1">
      <c r="B105" s="40"/>
      <c r="C105" s="213" t="s">
        <v>248</v>
      </c>
      <c r="D105" s="213" t="s">
        <v>196</v>
      </c>
      <c r="E105" s="214" t="s">
        <v>2315</v>
      </c>
      <c r="F105" s="215" t="s">
        <v>2316</v>
      </c>
      <c r="G105" s="216" t="s">
        <v>205</v>
      </c>
      <c r="H105" s="217">
        <v>16</v>
      </c>
      <c r="I105" s="218"/>
      <c r="J105" s="219">
        <f>ROUND(I105*H105,2)</f>
        <v>0</v>
      </c>
      <c r="K105" s="215" t="s">
        <v>200</v>
      </c>
      <c r="L105" s="45"/>
      <c r="M105" s="220" t="s">
        <v>32</v>
      </c>
      <c r="N105" s="221" t="s">
        <v>51</v>
      </c>
      <c r="O105" s="85"/>
      <c r="P105" s="222">
        <f>O105*H105</f>
        <v>0</v>
      </c>
      <c r="Q105" s="222">
        <v>0</v>
      </c>
      <c r="R105" s="222">
        <f>Q105*H105</f>
        <v>0</v>
      </c>
      <c r="S105" s="222">
        <v>0</v>
      </c>
      <c r="T105" s="223">
        <f>S105*H105</f>
        <v>0</v>
      </c>
      <c r="AR105" s="224" t="s">
        <v>267</v>
      </c>
      <c r="AT105" s="224" t="s">
        <v>196</v>
      </c>
      <c r="AU105" s="224" t="s">
        <v>136</v>
      </c>
      <c r="AY105" s="18" t="s">
        <v>194</v>
      </c>
      <c r="BE105" s="225">
        <f>IF(N105="základní",J105,0)</f>
        <v>0</v>
      </c>
      <c r="BF105" s="225">
        <f>IF(N105="snížená",J105,0)</f>
        <v>0</v>
      </c>
      <c r="BG105" s="225">
        <f>IF(N105="zákl. přenesená",J105,0)</f>
        <v>0</v>
      </c>
      <c r="BH105" s="225">
        <f>IF(N105="sníž. přenesená",J105,0)</f>
        <v>0</v>
      </c>
      <c r="BI105" s="225">
        <f>IF(N105="nulová",J105,0)</f>
        <v>0</v>
      </c>
      <c r="BJ105" s="18" t="s">
        <v>136</v>
      </c>
      <c r="BK105" s="225">
        <f>ROUND(I105*H105,2)</f>
        <v>0</v>
      </c>
      <c r="BL105" s="18" t="s">
        <v>267</v>
      </c>
      <c r="BM105" s="224" t="s">
        <v>2317</v>
      </c>
    </row>
    <row r="106" spans="2:65" s="1" customFormat="1" ht="16.5" customHeight="1">
      <c r="B106" s="40"/>
      <c r="C106" s="226" t="s">
        <v>254</v>
      </c>
      <c r="D106" s="226" t="s">
        <v>249</v>
      </c>
      <c r="E106" s="227" t="s">
        <v>2318</v>
      </c>
      <c r="F106" s="228" t="s">
        <v>2319</v>
      </c>
      <c r="G106" s="229" t="s">
        <v>205</v>
      </c>
      <c r="H106" s="230">
        <v>16</v>
      </c>
      <c r="I106" s="231"/>
      <c r="J106" s="232">
        <f>ROUND(I106*H106,2)</f>
        <v>0</v>
      </c>
      <c r="K106" s="228" t="s">
        <v>200</v>
      </c>
      <c r="L106" s="233"/>
      <c r="M106" s="234" t="s">
        <v>32</v>
      </c>
      <c r="N106" s="235" t="s">
        <v>51</v>
      </c>
      <c r="O106" s="85"/>
      <c r="P106" s="222">
        <f>O106*H106</f>
        <v>0</v>
      </c>
      <c r="Q106" s="222">
        <v>0.00015</v>
      </c>
      <c r="R106" s="222">
        <f>Q106*H106</f>
        <v>0.0024</v>
      </c>
      <c r="S106" s="222">
        <v>0</v>
      </c>
      <c r="T106" s="223">
        <f>S106*H106</f>
        <v>0</v>
      </c>
      <c r="AR106" s="224" t="s">
        <v>378</v>
      </c>
      <c r="AT106" s="224" t="s">
        <v>249</v>
      </c>
      <c r="AU106" s="224" t="s">
        <v>136</v>
      </c>
      <c r="AY106" s="18" t="s">
        <v>194</v>
      </c>
      <c r="BE106" s="225">
        <f>IF(N106="základní",J106,0)</f>
        <v>0</v>
      </c>
      <c r="BF106" s="225">
        <f>IF(N106="snížená",J106,0)</f>
        <v>0</v>
      </c>
      <c r="BG106" s="225">
        <f>IF(N106="zákl. přenesená",J106,0)</f>
        <v>0</v>
      </c>
      <c r="BH106" s="225">
        <f>IF(N106="sníž. přenesená",J106,0)</f>
        <v>0</v>
      </c>
      <c r="BI106" s="225">
        <f>IF(N106="nulová",J106,0)</f>
        <v>0</v>
      </c>
      <c r="BJ106" s="18" t="s">
        <v>136</v>
      </c>
      <c r="BK106" s="225">
        <f>ROUND(I106*H106,2)</f>
        <v>0</v>
      </c>
      <c r="BL106" s="18" t="s">
        <v>267</v>
      </c>
      <c r="BM106" s="224" t="s">
        <v>2320</v>
      </c>
    </row>
    <row r="107" spans="2:63" s="11" customFormat="1" ht="22.8" customHeight="1">
      <c r="B107" s="197"/>
      <c r="C107" s="198"/>
      <c r="D107" s="199" t="s">
        <v>78</v>
      </c>
      <c r="E107" s="211" t="s">
        <v>2280</v>
      </c>
      <c r="F107" s="211" t="s">
        <v>2281</v>
      </c>
      <c r="G107" s="198"/>
      <c r="H107" s="198"/>
      <c r="I107" s="201"/>
      <c r="J107" s="212">
        <f>BK107</f>
        <v>0</v>
      </c>
      <c r="K107" s="198"/>
      <c r="L107" s="203"/>
      <c r="M107" s="204"/>
      <c r="N107" s="205"/>
      <c r="O107" s="205"/>
      <c r="P107" s="206">
        <f>SUM(P108:P116)</f>
        <v>0</v>
      </c>
      <c r="Q107" s="205"/>
      <c r="R107" s="206">
        <f>SUM(R108:R116)</f>
        <v>0</v>
      </c>
      <c r="S107" s="205"/>
      <c r="T107" s="207">
        <f>SUM(T108:T116)</f>
        <v>0</v>
      </c>
      <c r="AR107" s="208" t="s">
        <v>136</v>
      </c>
      <c r="AT107" s="209" t="s">
        <v>78</v>
      </c>
      <c r="AU107" s="209" t="s">
        <v>21</v>
      </c>
      <c r="AY107" s="208" t="s">
        <v>194</v>
      </c>
      <c r="BK107" s="210">
        <f>SUM(BK108:BK116)</f>
        <v>0</v>
      </c>
    </row>
    <row r="108" spans="2:65" s="1" customFormat="1" ht="24" customHeight="1">
      <c r="B108" s="40"/>
      <c r="C108" s="213" t="s">
        <v>8</v>
      </c>
      <c r="D108" s="213" t="s">
        <v>196</v>
      </c>
      <c r="E108" s="214" t="s">
        <v>2282</v>
      </c>
      <c r="F108" s="215" t="s">
        <v>2283</v>
      </c>
      <c r="G108" s="216" t="s">
        <v>242</v>
      </c>
      <c r="H108" s="217">
        <v>0.013</v>
      </c>
      <c r="I108" s="218"/>
      <c r="J108" s="219">
        <f>ROUND(I108*H108,2)</f>
        <v>0</v>
      </c>
      <c r="K108" s="215" t="s">
        <v>200</v>
      </c>
      <c r="L108" s="45"/>
      <c r="M108" s="220" t="s">
        <v>32</v>
      </c>
      <c r="N108" s="221" t="s">
        <v>51</v>
      </c>
      <c r="O108" s="85"/>
      <c r="P108" s="222">
        <f>O108*H108</f>
        <v>0</v>
      </c>
      <c r="Q108" s="222">
        <v>0</v>
      </c>
      <c r="R108" s="222">
        <f>Q108*H108</f>
        <v>0</v>
      </c>
      <c r="S108" s="222">
        <v>0</v>
      </c>
      <c r="T108" s="223">
        <f>S108*H108</f>
        <v>0</v>
      </c>
      <c r="AR108" s="224" t="s">
        <v>267</v>
      </c>
      <c r="AT108" s="224" t="s">
        <v>196</v>
      </c>
      <c r="AU108" s="224" t="s">
        <v>136</v>
      </c>
      <c r="AY108" s="18" t="s">
        <v>194</v>
      </c>
      <c r="BE108" s="225">
        <f>IF(N108="základní",J108,0)</f>
        <v>0</v>
      </c>
      <c r="BF108" s="225">
        <f>IF(N108="snížená",J108,0)</f>
        <v>0</v>
      </c>
      <c r="BG108" s="225">
        <f>IF(N108="zákl. přenesená",J108,0)</f>
        <v>0</v>
      </c>
      <c r="BH108" s="225">
        <f>IF(N108="sníž. přenesená",J108,0)</f>
        <v>0</v>
      </c>
      <c r="BI108" s="225">
        <f>IF(N108="nulová",J108,0)</f>
        <v>0</v>
      </c>
      <c r="BJ108" s="18" t="s">
        <v>136</v>
      </c>
      <c r="BK108" s="225">
        <f>ROUND(I108*H108,2)</f>
        <v>0</v>
      </c>
      <c r="BL108" s="18" t="s">
        <v>267</v>
      </c>
      <c r="BM108" s="224" t="s">
        <v>2321</v>
      </c>
    </row>
    <row r="109" spans="2:65" s="1" customFormat="1" ht="16.5" customHeight="1">
      <c r="B109" s="40"/>
      <c r="C109" s="213" t="s">
        <v>267</v>
      </c>
      <c r="D109" s="213" t="s">
        <v>196</v>
      </c>
      <c r="E109" s="214" t="s">
        <v>2322</v>
      </c>
      <c r="F109" s="215" t="s">
        <v>2323</v>
      </c>
      <c r="G109" s="216" t="s">
        <v>262</v>
      </c>
      <c r="H109" s="217">
        <v>210</v>
      </c>
      <c r="I109" s="218"/>
      <c r="J109" s="219">
        <f>ROUND(I109*H109,2)</f>
        <v>0</v>
      </c>
      <c r="K109" s="215" t="s">
        <v>32</v>
      </c>
      <c r="L109" s="45"/>
      <c r="M109" s="220" t="s">
        <v>32</v>
      </c>
      <c r="N109" s="221" t="s">
        <v>51</v>
      </c>
      <c r="O109" s="85"/>
      <c r="P109" s="222">
        <f>O109*H109</f>
        <v>0</v>
      </c>
      <c r="Q109" s="222">
        <v>0</v>
      </c>
      <c r="R109" s="222">
        <f>Q109*H109</f>
        <v>0</v>
      </c>
      <c r="S109" s="222">
        <v>0</v>
      </c>
      <c r="T109" s="223">
        <f>S109*H109</f>
        <v>0</v>
      </c>
      <c r="AR109" s="224" t="s">
        <v>267</v>
      </c>
      <c r="AT109" s="224" t="s">
        <v>196</v>
      </c>
      <c r="AU109" s="224" t="s">
        <v>136</v>
      </c>
      <c r="AY109" s="18" t="s">
        <v>194</v>
      </c>
      <c r="BE109" s="225">
        <f>IF(N109="základní",J109,0)</f>
        <v>0</v>
      </c>
      <c r="BF109" s="225">
        <f>IF(N109="snížená",J109,0)</f>
        <v>0</v>
      </c>
      <c r="BG109" s="225">
        <f>IF(N109="zákl. přenesená",J109,0)</f>
        <v>0</v>
      </c>
      <c r="BH109" s="225">
        <f>IF(N109="sníž. přenesená",J109,0)</f>
        <v>0</v>
      </c>
      <c r="BI109" s="225">
        <f>IF(N109="nulová",J109,0)</f>
        <v>0</v>
      </c>
      <c r="BJ109" s="18" t="s">
        <v>136</v>
      </c>
      <c r="BK109" s="225">
        <f>ROUND(I109*H109,2)</f>
        <v>0</v>
      </c>
      <c r="BL109" s="18" t="s">
        <v>267</v>
      </c>
      <c r="BM109" s="224" t="s">
        <v>2324</v>
      </c>
    </row>
    <row r="110" spans="2:65" s="1" customFormat="1" ht="16.5" customHeight="1">
      <c r="B110" s="40"/>
      <c r="C110" s="213" t="s">
        <v>272</v>
      </c>
      <c r="D110" s="213" t="s">
        <v>196</v>
      </c>
      <c r="E110" s="214" t="s">
        <v>2325</v>
      </c>
      <c r="F110" s="215" t="s">
        <v>2326</v>
      </c>
      <c r="G110" s="216" t="s">
        <v>262</v>
      </c>
      <c r="H110" s="217">
        <v>150</v>
      </c>
      <c r="I110" s="218"/>
      <c r="J110" s="219">
        <f>ROUND(I110*H110,2)</f>
        <v>0</v>
      </c>
      <c r="K110" s="215" t="s">
        <v>32</v>
      </c>
      <c r="L110" s="45"/>
      <c r="M110" s="220" t="s">
        <v>32</v>
      </c>
      <c r="N110" s="221" t="s">
        <v>51</v>
      </c>
      <c r="O110" s="85"/>
      <c r="P110" s="222">
        <f>O110*H110</f>
        <v>0</v>
      </c>
      <c r="Q110" s="222">
        <v>0</v>
      </c>
      <c r="R110" s="222">
        <f>Q110*H110</f>
        <v>0</v>
      </c>
      <c r="S110" s="222">
        <v>0</v>
      </c>
      <c r="T110" s="223">
        <f>S110*H110</f>
        <v>0</v>
      </c>
      <c r="AR110" s="224" t="s">
        <v>267</v>
      </c>
      <c r="AT110" s="224" t="s">
        <v>196</v>
      </c>
      <c r="AU110" s="224" t="s">
        <v>136</v>
      </c>
      <c r="AY110" s="18" t="s">
        <v>194</v>
      </c>
      <c r="BE110" s="225">
        <f>IF(N110="základní",J110,0)</f>
        <v>0</v>
      </c>
      <c r="BF110" s="225">
        <f>IF(N110="snížená",J110,0)</f>
        <v>0</v>
      </c>
      <c r="BG110" s="225">
        <f>IF(N110="zákl. přenesená",J110,0)</f>
        <v>0</v>
      </c>
      <c r="BH110" s="225">
        <f>IF(N110="sníž. přenesená",J110,0)</f>
        <v>0</v>
      </c>
      <c r="BI110" s="225">
        <f>IF(N110="nulová",J110,0)</f>
        <v>0</v>
      </c>
      <c r="BJ110" s="18" t="s">
        <v>136</v>
      </c>
      <c r="BK110" s="225">
        <f>ROUND(I110*H110,2)</f>
        <v>0</v>
      </c>
      <c r="BL110" s="18" t="s">
        <v>267</v>
      </c>
      <c r="BM110" s="224" t="s">
        <v>2327</v>
      </c>
    </row>
    <row r="111" spans="2:65" s="1" customFormat="1" ht="16.5" customHeight="1">
      <c r="B111" s="40"/>
      <c r="C111" s="213" t="s">
        <v>279</v>
      </c>
      <c r="D111" s="213" t="s">
        <v>196</v>
      </c>
      <c r="E111" s="214" t="s">
        <v>2328</v>
      </c>
      <c r="F111" s="215" t="s">
        <v>2329</v>
      </c>
      <c r="G111" s="216" t="s">
        <v>392</v>
      </c>
      <c r="H111" s="217">
        <v>1</v>
      </c>
      <c r="I111" s="218"/>
      <c r="J111" s="219">
        <f>ROUND(I111*H111,2)</f>
        <v>0</v>
      </c>
      <c r="K111" s="215" t="s">
        <v>32</v>
      </c>
      <c r="L111" s="45"/>
      <c r="M111" s="220" t="s">
        <v>32</v>
      </c>
      <c r="N111" s="221" t="s">
        <v>51</v>
      </c>
      <c r="O111" s="85"/>
      <c r="P111" s="222">
        <f>O111*H111</f>
        <v>0</v>
      </c>
      <c r="Q111" s="222">
        <v>0</v>
      </c>
      <c r="R111" s="222">
        <f>Q111*H111</f>
        <v>0</v>
      </c>
      <c r="S111" s="222">
        <v>0</v>
      </c>
      <c r="T111" s="223">
        <f>S111*H111</f>
        <v>0</v>
      </c>
      <c r="AR111" s="224" t="s">
        <v>267</v>
      </c>
      <c r="AT111" s="224" t="s">
        <v>196</v>
      </c>
      <c r="AU111" s="224" t="s">
        <v>136</v>
      </c>
      <c r="AY111" s="18" t="s">
        <v>194</v>
      </c>
      <c r="BE111" s="225">
        <f>IF(N111="základní",J111,0)</f>
        <v>0</v>
      </c>
      <c r="BF111" s="225">
        <f>IF(N111="snížená",J111,0)</f>
        <v>0</v>
      </c>
      <c r="BG111" s="225">
        <f>IF(N111="zákl. přenesená",J111,0)</f>
        <v>0</v>
      </c>
      <c r="BH111" s="225">
        <f>IF(N111="sníž. přenesená",J111,0)</f>
        <v>0</v>
      </c>
      <c r="BI111" s="225">
        <f>IF(N111="nulová",J111,0)</f>
        <v>0</v>
      </c>
      <c r="BJ111" s="18" t="s">
        <v>136</v>
      </c>
      <c r="BK111" s="225">
        <f>ROUND(I111*H111,2)</f>
        <v>0</v>
      </c>
      <c r="BL111" s="18" t="s">
        <v>267</v>
      </c>
      <c r="BM111" s="224" t="s">
        <v>2330</v>
      </c>
    </row>
    <row r="112" spans="2:65" s="1" customFormat="1" ht="16.5" customHeight="1">
      <c r="B112" s="40"/>
      <c r="C112" s="213" t="s">
        <v>285</v>
      </c>
      <c r="D112" s="213" t="s">
        <v>196</v>
      </c>
      <c r="E112" s="214" t="s">
        <v>2331</v>
      </c>
      <c r="F112" s="215" t="s">
        <v>2332</v>
      </c>
      <c r="G112" s="216" t="s">
        <v>392</v>
      </c>
      <c r="H112" s="217">
        <v>1</v>
      </c>
      <c r="I112" s="218"/>
      <c r="J112" s="219">
        <f>ROUND(I112*H112,2)</f>
        <v>0</v>
      </c>
      <c r="K112" s="215" t="s">
        <v>32</v>
      </c>
      <c r="L112" s="45"/>
      <c r="M112" s="220" t="s">
        <v>32</v>
      </c>
      <c r="N112" s="221" t="s">
        <v>51</v>
      </c>
      <c r="O112" s="85"/>
      <c r="P112" s="222">
        <f>O112*H112</f>
        <v>0</v>
      </c>
      <c r="Q112" s="222">
        <v>0</v>
      </c>
      <c r="R112" s="222">
        <f>Q112*H112</f>
        <v>0</v>
      </c>
      <c r="S112" s="222">
        <v>0</v>
      </c>
      <c r="T112" s="223">
        <f>S112*H112</f>
        <v>0</v>
      </c>
      <c r="AR112" s="224" t="s">
        <v>267</v>
      </c>
      <c r="AT112" s="224" t="s">
        <v>196</v>
      </c>
      <c r="AU112" s="224" t="s">
        <v>136</v>
      </c>
      <c r="AY112" s="18" t="s">
        <v>194</v>
      </c>
      <c r="BE112" s="225">
        <f>IF(N112="základní",J112,0)</f>
        <v>0</v>
      </c>
      <c r="BF112" s="225">
        <f>IF(N112="snížená",J112,0)</f>
        <v>0</v>
      </c>
      <c r="BG112" s="225">
        <f>IF(N112="zákl. přenesená",J112,0)</f>
        <v>0</v>
      </c>
      <c r="BH112" s="225">
        <f>IF(N112="sníž. přenesená",J112,0)</f>
        <v>0</v>
      </c>
      <c r="BI112" s="225">
        <f>IF(N112="nulová",J112,0)</f>
        <v>0</v>
      </c>
      <c r="BJ112" s="18" t="s">
        <v>136</v>
      </c>
      <c r="BK112" s="225">
        <f>ROUND(I112*H112,2)</f>
        <v>0</v>
      </c>
      <c r="BL112" s="18" t="s">
        <v>267</v>
      </c>
      <c r="BM112" s="224" t="s">
        <v>2333</v>
      </c>
    </row>
    <row r="113" spans="2:65" s="1" customFormat="1" ht="16.5" customHeight="1">
      <c r="B113" s="40"/>
      <c r="C113" s="213" t="s">
        <v>289</v>
      </c>
      <c r="D113" s="213" t="s">
        <v>196</v>
      </c>
      <c r="E113" s="214" t="s">
        <v>2334</v>
      </c>
      <c r="F113" s="215" t="s">
        <v>2335</v>
      </c>
      <c r="G113" s="216" t="s">
        <v>392</v>
      </c>
      <c r="H113" s="217">
        <v>8</v>
      </c>
      <c r="I113" s="218"/>
      <c r="J113" s="219">
        <f>ROUND(I113*H113,2)</f>
        <v>0</v>
      </c>
      <c r="K113" s="215" t="s">
        <v>32</v>
      </c>
      <c r="L113" s="45"/>
      <c r="M113" s="220" t="s">
        <v>32</v>
      </c>
      <c r="N113" s="221" t="s">
        <v>51</v>
      </c>
      <c r="O113" s="85"/>
      <c r="P113" s="222">
        <f>O113*H113</f>
        <v>0</v>
      </c>
      <c r="Q113" s="222">
        <v>0</v>
      </c>
      <c r="R113" s="222">
        <f>Q113*H113</f>
        <v>0</v>
      </c>
      <c r="S113" s="222">
        <v>0</v>
      </c>
      <c r="T113" s="223">
        <f>S113*H113</f>
        <v>0</v>
      </c>
      <c r="AR113" s="224" t="s">
        <v>267</v>
      </c>
      <c r="AT113" s="224" t="s">
        <v>196</v>
      </c>
      <c r="AU113" s="224" t="s">
        <v>136</v>
      </c>
      <c r="AY113" s="18" t="s">
        <v>194</v>
      </c>
      <c r="BE113" s="225">
        <f>IF(N113="základní",J113,0)</f>
        <v>0</v>
      </c>
      <c r="BF113" s="225">
        <f>IF(N113="snížená",J113,0)</f>
        <v>0</v>
      </c>
      <c r="BG113" s="225">
        <f>IF(N113="zákl. přenesená",J113,0)</f>
        <v>0</v>
      </c>
      <c r="BH113" s="225">
        <f>IF(N113="sníž. přenesená",J113,0)</f>
        <v>0</v>
      </c>
      <c r="BI113" s="225">
        <f>IF(N113="nulová",J113,0)</f>
        <v>0</v>
      </c>
      <c r="BJ113" s="18" t="s">
        <v>136</v>
      </c>
      <c r="BK113" s="225">
        <f>ROUND(I113*H113,2)</f>
        <v>0</v>
      </c>
      <c r="BL113" s="18" t="s">
        <v>267</v>
      </c>
      <c r="BM113" s="224" t="s">
        <v>2336</v>
      </c>
    </row>
    <row r="114" spans="2:65" s="1" customFormat="1" ht="16.5" customHeight="1">
      <c r="B114" s="40"/>
      <c r="C114" s="213" t="s">
        <v>7</v>
      </c>
      <c r="D114" s="213" t="s">
        <v>196</v>
      </c>
      <c r="E114" s="214" t="s">
        <v>2337</v>
      </c>
      <c r="F114" s="215" t="s">
        <v>2338</v>
      </c>
      <c r="G114" s="216" t="s">
        <v>392</v>
      </c>
      <c r="H114" s="217">
        <v>3</v>
      </c>
      <c r="I114" s="218"/>
      <c r="J114" s="219">
        <f>ROUND(I114*H114,2)</f>
        <v>0</v>
      </c>
      <c r="K114" s="215" t="s">
        <v>32</v>
      </c>
      <c r="L114" s="45"/>
      <c r="M114" s="220" t="s">
        <v>32</v>
      </c>
      <c r="N114" s="221" t="s">
        <v>51</v>
      </c>
      <c r="O114" s="85"/>
      <c r="P114" s="222">
        <f>O114*H114</f>
        <v>0</v>
      </c>
      <c r="Q114" s="222">
        <v>0</v>
      </c>
      <c r="R114" s="222">
        <f>Q114*H114</f>
        <v>0</v>
      </c>
      <c r="S114" s="222">
        <v>0</v>
      </c>
      <c r="T114" s="223">
        <f>S114*H114</f>
        <v>0</v>
      </c>
      <c r="AR114" s="224" t="s">
        <v>267</v>
      </c>
      <c r="AT114" s="224" t="s">
        <v>196</v>
      </c>
      <c r="AU114" s="224" t="s">
        <v>136</v>
      </c>
      <c r="AY114" s="18" t="s">
        <v>194</v>
      </c>
      <c r="BE114" s="225">
        <f>IF(N114="základní",J114,0)</f>
        <v>0</v>
      </c>
      <c r="BF114" s="225">
        <f>IF(N114="snížená",J114,0)</f>
        <v>0</v>
      </c>
      <c r="BG114" s="225">
        <f>IF(N114="zákl. přenesená",J114,0)</f>
        <v>0</v>
      </c>
      <c r="BH114" s="225">
        <f>IF(N114="sníž. přenesená",J114,0)</f>
        <v>0</v>
      </c>
      <c r="BI114" s="225">
        <f>IF(N114="nulová",J114,0)</f>
        <v>0</v>
      </c>
      <c r="BJ114" s="18" t="s">
        <v>136</v>
      </c>
      <c r="BK114" s="225">
        <f>ROUND(I114*H114,2)</f>
        <v>0</v>
      </c>
      <c r="BL114" s="18" t="s">
        <v>267</v>
      </c>
      <c r="BM114" s="224" t="s">
        <v>2339</v>
      </c>
    </row>
    <row r="115" spans="2:65" s="1" customFormat="1" ht="16.5" customHeight="1">
      <c r="B115" s="40"/>
      <c r="C115" s="213" t="s">
        <v>301</v>
      </c>
      <c r="D115" s="213" t="s">
        <v>196</v>
      </c>
      <c r="E115" s="214" t="s">
        <v>2340</v>
      </c>
      <c r="F115" s="215" t="s">
        <v>2341</v>
      </c>
      <c r="G115" s="216" t="s">
        <v>392</v>
      </c>
      <c r="H115" s="217">
        <v>11</v>
      </c>
      <c r="I115" s="218"/>
      <c r="J115" s="219">
        <f>ROUND(I115*H115,2)</f>
        <v>0</v>
      </c>
      <c r="K115" s="215" t="s">
        <v>32</v>
      </c>
      <c r="L115" s="45"/>
      <c r="M115" s="220" t="s">
        <v>32</v>
      </c>
      <c r="N115" s="221" t="s">
        <v>51</v>
      </c>
      <c r="O115" s="85"/>
      <c r="P115" s="222">
        <f>O115*H115</f>
        <v>0</v>
      </c>
      <c r="Q115" s="222">
        <v>0</v>
      </c>
      <c r="R115" s="222">
        <f>Q115*H115</f>
        <v>0</v>
      </c>
      <c r="S115" s="222">
        <v>0</v>
      </c>
      <c r="T115" s="223">
        <f>S115*H115</f>
        <v>0</v>
      </c>
      <c r="AR115" s="224" t="s">
        <v>267</v>
      </c>
      <c r="AT115" s="224" t="s">
        <v>196</v>
      </c>
      <c r="AU115" s="224" t="s">
        <v>136</v>
      </c>
      <c r="AY115" s="18" t="s">
        <v>194</v>
      </c>
      <c r="BE115" s="225">
        <f>IF(N115="základní",J115,0)</f>
        <v>0</v>
      </c>
      <c r="BF115" s="225">
        <f>IF(N115="snížená",J115,0)</f>
        <v>0</v>
      </c>
      <c r="BG115" s="225">
        <f>IF(N115="zákl. přenesená",J115,0)</f>
        <v>0</v>
      </c>
      <c r="BH115" s="225">
        <f>IF(N115="sníž. přenesená",J115,0)</f>
        <v>0</v>
      </c>
      <c r="BI115" s="225">
        <f>IF(N115="nulová",J115,0)</f>
        <v>0</v>
      </c>
      <c r="BJ115" s="18" t="s">
        <v>136</v>
      </c>
      <c r="BK115" s="225">
        <f>ROUND(I115*H115,2)</f>
        <v>0</v>
      </c>
      <c r="BL115" s="18" t="s">
        <v>267</v>
      </c>
      <c r="BM115" s="224" t="s">
        <v>2342</v>
      </c>
    </row>
    <row r="116" spans="2:65" s="1" customFormat="1" ht="16.5" customHeight="1">
      <c r="B116" s="40"/>
      <c r="C116" s="213" t="s">
        <v>306</v>
      </c>
      <c r="D116" s="213" t="s">
        <v>196</v>
      </c>
      <c r="E116" s="214" t="s">
        <v>2343</v>
      </c>
      <c r="F116" s="215" t="s">
        <v>2344</v>
      </c>
      <c r="G116" s="216" t="s">
        <v>392</v>
      </c>
      <c r="H116" s="217">
        <v>11</v>
      </c>
      <c r="I116" s="218"/>
      <c r="J116" s="219">
        <f>ROUND(I116*H116,2)</f>
        <v>0</v>
      </c>
      <c r="K116" s="215" t="s">
        <v>32</v>
      </c>
      <c r="L116" s="45"/>
      <c r="M116" s="282" t="s">
        <v>32</v>
      </c>
      <c r="N116" s="283" t="s">
        <v>51</v>
      </c>
      <c r="O116" s="284"/>
      <c r="P116" s="285">
        <f>O116*H116</f>
        <v>0</v>
      </c>
      <c r="Q116" s="285">
        <v>0</v>
      </c>
      <c r="R116" s="285">
        <f>Q116*H116</f>
        <v>0</v>
      </c>
      <c r="S116" s="285">
        <v>0</v>
      </c>
      <c r="T116" s="286">
        <f>S116*H116</f>
        <v>0</v>
      </c>
      <c r="AR116" s="224" t="s">
        <v>267</v>
      </c>
      <c r="AT116" s="224" t="s">
        <v>196</v>
      </c>
      <c r="AU116" s="224" t="s">
        <v>136</v>
      </c>
      <c r="AY116" s="18" t="s">
        <v>194</v>
      </c>
      <c r="BE116" s="225">
        <f>IF(N116="základní",J116,0)</f>
        <v>0</v>
      </c>
      <c r="BF116" s="225">
        <f>IF(N116="snížená",J116,0)</f>
        <v>0</v>
      </c>
      <c r="BG116" s="225">
        <f>IF(N116="zákl. přenesená",J116,0)</f>
        <v>0</v>
      </c>
      <c r="BH116" s="225">
        <f>IF(N116="sníž. přenesená",J116,0)</f>
        <v>0</v>
      </c>
      <c r="BI116" s="225">
        <f>IF(N116="nulová",J116,0)</f>
        <v>0</v>
      </c>
      <c r="BJ116" s="18" t="s">
        <v>136</v>
      </c>
      <c r="BK116" s="225">
        <f>ROUND(I116*H116,2)</f>
        <v>0</v>
      </c>
      <c r="BL116" s="18" t="s">
        <v>267</v>
      </c>
      <c r="BM116" s="224" t="s">
        <v>2345</v>
      </c>
    </row>
    <row r="117" spans="2:12" s="1" customFormat="1" ht="6.95" customHeight="1">
      <c r="B117" s="60"/>
      <c r="C117" s="61"/>
      <c r="D117" s="61"/>
      <c r="E117" s="61"/>
      <c r="F117" s="61"/>
      <c r="G117" s="61"/>
      <c r="H117" s="61"/>
      <c r="I117" s="163"/>
      <c r="J117" s="61"/>
      <c r="K117" s="61"/>
      <c r="L117" s="45"/>
    </row>
  </sheetData>
  <sheetProtection password="CC35" sheet="1" objects="1" scenarios="1" formatColumns="0" formatRows="0" autoFilter="0"/>
  <autoFilter ref="C84:K11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ACG\kros</dc:creator>
  <cp:keywords/>
  <dc:description/>
  <cp:lastModifiedBy>ACG\kros</cp:lastModifiedBy>
  <dcterms:created xsi:type="dcterms:W3CDTF">2019-03-09T12:43:05Z</dcterms:created>
  <dcterms:modified xsi:type="dcterms:W3CDTF">2019-03-09T12:43:17Z</dcterms:modified>
  <cp:category/>
  <cp:version/>
  <cp:contentType/>
  <cp:contentStatus/>
</cp:coreProperties>
</file>