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SO 01 - Hlavní objekt" sheetId="2" r:id="rId2"/>
    <sheet name="SO 01.1 - Bourání stáv.ob..." sheetId="3" r:id="rId3"/>
    <sheet name="SO 01_D.1.4.1 - Zdravotec..." sheetId="4" r:id="rId4"/>
    <sheet name="SO 01_D.1.4.1a - Zdravote..." sheetId="5" r:id="rId5"/>
    <sheet name="SO 01_D.1.4.2a - Vytápění" sheetId="6" r:id="rId6"/>
    <sheet name="SO 01_D.1.4.2b - Vzduchot..." sheetId="7" r:id="rId7"/>
    <sheet name="SO 01_D.1.4.3 - Silnoprou..." sheetId="8" r:id="rId8"/>
    <sheet name="SO 01_D.1.4.4 - Ochrana p..." sheetId="9" r:id="rId9"/>
    <sheet name="SO 01_D.1.4.5 - Hlavní do..." sheetId="10" r:id="rId10"/>
    <sheet name="SO 01_D.1.4.6 - Slaboprou..." sheetId="11" r:id="rId11"/>
    <sheet name="SO 02 - Oplocení" sheetId="12" r:id="rId12"/>
    <sheet name="SO 03 - Zpevněné parkovac..." sheetId="13" r:id="rId13"/>
    <sheet name="SO 04 - Sadové úpravy" sheetId="14" r:id="rId14"/>
    <sheet name="SO 05 - Vnější části domo..." sheetId="15" r:id="rId15"/>
    <sheet name="SO 06 - Vnější část domov..." sheetId="16" r:id="rId16"/>
    <sheet name="SO 07a - Splašková kanali..." sheetId="17" r:id="rId17"/>
    <sheet name="SO 07b - Vnější části dom..." sheetId="18" r:id="rId18"/>
    <sheet name="SO 08 - Plynovodní přípojka" sheetId="19" r:id="rId19"/>
    <sheet name="VON - Vedlejší a ostatní ..." sheetId="20" r:id="rId20"/>
    <sheet name="Pokyny pro vyplnění" sheetId="21" r:id="rId21"/>
  </sheets>
  <definedNames>
    <definedName name="_xlnm.Print_Area" localSheetId="0">'Rekapitulace stavby'!$D$4:$AO$33,'Rekapitulace stavby'!$C$39:$AQ$71</definedName>
    <definedName name="_xlnm._FilterDatabase" localSheetId="1" hidden="1">'SO 01 - Hlavní objekt'!$C$110:$K$1353</definedName>
    <definedName name="_xlnm.Print_Area" localSheetId="1">'SO 01 - Hlavní objekt'!$C$4:$J$36,'SO 01 - Hlavní objekt'!$C$42:$J$92,'SO 01 - Hlavní objekt'!$C$98:$K$1353</definedName>
    <definedName name="_xlnm._FilterDatabase" localSheetId="2" hidden="1">'SO 01.1 - Bourání stáv.ob...'!$C$82:$K$157</definedName>
    <definedName name="_xlnm.Print_Area" localSheetId="2">'SO 01.1 - Bourání stáv.ob...'!$C$4:$J$36,'SO 01.1 - Bourání stáv.ob...'!$C$42:$J$64,'SO 01.1 - Bourání stáv.ob...'!$C$70:$K$157</definedName>
    <definedName name="_xlnm._FilterDatabase" localSheetId="3" hidden="1">'SO 01_D.1.4.1 - Zdravotec...'!$C$89:$K$381</definedName>
    <definedName name="_xlnm.Print_Area" localSheetId="3">'SO 01_D.1.4.1 - Zdravotec...'!$C$4:$J$36,'SO 01_D.1.4.1 - Zdravotec...'!$C$42:$J$71,'SO 01_D.1.4.1 - Zdravotec...'!$C$77:$K$381</definedName>
    <definedName name="_xlnm._FilterDatabase" localSheetId="4" hidden="1">'SO 01_D.1.4.1a - Zdravote...'!$C$79:$K$112</definedName>
    <definedName name="_xlnm.Print_Area" localSheetId="4">'SO 01_D.1.4.1a - Zdravote...'!$C$4:$J$36,'SO 01_D.1.4.1a - Zdravote...'!$C$42:$J$61,'SO 01_D.1.4.1a - Zdravote...'!$C$67:$K$112</definedName>
    <definedName name="_xlnm._FilterDatabase" localSheetId="5" hidden="1">'SO 01_D.1.4.2a - Vytápění'!$C$85:$K$282</definedName>
    <definedName name="_xlnm.Print_Area" localSheetId="5">'SO 01_D.1.4.2a - Vytápění'!$C$4:$J$36,'SO 01_D.1.4.2a - Vytápění'!$C$42:$J$67,'SO 01_D.1.4.2a - Vytápění'!$C$73:$K$282</definedName>
    <definedName name="_xlnm._FilterDatabase" localSheetId="6" hidden="1">'SO 01_D.1.4.2b - Vzduchot...'!$C$82:$K$152</definedName>
    <definedName name="_xlnm.Print_Area" localSheetId="6">'SO 01_D.1.4.2b - Vzduchot...'!$C$4:$J$36,'SO 01_D.1.4.2b - Vzduchot...'!$C$42:$J$64,'SO 01_D.1.4.2b - Vzduchot...'!$C$70:$K$152</definedName>
    <definedName name="_xlnm._FilterDatabase" localSheetId="7" hidden="1">'SO 01_D.1.4.3 - Silnoprou...'!$C$81:$K$213</definedName>
    <definedName name="_xlnm.Print_Area" localSheetId="7">'SO 01_D.1.4.3 - Silnoprou...'!$C$4:$J$36,'SO 01_D.1.4.3 - Silnoprou...'!$C$42:$J$63,'SO 01_D.1.4.3 - Silnoprou...'!$C$69:$K$213</definedName>
    <definedName name="_xlnm._FilterDatabase" localSheetId="8" hidden="1">'SO 01_D.1.4.4 - Ochrana p...'!$C$78:$K$129</definedName>
    <definedName name="_xlnm.Print_Area" localSheetId="8">'SO 01_D.1.4.4 - Ochrana p...'!$C$4:$J$36,'SO 01_D.1.4.4 - Ochrana p...'!$C$42:$J$60,'SO 01_D.1.4.4 - Ochrana p...'!$C$66:$K$129</definedName>
    <definedName name="_xlnm._FilterDatabase" localSheetId="9" hidden="1">'SO 01_D.1.4.5 - Hlavní do...'!$C$83:$K$144</definedName>
    <definedName name="_xlnm.Print_Area" localSheetId="9">'SO 01_D.1.4.5 - Hlavní do...'!$C$4:$J$36,'SO 01_D.1.4.5 - Hlavní do...'!$C$42:$J$65,'SO 01_D.1.4.5 - Hlavní do...'!$C$71:$K$144</definedName>
    <definedName name="_xlnm._FilterDatabase" localSheetId="10" hidden="1">'SO 01_D.1.4.6 - Slaboprou...'!$C$81:$K$128</definedName>
    <definedName name="_xlnm.Print_Area" localSheetId="10">'SO 01_D.1.4.6 - Slaboprou...'!$C$4:$J$36,'SO 01_D.1.4.6 - Slaboprou...'!$C$42:$J$63,'SO 01_D.1.4.6 - Slaboprou...'!$C$69:$K$128</definedName>
    <definedName name="_xlnm._FilterDatabase" localSheetId="11" hidden="1">'SO 02 - Oplocení'!$C$80:$K$169</definedName>
    <definedName name="_xlnm.Print_Area" localSheetId="11">'SO 02 - Oplocení'!$C$4:$J$36,'SO 02 - Oplocení'!$C$42:$J$62,'SO 02 - Oplocení'!$C$68:$K$169</definedName>
    <definedName name="_xlnm._FilterDatabase" localSheetId="12" hidden="1">'SO 03 - Zpevněné parkovac...'!$C$80:$K$136</definedName>
    <definedName name="_xlnm.Print_Area" localSheetId="12">'SO 03 - Zpevněné parkovac...'!$C$4:$J$36,'SO 03 - Zpevněné parkovac...'!$C$42:$J$62,'SO 03 - Zpevněné parkovac...'!$C$68:$K$136</definedName>
    <definedName name="_xlnm._FilterDatabase" localSheetId="13" hidden="1">'SO 04 - Sadové úpravy'!$C$78:$K$102</definedName>
    <definedName name="_xlnm.Print_Area" localSheetId="13">'SO 04 - Sadové úpravy'!$C$4:$J$36,'SO 04 - Sadové úpravy'!$C$42:$J$60,'SO 04 - Sadové úpravy'!$C$66:$K$102</definedName>
    <definedName name="_xlnm._FilterDatabase" localSheetId="14" hidden="1">'SO 05 - Vnější části domo...'!$C$85:$K$186</definedName>
    <definedName name="_xlnm.Print_Area" localSheetId="14">'SO 05 - Vnější části domo...'!$C$4:$J$36,'SO 05 - Vnější části domo...'!$C$42:$J$67,'SO 05 - Vnější části domo...'!$C$73:$K$186</definedName>
    <definedName name="_xlnm._FilterDatabase" localSheetId="15" hidden="1">'SO 06 - Vnější část domov...'!$C$85:$K$215</definedName>
    <definedName name="_xlnm.Print_Area" localSheetId="15">'SO 06 - Vnější část domov...'!$C$4:$J$36,'SO 06 - Vnější část domov...'!$C$42:$J$67,'SO 06 - Vnější část domov...'!$C$73:$K$215</definedName>
    <definedName name="_xlnm._FilterDatabase" localSheetId="16" hidden="1">'SO 07a - Splašková kanali...'!$C$84:$K$188</definedName>
    <definedName name="_xlnm.Print_Area" localSheetId="16">'SO 07a - Splašková kanali...'!$C$4:$J$36,'SO 07a - Splašková kanali...'!$C$42:$J$66,'SO 07a - Splašková kanali...'!$C$72:$K$188</definedName>
    <definedName name="_xlnm._FilterDatabase" localSheetId="17" hidden="1">'SO 07b - Vnější části dom...'!$C$82:$K$140</definedName>
    <definedName name="_xlnm.Print_Area" localSheetId="17">'SO 07b - Vnější části dom...'!$C$4:$J$36,'SO 07b - Vnější části dom...'!$C$42:$J$64,'SO 07b - Vnější části dom...'!$C$70:$K$140</definedName>
    <definedName name="_xlnm._FilterDatabase" localSheetId="18" hidden="1">'SO 08 - Plynovodní přípojka'!$C$81:$K$158</definedName>
    <definedName name="_xlnm.Print_Area" localSheetId="18">'SO 08 - Plynovodní přípojka'!$C$4:$J$36,'SO 08 - Plynovodní přípojka'!$C$42:$J$63,'SO 08 - Plynovodní přípojka'!$C$69:$K$158</definedName>
    <definedName name="_xlnm._FilterDatabase" localSheetId="19" hidden="1">'VON - Vedlejší a ostatní ...'!$C$78:$K$130</definedName>
    <definedName name="_xlnm.Print_Area" localSheetId="19">'VON - Vedlejší a ostatní ...'!$C$4:$J$36,'VON - Vedlejší a ostatní ...'!$C$42:$J$60,'VON - Vedlejší a ostatní ...'!$C$66:$K$130</definedName>
    <definedName name="_xlnm.Print_Area" localSheetId="20">'Pokyny pro vyplnění'!$B$2:$K$69,'Pokyny pro vyplnění'!$B$72:$K$116,'Pokyny pro vyplnění'!$B$119:$K$188,'Pokyny pro vyplnění'!$B$196:$K$216</definedName>
    <definedName name="_xlnm.Print_Titles" localSheetId="0">'Rekapitulace stavby'!$49:$49</definedName>
    <definedName name="_xlnm.Print_Titles" localSheetId="1">'SO 01 - Hlavní objekt'!$110:$110</definedName>
    <definedName name="_xlnm.Print_Titles" localSheetId="2">'SO 01.1 - Bourání stáv.ob...'!$82:$82</definedName>
    <definedName name="_xlnm.Print_Titles" localSheetId="3">'SO 01_D.1.4.1 - Zdravotec...'!$89:$89</definedName>
    <definedName name="_xlnm.Print_Titles" localSheetId="4">'SO 01_D.1.4.1a - Zdravote...'!$79:$79</definedName>
    <definedName name="_xlnm.Print_Titles" localSheetId="5">'SO 01_D.1.4.2a - Vytápění'!$85:$85</definedName>
    <definedName name="_xlnm.Print_Titles" localSheetId="6">'SO 01_D.1.4.2b - Vzduchot...'!$82:$82</definedName>
    <definedName name="_xlnm.Print_Titles" localSheetId="7">'SO 01_D.1.4.3 - Silnoprou...'!$81:$81</definedName>
    <definedName name="_xlnm.Print_Titles" localSheetId="8">'SO 01_D.1.4.4 - Ochrana p...'!$78:$78</definedName>
    <definedName name="_xlnm.Print_Titles" localSheetId="9">'SO 01_D.1.4.5 - Hlavní do...'!$83:$83</definedName>
    <definedName name="_xlnm.Print_Titles" localSheetId="10">'SO 01_D.1.4.6 - Slaboprou...'!$81:$81</definedName>
    <definedName name="_xlnm.Print_Titles" localSheetId="11">'SO 02 - Oplocení'!$80:$80</definedName>
    <definedName name="_xlnm.Print_Titles" localSheetId="12">'SO 03 - Zpevněné parkovac...'!$80:$80</definedName>
    <definedName name="_xlnm.Print_Titles" localSheetId="13">'SO 04 - Sadové úpravy'!$78:$78</definedName>
    <definedName name="_xlnm.Print_Titles" localSheetId="14">'SO 05 - Vnější části domo...'!$85:$85</definedName>
    <definedName name="_xlnm.Print_Titles" localSheetId="15">'SO 06 - Vnější část domov...'!$85:$85</definedName>
    <definedName name="_xlnm.Print_Titles" localSheetId="16">'SO 07a - Splašková kanali...'!$84:$84</definedName>
    <definedName name="_xlnm.Print_Titles" localSheetId="17">'SO 07b - Vnější části dom...'!$82:$82</definedName>
    <definedName name="_xlnm.Print_Titles" localSheetId="18">'SO 08 - Plynovodní přípojka'!$81:$81</definedName>
    <definedName name="_xlnm.Print_Titles" localSheetId="19">'VON - Vedlejší a ostatní ...'!$78:$78</definedName>
  </definedNames>
  <calcPr fullCalcOnLoad="1"/>
</workbook>
</file>

<file path=xl/sharedStrings.xml><?xml version="1.0" encoding="utf-8"?>
<sst xmlns="http://schemas.openxmlformats.org/spreadsheetml/2006/main" count="28610" uniqueCount="4163">
  <si>
    <t>Export VZ</t>
  </si>
  <si>
    <t>List obsahuje:</t>
  </si>
  <si>
    <t>1) Rekapitulace stavby</t>
  </si>
  <si>
    <t>2) Rekapitulace objektů stavby a soupisů prací</t>
  </si>
  <si>
    <t>3.0</t>
  </si>
  <si>
    <t/>
  </si>
  <si>
    <t>False</t>
  </si>
  <si>
    <t>{fe85a916-e283-4ac3-aeed-2d5eb40346d8}</t>
  </si>
  <si>
    <t>&gt;&gt;  skryté sloupce  &lt;&lt;</t>
  </si>
  <si>
    <t>0,01</t>
  </si>
  <si>
    <t>21</t>
  </si>
  <si>
    <t>15</t>
  </si>
  <si>
    <t>REKAPITULACE STAVBY</t>
  </si>
  <si>
    <t>v ---  níže se nacházejí doplnkové a pomocné údaje k sestavám  --- v</t>
  </si>
  <si>
    <t>Návod na vyplnění</t>
  </si>
  <si>
    <t>0,001</t>
  </si>
  <si>
    <t>Kód:</t>
  </si>
  <si>
    <t>12/2017a</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</si>
  <si>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</si>
  <si>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</si>
  <si>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TRANSFORMACE DOMOV HÁJ II VÝSTAVBA LEDEČ NAD SÁZAVOU DOZP</t>
  </si>
  <si>
    <t>KSO:</t>
  </si>
  <si>
    <t>801 9</t>
  </si>
  <si>
    <t>CC-CZ:</t>
  </si>
  <si>
    <t>Místo:</t>
  </si>
  <si>
    <t>Ledeč nad Sázavou</t>
  </si>
  <si>
    <t>Datum:</t>
  </si>
  <si>
    <t>22. 3. 2019</t>
  </si>
  <si>
    <t>Zadavatel:</t>
  </si>
  <si>
    <t>IČ:</t>
  </si>
  <si>
    <t>Kraj Vysočina</t>
  </si>
  <si>
    <t>DIČ:</t>
  </si>
  <si>
    <t>Uchazeč:</t>
  </si>
  <si>
    <t>Vyplň údaj</t>
  </si>
  <si>
    <t>Projektant:</t>
  </si>
  <si>
    <t>Ing. arch. Martin Jirovský</t>
  </si>
  <si>
    <t>True</t>
  </si>
  <si>
    <t>Poznámka:</t>
  </si>
  <si>
    <t>Soupis prací je sestaven s využitím položek Cenové soustavy ÚRS. Cenové a technické
podmínky položek Cenové soustavy ÚRS, které nejsou uvedeny v soupisu prací
(informace z tzv. úvodních částí katalogů) jsou neomezeně dálkově k dispozici na
www.cs-urs.cz. Položky soupisu prací, které nemají ve sloupci „Cenová soustava“
uveden žádný údaj, nepochází z Cenové soustavy ÚRS.</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</si>
  <si>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</si>
  <si>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</si>
  <si>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</si>
  <si>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</si>
  <si>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</si>
  <si>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</si>
  <si>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</si>
  <si>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</si>
  <si>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</si>
  <si>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</si>
  <si>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</si>
  <si>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</si>
  <si>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</si>
  <si>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</si>
  <si>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</si>
  <si>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</si>
  <si>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</si>
  <si>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</si>
  <si>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</si>
  <si>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</si>
  <si>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</si>
  <si>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</si>
  <si>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</si>
  <si>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</si>
  <si>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</si>
  <si>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</si>
  <si>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</si>
  <si>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</si>
  <si>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</si>
  <si>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</si>
  <si>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</si>
  <si>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</si>
  <si>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</si>
  <si>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</si>
  <si>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</si>
  <si>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</si>
  <si>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</si>
  <si>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</si>
  <si>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</si>
  <si>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t>
  </si>
  <si>
    <t>Hlavní objekt</t>
  </si>
  <si>
    <t>STA</t>
  </si>
  <si>
    <t>1</t>
  </si>
  <si>
    <t>{a5b2edc9-e514-4db7-b798-580f99f3fe37}</t>
  </si>
  <si>
    <t>2</t>
  </si>
  <si>
    <t>SO 01.1</t>
  </si>
  <si>
    <t>Bourání stáv.objektu</t>
  </si>
  <si>
    <t>{db123cbd-66e1-48ff-b1ea-c7c48e40f970}</t>
  </si>
  <si>
    <t>SO 01_D.1.4.1</t>
  </si>
  <si>
    <t>Zdravotechnické instalace</t>
  </si>
  <si>
    <t>{d11e6856-b849-4369-b683-736a3553f4c7}</t>
  </si>
  <si>
    <t>SO 01_D.1.4.1a</t>
  </si>
  <si>
    <t>Zdravotechnika - vnitřní plynovod</t>
  </si>
  <si>
    <t>{3a159151-cfee-44b2-b34e-5d7564d1c20b}</t>
  </si>
  <si>
    <t>SO 01_D.1.4.2a</t>
  </si>
  <si>
    <t>Vytápění</t>
  </si>
  <si>
    <t>{d5ff29d4-e3ea-4f1e-81d2-04f24edb3056}</t>
  </si>
  <si>
    <t>SO 01_D.1.4.2b</t>
  </si>
  <si>
    <t>Vzduchotechnika</t>
  </si>
  <si>
    <t>{443ded2c-b894-459f-99f2-2c5d93e12279}</t>
  </si>
  <si>
    <t>SO 01_D.1.4.3</t>
  </si>
  <si>
    <t>Silnoproudá elektroinstalace</t>
  </si>
  <si>
    <t>{0cfd19b5-42e9-47a9-b729-a6be334e60cd}</t>
  </si>
  <si>
    <t>SO 01_D.1.4.4</t>
  </si>
  <si>
    <t xml:space="preserve">Ochrana před bleskem </t>
  </si>
  <si>
    <t>{9a506487-1790-4b36-be35-03793c7fc66a}</t>
  </si>
  <si>
    <t>SO 01_D.1.4.5</t>
  </si>
  <si>
    <t xml:space="preserve">Hlavní domovní vedení </t>
  </si>
  <si>
    <t>{88da3adb-736f-4c64-842a-e48820ee3d37}</t>
  </si>
  <si>
    <t>SO 01_D.1.4.6</t>
  </si>
  <si>
    <t>Slaboproudá elektroinstalace</t>
  </si>
  <si>
    <t>{45bf23f5-e5ff-40f9-8bfd-a8bf3b5677d9}</t>
  </si>
  <si>
    <t>SO 02</t>
  </si>
  <si>
    <t>Oplocení</t>
  </si>
  <si>
    <t>{b957d3f7-4d7e-4814-9514-36e7e4bd5643}</t>
  </si>
  <si>
    <t>SO 03</t>
  </si>
  <si>
    <t xml:space="preserve">Zpevněné parkovací plochy a sjezd </t>
  </si>
  <si>
    <t>{113da896-d8cc-475b-8ad8-13873029ffbd}</t>
  </si>
  <si>
    <t>SO 04</t>
  </si>
  <si>
    <t>Sadové úpravy</t>
  </si>
  <si>
    <t>{366c2c42-2635-45b7-aec3-137f05b60db4}</t>
  </si>
  <si>
    <t>SO 05</t>
  </si>
  <si>
    <t>Vnější části domovní dešťové kanalizace</t>
  </si>
  <si>
    <t>{bd2bb361-28e8-47a8-aca5-ab08e77cec3f}</t>
  </si>
  <si>
    <t>827 21</t>
  </si>
  <si>
    <t>SO 06</t>
  </si>
  <si>
    <t>Vnější část domovního vodovodu</t>
  </si>
  <si>
    <t>ING</t>
  </si>
  <si>
    <t>{8243cfcc-0467-4ba6-b895-04ed14a1af5c}</t>
  </si>
  <si>
    <t>SO 07a</t>
  </si>
  <si>
    <t>Splašková kanalizační přípojka</t>
  </si>
  <si>
    <t>{7d0146c2-1761-48d8-9bbe-fffb7c834df6}</t>
  </si>
  <si>
    <t>SO 07b</t>
  </si>
  <si>
    <t>Vnější části domovní splaškové kanalizace</t>
  </si>
  <si>
    <t>{c6f3bab3-b059-495f-b237-f668cda0290c}</t>
  </si>
  <si>
    <t>SO 08</t>
  </si>
  <si>
    <t>Plynovodní přípojka</t>
  </si>
  <si>
    <t>{2d7f6aeb-c6bd-4033-a5d3-abea9e9ea012}</t>
  </si>
  <si>
    <t>VON</t>
  </si>
  <si>
    <t>Vedlejší a ostatní náklady</t>
  </si>
  <si>
    <t>{277bf1d0-3d41-413f-99f3-e9532070a883}</t>
  </si>
  <si>
    <t>1) Krycí list soupisu</t>
  </si>
  <si>
    <t>2) Rekapitulace</t>
  </si>
  <si>
    <t>3) Soupis prací</t>
  </si>
  <si>
    <t>Zpět na list:</t>
  </si>
  <si>
    <t>Rekapitulace stavby</t>
  </si>
  <si>
    <t>P1</t>
  </si>
  <si>
    <t>P1: PODLAHA S PODLAHOVÝM VYTÁPĚNÍM, NÁŠLAPNÁ VRSTVA KERAMICKÁ DLAŽBA</t>
  </si>
  <si>
    <t>m2</t>
  </si>
  <si>
    <t>132,12</t>
  </si>
  <si>
    <t>3</t>
  </si>
  <si>
    <t>P2</t>
  </si>
  <si>
    <t>P2: PODLAHA S PODLAHOVÝM VYTÁPĚNÍM, NÁŠLAPNÁ VRSTVA MARMOLEUM</t>
  </si>
  <si>
    <t>94,37</t>
  </si>
  <si>
    <t>KRYCÍ LIST SOUPISU</t>
  </si>
  <si>
    <t>P3</t>
  </si>
  <si>
    <t xml:space="preserve">P3: PODLAHA S PODLAHOVÝM VYTÁPĚNÍM, NÁŠLAPNÁ VRSTVA KERAMICKÁ DLAŽBA PROTISKLUZNÁ </t>
  </si>
  <si>
    <t>56,78</t>
  </si>
  <si>
    <t>P4</t>
  </si>
  <si>
    <t>P4: PODLAHA S PODLAHOVÝM VYTÁPĚNÍM, NÁŠLAPNÁ VRSTVA MARMOLEUM</t>
  </si>
  <si>
    <t>89,33</t>
  </si>
  <si>
    <t>P5</t>
  </si>
  <si>
    <t xml:space="preserve">P5: PODLAHA S PODLAHOVÝM VYTÁPĚNÍM, NÁŠLAPNÁ VRSTVA KERAMICKÁ DLAŽBA PROTISKLUZNÁ </t>
  </si>
  <si>
    <t>4,63</t>
  </si>
  <si>
    <t>P6</t>
  </si>
  <si>
    <t xml:space="preserve">P6: PODLAHA S PODLAHOVÝM VYTÁPĚNÍM, NÁŠLAPNÁ VRSTVA KERAMICKÁ DLAŽBA </t>
  </si>
  <si>
    <t>5,89</t>
  </si>
  <si>
    <t>Objekt:</t>
  </si>
  <si>
    <t>P7</t>
  </si>
  <si>
    <t>P7: PODLAHA TERASY, NÁŠLAPNÁ VRSTVA KERAMICKÁ DLAŽBA PROTISKLUZNÁ, MRAZUVZDORNÁ</t>
  </si>
  <si>
    <t>32,93</t>
  </si>
  <si>
    <t>SO 01 - Hlavní objekt</t>
  </si>
  <si>
    <t>P8</t>
  </si>
  <si>
    <t>P8: PODLAHA VÝTAHOVÉ ŠACHTY, BETONOVÁ MAZANINA</t>
  </si>
  <si>
    <t>3,12</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</si>
  <si>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  Pokud nejsou u položek uvedeny výpočty, nacházejí se v přiloženém souboru excelu s názvem: VV_pomocné_výpočty.xlsx</t>
  </si>
  <si>
    <t>REKAPITULACE ČLENĚNÍ SOUPISU PRACÍ</t>
  </si>
  <si>
    <t>Kód dílu - Popis</t>
  </si>
  <si>
    <t>Cena celkem [CZK]</t>
  </si>
  <si>
    <t>Náklady soupisu celkem</t>
  </si>
  <si>
    <t>-1</t>
  </si>
  <si>
    <t>HSV - Práce a dodávky HSV</t>
  </si>
  <si>
    <t xml:space="preserve">    1 - Zemní práce</t>
  </si>
  <si>
    <t xml:space="preserve">      11 - Přípravné a přidružené práce</t>
  </si>
  <si>
    <t xml:space="preserve">      12 - Zemní práce</t>
  </si>
  <si>
    <t xml:space="preserve">      16 - Přemístění výkopku</t>
  </si>
  <si>
    <t xml:space="preserve">      17 - Konstrukce ze zemin</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</si>
  <si>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</si>
  <si>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</si>
  <si>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</si>
  <si>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</si>
  <si>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</si>
  <si>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61 - Úprava povrchů vnitřních</t>
  </si>
  <si>
    <t xml:space="preserve">      62 - Úprava povrchů vnějších</t>
  </si>
  <si>
    <t xml:space="preserve">      63 - Podlahy a podlahové konstrukce</t>
  </si>
  <si>
    <t xml:space="preserve">      64 - Osazování výplní otvorů</t>
  </si>
  <si>
    <t xml:space="preserve">    9 - Ostatní konstrukce a práce, bourání</t>
  </si>
  <si>
    <t xml:space="preserve">    998 - Přesun hmot</t>
  </si>
  <si>
    <t>PSV - Práce a dodávky PSV</t>
  </si>
  <si>
    <t xml:space="preserve">    711 - Izolace proti vodě, vlhkosti a plynům</t>
  </si>
  <si>
    <t xml:space="preserve">    712 - Povlakové krytiny</t>
  </si>
  <si>
    <t xml:space="preserve">    713 - Izolace tepelné</t>
  </si>
  <si>
    <t xml:space="preserve">    721 - Zdravotechnika - vnitřní kanalizace</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</si>
  <si>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</si>
  <si>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</si>
  <si>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</si>
  <si>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</si>
  <si>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</si>
  <si>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</si>
  <si>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775 - Podlahy skládané</t>
  </si>
  <si>
    <t xml:space="preserve">    776 - Podlahy povlakové</t>
  </si>
  <si>
    <t xml:space="preserve">    781 - Dokončovací práce - obklady</t>
  </si>
  <si>
    <t xml:space="preserve">    783 - Dokončovací práce - nátěry</t>
  </si>
  <si>
    <t xml:space="preserve">    784 - Dokončovací práce - malby a tapety</t>
  </si>
  <si>
    <t>M - Práce a dodávky M</t>
  </si>
  <si>
    <t xml:space="preserve">    33-M - Montáže dopr.zaříz.,sklad. zař. a váh</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</si>
  <si>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</si>
  <si>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</si>
  <si>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</si>
  <si>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</si>
  <si>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</si>
  <si>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</si>
  <si>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</si>
  <si>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</si>
  <si>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</si>
  <si>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</si>
  <si>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</si>
  <si>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</si>
  <si>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</si>
  <si>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</si>
  <si>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</si>
  <si>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</si>
  <si>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</si>
  <si>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</si>
  <si>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11</t>
  </si>
  <si>
    <t>Přípravné a přidružené práce</t>
  </si>
  <si>
    <t>K</t>
  </si>
  <si>
    <t>111201101</t>
  </si>
  <si>
    <t>Odstranění křovin a stromů s odstraněním kořenů průměru kmene do 100 mm do sklonu terénu 1 : 5, při celkové ploše do 1 000 m2</t>
  </si>
  <si>
    <t>CS ÚRS 2017 01</t>
  </si>
  <si>
    <t>4</t>
  </si>
  <si>
    <t>1997124452</t>
  </si>
  <si>
    <t>PP</t>
  </si>
  <si>
    <t>VV</t>
  </si>
  <si>
    <t>(34,918*30,454-13,485*12,1-7,6*3,13)/3</t>
  </si>
  <si>
    <t>111201401</t>
  </si>
  <si>
    <t>Spálení odstraněných křovin a stromů na hromadách průměru kmene do 100 mm pro jakoukoliv plochu</t>
  </si>
  <si>
    <t>-1480628535</t>
  </si>
  <si>
    <t>112101102</t>
  </si>
  <si>
    <t>Kácení stromů s odřezáním kmene a s odvětvením listnatých, průměru kmene přes 300 do 500 mm</t>
  </si>
  <si>
    <t>kus</t>
  </si>
  <si>
    <t>-497004341</t>
  </si>
  <si>
    <t>112201102</t>
  </si>
  <si>
    <t>Odstranění pařezů s jejich vykopáním, vytrháním nebo odstřelením, s přesekáním kořenů průměru přes 300 do 500 mm</t>
  </si>
  <si>
    <t>-832259370</t>
  </si>
  <si>
    <t>12</t>
  </si>
  <si>
    <t>5</t>
  </si>
  <si>
    <t>121101103</t>
  </si>
  <si>
    <t>Sejmutí ornice nebo lesní půdy s vodorovným přemístěním na hromady v místě upotřebení nebo na dočasné či trvalé skládky se složením, na vzdálenost přes 100 do 250 m</t>
  </si>
  <si>
    <t>m3</t>
  </si>
  <si>
    <t>1423923074</t>
  </si>
  <si>
    <t>655*0,15</t>
  </si>
  <si>
    <t>6</t>
  </si>
  <si>
    <t>122201101</t>
  </si>
  <si>
    <t>Odkopávky a prokopávky nezapažené v hornině tř. 3 objem do 100 m3</t>
  </si>
  <si>
    <t>CS ÚRS 2018 01</t>
  </si>
  <si>
    <t>199000597</t>
  </si>
  <si>
    <t>Odkopávky a prokopávky nezapažené s přehozením výkopku na vzdálenost do 3 m nebo s naložením na dopravní prostředek v hornině tř. 3 do 100 m3</t>
  </si>
  <si>
    <t>(2,735*1,5+8,76*1,5+1,5*1,5+1,5*1,6+9,75*1,6+2,0*1,5+2,5*14,67*2,5+6,75*1,5+3,787*2,0)*0,32 "chodnik1</t>
  </si>
  <si>
    <t>(5,4*1,5+9,716*1,5+1,5*1,5+9,25*5,0+8,165*2,0+7,847*3,6 )*0,32 "chodnik2</t>
  </si>
  <si>
    <t>Součet</t>
  </si>
  <si>
    <t>7</t>
  </si>
  <si>
    <t>131201101</t>
  </si>
  <si>
    <t>Hloubení nezapažených jam a zářezů s urovnáním dna do předepsaného profilu a spádu v hornině tř. 3 do 100 m3</t>
  </si>
  <si>
    <t>-1231111574</t>
  </si>
  <si>
    <t>patky</t>
  </si>
  <si>
    <t>1,5</t>
  </si>
  <si>
    <t>8</t>
  </si>
  <si>
    <t>131201102</t>
  </si>
  <si>
    <t>Hloubení nezapažených jam a zářezů s urovnáním dna do předepsaného profilu a spádu v hornině tř. 3 přes 100 do 1 000 m3</t>
  </si>
  <si>
    <t>-1847660077</t>
  </si>
  <si>
    <t>117,474  "zpevněné plochy</t>
  </si>
  <si>
    <t>hlavní figura</t>
  </si>
  <si>
    <t>plocha řezu x délka</t>
  </si>
  <si>
    <t>46,54*22,96</t>
  </si>
  <si>
    <t>"odečet ornice"  -98,25</t>
  </si>
  <si>
    <t>9</t>
  </si>
  <si>
    <t>131201109</t>
  </si>
  <si>
    <t>Hloubení nezapažených jam a zářezů s urovnáním dna do předepsaného profilu a spádu Příplatek k cenám za lepivost horniny tř. 3</t>
  </si>
  <si>
    <t>721889941</t>
  </si>
  <si>
    <t>10</t>
  </si>
  <si>
    <t>132201201</t>
  </si>
  <si>
    <t>Hloubení zapažených i nezapažených rýh šířky přes 600 do 2 000 mm s urovnáním dna do předepsaného profilu a spádu v hornině tř. 3 do 100 m3</t>
  </si>
  <si>
    <t>1373492309</t>
  </si>
  <si>
    <t>rýhy pro pasy</t>
  </si>
  <si>
    <t>86,25</t>
  </si>
  <si>
    <t>132201209</t>
  </si>
  <si>
    <t>Hloubení zapažených i nezapažených rýh šířky přes 600 do 2 000 mm s urovnáním dna do předepsaného profilu a spádu v hornině tř. 3 Příplatek k cenám za lepivost horniny tř. 3</t>
  </si>
  <si>
    <t>-1893126071</t>
  </si>
  <si>
    <t>16</t>
  </si>
  <si>
    <t>Přemístění výkopku</t>
  </si>
  <si>
    <t>162301101</t>
  </si>
  <si>
    <t>Vodorovné přemístění do 500 m výkopku/sypaniny z horniny tř. 1 až 4</t>
  </si>
  <si>
    <t>-2075653240</t>
  </si>
  <si>
    <t>Vodorovné přemístění výkopku nebo sypaniny po suchu na obvyklém dopravním prostředku, bez naložení výkopku, avšak se složením bez rozhrnutí z horniny tř. 1 až 4 na vzdálenost přes 50 do 500 m</t>
  </si>
  <si>
    <t>mezideponie a zpět</t>
  </si>
  <si>
    <t>" zpětné zásypy"   463,848</t>
  </si>
  <si>
    <t>"násypy"   207,627</t>
  </si>
  <si>
    <t>13</t>
  </si>
  <si>
    <t>162301402</t>
  </si>
  <si>
    <t>Vodorovné přemístění větví, kmenů nebo pařezů s naložením, složením a dopravou do 5000 m větví stromů listnatých, průměru kmene přes 300 do 500 mm</t>
  </si>
  <si>
    <t>7059333</t>
  </si>
  <si>
    <t>14</t>
  </si>
  <si>
    <t>162301412</t>
  </si>
  <si>
    <t>Vodorovné přemístění větví, kmenů nebo pařezů s naložením, složením a dopravou do 5000 m kmenů stromů listnatých, průměru přes 300 do 500 mm</t>
  </si>
  <si>
    <t>-1386202038</t>
  </si>
  <si>
    <t>162301422</t>
  </si>
  <si>
    <t>Vodorovné přemístění větví, kmenů nebo pařezů s naložením, složením a dopravou do 5000 m pařezů kmenů, průměru přes 300 do 500 mm</t>
  </si>
  <si>
    <t>1734004411</t>
  </si>
  <si>
    <t>162301902</t>
  </si>
  <si>
    <t>Vodorovné přemístění větví, kmenů nebo pařezů s naložením, složením a dopravou Příplatek k cenám za každých dalších i započatých 5000 m přes 5000 m větví stromů listnatých, průměru kmene přes 300 do 500 mm</t>
  </si>
  <si>
    <t>1552881527</t>
  </si>
  <si>
    <t>17</t>
  </si>
  <si>
    <t>162301912</t>
  </si>
  <si>
    <t>Vodorovné přemístění větví, kmenů nebo pařezů s naložením, složením a dopravou Příplatek k cenám za každých dalších i započatých 5000 m přes 5000 m kmenů stromů listnatých, o průměru přes 300 do 500 mm</t>
  </si>
  <si>
    <t>-1112523824</t>
  </si>
  <si>
    <t>18</t>
  </si>
  <si>
    <t>162301922</t>
  </si>
  <si>
    <t>Vodorovné přemístění větví, kmenů nebo pařezů s naložením, složením a dopravou Příplatek k cenám za každých dalších i započatých 5000 m přes 5000 m pařezů kmenů, průměru přes 300 do 500 mm</t>
  </si>
  <si>
    <t>-1874350388</t>
  </si>
  <si>
    <t>19</t>
  </si>
  <si>
    <t>162701105</t>
  </si>
  <si>
    <t>Vodorovné přemístění výkopku nebo sypaniny po suchu na obvyklém dopravním prostředku, bez naložení výkopku, avšak se složením bez rozhrnutí z horniny tř. 1 až 4 na vzdálenost přes 9 000 do 10 000 m</t>
  </si>
  <si>
    <t>714112641</t>
  </si>
  <si>
    <t>"chodníky"      85,002</t>
  </si>
  <si>
    <t xml:space="preserve">"zpevněné plochy"   117,474  </t>
  </si>
  <si>
    <t xml:space="preserve"> "hlavní figura"    970,3084 </t>
  </si>
  <si>
    <t>"rýhy"      86,254</t>
  </si>
  <si>
    <t>"zpětné zásypy"   -463,848</t>
  </si>
  <si>
    <t>"násypy"   -207,627</t>
  </si>
  <si>
    <t>Konstrukce ze zemin</t>
  </si>
  <si>
    <t>20</t>
  </si>
  <si>
    <t>171101103</t>
  </si>
  <si>
    <t>Uložení sypaniny do násypů s rozprostřením sypaniny ve vrstvách a s hrubým urovnáním zhutněných s uzavřením povrchu násypu z hornin soudržných s předepsanou mírou zhutnění v procentech výsledků zkoušek Proctor-Standard (dále jen PS) přes 96 do 100 % PS</t>
  </si>
  <si>
    <t>163320813</t>
  </si>
  <si>
    <t>násypy</t>
  </si>
  <si>
    <t>9,043*22,96</t>
  </si>
  <si>
    <t>171201201</t>
  </si>
  <si>
    <t>Uložení sypaniny na skládky</t>
  </si>
  <si>
    <t>2045485577</t>
  </si>
  <si>
    <t>22</t>
  </si>
  <si>
    <t>171201211</t>
  </si>
  <si>
    <t>Uložení sypaniny poplatek za uložení sypaniny na skládce ( skládkovné )</t>
  </si>
  <si>
    <t>t</t>
  </si>
  <si>
    <t>477919923</t>
  </si>
  <si>
    <t>587,563*1,9</t>
  </si>
  <si>
    <t>23</t>
  </si>
  <si>
    <t>174101101</t>
  </si>
  <si>
    <t>Zásyp jam, šachet rýh nebo kolem objektů sypaninou se zhutněním</t>
  </si>
  <si>
    <t>-1803422380</t>
  </si>
  <si>
    <t>24</t>
  </si>
  <si>
    <t>181951101</t>
  </si>
  <si>
    <t>Úprava pláně vyrovnáním výškových rozdílů v hornině tř. 1 až 4 bez zhutnění</t>
  </si>
  <si>
    <t>113349801</t>
  </si>
  <si>
    <t>Zakládání</t>
  </si>
  <si>
    <t>25</t>
  </si>
  <si>
    <t>212752311</t>
  </si>
  <si>
    <t>Trativody z drenážních trubek se zřízením štěrkopískového lože pod trubky a s jejich obsypem v průměrném celkovém množství do 0,15 m3/m v otevřeném výkopu z trubek plastových tuhých SN 8 DN 100</t>
  </si>
  <si>
    <t>m</t>
  </si>
  <si>
    <t>-2088557155</t>
  </si>
  <si>
    <t>3,9+2*1,5+3,0+3,8+1,4</t>
  </si>
  <si>
    <t>26</t>
  </si>
  <si>
    <t>212972113</t>
  </si>
  <si>
    <t>Opláštění drenážních trub filtrační textilií DN 160</t>
  </si>
  <si>
    <t>-90578795</t>
  </si>
  <si>
    <t>27</t>
  </si>
  <si>
    <t>212755213</t>
  </si>
  <si>
    <t>Trativody z drenážních trubek plastových flexibilních D 80 mm bez lože</t>
  </si>
  <si>
    <t>-7034210</t>
  </si>
  <si>
    <t>Trativody bez lože z drenážních trubek plastových flexibilních D 80 mm</t>
  </si>
  <si>
    <t>PSC</t>
  </si>
  <si>
    <t xml:space="preserve">Poznámka k souboru cen: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</si>
  <si>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revize a</t>
  </si>
  <si>
    <t>výkres Radonové odvětrání u základů</t>
  </si>
  <si>
    <t>"1pp"  6,54*4+3,04*5</t>
  </si>
  <si>
    <t>"1np"  7,55*4+4,715+16,8*2</t>
  </si>
  <si>
    <t>28</t>
  </si>
  <si>
    <t>212755214</t>
  </si>
  <si>
    <t>Trativody z drenážních trubek plastových flexibilních D 100 mm bez lože</t>
  </si>
  <si>
    <t>1740421343</t>
  </si>
  <si>
    <t>Trativody bez lože z drenážních trubek plastových flexibilních D 100 mm</t>
  </si>
  <si>
    <t>16,6+13,9</t>
  </si>
  <si>
    <t>29</t>
  </si>
  <si>
    <t>213141111</t>
  </si>
  <si>
    <t>Zřízení vrstvy z geotextilie v rovině nebo ve sklonu do 1:5 š do 3 m</t>
  </si>
  <si>
    <t>2006108808</t>
  </si>
  <si>
    <t>Zřízení vrstvy z geotextilie filtrační, separační, odvodňovací, ochranné, výztužné nebo protierozní v rovině nebo ve sklonu do 1:5, šířky do 3 m</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</si>
  <si>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</si>
  <si>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"v celé vodorovné ploše"   349,2</t>
  </si>
  <si>
    <t>30</t>
  </si>
  <si>
    <t>M</t>
  </si>
  <si>
    <t>69311068</t>
  </si>
  <si>
    <t>geotextilie netkaná PP 300g/m2</t>
  </si>
  <si>
    <t>757886486</t>
  </si>
  <si>
    <t>349,2*1,15 'Přepočtené koeficientem množství</t>
  </si>
  <si>
    <t>31</t>
  </si>
  <si>
    <t>213311141</t>
  </si>
  <si>
    <t>Polštáře zhutněné pod základy ze štěrkopísku tříděného</t>
  </si>
  <si>
    <t>1578489359</t>
  </si>
  <si>
    <t>"1pp"  93,1*0,3</t>
  </si>
  <si>
    <t>"1np"   150*0,3</t>
  </si>
  <si>
    <t>32</t>
  </si>
  <si>
    <t>215901101</t>
  </si>
  <si>
    <t>Zhutnění podloží z hornin soudržných do 92% PS nebo nesoudržných sypkých I(d) do 0,8</t>
  </si>
  <si>
    <t>-428800095</t>
  </si>
  <si>
    <t>Zhutnění podloží pod násypy z rostlé horniny tř. 1 až 4 z hornin soudružných do 92 % PS a nesoudržných sypkých relativní ulehlosti I(d) do 0,8</t>
  </si>
  <si>
    <t>objekt</t>
  </si>
  <si>
    <t>"1pp"  152</t>
  </si>
  <si>
    <t>"1np"   230</t>
  </si>
  <si>
    <t>vne objektu</t>
  </si>
  <si>
    <t>2,735*1,5+8,76*1,5+1,5*1,5+1,5*1,6+9,75*1,6+2,0*1,5+2,5*14,67*2,5+6,75*1,5+3,787*2,0 "chodnik1</t>
  </si>
  <si>
    <t>5,4*1,5+9,716*1,5+1,5*1,5+9,25*5,0+8,165*2,0+7,847*3,6 "chodnik2</t>
  </si>
  <si>
    <t>33</t>
  </si>
  <si>
    <t>273321511</t>
  </si>
  <si>
    <t>Základy z betonu železového (bez výztuže) desky z betonu bez zvýšených nároků na prostředí tř. C 25/30</t>
  </si>
  <si>
    <t>128517809</t>
  </si>
  <si>
    <t>22,673   "1.PP</t>
  </si>
  <si>
    <t>31,6823  "1.NP</t>
  </si>
  <si>
    <t>1,318       "výtah</t>
  </si>
  <si>
    <t>34</t>
  </si>
  <si>
    <t>273351215</t>
  </si>
  <si>
    <t>Bednění základových stěn desek svislé nebo šikmé (odkloněné), půdorysně přímé nebo zalomené ve volných nebo zapažených jámách, rýhách, šachtách, včetně případných vzpěr zřízení</t>
  </si>
  <si>
    <t>-2089399968</t>
  </si>
  <si>
    <t>55,447*0,15   "1.PP</t>
  </si>
  <si>
    <t>(9,22+0,98+11,23*2+9,75)*0,15    "1.NP</t>
  </si>
  <si>
    <t>35</t>
  </si>
  <si>
    <t>273351216</t>
  </si>
  <si>
    <t>Bednění základových stěn desek svislé nebo šikmé (odkloněné), půdorysně přímé nebo zalomené ve volných nebo zapažených jámách, rýhách, šachtách, včetně případných vzpěr odstranění</t>
  </si>
  <si>
    <t>707244242</t>
  </si>
  <si>
    <t>36</t>
  </si>
  <si>
    <t>273362021</t>
  </si>
  <si>
    <t>Výztuž základů desek ze svařovaných sítí z drátů typu KARI</t>
  </si>
  <si>
    <t>-33400899</t>
  </si>
  <si>
    <t>P</t>
  </si>
  <si>
    <t>Poznámka k položce:
Z výkresu D. 1.1.13 Výkres výztuže základových konstrukcí, výkaz sítí</t>
  </si>
  <si>
    <t>37</t>
  </si>
  <si>
    <t>274321511</t>
  </si>
  <si>
    <t>Základy z betonu železového (bez výztuže) pasy z betonu bez zvýšených nároků na prostředí tř. C 25/30</t>
  </si>
  <si>
    <t>1170281210</t>
  </si>
  <si>
    <t>86,25416</t>
  </si>
  <si>
    <t>38</t>
  </si>
  <si>
    <t>274351215</t>
  </si>
  <si>
    <t>Bednění základových stěn pasů svislé nebo šikmé (odkloněné), půdorysně přímé nebo zalomené ve volných nebo zapažených jámách, rýhách, šachtách, včetně případných vzpěr zřízení</t>
  </si>
  <si>
    <t>138063371</t>
  </si>
  <si>
    <t>135,36*0,5  "bednění patek nad zeminou</t>
  </si>
  <si>
    <t>39</t>
  </si>
  <si>
    <t>274351216</t>
  </si>
  <si>
    <t>Bednění základových stěn pasů svislé nebo šikmé (odkloněné), půdorysně přímé nebo zalomené ve volných nebo zapažených jámách, rýhách, šachtách, včetně případných vzpěr odstranění</t>
  </si>
  <si>
    <t>1187800947</t>
  </si>
  <si>
    <t>135,36*0,5</t>
  </si>
  <si>
    <t>40</t>
  </si>
  <si>
    <t>274361821</t>
  </si>
  <si>
    <t>Výztuž základů pasů z betonářské oceli 10 505 (R) nebo BSt 500</t>
  </si>
  <si>
    <t>-1292281288</t>
  </si>
  <si>
    <t>Poznámka k položce:
Z výkresu D. 1.1.13 Výkres výztuže základových konstrukcí,převzato z výkazu vázané výztuže. Výztuž je pro patky, základové zdivo a pasy.</t>
  </si>
  <si>
    <t>41</t>
  </si>
  <si>
    <t>275321511</t>
  </si>
  <si>
    <t>Základy z betonu železového (bez výztuže) patky z betonu bez zvýšených nároků na prostředí tř. C 25/30</t>
  </si>
  <si>
    <t>-287606709</t>
  </si>
  <si>
    <t>(0,7*0,7*1,01)*3</t>
  </si>
  <si>
    <t>42</t>
  </si>
  <si>
    <t>279113132</t>
  </si>
  <si>
    <t>Základové zdi z tvárnic ztraceného bednění včetně výplně z betonu bez zvláštních nároků na vliv prostředí třídy C 16/20, tloušťky zdiva přes 150 do 200 mm</t>
  </si>
  <si>
    <t>1348482229</t>
  </si>
  <si>
    <t>32,2194       "1.PP-výtah</t>
  </si>
  <si>
    <t>43</t>
  </si>
  <si>
    <t>279113134</t>
  </si>
  <si>
    <t>Základové zdi z tvárnic ztraceného bednění včetně výplně z betonu bez zvláštních nároků na vliv prostředí třídy C 16/20, tloušťky zdiva přes 250 do 300 mm</t>
  </si>
  <si>
    <t>-1611068210</t>
  </si>
  <si>
    <t>166,416        "zdivo pod základovou desku</t>
  </si>
  <si>
    <t>Svislé a kompletní konstrukce</t>
  </si>
  <si>
    <t>44</t>
  </si>
  <si>
    <t>311238314</t>
  </si>
  <si>
    <t>Zdivo nosné jednovrstvé z cihel děrovaných vnitřní , spojené na pero a drážku klasické na maltu MVC, pevnost cihel P8, P10, tl. zdiva 200 mm</t>
  </si>
  <si>
    <t>-566004789</t>
  </si>
  <si>
    <t>54,72   " 1.PP</t>
  </si>
  <si>
    <t>23,4504   " 1.NP- výtah</t>
  </si>
  <si>
    <t>45</t>
  </si>
  <si>
    <t>311238318</t>
  </si>
  <si>
    <t>Zdivo nosné jednovrstvé z cihel děrovaných vnitřní , spojené na pero a drážku klasické na maltu MVC, pevnost cihel P15, tl. zdiva 300 mm</t>
  </si>
  <si>
    <t>-373388545</t>
  </si>
  <si>
    <t>21,389      " 1.PP</t>
  </si>
  <si>
    <t>75,130    " 1.NP</t>
  </si>
  <si>
    <t>46</t>
  </si>
  <si>
    <t>311238716</t>
  </si>
  <si>
    <t>Zdivo nosné jednovrstvé z cihel děrovaných tepelně izolačních spojené na pero a drážku na maltu tepelně izolační TM, součinitel prostupu tepla U = 0,20, tl. zdiva 440 mm</t>
  </si>
  <si>
    <t>-919066136</t>
  </si>
  <si>
    <t>19,82    " 1.PP</t>
  </si>
  <si>
    <t>20,985   " 1.NP</t>
  </si>
  <si>
    <t>47</t>
  </si>
  <si>
    <t>311238732</t>
  </si>
  <si>
    <t>Zdivo nosné jednovrstvé z cihel děrovaných tepelně izolačních broušené , lepené tenkovrstvou maltou, součinitel prostupu tepla U = 0,14, tl. zdiva 500 mm</t>
  </si>
  <si>
    <t>828882163</t>
  </si>
  <si>
    <t>62,741     "1.PP</t>
  </si>
  <si>
    <t>223,744    "1.NP</t>
  </si>
  <si>
    <t>35,1           "štíty sedlové střechy</t>
  </si>
  <si>
    <t>48</t>
  </si>
  <si>
    <t>31427-R01</t>
  </si>
  <si>
    <t>Komín systémový keramický s tenkostěnnou profilovanou keramickou vložkou včetně založení a ukončení nad střešní rovinou</t>
  </si>
  <si>
    <t>soubor</t>
  </si>
  <si>
    <t>563285312</t>
  </si>
  <si>
    <t xml:space="preserve">Poznámka k položce:
referenční standard: Schiedel
celková výška 6,82 m
</t>
  </si>
  <si>
    <t>49</t>
  </si>
  <si>
    <t>317168112</t>
  </si>
  <si>
    <t>Překlady keramické ploché osazené do maltového lože, výšky překladu 7,1 cm šířky 11,5 cm, délky 125 cm</t>
  </si>
  <si>
    <t>-652622350</t>
  </si>
  <si>
    <t>5   "1.PP</t>
  </si>
  <si>
    <t>1   "1.NP</t>
  </si>
  <si>
    <t>50</t>
  </si>
  <si>
    <t>317168113</t>
  </si>
  <si>
    <t>Překlady keramické ploché osazené do maltového lože, výšky překladu 7,1 cm šířky 11,5 cm, délky 150 cm</t>
  </si>
  <si>
    <t>-681655634</t>
  </si>
  <si>
    <t>51</t>
  </si>
  <si>
    <t>317168122</t>
  </si>
  <si>
    <t>Překlady keramické ploché osazené do maltového lože, výšky překladu 7,1 cm šířky 14,5 cm, délky 125 cm</t>
  </si>
  <si>
    <t>1689423978</t>
  </si>
  <si>
    <t>7  "1.NP</t>
  </si>
  <si>
    <t>52</t>
  </si>
  <si>
    <t>317168123</t>
  </si>
  <si>
    <t>Překlady keramické ploché osazené do maltového lože, výšky překladu 7,1 cm šířky 14,5 cm, délky 150 cm</t>
  </si>
  <si>
    <t>526396469</t>
  </si>
  <si>
    <t>3   "1.NP</t>
  </si>
  <si>
    <t>53</t>
  </si>
  <si>
    <t>317168131</t>
  </si>
  <si>
    <t>Překlady keramické vysoké osazené do maltového lože, šířky překladu 7 cm výšky 23,8 cm, délky 125 cm</t>
  </si>
  <si>
    <t>680330048</t>
  </si>
  <si>
    <t>19  "1.PP</t>
  </si>
  <si>
    <t>28  "1.NP</t>
  </si>
  <si>
    <t>54</t>
  </si>
  <si>
    <t>317168132</t>
  </si>
  <si>
    <t>Překlady keramické vysoké osazené do maltového lože, šířky překladu 7 cm výšky 23,8 cm, délky 150 cm</t>
  </si>
  <si>
    <t>1661749721</t>
  </si>
  <si>
    <t>2  "1.NP</t>
  </si>
  <si>
    <t>55</t>
  </si>
  <si>
    <t>317168133</t>
  </si>
  <si>
    <t>Překlady keramické vysoké osazené do maltového lože, šířky překladu 7 cm výšky 23,8 cm, délky 175 cm</t>
  </si>
  <si>
    <t>1881370185</t>
  </si>
  <si>
    <t>10   "1.PP</t>
  </si>
  <si>
    <t>51   "1.NP</t>
  </si>
  <si>
    <t>56</t>
  </si>
  <si>
    <t>317168134</t>
  </si>
  <si>
    <t>Překlady keramické vysoké osazené do maltového lože, šířky překladu 7 cm výšky 23,8 cm, délky 200 cm</t>
  </si>
  <si>
    <t>-1345532178</t>
  </si>
  <si>
    <t>4   "1.NP</t>
  </si>
  <si>
    <t>57</t>
  </si>
  <si>
    <t>317168135</t>
  </si>
  <si>
    <t>Překlady keramické vysoké osazené do maltového lože, šířky překladu 7 cm výšky 23,8 cm, délky 225 cm</t>
  </si>
  <si>
    <t>2002715157</t>
  </si>
  <si>
    <t>1    "1.NP</t>
  </si>
  <si>
    <t>58</t>
  </si>
  <si>
    <t>317168136</t>
  </si>
  <si>
    <t>Překlady keramické vysoké osazené do maltového lože, šířky překladu 7 cm výšky 23,8 cm, délky 250 cm</t>
  </si>
  <si>
    <t>450536943</t>
  </si>
  <si>
    <t>4    "1.NP</t>
  </si>
  <si>
    <t>59</t>
  </si>
  <si>
    <t>317168137</t>
  </si>
  <si>
    <t>Překlady keramické vysoké osazené do maltového lože, šířky překladu 7 cm výšky 23,8 cm, délky 275 cm</t>
  </si>
  <si>
    <t>-1558223087</t>
  </si>
  <si>
    <t>5     "1.PP</t>
  </si>
  <si>
    <t>10   "1.NP</t>
  </si>
  <si>
    <t>60</t>
  </si>
  <si>
    <t>317168138</t>
  </si>
  <si>
    <t>Překlady keramické vysoké osazené do maltového lože, šířky překladu 7 cm výšky 23,8 cm, délky 300 cm</t>
  </si>
  <si>
    <t>439493346</t>
  </si>
  <si>
    <t>5   "1.NP</t>
  </si>
  <si>
    <t>61</t>
  </si>
  <si>
    <t>317321411</t>
  </si>
  <si>
    <t>Překlady z betonu železového (bez výztuže) tř. C 25/30</t>
  </si>
  <si>
    <t>-1380090848</t>
  </si>
  <si>
    <t>Poznámka k položce:
Výztuže ŽB překladů jsou ve výztuži věnců.</t>
  </si>
  <si>
    <t>(5,4*0,25*0,3)*2</t>
  </si>
  <si>
    <t>1,48*0,2*0,15</t>
  </si>
  <si>
    <t>3,5*0,25*0,3</t>
  </si>
  <si>
    <t>62</t>
  </si>
  <si>
    <t>317351107</t>
  </si>
  <si>
    <t>Bednění klenbových pásů, říms nebo překladů překladů neproměnného nebo proměnného průřezu nebo při tvaru zalomeném půdorysně nebo nárysně podpěrné konstrukce ve výšce do 4 m zřízení</t>
  </si>
  <si>
    <t>561127537</t>
  </si>
  <si>
    <t>(5,4*0,25)*2</t>
  </si>
  <si>
    <t>1,48*0,15*2</t>
  </si>
  <si>
    <t>3,5*0,25*2</t>
  </si>
  <si>
    <t>63</t>
  </si>
  <si>
    <t>317351108</t>
  </si>
  <si>
    <t>Bednění klenbových pásů, říms nebo překladů překladů neproměnného nebo proměnného průřezu nebo při tvaru zalomeném půdorysně nebo nárysně podpěrné konstrukce ve výšce do 4 m odstranění</t>
  </si>
  <si>
    <t>-725461608</t>
  </si>
  <si>
    <t>64</t>
  </si>
  <si>
    <t>327323131</t>
  </si>
  <si>
    <t>Opěrné zdi a valy z betonu železového bez zvláštních nároků na vliv prostředí tř. C 35/45</t>
  </si>
  <si>
    <t>-1510862703</t>
  </si>
  <si>
    <t>OZ1</t>
  </si>
  <si>
    <t>0,7*0,68*(4,212+1,8*2+2,0+4,5+1,577) "zaklad</t>
  </si>
  <si>
    <t>0,3*2,25*(4,212+1,8*2+2,0+4,5+1,577) "dřík</t>
  </si>
  <si>
    <t>65</t>
  </si>
  <si>
    <t>327351211</t>
  </si>
  <si>
    <t>Bednění opěrných zdí a valů svislých i skloněných, výšky do 20 m zřízení</t>
  </si>
  <si>
    <t>-411103520</t>
  </si>
  <si>
    <t>0,7*2*(4,212+1,8*2+2,0+4,5+1,577)+0,7*0,68*10 "zaklad</t>
  </si>
  <si>
    <t>2,25*2*(4,212+1,8*2+2,0+4,5+1,577)+0,3*2,25*10"dřík</t>
  </si>
  <si>
    <t>66</t>
  </si>
  <si>
    <t>327351221</t>
  </si>
  <si>
    <t>Bednění opěrných zdí a valů svislých i skloněných, výšky do 20 m odstranění</t>
  </si>
  <si>
    <t>1372619501</t>
  </si>
  <si>
    <t>67</t>
  </si>
  <si>
    <t>327361006</t>
  </si>
  <si>
    <t>Výztuž opěrných zdí a valů průměru do 12 mm, z oceli 10 505 (R) nebo BSt 500</t>
  </si>
  <si>
    <t>-556527522</t>
  </si>
  <si>
    <t>0,7*0,68*(4,212+1,8*2+2,0+4,5+1,577)*0,11 "zaklad</t>
  </si>
  <si>
    <t>0,3*2,25*(4,212+1,8*2+2,0+4,5+1,577)*0,15 "dřík</t>
  </si>
  <si>
    <t>68</t>
  </si>
  <si>
    <t>342248312</t>
  </si>
  <si>
    <t>Příčky jednoduché z cihel děrovaných spojených na pero a drážku klasických na maltu MVC, pevnost cihel P10, tl. příčky 115 mm</t>
  </si>
  <si>
    <t>1408908022</t>
  </si>
  <si>
    <t>88,822   "1.PP</t>
  </si>
  <si>
    <t>62,672   "1.NP</t>
  </si>
  <si>
    <t>69</t>
  </si>
  <si>
    <t>342248313</t>
  </si>
  <si>
    <t>Příčky jednoduché z cihel děrovaných spojených na pero a drážku klasických na maltu MVC, pevnost cihel P10, tl. příčky 140 mm</t>
  </si>
  <si>
    <t>809980713</t>
  </si>
  <si>
    <t>191,586     "1.NP</t>
  </si>
  <si>
    <t>70</t>
  </si>
  <si>
    <t>346272116</t>
  </si>
  <si>
    <t>Přizdívky izolační a ochranné z pórobetonových tvárnic o objemové hmotnosti 500 kg/m3, na tenké maltové lože tloušťky přizdívky 200 mm</t>
  </si>
  <si>
    <t>805084185</t>
  </si>
  <si>
    <t>0,7*1,2   "1.06</t>
  </si>
  <si>
    <t>0,9*1,2   "1.09</t>
  </si>
  <si>
    <t>0,9*1,2   "1.13</t>
  </si>
  <si>
    <t>2,235*1,2  "1.10</t>
  </si>
  <si>
    <t>2,235*1,2  "1.11</t>
  </si>
  <si>
    <t>1,2*1,2      "-1.07</t>
  </si>
  <si>
    <t>(3,4+0,9)*1,2   "-1.08</t>
  </si>
  <si>
    <t>Vodorovné konstrukce</t>
  </si>
  <si>
    <t>71</t>
  </si>
  <si>
    <t>411168123</t>
  </si>
  <si>
    <t>Stropy keramické z cihelných stropních vložek a keramobetonových nosníků včetně zmonolitnění konstrukce z betonu C 20/25 a svařované sítě při osové vzdálenosti nosníků 50 cm, z vložek výšky 15 cm , tloušťky stropní konstrukce 21 cm, z nosníků délky přes 3</t>
  </si>
  <si>
    <t>994386819</t>
  </si>
  <si>
    <t>4,22+1,62</t>
  </si>
  <si>
    <t>72</t>
  </si>
  <si>
    <t>411168124</t>
  </si>
  <si>
    <t>Stropy keramické z cihelných stropních vložek a keramobetonových nosníků včetně zmonolitnění konstrukce z betonu C 20/25 a svařované sítě při osové vzdálenosti nosníků 50 cm, z vložek výšky 15 cm , tloušťky stropní konstrukce 21 cm, z nosníků délky přes 4</t>
  </si>
  <si>
    <t>83878614</t>
  </si>
  <si>
    <t>5,9*4</t>
  </si>
  <si>
    <t>73</t>
  </si>
  <si>
    <t>411168223</t>
  </si>
  <si>
    <t>Stropy keramické z cihelných stropních vložek a keramobetonových nosníků včetně zmonolitnění konstrukce z betonu C 20/25 a svařované sítě při osové vzdálenosti nosníků 62,5 cm, z vložek výšky 15 cm , tloušťky stropní konstrukce 21 cm, z nosníků délky přes</t>
  </si>
  <si>
    <t>-1471364496</t>
  </si>
  <si>
    <t>27,984-5,84</t>
  </si>
  <si>
    <t>74</t>
  </si>
  <si>
    <t>411168224</t>
  </si>
  <si>
    <t>-649847260</t>
  </si>
  <si>
    <t>81,18-23,6</t>
  </si>
  <si>
    <t>75</t>
  </si>
  <si>
    <t>411321414</t>
  </si>
  <si>
    <t>Stropy z betonu železového (bez výztuže) stropů deskových, plochých střech, desek balkonových, desek hřibových stropů včetně hlavic hřibových sloupů tř. C 25/30</t>
  </si>
  <si>
    <t>-1335866541</t>
  </si>
  <si>
    <t>3,62*0,16*9,25    "terasa</t>
  </si>
  <si>
    <t>76</t>
  </si>
  <si>
    <t>411351101</t>
  </si>
  <si>
    <t>Bednění stropů, kleneb nebo skořepin bez podpěrné konstrukce stropů deskových, balkonových nebo plošných konzol plné, rovné, popř. s náběhy zřízení</t>
  </si>
  <si>
    <t>313910772</t>
  </si>
  <si>
    <t>(9,25+3,5)*0,16     "svislé bednění</t>
  </si>
  <si>
    <t xml:space="preserve">32,17                         "vodorovné bednění </t>
  </si>
  <si>
    <t>77</t>
  </si>
  <si>
    <t>411351102</t>
  </si>
  <si>
    <t>Bednění stropů, kleneb nebo skořepin bez podpěrné konstrukce stropů deskových, balkonových nebo plošných konzol plné, rovné, popř. s náběhy odstranění</t>
  </si>
  <si>
    <t>1203125327</t>
  </si>
  <si>
    <t>78</t>
  </si>
  <si>
    <t>411354173</t>
  </si>
  <si>
    <t>Podpěrná konstrukce stropů výšky do 4 m se zesílením dna bednění na výměru m2 půdorysu pro zatížení betonovou směsí a výztuží přes 5 do 12 kPa zřízení</t>
  </si>
  <si>
    <t>-1090170446</t>
  </si>
  <si>
    <t>32,33     "terasa</t>
  </si>
  <si>
    <t>79</t>
  </si>
  <si>
    <t>411354174</t>
  </si>
  <si>
    <t>Podpěrná konstrukce stropů výšky do 4 m se zesílením dna bednění na výměru m2 půdorysu pro zatížení betonovou směsí a výztuží přes 5 do 12 kPa odstranění</t>
  </si>
  <si>
    <t>-615456393</t>
  </si>
  <si>
    <t>80</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</si>
  <si>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</si>
  <si>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t>
  </si>
  <si>
    <t>-626601740</t>
  </si>
  <si>
    <t>Poznámka k položce:
Z výkresu D.1.1.14 Výkres výztuže věnců stropu, převzato z výkazu sítí.</t>
  </si>
  <si>
    <t>1,4924</t>
  </si>
  <si>
    <t>81</t>
  </si>
  <si>
    <t>417238312</t>
  </si>
  <si>
    <t>Obezdívka ztužujícího věnce věncovkou pálenou včetně tepelné izolace z pěnového polystyrenu tl. 70 mm jednostranná, výška věnce přes 150 do 210 mm</t>
  </si>
  <si>
    <t>-794404261</t>
  </si>
  <si>
    <t>82</t>
  </si>
  <si>
    <t>417238313</t>
  </si>
  <si>
    <t>Obezdívka ztužujícího věnce věncovkou pálenou včetně tepelné izolace z pěnového polystyrenu tl. 70 mm jednostranná, výška věnce přes 210 do 250 mm</t>
  </si>
  <si>
    <t>1226846334</t>
  </si>
  <si>
    <t>93,63</t>
  </si>
  <si>
    <t>83</t>
  </si>
  <si>
    <t>417321515</t>
  </si>
  <si>
    <t>Ztužující pásy a věnce z betonu železového (bez výztuže) tř. C 25/30</t>
  </si>
  <si>
    <t>-393925192</t>
  </si>
  <si>
    <t>9,335   "1.NP</t>
  </si>
  <si>
    <t>4,651   "1.PP</t>
  </si>
  <si>
    <t>84</t>
  </si>
  <si>
    <t>417351115</t>
  </si>
  <si>
    <t>Bednění bočnic ztužujících pásů a věnců včetně vzpěr zřízení</t>
  </si>
  <si>
    <t>-1081482744</t>
  </si>
  <si>
    <t>59,639  "1.NP</t>
  </si>
  <si>
    <t>24,924  "1.PP</t>
  </si>
  <si>
    <t>85</t>
  </si>
  <si>
    <t>417351116</t>
  </si>
  <si>
    <t>Bednění bočnic ztužujících pásů a věnců včetně vzpěr odstranění</t>
  </si>
  <si>
    <t>-109031199</t>
  </si>
  <si>
    <t>86</t>
  </si>
  <si>
    <t>417361821</t>
  </si>
  <si>
    <t>Výztuž ztužujících pásů a věnců z betonářské oceli 10 505 (R) nebo BSt 500</t>
  </si>
  <si>
    <t>1954565134</t>
  </si>
  <si>
    <t>Poznámka k položce:
Z výkresu D. 1.1.15 a D.1.1.4 Výkres výztuže věnců stropu, převzato z výkazu vázané výztuže. Výztuž je jak pro věnce tak pro ŽB překlady.</t>
  </si>
  <si>
    <t>0,6751   "1.NP</t>
  </si>
  <si>
    <t>0,5598   "1.PP</t>
  </si>
  <si>
    <t>87</t>
  </si>
  <si>
    <t>430321515</t>
  </si>
  <si>
    <t>Schodišťové konstrukce a rampy z betonu železového (bez výztuže) stupně, schodnice, ramena, podesty s nosníky tř. C 20/25</t>
  </si>
  <si>
    <t>1657955703</t>
  </si>
  <si>
    <t>4,42*0,2*2 "podschodnice - postranní zdi</t>
  </si>
  <si>
    <t>0,6*0,68*(0,4+3,176+0,4+4,069)+0,8*0,4*2,025*2 "zaklady</t>
  </si>
  <si>
    <t>0,3*1,625+0,312*1,625 "podstupnicové desky</t>
  </si>
  <si>
    <t>0,18*1,502*1,93 "mezipodesta</t>
  </si>
  <si>
    <t>88</t>
  </si>
  <si>
    <t>430361821</t>
  </si>
  <si>
    <t>Výztuž schodišťových konstrukcí a ramp stupňů, schodnic, ramen, podest s nosníky z betonářské oceli 10 505 (R) nebo BSt 500</t>
  </si>
  <si>
    <t>1375902890</t>
  </si>
  <si>
    <t>6,220*0,1</t>
  </si>
  <si>
    <t>89</t>
  </si>
  <si>
    <t>430362021</t>
  </si>
  <si>
    <t>Výztuž schodišťových konstrukcí a ramp stupňů, schodnic, ramen, podest s nosníky ze svařovaných sítí z drátů typu KARI</t>
  </si>
  <si>
    <t>-1914276978</t>
  </si>
  <si>
    <t>0,114 "2ks</t>
  </si>
  <si>
    <t>90</t>
  </si>
  <si>
    <t>431351121</t>
  </si>
  <si>
    <t>Bednění podest, podstupňových desek a ramp včetně podpěrné konstrukce výšky do 4 m půdorysně přímočarých zřízení</t>
  </si>
  <si>
    <t>-1130438028</t>
  </si>
  <si>
    <t>4,42*4 "podschodnice - postranní zdi</t>
  </si>
  <si>
    <t>2*0,68*(0,4+3,176+0,4+4,069)*2+0,8*2*2,025*2 "zaklady</t>
  </si>
  <si>
    <t>3,146*1,625+3,488*1,625 "podstupnicové desky</t>
  </si>
  <si>
    <t>1,502*1,93 "mezipodesta</t>
  </si>
  <si>
    <t>91</t>
  </si>
  <si>
    <t>431351122</t>
  </si>
  <si>
    <t>Bednění podest, podstupňových desek a ramp včetně podpěrné konstrukce výšky do 4 m půdorysně přímočarých odstranění</t>
  </si>
  <si>
    <t>-932656194</t>
  </si>
  <si>
    <t>92</t>
  </si>
  <si>
    <t>431351128</t>
  </si>
  <si>
    <t>Bednění podest, podstupňových desek a ramp včetně podpěrné konstrukce Příplatek k cenám za podpěrnou konstrukci o výšce přes 4 do 6 m zřízení</t>
  </si>
  <si>
    <t>1838318025</t>
  </si>
  <si>
    <t>93</t>
  </si>
  <si>
    <t>431351129</t>
  </si>
  <si>
    <t>Bednění podest, podstupňových desek a ramp včetně podpěrné konstrukce Příplatek k cenám za podpěrnou konstrukci o výšce přes 4 do 6 m odstranění</t>
  </si>
  <si>
    <t>1674641474</t>
  </si>
  <si>
    <t>94</t>
  </si>
  <si>
    <t>434121425</t>
  </si>
  <si>
    <t>Osazování schodišťových stupňů železobetonových s vyspárováním styčných spár, s provizorním dřevěným zábradlím a dočasným zakrytím stupnic prkny na desku, stupňů broušených nebo leštěných</t>
  </si>
  <si>
    <t>-1436799506</t>
  </si>
  <si>
    <t>1,5*23</t>
  </si>
  <si>
    <t>95</t>
  </si>
  <si>
    <t>593737940</t>
  </si>
  <si>
    <t xml:space="preserve">stupeň podestový betonový dl.118 cm </t>
  </si>
  <si>
    <t>-510378436</t>
  </si>
  <si>
    <t xml:space="preserve">stupeň podestový betonový dl.150 cm </t>
  </si>
  <si>
    <t>96</t>
  </si>
  <si>
    <t>593737920</t>
  </si>
  <si>
    <t xml:space="preserve">stupeň schodišťový betonový univerzální dl.118 cm </t>
  </si>
  <si>
    <t>849908215</t>
  </si>
  <si>
    <t xml:space="preserve">stupeň schodišťový betonový univerzální dl.150 cm </t>
  </si>
  <si>
    <t>Komunikace pozemní</t>
  </si>
  <si>
    <t>97</t>
  </si>
  <si>
    <t>564861111</t>
  </si>
  <si>
    <t>Podklad ze štěrkodrti ŠD s rozprostřením a zhutněním, po zhutnění tl. 200 mm</t>
  </si>
  <si>
    <t>1415951426</t>
  </si>
  <si>
    <t>98</t>
  </si>
  <si>
    <t>596212210</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</si>
  <si>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do</t>
  </si>
  <si>
    <t>-1819164874</t>
  </si>
  <si>
    <t>99</t>
  </si>
  <si>
    <t>592450000</t>
  </si>
  <si>
    <t>dlažba zámková profilová pro komunikace 20x16,5x8 cm červená</t>
  </si>
  <si>
    <t>1475612075</t>
  </si>
  <si>
    <t>Poznámka k položce:
spotřeba: 36 kus/m2</t>
  </si>
  <si>
    <t>Úpravy povrchů, podlahy a osazování výplní</t>
  </si>
  <si>
    <t>100</t>
  </si>
  <si>
    <t>622272031</t>
  </si>
  <si>
    <t>Montáž zavěšené odvětrávané fasády na ocelové nosné konstrukci z fasádních desek na jednosměrné nosné konstrukci opláštění připevněné mechanickým viditelným spojem, (nýty) stěn 100 mm s vložením tepelné izolace, tloušťky</t>
  </si>
  <si>
    <t>-1878193195</t>
  </si>
  <si>
    <t>42,76    "fasáda výtahu</t>
  </si>
  <si>
    <t>101</t>
  </si>
  <si>
    <t>622 -R01</t>
  </si>
  <si>
    <t xml:space="preserve">Fasádní krytina z předlakovaných plechových kazet, mez kluzu 180 n/m2. tl. 1 mm. Fluorokarbonový povlak 25 µm, antracitová barva. Horizontální spára mezi kazetami 15mm </t>
  </si>
  <si>
    <t>871170141</t>
  </si>
  <si>
    <t>42,76*1,1 "Přepočtené koeficientem množství</t>
  </si>
  <si>
    <t>102</t>
  </si>
  <si>
    <t>637211122</t>
  </si>
  <si>
    <t>Okapový chodník z dlaždic betonových se zalitím spár cementovou maltou do písku, tl. dlaždic 60 mm</t>
  </si>
  <si>
    <t>26439725</t>
  </si>
  <si>
    <t>9,0*0,5</t>
  </si>
  <si>
    <t>Úprava povrchů vnitřních</t>
  </si>
  <si>
    <t>103</t>
  </si>
  <si>
    <t>611131121</t>
  </si>
  <si>
    <t>Podkladní a spojovací vrstva vnitřních omítaných ploch penetrace akrylát-silikonová nanášená ručně stropů</t>
  </si>
  <si>
    <t>-904742668</t>
  </si>
  <si>
    <t>277   "1.NP stropy</t>
  </si>
  <si>
    <t>104</t>
  </si>
  <si>
    <t>611321141</t>
  </si>
  <si>
    <t>Omítka vápenocementová vnitřních ploch nanášená ručně dvouvrstvá, tloušťky jádrové omítky do 10 mm a tloušťky štuku do 3 mm štuková vodorovných konstrukcí stropů rovných</t>
  </si>
  <si>
    <t>-685599492</t>
  </si>
  <si>
    <t>106,76    "1.PP</t>
  </si>
  <si>
    <t>335</t>
  </si>
  <si>
    <t>611323111</t>
  </si>
  <si>
    <t>Vápenocementová omítka hladkých vnitřních stropů rovných tloušťky do 5 mm nanášená ručně</t>
  </si>
  <si>
    <t>-650847645</t>
  </si>
  <si>
    <t>Omítka vápenocementová vnitřních ploch hladkých nanášená ručně jednovrstvá hladká, na neomítnutý bezesparý podklad, tloušťky do 5 mm stropů rovných</t>
  </si>
  <si>
    <t xml:space="preserve">Poznámka k souboru cen:
1. Ceny jsou určeny pro ocenění omítek přesného zdění z pórobetonových tvárnic nebo pálených cihel, cementoštěpkových desek, hladkých betonových ploch, apod.
2. V cenách nejsou započteny náklady na:
a) podkladní a spojovací vrstvy; tyto se oceňují cenami souboru cen 61.13 této části katalogu,
b) výztužnou tkaninu; tyto se oceňují cenami 61. 14-2002 této části katalogu,
c) nadměrné kropení vodou u pórobetonových konstrukcí; tyto se oceňují cenami příplatku 629 99-9001 této části katalogu.
</t>
  </si>
  <si>
    <t>277   "1.NP stropy - sádrovláknité podhledy</t>
  </si>
  <si>
    <t>106</t>
  </si>
  <si>
    <t>612321141</t>
  </si>
  <si>
    <t>Omítka vápenocementová vnitřních ploch nanášená ručně dvouvrstvá, tloušťky jádrové omítky do 10 mm a tloušťky štuku do 3 mm štuková svislých konstrukcí stěn</t>
  </si>
  <si>
    <t>523874441</t>
  </si>
  <si>
    <t>865,035    "1.NP</t>
  </si>
  <si>
    <t>332,3451  "1.PP</t>
  </si>
  <si>
    <t>Úprava povrchů vnějších</t>
  </si>
  <si>
    <t>107</t>
  </si>
  <si>
    <t>621131301</t>
  </si>
  <si>
    <t>Podkladní a spojovací vrstva vnějších omítaných ploch cementový postřik nanášený strojně celoplošně podhledů</t>
  </si>
  <si>
    <t>1018457232</t>
  </si>
  <si>
    <t>9,25*3,5    "terasa</t>
  </si>
  <si>
    <t>108</t>
  </si>
  <si>
    <t>621142001</t>
  </si>
  <si>
    <t>Potažení vnějších ploch pletivem v ploše nebo pruzích, na plném podkladu sklovláknitým vtlačením do tmelu podhledů</t>
  </si>
  <si>
    <t>-1998734967</t>
  </si>
  <si>
    <t>109</t>
  </si>
  <si>
    <t>621521021</t>
  </si>
  <si>
    <t>Omítka tenkovrstvá silikátová vnějších ploch probarvená, včetně penetrace podkladu zrnitá, tloušťky 2,0 mm podhledů</t>
  </si>
  <si>
    <t>-1394953071</t>
  </si>
  <si>
    <t>2,5*0,98    "zastřešení nad vstupem 1.NP</t>
  </si>
  <si>
    <t>110</t>
  </si>
  <si>
    <t>621811002</t>
  </si>
  <si>
    <t>Omítka tepelně izolační vnějších ploch podhledů prováděná ručně v 1 vrstvě, tloušťky přes 20 do 30 mm</t>
  </si>
  <si>
    <t>-403706530</t>
  </si>
  <si>
    <t>111</t>
  </si>
  <si>
    <t>622131301</t>
  </si>
  <si>
    <t>Podkladní a spojovací vrstva vnějších omítaných ploch cementový postřik nanášený strojně celoplošně stěn</t>
  </si>
  <si>
    <t>-593875092</t>
  </si>
  <si>
    <t>469,765</t>
  </si>
  <si>
    <t>112</t>
  </si>
  <si>
    <t>622142001</t>
  </si>
  <si>
    <t>Potažení vnějších ploch pletivem v ploše nebo pruzích, na plném podkladu sklovláknitým vtlačením do tmelu stěn</t>
  </si>
  <si>
    <t>-1543986245</t>
  </si>
  <si>
    <t>113</t>
  </si>
  <si>
    <t>622381021</t>
  </si>
  <si>
    <t>Omítka tenkovrstvá minerální vnějších ploch probarvená, včetně penetrace podkladu zrnitá, tloušťky 2,0 mm stěn</t>
  </si>
  <si>
    <t>-1029018287</t>
  </si>
  <si>
    <t>sokl</t>
  </si>
  <si>
    <t>47,0635</t>
  </si>
  <si>
    <t>114</t>
  </si>
  <si>
    <t>622521021</t>
  </si>
  <si>
    <t>Omítka tenkovrstvá silikátová vnějších ploch probarvená, včetně penetrace podkladu zrnitá, tloušťky 2,0 mm stěn</t>
  </si>
  <si>
    <t>-1288671659</t>
  </si>
  <si>
    <t>422,7</t>
  </si>
  <si>
    <t>115</t>
  </si>
  <si>
    <t>622811002</t>
  </si>
  <si>
    <t>Omítka tepelně izolační vnějších ploch stěn prováděná ručně v 1 vrstvě, tloušťky přes 20 do 30 mm</t>
  </si>
  <si>
    <t>-335254505</t>
  </si>
  <si>
    <t>Podlahy a podlahové konstrukce</t>
  </si>
  <si>
    <t>116</t>
  </si>
  <si>
    <t>631-R01</t>
  </si>
  <si>
    <t xml:space="preserve">Betonová mazanina CT-C25-F5 tl. přes 50 do 80 mm </t>
  </si>
  <si>
    <t>-1474139230</t>
  </si>
  <si>
    <t>(P1+P3)*0,065</t>
  </si>
  <si>
    <t>P2*0,075</t>
  </si>
  <si>
    <t>117</t>
  </si>
  <si>
    <t>631-R02</t>
  </si>
  <si>
    <t xml:space="preserve">Betonová mazanina CT-C25-F5 tl. přes 120 do 240 mm </t>
  </si>
  <si>
    <t>-1691929350</t>
  </si>
  <si>
    <t>(P5+P6)*0,129</t>
  </si>
  <si>
    <t>P4*0,139</t>
  </si>
  <si>
    <t>118</t>
  </si>
  <si>
    <t>631319171</t>
  </si>
  <si>
    <t>Příplatek k cenám mazanin za stržení povrchu spodní vrstvy mazaniny latí před vložením výztuže nebo pletiva pro tl. obou vrstev mazaniny přes 50 do 80 mm</t>
  </si>
  <si>
    <t>-404512265</t>
  </si>
  <si>
    <t>P8*0,046</t>
  </si>
  <si>
    <t>119</t>
  </si>
  <si>
    <t>631351111</t>
  </si>
  <si>
    <t>Bednění v podlahách otvorů a prostupů zřízení</t>
  </si>
  <si>
    <t>1491790304</t>
  </si>
  <si>
    <t>8*0,15*3,14</t>
  </si>
  <si>
    <t>4*0,1*3,14</t>
  </si>
  <si>
    <t>120</t>
  </si>
  <si>
    <t>631351112</t>
  </si>
  <si>
    <t>Bednění v podlahách otvorů a prostupů odstranění</t>
  </si>
  <si>
    <t>-1031773754</t>
  </si>
  <si>
    <t>121</t>
  </si>
  <si>
    <t>631362021</t>
  </si>
  <si>
    <t>Výztuž mazanin ze svařovaných sítí z drátů typu KARI</t>
  </si>
  <si>
    <t>540025657</t>
  </si>
  <si>
    <t>122</t>
  </si>
  <si>
    <t>632453351</t>
  </si>
  <si>
    <t>Potěr betonový samonivelační litý tl. přes 40 mm do 50 mm tř. C 25/30</t>
  </si>
  <si>
    <t>-1403969360</t>
  </si>
  <si>
    <t>123</t>
  </si>
  <si>
    <t>632481213</t>
  </si>
  <si>
    <t>Separační vrstva k oddělení podlahových vrstev z polyetylénové fólie</t>
  </si>
  <si>
    <t>-1534275902</t>
  </si>
  <si>
    <t>P1+P2+P3   " pod EPS 200</t>
  </si>
  <si>
    <t>P1+P2+P3+P7+P8  "pod asf. hydroizolační pásy</t>
  </si>
  <si>
    <t>124</t>
  </si>
  <si>
    <t>635111311</t>
  </si>
  <si>
    <t>Násyp ze štěrkopísku, písku nebo kameniva pod podlahy pod plovoucí nebo tepelně izolační vrstvy podlah o tl. do 20 mm (lože) z písku prosátého</t>
  </si>
  <si>
    <t>1296470278</t>
  </si>
  <si>
    <t>P1+P2+P3</t>
  </si>
  <si>
    <t>Osazování výplní otvorů</t>
  </si>
  <si>
    <t>125</t>
  </si>
  <si>
    <t>642946112</t>
  </si>
  <si>
    <t>Osazení stavebního pouzdra posuvných dveří do zděné příčky s jednou kapsou pro jedno dveřní křídlo průchozí šířky přes 800 do 1200 mm</t>
  </si>
  <si>
    <t>-1913649967</t>
  </si>
  <si>
    <t>126</t>
  </si>
  <si>
    <t>553316130</t>
  </si>
  <si>
    <t>pouzdro stavební posuvných dveří  jednopouzdrové 900 mm - standartní rozměr</t>
  </si>
  <si>
    <t>-690766923</t>
  </si>
  <si>
    <t>321</t>
  </si>
  <si>
    <t>642942111</t>
  </si>
  <si>
    <t>Osazování zárubní nebo rámů dveřních kovových do 2,5 m2 na MC</t>
  </si>
  <si>
    <t>141145878</t>
  </si>
  <si>
    <t>Osazování zárubní nebo rámů kovových dveřních lisovaných nebo z úhelníků bez dveřních křídel, na cementovou maltu, plochy otvoru do 2,5 m2</t>
  </si>
  <si>
    <t xml:space="preserve">Poznámka k souboru cen:
1. Ceny lze použít i pro osazování zárubní a rámů do stěn z prefadílců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které se oceňují ve specifikaci.
</t>
  </si>
  <si>
    <t>322</t>
  </si>
  <si>
    <t>55331145</t>
  </si>
  <si>
    <t>zárubeň ocelová pro běžné zdění hranatý profil 145 900 L/P</t>
  </si>
  <si>
    <t>1885540184</t>
  </si>
  <si>
    <t>323</t>
  </si>
  <si>
    <t>55331141</t>
  </si>
  <si>
    <t>zárubeň ocelová pro běžné zdění hranatý profil 145 700 L/P</t>
  </si>
  <si>
    <t>1118266118</t>
  </si>
  <si>
    <t>324</t>
  </si>
  <si>
    <t>55331147</t>
  </si>
  <si>
    <t>zárubeň ocelová pro běžné zdění hranatý profil 145 1100 L/P</t>
  </si>
  <si>
    <t>522817646</t>
  </si>
  <si>
    <t>325</t>
  </si>
  <si>
    <t>5533114R</t>
  </si>
  <si>
    <t>61041073</t>
  </si>
  <si>
    <t>zárubeň ocelová pro běžné zdění hranatý profil 145 1000 L/P</t>
  </si>
  <si>
    <t>Ostatní konstrukce a práce, bourání</t>
  </si>
  <si>
    <t>127</t>
  </si>
  <si>
    <t>916231213</t>
  </si>
  <si>
    <t>Osazení chodníkového obrubníku betonového se zřízením lože, s vyplněním a zatřením spár cementovou maltou stojatého s boční opěrou z betonu prostého tř. C 12/15, do lože z betonu prostého téže značky</t>
  </si>
  <si>
    <t>891747718</t>
  </si>
  <si>
    <t>6,101+24,39+7,847+2,0+8,685+2,0*3,14/2+9,485+3,14*1,0/4+10,938</t>
  </si>
  <si>
    <t>128</t>
  </si>
  <si>
    <t>592174140</t>
  </si>
  <si>
    <t>obrubník betonový chodníkový vibrolisovaný 50x10x25 cm</t>
  </si>
  <si>
    <t>-1102455284</t>
  </si>
  <si>
    <t>129</t>
  </si>
  <si>
    <t>941111121</t>
  </si>
  <si>
    <t>Montáž lešení řadového trubkového lehkého s podlahami zatížení do 200 kg/m2 š do 1,2 m v do 10 m</t>
  </si>
  <si>
    <t>1881594253</t>
  </si>
  <si>
    <t>Montáž lešení řadového trubkového lehkého pracovního s podlahami s provozním zatížením tř. 3 do 200 kg/m2 šířky tř. W09 přes 0,9 do 1,2 m, výšky do 10 m</t>
  </si>
  <si>
    <t>(24,85+0,9*2)*4,5</t>
  </si>
  <si>
    <t>21,35*4,5+9,75*4,5/2</t>
  </si>
  <si>
    <t>10,25*4,5</t>
  </si>
  <si>
    <t>(21,35+0,9*2+11,1+0,9*2)*7</t>
  </si>
  <si>
    <t>9,75*4,5/2</t>
  </si>
  <si>
    <t>130</t>
  </si>
  <si>
    <t>941111221</t>
  </si>
  <si>
    <t>Příplatek k lešení řadovému trubkovému lehkému s podlahami š 1,2 m v 10 m za první a ZKD den použití</t>
  </si>
  <si>
    <t>-1520467954</t>
  </si>
  <si>
    <t>Montáž lešení řadového trubkového lehkého pracovního s podlahami s provozním zatížením tř. 3 do 200 kg/m2 Příplatek za první a každý další den použití lešení k ceně -1121</t>
  </si>
  <si>
    <t>558,351*90 'Přepočtené koeficientem množství</t>
  </si>
  <si>
    <t>131</t>
  </si>
  <si>
    <t>941111821</t>
  </si>
  <si>
    <t>Demontáž lešení řadového trubkového lehkého s podlahami zatížení do 200 kg/m2 š do 1,2 m v do 10 m</t>
  </si>
  <si>
    <t>855942480</t>
  </si>
  <si>
    <t>Demontáž lešení řadového trubkového lehkého pracovního s podlahami s provozním zatížením tř. 3 do 200 kg/m2 šířky tř. W09 přes 0,9 do 1,2 m, výšky do 10 m</t>
  </si>
  <si>
    <t>132</t>
  </si>
  <si>
    <t>949101111</t>
  </si>
  <si>
    <t>Lešení pomocné pro objekty pozemních staveb s lešeňovou podlahou v do 1,9 m zatížení do 150 kg/m2</t>
  </si>
  <si>
    <t>-486065689</t>
  </si>
  <si>
    <t>Lešení pomocné pracovní pro objekty pozemních staveb pro zatížení do 150 kg/m2, o výšce lešeňové podlahy do 1,9 m</t>
  </si>
  <si>
    <t>podlahové plochy</t>
  </si>
  <si>
    <t>420</t>
  </si>
  <si>
    <t>133</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</si>
  <si>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</si>
  <si>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t>
  </si>
  <si>
    <t>1955799167</t>
  </si>
  <si>
    <t>133,143  "1.PP</t>
  </si>
  <si>
    <t>340,85    "1.NP</t>
  </si>
  <si>
    <t>134</t>
  </si>
  <si>
    <t>953961213</t>
  </si>
  <si>
    <t>Kotvy chemické s vyvrtáním otvoru do betonu, železobetonu nebo tvrdého kamene chemická patrona, velikost M 12, hloubka 110 mm</t>
  </si>
  <si>
    <t>-1940010917</t>
  </si>
  <si>
    <t>135</t>
  </si>
  <si>
    <t>953965121</t>
  </si>
  <si>
    <t>Kotvy chemické s vyvrtáním otvoru kotevní šrouby pro chemické kotvy, velikost M 12, délka 160 mm</t>
  </si>
  <si>
    <t>-1941678898</t>
  </si>
  <si>
    <t>998</t>
  </si>
  <si>
    <t>Přesun hmot</t>
  </si>
  <si>
    <t>136</t>
  </si>
  <si>
    <t>998011001</t>
  </si>
  <si>
    <t>Přesun hmot pro budovy občanské výstavby, bydlení, výrobu a služby s nosnou svislou konstrukcí zděnou z cihel, tvárnic nebo kamene vodorovná dopravní vzdálenost do 100 m pro budovy výšky do 6 m</t>
  </si>
  <si>
    <t>1788538928</t>
  </si>
  <si>
    <t>PSV</t>
  </si>
  <si>
    <t>Práce a dodávky PSV</t>
  </si>
  <si>
    <t>711</t>
  </si>
  <si>
    <t>Izolace proti vodě, vlhkosti a plynům</t>
  </si>
  <si>
    <t>137</t>
  </si>
  <si>
    <t>711111002</t>
  </si>
  <si>
    <t>Provedení izolace proti zemní vlhkosti natěradly a tmely za studena na ploše vodorovné V nátěrem lakem asfaltovým</t>
  </si>
  <si>
    <t>1531977488</t>
  </si>
  <si>
    <t>(P1+P2+P3+P4+P5+P6)*3</t>
  </si>
  <si>
    <t>138</t>
  </si>
  <si>
    <t>111631500</t>
  </si>
  <si>
    <t>lak asfaltový penetrační (MJ t) bal 9 kg</t>
  </si>
  <si>
    <t>-122668348</t>
  </si>
  <si>
    <t>(P1+P2+P3+P4+P5+P6)+46,55*0,0003</t>
  </si>
  <si>
    <t>383,134*0,0003 "Přepočtené koeficientem množství</t>
  </si>
  <si>
    <t>139</t>
  </si>
  <si>
    <t>111631520</t>
  </si>
  <si>
    <t>lak asfaltový izolační</t>
  </si>
  <si>
    <t>533177432</t>
  </si>
  <si>
    <t>Poznámka k položce:
Spotřeba: 0,3-0,5 kg/m2. Pro vytvoření hydroizolační vrstvy, na napenetrovaný podklad jsou nutné nejméně 3 nátěry. Není vhodný na šikmé střechy a tam, kde je předpoklad vysokých teplot.</t>
  </si>
  <si>
    <t>(P1+P2+P3+P4+P5+P6)*2+46,55*0,00035*2</t>
  </si>
  <si>
    <t>766,273*0,00035 "Přepočtené koeficientem množství</t>
  </si>
  <si>
    <t>140</t>
  </si>
  <si>
    <t>711111051</t>
  </si>
  <si>
    <t>Provedení izolace proti zemní vlhkosti natěradly a tmely za studena na ploše vodorovné V dvojnásobným nátěrem tekutou elastickou hydroizolací</t>
  </si>
  <si>
    <t>-1870474900</t>
  </si>
  <si>
    <t>141</t>
  </si>
  <si>
    <t>590303010</t>
  </si>
  <si>
    <t>tekutá hydroizolace (á 5kg)</t>
  </si>
  <si>
    <t>kg</t>
  </si>
  <si>
    <t>-644898570</t>
  </si>
  <si>
    <t>46*1,5 "Přepočtené koeficientem množství</t>
  </si>
  <si>
    <t>142</t>
  </si>
  <si>
    <t>711112001</t>
  </si>
  <si>
    <t>Provedení izolace proti zemní vlhkosti natěradly a tmely za studena na ploše svislé S nátěrem penetračním</t>
  </si>
  <si>
    <t>1636439601</t>
  </si>
  <si>
    <t>0,68*(4,212+1,8*2+2,0+4,5+1,577) "zaklad</t>
  </si>
  <si>
    <t>2,25*(4,212+1,8*2+2,0+4,5+1,577) "dřík</t>
  </si>
  <si>
    <t>143</t>
  </si>
  <si>
    <t>711112002</t>
  </si>
  <si>
    <t>Provedení izolace proti zemní vlhkosti natěradly a tmely za studena na ploše svislé S nátěrem lakem asfaltovým</t>
  </si>
  <si>
    <t>-357994589</t>
  </si>
  <si>
    <t>144</t>
  </si>
  <si>
    <t>628322800</t>
  </si>
  <si>
    <t>pás těžký asfaltovaný V60 S35</t>
  </si>
  <si>
    <t>-402553518</t>
  </si>
  <si>
    <t>46,555*1,25</t>
  </si>
  <si>
    <t>145</t>
  </si>
  <si>
    <t>711112051</t>
  </si>
  <si>
    <t>Provedení izolace proti zemní vlhkosti natěradly a tmely za studena na ploše svislé S dvojnásobným nátěrem tekutou elastickou hydroizolací</t>
  </si>
  <si>
    <t>-816128528</t>
  </si>
  <si>
    <t>53,5*0,3  "sokly v koupelnách</t>
  </si>
  <si>
    <t>(1+1+2,44+1,43*2+1,5+0,8+1,8+2,45)*1,7    "okolo sprchových koutů a van 1.NP</t>
  </si>
  <si>
    <t>(1,4+1,4)*2       "okolo sprchových koutů a van 1.PP</t>
  </si>
  <si>
    <t>146</t>
  </si>
  <si>
    <t>2066077929</t>
  </si>
  <si>
    <t>45,195*1,65 "Přepočtené koeficientem množství</t>
  </si>
  <si>
    <t>147</t>
  </si>
  <si>
    <t>711141559</t>
  </si>
  <si>
    <t>Provedení izolace proti zemní vlhkosti pásy přitavením NAIP na ploše vodorovné V</t>
  </si>
  <si>
    <t>-1256125570</t>
  </si>
  <si>
    <t xml:space="preserve">367,635 </t>
  </si>
  <si>
    <t>148</t>
  </si>
  <si>
    <t>628560000</t>
  </si>
  <si>
    <t>pás asfaltovaný modifikovaný nosná vložka hliníková folie oboustraná mikrotenová folie</t>
  </si>
  <si>
    <t>1127045471</t>
  </si>
  <si>
    <t>367,635*1,15 "Přepočtené koeficientem množství</t>
  </si>
  <si>
    <t>149</t>
  </si>
  <si>
    <t>711142559</t>
  </si>
  <si>
    <t>Provedení izolace proti zemní vlhkosti pásy přitavením NAIP na ploše svislé S</t>
  </si>
  <si>
    <t>-1144032531</t>
  </si>
  <si>
    <t>391,536</t>
  </si>
  <si>
    <t>150</t>
  </si>
  <si>
    <t>675120075</t>
  </si>
  <si>
    <t>391,536*1,25 "Přepočtené koeficientem množství</t>
  </si>
  <si>
    <t>151</t>
  </si>
  <si>
    <t>711161341</t>
  </si>
  <si>
    <t>Izolace proti zemní vlhkosti nopovými foliemi podlah tloušťky 0,6 mm, šířky 2,0 m</t>
  </si>
  <si>
    <t>-1067145467</t>
  </si>
  <si>
    <t>152</t>
  </si>
  <si>
    <t>998711101</t>
  </si>
  <si>
    <t>Přesun hmot pro izolace proti vodě, vlhkosti a plynům stanovený z hmotnosti přesunovaného materiálu vodorovná dopravní vzdálenost do 50 m v objektech výšky do 6 m</t>
  </si>
  <si>
    <t>-2119735127</t>
  </si>
  <si>
    <t>712</t>
  </si>
  <si>
    <t>Povlakové krytiny</t>
  </si>
  <si>
    <t>153</t>
  </si>
  <si>
    <t>712331101</t>
  </si>
  <si>
    <t>Provedení povlakové krytiny střech plochých do 10 st. pásy na sucho AIP nebo NAIP</t>
  </si>
  <si>
    <t>1986876498</t>
  </si>
  <si>
    <t>131,27     "pultová střecha nad hlavním objektem</t>
  </si>
  <si>
    <t>5,9            "pultová střecha nad výtahem S4</t>
  </si>
  <si>
    <t>154</t>
  </si>
  <si>
    <t>628111200</t>
  </si>
  <si>
    <t>pás asfaltovaný A330 H</t>
  </si>
  <si>
    <t>-69269562</t>
  </si>
  <si>
    <t>137,17*1,15 "Přepočtené koeficientem množství</t>
  </si>
  <si>
    <t>155</t>
  </si>
  <si>
    <t>712331111</t>
  </si>
  <si>
    <t>Provedení povlakové krytiny střech plochých do 10 st. pásy na sucho podkladní samolepící asfaltový pás</t>
  </si>
  <si>
    <t>265794503</t>
  </si>
  <si>
    <t>42,76      "S5</t>
  </si>
  <si>
    <t>5,9           "S4</t>
  </si>
  <si>
    <t>335          "S1</t>
  </si>
  <si>
    <t>327</t>
  </si>
  <si>
    <t>62866281</t>
  </si>
  <si>
    <t>pás asfaltový modifikovaný za studena samolepící tl. 3 mm na bednění</t>
  </si>
  <si>
    <t>-2122719499</t>
  </si>
  <si>
    <t>383,66*1,15 'Přepočtené koeficientem množství</t>
  </si>
  <si>
    <t>157</t>
  </si>
  <si>
    <t>712631101</t>
  </si>
  <si>
    <t>Provedení povlakové krytiny střech šikmých přes 30 st. pásy na sucho na dřevěném podkladě s lištami AIP nebo NAIP</t>
  </si>
  <si>
    <t>567484239</t>
  </si>
  <si>
    <t>289   " sedlová střecha nad hlavním objektem</t>
  </si>
  <si>
    <t>158</t>
  </si>
  <si>
    <t>-1647809416</t>
  </si>
  <si>
    <t>289*1,15 "Přepočtené koeficientem množství</t>
  </si>
  <si>
    <t>159</t>
  </si>
  <si>
    <t>998712101</t>
  </si>
  <si>
    <t>Přesun hmot pro povlakové krytiny stanovený z hmotnosti přesunovaného materiálu vodorovná dopravní vzdálenost do 50 m v objektech výšky do 6 m</t>
  </si>
  <si>
    <t>-1867660567</t>
  </si>
  <si>
    <t>713</t>
  </si>
  <si>
    <t>Izolace tepelné</t>
  </si>
  <si>
    <t>160</t>
  </si>
  <si>
    <t>713114412</t>
  </si>
  <si>
    <t>Tepelná foukaná izolace vodorovných konstrukcí z minerálních vláken nižší objemové hmotnosti otevřená volně foukaná, tloušťky vrstvy přes 150 do 250 mm (48 kg/m3)</t>
  </si>
  <si>
    <t>-389937567</t>
  </si>
  <si>
    <t>335*0,24</t>
  </si>
  <si>
    <t>161</t>
  </si>
  <si>
    <t>713121111</t>
  </si>
  <si>
    <t>Montáž tepelné izolace podlah rohožemi, pásy, deskami, dílci, bloky (izolační materiál ve specifikaci) kladenými volně jednovrstvá</t>
  </si>
  <si>
    <t>1865258276</t>
  </si>
  <si>
    <t>P1+P2+P3  "PIR desky</t>
  </si>
  <si>
    <t>"P1+P2+P3+P4+P5+P6 "EPS pro podlahové vytápění - viz rozpočet vytápění</t>
  </si>
  <si>
    <t>163</t>
  </si>
  <si>
    <t>283765260</t>
  </si>
  <si>
    <t>deska izolační s oboustranným rounem s rastrem 1250 x 625 x 60 mm</t>
  </si>
  <si>
    <t>-1726369737</t>
  </si>
  <si>
    <t>Poznámka k položce:
Tepelný odpor Rmat (m2 K/W)=2,07</t>
  </si>
  <si>
    <t>164</t>
  </si>
  <si>
    <t>713131141</t>
  </si>
  <si>
    <t>Montáž tepelné izolace stěn rohožemi, pásy, deskami, dílci, bloky (izolační materiál ve specifikaci) lepením celoplošně</t>
  </si>
  <si>
    <t>2079815853</t>
  </si>
  <si>
    <t>239,8515  "hlavní objekt- izolace pod terénem a do výšky soklu</t>
  </si>
  <si>
    <t>18,3   "S5 výtah</t>
  </si>
  <si>
    <t>165</t>
  </si>
  <si>
    <t>283763520</t>
  </si>
  <si>
    <t>deska fasádní polystyrénová pro tepelné izolace spodní stavby 1250 x 600 x 50 mm</t>
  </si>
  <si>
    <t>-388070350</t>
  </si>
  <si>
    <t>157,6575</t>
  </si>
  <si>
    <t>166</t>
  </si>
  <si>
    <t>283763540</t>
  </si>
  <si>
    <t>deska fasádní polystyrénová pro tepelné izolace spodní stavby 1250 x 600 x 100 mm</t>
  </si>
  <si>
    <t>1532956816</t>
  </si>
  <si>
    <t>31,159</t>
  </si>
  <si>
    <t>167</t>
  </si>
  <si>
    <t>283760440</t>
  </si>
  <si>
    <t>deska fasádní polystyrénová grafitová, lambda=0,032 W/mK, 1000 x 500 x 160 mm</t>
  </si>
  <si>
    <t>1815875105</t>
  </si>
  <si>
    <t>168</t>
  </si>
  <si>
    <t>283760580</t>
  </si>
  <si>
    <t>deska fasádní polystyrénová grafitová, lambda=0,032 W/mK, 1000 x 500 x 300 mm</t>
  </si>
  <si>
    <t>721476536</t>
  </si>
  <si>
    <t>328</t>
  </si>
  <si>
    <t>713151131</t>
  </si>
  <si>
    <t>Montáž izolace tepelné střech šikmých kladené volně nad krokve rohoží, pásů, desek sklonu do 30°</t>
  </si>
  <si>
    <t>-2000164930</t>
  </si>
  <si>
    <t>Montáž tepelné izolace střech šikmých rohožemi, pásy, deskami (izolační materiál ve specifikaci) kladenými volně nad krokve, sklonu střechy do 30°</t>
  </si>
  <si>
    <t xml:space="preserve">Poznámka k souboru cen:
1. V cenách -1141 až -1147 nejsou započteny náklady na podkladní rošt a olištování zdí; tyto se oceňují pro kovový rošt cenami souboru 763 12-16 katalogu 763 - Konstrukce suché výstavby nebo pro dřevěný rošt cenami souboru 766 41-72 katalogu 766 – Konstrukce truhlářské.
2. V cenách -1211 až -1218 nejsou započteny náklady na osazení latí pokud rozteč krokví je větší než 1000 mm; tyto se oceňují cenami souboru 762 34-.. Bednění a laťování katalogu 762 - Konstrukce tesařské.
</t>
  </si>
  <si>
    <t>131,3  "pultová</t>
  </si>
  <si>
    <t>330</t>
  </si>
  <si>
    <t>713151132</t>
  </si>
  <si>
    <t>Montáž izolace tepelné střech šikmých kladené volně nad krokve rohoží, pásů, desek sklonu do 45°</t>
  </si>
  <si>
    <t>-1857017582</t>
  </si>
  <si>
    <t>Montáž tepelné izolace střech šikmých rohožemi, pásy, deskami (izolační materiál ve specifikaci) kladenými volně nad krokve, sklonu střechy přes 30° do 45°</t>
  </si>
  <si>
    <t>289  "sedlová</t>
  </si>
  <si>
    <t>329</t>
  </si>
  <si>
    <t>28329315</t>
  </si>
  <si>
    <t>fólie podstřešní paropropustná difúzní nekontaktní 140 g/m2 nehořlavý (1,5 x 50 m)</t>
  </si>
  <si>
    <t>354018659</t>
  </si>
  <si>
    <t>131,3+289</t>
  </si>
  <si>
    <t>420,3*1,02 'Přepočtené koeficientem množství</t>
  </si>
  <si>
    <t>169</t>
  </si>
  <si>
    <t>713191132</t>
  </si>
  <si>
    <t>Montáž tepelné izolace stavebních konstrukcí - doplňky a konstrukční součásti podlah, stropů vrchem nebo střech překrytím fólií separační z PE</t>
  </si>
  <si>
    <t>1128056198</t>
  </si>
  <si>
    <t>335    "střecha</t>
  </si>
  <si>
    <t>170</t>
  </si>
  <si>
    <t>283231500</t>
  </si>
  <si>
    <t>fólie separační PE bal. 100 m2</t>
  </si>
  <si>
    <t>576113966</t>
  </si>
  <si>
    <t>Poznámka k položce:
ochrana tep. izol.</t>
  </si>
  <si>
    <t>335*1,1 "Přepočtené koeficientem množství</t>
  </si>
  <si>
    <t>171</t>
  </si>
  <si>
    <t>998713101</t>
  </si>
  <si>
    <t>Přesun hmot pro izolace tepelné stanovený z hmotnosti přesunovaného materiálu vodorovná dopravní vzdálenost do 50 m v objektech výšky do 6 m</t>
  </si>
  <si>
    <t>1147852093</t>
  </si>
  <si>
    <t>721</t>
  </si>
  <si>
    <t>Zdravotechnika - vnitřní kanalizace</t>
  </si>
  <si>
    <t>172</t>
  </si>
  <si>
    <t>721173707</t>
  </si>
  <si>
    <t>Potrubí kanalizační z PE odpadní DN 125</t>
  </si>
  <si>
    <t>-1885796149</t>
  </si>
  <si>
    <t>Potrubí z plastových trub polyetylenové svařované odpadní (svislé) DN 125</t>
  </si>
  <si>
    <t xml:space="preserve">Poznámka k souboru cen: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</si>
  <si>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stoupací potrubí radonového odvětrání</t>
  </si>
  <si>
    <t>"z 1pp" 9,9</t>
  </si>
  <si>
    <t>"z 1np"  7</t>
  </si>
  <si>
    <t>173</t>
  </si>
  <si>
    <t>998721102</t>
  </si>
  <si>
    <t>Přesun hmot tonážní pro vnitřní kanalizace v objektech v do 12 m</t>
  </si>
  <si>
    <t>-926174900</t>
  </si>
  <si>
    <t>Přesun hmot pro vnitřní kanalizace stanovený z hmotnosti přesunovaného materiálu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</si>
  <si>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</si>
  <si>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762</t>
  </si>
  <si>
    <t>Konstrukce tesařské</t>
  </si>
  <si>
    <t>174</t>
  </si>
  <si>
    <t>76223-R01</t>
  </si>
  <si>
    <t>Dodávka a montáž konstrukce krovu sbíjenými vazníky</t>
  </si>
  <si>
    <t>-1673458545</t>
  </si>
  <si>
    <t>Poznámka k položce:
včetně povrchové úpravy a spojovacího materiálu
včetně pochozí revizní lávky
včetně přesunu hmot</t>
  </si>
  <si>
    <t>půdorysná plocha konstrukce</t>
  </si>
  <si>
    <t>374</t>
  </si>
  <si>
    <t>332</t>
  </si>
  <si>
    <t>762341016</t>
  </si>
  <si>
    <t>Bednění střech rovných z desek OSB tl 22 mm na sraz šroubovaných na krokve</t>
  </si>
  <si>
    <t>822766293</t>
  </si>
  <si>
    <t>Bednění a laťování bednění střech rovných sklonu do 60° s vyřezáním otvorů z dřevoštěpkových desek OSB šroubovaných na krokve na sraz, tloušťky desky 22 mm</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</si>
  <si>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</si>
  <si>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5,9    "S4</t>
  </si>
  <si>
    <t>331</t>
  </si>
  <si>
    <t>762341017R</t>
  </si>
  <si>
    <t>Bednění střech rovných z desek OSB tl 24 mm na sraz šroubovaných na krokve</t>
  </si>
  <si>
    <t>1579698195</t>
  </si>
  <si>
    <t>Bednění a laťování bednění střech rovných sklonu do 60° s vyřezáním otvorů z dřevoštěpkových desek OSB šroubovaných na krokve na sraz, tloušťky desky 24 mm</t>
  </si>
  <si>
    <t>420,2666    "střecha nad hlavním objektem - skladba K</t>
  </si>
  <si>
    <t>333</t>
  </si>
  <si>
    <t>762341032</t>
  </si>
  <si>
    <t>Bednění střech rovných z desek OSB tl 12 mm na sraz šroubovaných na rošt</t>
  </si>
  <si>
    <t>-1895468998</t>
  </si>
  <si>
    <t>Bednění a laťování bednění střech rovných sklonu do 60° s vyřezáním otvorů z dřevoštěpkových desek OSB šroubovaných na rošt na sraz, tloušťky desky 12 mm</t>
  </si>
  <si>
    <t>2,45*2    "podhled nad vstupem S2</t>
  </si>
  <si>
    <t>334</t>
  </si>
  <si>
    <t>762341033</t>
  </si>
  <si>
    <t>Bednění střech rovných z desek OSB tl 15 mm na sraz šroubovaných na rošt</t>
  </si>
  <si>
    <t>-403562411</t>
  </si>
  <si>
    <t>Bednění a laťování bednění střech rovných sklonu do 60° s vyřezáním otvorů z dřevoštěpkových desek OSB šroubovaných na rošt na sraz, tloušťky desky 15 mm</t>
  </si>
  <si>
    <t>2,19*9,25    " skladba S3</t>
  </si>
  <si>
    <t>176</t>
  </si>
  <si>
    <t>762341131R</t>
  </si>
  <si>
    <t>Bednění a laťování bednění střech rovných sklonu do 60 st. s vyřezáním otvorů z cementotřískových desek šroubovaných na rošt tloušťky desky 12 mm na sraz</t>
  </si>
  <si>
    <t>-2127578005</t>
  </si>
  <si>
    <t>Poznámka k položce:
včetně roštu</t>
  </si>
  <si>
    <t>"skladba S1"    292*2</t>
  </si>
  <si>
    <t>177</t>
  </si>
  <si>
    <t>762342441</t>
  </si>
  <si>
    <t>Bednění a laťování montáž lišt trojúhelníkových nebo kontralatí</t>
  </si>
  <si>
    <t>1314357272</t>
  </si>
  <si>
    <t>6,05*2*25+13,36*10   "kontralatě hlavní objekt</t>
  </si>
  <si>
    <t>3*4    "S4</t>
  </si>
  <si>
    <t>178</t>
  </si>
  <si>
    <t>605141060</t>
  </si>
  <si>
    <t>řezivo jehličnaté lať pevnostní třída S10 - 13 průžez 40 x 60 mm</t>
  </si>
  <si>
    <t>860394366</t>
  </si>
  <si>
    <t>0,04*0,06*448,01</t>
  </si>
  <si>
    <t>1,075*1,1 "Přepočtené koeficientem množství</t>
  </si>
  <si>
    <t>179</t>
  </si>
  <si>
    <t>762395000</t>
  </si>
  <si>
    <t>Spojovací prostředky krovů, bednění a laťování, nadstřešních konstrukcí svory, prkna, hřebíky, pásová ocel, vruty</t>
  </si>
  <si>
    <t>-1416640708</t>
  </si>
  <si>
    <t>13,251+1,465+4,082</t>
  </si>
  <si>
    <t>180</t>
  </si>
  <si>
    <t>998762101</t>
  </si>
  <si>
    <t>Přesun hmot pro konstrukce tesařské stanovený z hmotnosti přesunovaného materiálu vodorovná dopravní vzdálenost do 50 m v objektech výšky do 6 m</t>
  </si>
  <si>
    <t>-252307559</t>
  </si>
  <si>
    <t>763</t>
  </si>
  <si>
    <t>Konstrukce suché výstavby</t>
  </si>
  <si>
    <t>326</t>
  </si>
  <si>
    <t>7632311R</t>
  </si>
  <si>
    <t>Sádrovláknitý podhled deska 1x12,5  bez TI</t>
  </si>
  <si>
    <t>-1146931388</t>
  </si>
  <si>
    <t>Podhled ze sádrovláknitých desek jednovrstvá konstrukce jednoduše opláštěná deskou tl. 12,5 mm, bez TI</t>
  </si>
  <si>
    <t xml:space="preserve">Poznámka k souboru cen:
1. V cenách jsou započteny i náklady na tmelení.
2. Ostatní konstrukce a práce a příplatky u podhledů ze sádrovláknitých desek lze ocenit cenami 763 13-17.. pro podhled ze sádrokartonových desek.
</t>
  </si>
  <si>
    <t>"S1"  277</t>
  </si>
  <si>
    <t>(6,4+3,8)*0,2 "SDK v místnosti -1.04</t>
  </si>
  <si>
    <t>(6+3,8)*0,2 "čelo sdk</t>
  </si>
  <si>
    <t>revize a:</t>
  </si>
  <si>
    <t>"-1.02"  17,4</t>
  </si>
  <si>
    <t>"-1.07"  3,1</t>
  </si>
  <si>
    <t>"-1.08"  8,8</t>
  </si>
  <si>
    <t>184</t>
  </si>
  <si>
    <t>763164511</t>
  </si>
  <si>
    <t>SDK obklad kovových kcí tvaru L š do 0,4 m desky 1xA 12,5</t>
  </si>
  <si>
    <t>1917877685</t>
  </si>
  <si>
    <t>Obklad ze sádrokartonových desek konstrukcí kovových včetně ochranných úhelníků ve tvaru L rozvinuté šíře do 0,4 m, opláštěný deskou standardní A, tl. 12,5 mm</t>
  </si>
  <si>
    <t xml:space="preserve">Poznámka k souboru cen:
1. Ceny jsou určeny pro obklad trámů i sloupů.
2. V cenách jsou započteny i náklady na tmelení, výztužnou pásku a ochranu rohů úhelníky.
3. V cenách nejsou započteny náklady na základní penetrační nátěr; tyto se oceňují cenou 763 13-1714.
4. V cenách montáže obkladů nejsou započteny náklady na:
a) desky; tato dodávka se oceňuje ve specifikaci,
b) ochranné úhelníky; tato dodávka se oceňuje ve specifikaci,
c) profily u obkladu konstrukcí kovových – u cen -4791 až -4793; tato dodávka se oceňuje ve specifikaci.
</t>
  </si>
  <si>
    <t>analogicky obklad stoupacího potrubí radonového odvětrání</t>
  </si>
  <si>
    <t>"-1.08"  2,84</t>
  </si>
  <si>
    <t>"1.14"  2,81</t>
  </si>
  <si>
    <t>185</t>
  </si>
  <si>
    <t>763164611</t>
  </si>
  <si>
    <t>SDK obklad kovových kcí tvaru U š do 0,6 m desky 1xA 12,5</t>
  </si>
  <si>
    <t>379184094</t>
  </si>
  <si>
    <t>Obklad ze sádrokartonových desek konstrukcí kovových včetně ochranných úhelníků ve tvaru U rozvinuté šíře do 0,6 m, opláštěný deskou standardní A, tl. 12,5 mm</t>
  </si>
  <si>
    <t>opláštění radonového odvětrání</t>
  </si>
  <si>
    <t>"1.04"  2,81</t>
  </si>
  <si>
    <t>188</t>
  </si>
  <si>
    <t>998763301</t>
  </si>
  <si>
    <t>Přesun hmot pro konstrukce montované z desek sádrokartonových, sádrovláknitých, cementovláknitých nebo cementových stanovený z hmotnosti přesunovaného materiálu vodorovná dopravní vzdálenost do 50 m v objektech výšky do 6 m</t>
  </si>
  <si>
    <t>-1933400071</t>
  </si>
  <si>
    <t>764</t>
  </si>
  <si>
    <t>Konstrukce klempířské</t>
  </si>
  <si>
    <t>189</t>
  </si>
  <si>
    <t>76401142R</t>
  </si>
  <si>
    <t>Podkladní plech z PZ+ polyesterový ochranný lak 2 vrstvy plechu pro hřebeny, nároží, úžlabí nebo okapové hrany tl. 1,0 mm rš 330 mm</t>
  </si>
  <si>
    <t>-1190573119</t>
  </si>
  <si>
    <t>"žlaby"   48,18</t>
  </si>
  <si>
    <t>190</t>
  </si>
  <si>
    <t>764111641</t>
  </si>
  <si>
    <t>Krytina ze svitků nebo z taškových tabulí z pozinkovaného plechu s povrchovou úpravou s úpravou u okapů, prostupů a výčnělků střechy rovné drážkováním ze svitků rš 670 mm, sklon střechy do 30 st.</t>
  </si>
  <si>
    <t>-1572505727</t>
  </si>
  <si>
    <t>131,269   "Pultová střecha</t>
  </si>
  <si>
    <t>5,901     "Výtah</t>
  </si>
  <si>
    <t>191</t>
  </si>
  <si>
    <t>764111643</t>
  </si>
  <si>
    <t>Krytina ze svitků nebo z taškových tabulí z pozinkovaného plechu s povrchovou úpravou s úpravou u okapů, prostupů a výčnělků střechy rovné drážkováním ze svitků rš 670 mm, sklon střechy přes 30 do 60 st.</t>
  </si>
  <si>
    <t>556135570</t>
  </si>
  <si>
    <t>132,47+156,533     " sedlová střecha</t>
  </si>
  <si>
    <t>192</t>
  </si>
  <si>
    <t>764111691</t>
  </si>
  <si>
    <t>Krytina ze svitků nebo z taškových tabulí z pozinkovaného plechu s povrchovou úpravou s úpravou u okapů, prostupů a výčnělků Příplatek k cenám za těsnění drážek ve sklonu do 10 st.</t>
  </si>
  <si>
    <t>2052464324</t>
  </si>
  <si>
    <t>193</t>
  </si>
  <si>
    <t>764203152</t>
  </si>
  <si>
    <t>Montáž oplechování střešních prvků střešního výlezu střechy s krytinou skládanou nebo plechovou</t>
  </si>
  <si>
    <t>241866081</t>
  </si>
  <si>
    <t>194</t>
  </si>
  <si>
    <t>611406070</t>
  </si>
  <si>
    <t>výlez střešní pro sklon střechy 15-85°, hliník 66 x 118 cm</t>
  </si>
  <si>
    <t>-1452336800</t>
  </si>
  <si>
    <t>195</t>
  </si>
  <si>
    <t>764203156</t>
  </si>
  <si>
    <t>Montáž oplechování střešních prvků sněhového zachytávače průbežného dvoutrubkového</t>
  </si>
  <si>
    <t>-1981979324</t>
  </si>
  <si>
    <t>25,45+11,53+3,8</t>
  </si>
  <si>
    <t>196</t>
  </si>
  <si>
    <t>553446490</t>
  </si>
  <si>
    <t>tyč do sněhového zachytávače prům. 25 pozink</t>
  </si>
  <si>
    <t>485500893</t>
  </si>
  <si>
    <t>197</t>
  </si>
  <si>
    <t>764212634</t>
  </si>
  <si>
    <t>Oplechování štítu závětrnou lištou z Pz s povrchovou úpravou rš 330 mm</t>
  </si>
  <si>
    <t>-1130280361</t>
  </si>
  <si>
    <t>Oplechování střešních prvků z pozinkovaného plechu s povrchovou úpravou štítu závětrnou lištou rš 330 mm</t>
  </si>
  <si>
    <t>6,4*4    "sedlová střecha</t>
  </si>
  <si>
    <t>11,6*2  "pultová střecha</t>
  </si>
  <si>
    <t>198</t>
  </si>
  <si>
    <t>764216643</t>
  </si>
  <si>
    <t>Oplechování parapetů z pozinkovaného plechu s povrchovou úpravou rovných celoplošně lepené, bez rohů rš 250 mm</t>
  </si>
  <si>
    <t>400037210</t>
  </si>
  <si>
    <t>O1+O2+O3+O4+O5+O6+O7+O8+O10+O11</t>
  </si>
  <si>
    <t>2,2+0,8+1,4+5+5+1,4*2+1,4*7+0,6*2+1,4*2+2</t>
  </si>
  <si>
    <t>199</t>
  </si>
  <si>
    <t>76421-R01</t>
  </si>
  <si>
    <t>Oplechování hlavy hřebene dle detailu 01 včetně podkladních konstrukcí</t>
  </si>
  <si>
    <t>-566121051</t>
  </si>
  <si>
    <t>Poznámka k položce:
zatahovací plechy, podkladní OSB deska, větrací mřížka
včetně přesunů hmot</t>
  </si>
  <si>
    <t>200</t>
  </si>
  <si>
    <t>76421-R02</t>
  </si>
  <si>
    <t>Ukončení pultové střechy dle detailu 04</t>
  </si>
  <si>
    <t>2082004416</t>
  </si>
  <si>
    <t>Poznámka k položce:
lemovací závětrná lišta, zatahovací pás, protihmyzová mřížka
včetně přesunu hmot</t>
  </si>
  <si>
    <t>12,68+2,05</t>
  </si>
  <si>
    <t>201</t>
  </si>
  <si>
    <t>76431-R01</t>
  </si>
  <si>
    <t>Prostup potrubí ZTI nad střešní rovinu včetně těsnění, lemování a ukončení typovou větrací hlavicí</t>
  </si>
  <si>
    <t>939704990</t>
  </si>
  <si>
    <t>Poznámka k položce:
včetně přesunu hmot</t>
  </si>
  <si>
    <t>202</t>
  </si>
  <si>
    <t>76431-R03</t>
  </si>
  <si>
    <t>Prostup potrubí radonového odvětrání nad střešní rovinu včetně těsnění, lemování a ukončení ventilační turbínou</t>
  </si>
  <si>
    <t>-3467943</t>
  </si>
  <si>
    <t>203</t>
  </si>
  <si>
    <t>764511602</t>
  </si>
  <si>
    <t>Žlab podokapní z pozinkovaného plechu s povrchovou úpravou včetně háků a čel půlkruhový rš 330 mm</t>
  </si>
  <si>
    <t>-2057060246</t>
  </si>
  <si>
    <t>9,16+14,81  "SZ pohled</t>
  </si>
  <si>
    <t>10,55+3,8    "JV pohled</t>
  </si>
  <si>
    <t>9,86               "JZ pohled</t>
  </si>
  <si>
    <t>204</t>
  </si>
  <si>
    <t>764518622</t>
  </si>
  <si>
    <t>Svod z pozinkovaného plechu s upraveným povrchem včetně objímek, kolen a odskoků kruhový, průměru 100 mm</t>
  </si>
  <si>
    <t>500718224</t>
  </si>
  <si>
    <t>6,5+0,725</t>
  </si>
  <si>
    <t>7,191+0,725</t>
  </si>
  <si>
    <t>3,35+0,725</t>
  </si>
  <si>
    <t>205</t>
  </si>
  <si>
    <t>998764101</t>
  </si>
  <si>
    <t>Přesun hmot pro konstrukce klempířské stanovený z hmotnosti přesunovaného materiálu vodorovná dopravní vzdálenost do 50 m v objektech výšky do 6 m</t>
  </si>
  <si>
    <t>919009448</t>
  </si>
  <si>
    <t>766</t>
  </si>
  <si>
    <t>Konstrukce truhlářské</t>
  </si>
  <si>
    <t>206</t>
  </si>
  <si>
    <t>766231113</t>
  </si>
  <si>
    <t>Montáž sklápěcich schodů na půdu s vyřezáním otvoru a kompletizací</t>
  </si>
  <si>
    <t>-623266245</t>
  </si>
  <si>
    <t>207</t>
  </si>
  <si>
    <t>612331680</t>
  </si>
  <si>
    <t>schody půdní skládací protipožární dřevěné se zesílenou izolací, pro výšku max. 280 cm, 12 schodnic El 15, 120 x 70 cm</t>
  </si>
  <si>
    <t>-1264572280</t>
  </si>
  <si>
    <t>208</t>
  </si>
  <si>
    <t>766421212</t>
  </si>
  <si>
    <t>Montáž obložení podhledů jednoduchých palubkami na pero a drážku z měkkého dřeva, šířky přes 60 do 80 mm</t>
  </si>
  <si>
    <t>497925698</t>
  </si>
  <si>
    <t>venkovní podbití</t>
  </si>
  <si>
    <t>(25,45+3,5+10,25)*0,5</t>
  </si>
  <si>
    <t>(9,55*2+11,79)*0,3</t>
  </si>
  <si>
    <t>(6,4*4)*0,3</t>
  </si>
  <si>
    <t>2,35*0,35</t>
  </si>
  <si>
    <t>209</t>
  </si>
  <si>
    <t>611911700</t>
  </si>
  <si>
    <t>palubky obkladové smrk, borovice 15x96, 116 mm vč. 8 mm pera, dl 3 - 5 m jakost A/B</t>
  </si>
  <si>
    <t>-792986832</t>
  </si>
  <si>
    <t>210</t>
  </si>
  <si>
    <t>766427112</t>
  </si>
  <si>
    <t>Montáž obložení podhledů rošt podkladový</t>
  </si>
  <si>
    <t>-1081765301</t>
  </si>
  <si>
    <t>10*10,1     "ks latí x dl latí - sedlová střecha parozábrana</t>
  </si>
  <si>
    <t>24*8,75     "ks latí x dl latí - sedlová střecha parozábrana</t>
  </si>
  <si>
    <t>17*10,5     "ks latí x dl. latí - pultová střecha</t>
  </si>
  <si>
    <t>15*23,85   "ks latí  x dl. latí - sedlová střecha</t>
  </si>
  <si>
    <t>211</t>
  </si>
  <si>
    <t>-1185556349</t>
  </si>
  <si>
    <t>(0,04*0,06*10,1)*10      "pultová střecha</t>
  </si>
  <si>
    <t>(0,04*0,06*8,75)*24     "sedlová střecha -parozábrana</t>
  </si>
  <si>
    <t>(0,04*0,06*10,5)*17       "pultová střecha</t>
  </si>
  <si>
    <t>(0,04*0,06*23,85)*15     "sedlová střecha</t>
  </si>
  <si>
    <t>212</t>
  </si>
  <si>
    <t>766622131</t>
  </si>
  <si>
    <t>Montáž oken plastových včetně montáže rámu na polyuretanovou pěnu plochy přes 1 m2 otevíravých nebo sklápěcích do zdiva, výšky do 1,5 m</t>
  </si>
  <si>
    <t>148560287</t>
  </si>
  <si>
    <t>8,3</t>
  </si>
  <si>
    <t>213</t>
  </si>
  <si>
    <t>766622132</t>
  </si>
  <si>
    <t>Montáž oken plastových včetně montáže rámu na polyuretanovou pěnu plochy přes 1 m2 otevíravých nebo sklápěcích do zdiva, výšky přes 1,5 do 2,5 m</t>
  </si>
  <si>
    <t>-1695409040</t>
  </si>
  <si>
    <t>54,33</t>
  </si>
  <si>
    <t>214</t>
  </si>
  <si>
    <t>766622133</t>
  </si>
  <si>
    <t>Montáž oken plastových včetně montáže rámu na polyuretanovou pěnu plochy přes 1 m2 otevíravých nebo sklápěcích do zdiva, výšky přes 2,5 m</t>
  </si>
  <si>
    <t>-753540761</t>
  </si>
  <si>
    <t>3,83</t>
  </si>
  <si>
    <t>215</t>
  </si>
  <si>
    <t>766660001</t>
  </si>
  <si>
    <t>Montáž dveřních křídel dřevěných nebo plastových otevíravých do ocelové zárubně povrchově upravených jednokřídlových, šířky do 800 mm</t>
  </si>
  <si>
    <t>1314536787</t>
  </si>
  <si>
    <t>216</t>
  </si>
  <si>
    <t>766660002</t>
  </si>
  <si>
    <t>Montáž dveřních křídel dřevěných nebo plastových otevíravých do ocelové zárubně povrchově upravených jednokřídlových, šířky přes 800 mm</t>
  </si>
  <si>
    <t>349085150</t>
  </si>
  <si>
    <t>21+1+3</t>
  </si>
  <si>
    <t>217</t>
  </si>
  <si>
    <t>766660421</t>
  </si>
  <si>
    <t>Montáž dveřních křídel dřevěných nebo plastových vchodových dveří včetně rámu do zdiva jednokřídlových s nadsvětlíkem</t>
  </si>
  <si>
    <t>-351160376</t>
  </si>
  <si>
    <t>218</t>
  </si>
  <si>
    <t>766660441</t>
  </si>
  <si>
    <t>Montáž dveřních křídel dřevěných nebo plastových vchodových dveří včetně rámu do zdiva jednokřídlových s díly a nadsvětlíkem</t>
  </si>
  <si>
    <t>1948812354</t>
  </si>
  <si>
    <t>219</t>
  </si>
  <si>
    <t>766694121</t>
  </si>
  <si>
    <t>Montáž ostatních truhlářských konstrukcí parapetních desek dřevěných nebo plastových šířky přes 300 mm, délky do 1000 mm</t>
  </si>
  <si>
    <t>1803458236</t>
  </si>
  <si>
    <t>220</t>
  </si>
  <si>
    <t>607941040</t>
  </si>
  <si>
    <t>deska parapetní dřevotřísková vnitřní 0,34 x 1 m</t>
  </si>
  <si>
    <t>-169147011</t>
  </si>
  <si>
    <t>0,8+1</t>
  </si>
  <si>
    <t>221</t>
  </si>
  <si>
    <t>766694122</t>
  </si>
  <si>
    <t>Montáž ostatních truhlářských konstrukcí parapetních desek dřevěných nebo plastových šířky přes 300 mm, délky přes 1000 do 1600 mm</t>
  </si>
  <si>
    <t>-409867981</t>
  </si>
  <si>
    <t>222</t>
  </si>
  <si>
    <t>130061185</t>
  </si>
  <si>
    <t>223</t>
  </si>
  <si>
    <t>766694123</t>
  </si>
  <si>
    <t>Montáž ostatních truhlářských konstrukcí parapetních desek dřevěných nebo plastových šířky přes 300 mm, délky přes 1600 do 2600 mm</t>
  </si>
  <si>
    <t>61339669</t>
  </si>
  <si>
    <t>224</t>
  </si>
  <si>
    <t>-1511221679</t>
  </si>
  <si>
    <t>4,2</t>
  </si>
  <si>
    <t>225</t>
  </si>
  <si>
    <t>766694124</t>
  </si>
  <si>
    <t>Montáž ostatních truhlářských konstrukcí parapetních desek dřevěných nebo plastových šířky přes 300 mm, délky přes 2600 mm</t>
  </si>
  <si>
    <t>-1107837118</t>
  </si>
  <si>
    <t>226</t>
  </si>
  <si>
    <t>516460329</t>
  </si>
  <si>
    <t>227</t>
  </si>
  <si>
    <t>998766101</t>
  </si>
  <si>
    <t>Přesun hmot pro konstrukce truhlářské stanovený z hmotnosti přesunovaného materiálu vodorovná dopravní vzdálenost do 50 m v objektech výšky do 6 m</t>
  </si>
  <si>
    <t>-324898626</t>
  </si>
  <si>
    <t>228</t>
  </si>
  <si>
    <t>O1</t>
  </si>
  <si>
    <t>Dvoukřídlé plastové okno zasklené izolačním trojsklem, rozměr 2,2 x 1,04 m, ozn. O1</t>
  </si>
  <si>
    <t>ks</t>
  </si>
  <si>
    <t>301214238</t>
  </si>
  <si>
    <t>Poznámka k položce:
Podrobný popis výrobku (např. materiál,zasklení, příslušenství, povrchová úprava, doplňky apod.) se schématem viz výkres D.1.1.20 Výpis oken.</t>
  </si>
  <si>
    <t>229</t>
  </si>
  <si>
    <t>O10</t>
  </si>
  <si>
    <t>Jednokřídlé plastové okno zasklené izolačním trojsklem, rozměr 1,4 x 1,25 m, ozn. O10</t>
  </si>
  <si>
    <t>489252066</t>
  </si>
  <si>
    <t>230</t>
  </si>
  <si>
    <t>O11</t>
  </si>
  <si>
    <t>Dvoukřídlé plastové okno zasklené izolačním trojsklem, rozměr 2 x 1,25 m, ozn. O11</t>
  </si>
  <si>
    <t>-1503661615</t>
  </si>
  <si>
    <t>231</t>
  </si>
  <si>
    <t>O12</t>
  </si>
  <si>
    <t>Jednokřídlé plastové okno zasklené izolačním trojsklem, rozměr 1,5 x 2,55 m, ozn. O12</t>
  </si>
  <si>
    <t>-802585628</t>
  </si>
  <si>
    <t>232</t>
  </si>
  <si>
    <t>O2</t>
  </si>
  <si>
    <t>Jednokřídlé plastové okno zasklené izolačním trojsklem, rozměr 0,8 x 2,04 m, ozn. O2</t>
  </si>
  <si>
    <t>-249599576</t>
  </si>
  <si>
    <t>233</t>
  </si>
  <si>
    <t>O3</t>
  </si>
  <si>
    <t>Jednokřídlé plastové okno zasklené izolačním trojsklem, rozměr 1,4 x 2,04 m, ozn. O3</t>
  </si>
  <si>
    <t>19336582</t>
  </si>
  <si>
    <t>234</t>
  </si>
  <si>
    <t>O4</t>
  </si>
  <si>
    <t>Čtyřkřídlé plastové okno zasklené izolačním trojsklem, rozměr 5 x 2,04 m, ozn. O4</t>
  </si>
  <si>
    <t>-115485169</t>
  </si>
  <si>
    <t>235</t>
  </si>
  <si>
    <t>O5</t>
  </si>
  <si>
    <t>Čtyřkřídlé plastové okno zasklené izolačním trojsklem, rozměr 5 x 2 m, ozn. O5</t>
  </si>
  <si>
    <t>-2080960722</t>
  </si>
  <si>
    <t>236</t>
  </si>
  <si>
    <t>O6</t>
  </si>
  <si>
    <t>Jednokřídlé plastové okno zasklené izolačním trojsklem, rozměr 1,4 x 2,04 m, ozn. O6</t>
  </si>
  <si>
    <t>-1448379193</t>
  </si>
  <si>
    <t>237</t>
  </si>
  <si>
    <t>O7</t>
  </si>
  <si>
    <t>Jednokřídlé plastové okno zasklené izolačním trojsklem, rozměr 1,4 x 2,04 m, ozn. O7</t>
  </si>
  <si>
    <t>2074388975</t>
  </si>
  <si>
    <t>238</t>
  </si>
  <si>
    <t>O8</t>
  </si>
  <si>
    <t>Jednokřídlé plastové okno zasklené izolačním trojsklem, rozměr 0,6 x 2,04 m, ozn. O8</t>
  </si>
  <si>
    <t>-1155450992</t>
  </si>
  <si>
    <t>239</t>
  </si>
  <si>
    <t>O9</t>
  </si>
  <si>
    <t>Jednokřídlé plastové okno zasklené izolačním trojsklem, rozměr 1 x 2,04 m, ozn. O9</t>
  </si>
  <si>
    <t>1650470574</t>
  </si>
  <si>
    <t>240</t>
  </si>
  <si>
    <t>Pol1</t>
  </si>
  <si>
    <t>Jednokřídlé plastové dveře s izolačním trojsklem, rozměr 2,05 x 2,55 m, ozn. D1</t>
  </si>
  <si>
    <t>1909024365</t>
  </si>
  <si>
    <t>Poznámka k položce:
Podrobný popis výrobku (např. materiál,zasklení, příslušenství, povrchová úprava, doplňky apod.) se schématem viz výkres D.1.1.21 Výpis dveří.</t>
  </si>
  <si>
    <t>241</t>
  </si>
  <si>
    <t>Pol10</t>
  </si>
  <si>
    <t>Ocelová zárubeň ke stavebnímu pouzdru pro posuvné dveře bez polodrážky, rozměr 0,9 x 1,97, ozn. D10</t>
  </si>
  <si>
    <t>-729814721</t>
  </si>
  <si>
    <t>Poznámka k položce:
Podrobný popis výrobku (např. zárubeň, příslušenství, povrchová úprava, doplňky apod.) se schématem viz výkres D.1.1.21 Výpis dveří.</t>
  </si>
  <si>
    <t>242</t>
  </si>
  <si>
    <t>Pol2</t>
  </si>
  <si>
    <t>Jednokřídlé plastové dveře s izolačním trojsklem, rozměr 1,5 x 2,55 m, ozn. D2</t>
  </si>
  <si>
    <t>-1158083632</t>
  </si>
  <si>
    <t>243</t>
  </si>
  <si>
    <t>Pol3</t>
  </si>
  <si>
    <t>Jednokřídlé plastové dveře s izolačním trojsklem, rozměr 1,5 x 2,6 m, ozn. D3</t>
  </si>
  <si>
    <t>-755787062</t>
  </si>
  <si>
    <t>244</t>
  </si>
  <si>
    <t>Pol4</t>
  </si>
  <si>
    <t>Jednokřídlé plastové dveře s izolačním trojsklem, rozměr 1 x 2,55 m, ozn. D4</t>
  </si>
  <si>
    <t>745912479</t>
  </si>
  <si>
    <t>245</t>
  </si>
  <si>
    <t>Pol5</t>
  </si>
  <si>
    <t>Jednokřídlé plastové dveře s izolačním trojsklem, rozměr 1 x 2,6 m, ozn. D5</t>
  </si>
  <si>
    <t>1312196052</t>
  </si>
  <si>
    <t>246</t>
  </si>
  <si>
    <t>Pol6</t>
  </si>
  <si>
    <t>Interiérové dveře plné, hladké, dřevěné s polodrážkou do ocelové zárubně včetně těsnění, rozměr 0,9 x 1,97 m, ozn. D6</t>
  </si>
  <si>
    <t>2040284893</t>
  </si>
  <si>
    <t>247</t>
  </si>
  <si>
    <t>Pol7</t>
  </si>
  <si>
    <t>Interiérové dveře plné, hladké, dřevěné s polodrážkou do ocelové zárubně včetně těsnění, rozměr 1 x 1,97 m, ozn. D7</t>
  </si>
  <si>
    <t>1127369978</t>
  </si>
  <si>
    <t>248</t>
  </si>
  <si>
    <t>Pol8</t>
  </si>
  <si>
    <t>Interiérové dveře plné, hladké, dřevěné s polodrážkou do ocelové zárubně včetně těsnění, rozměr 0,7 x 1,97 m, ozn. D8</t>
  </si>
  <si>
    <t>936340569</t>
  </si>
  <si>
    <t>249</t>
  </si>
  <si>
    <t>Pol9</t>
  </si>
  <si>
    <t>Interiérové dveře plné, hladké, dřevěné s polodrážkou do ocelové zárubně včetně těsnění, rozměr 1,1 x 1,97 m, ozn. D9</t>
  </si>
  <si>
    <t>-1510557649</t>
  </si>
  <si>
    <t>320</t>
  </si>
  <si>
    <t>Pol10.</t>
  </si>
  <si>
    <t>Posuvné dveře bez polodrážky, rozměr 0,9 x 1,97, ozn. D10</t>
  </si>
  <si>
    <t>-850321361</t>
  </si>
  <si>
    <t>767</t>
  </si>
  <si>
    <t>Konstrukce zámečnické</t>
  </si>
  <si>
    <t>250</t>
  </si>
  <si>
    <t>767161217</t>
  </si>
  <si>
    <t>Montáž zábradlí rovného z profilové oceli do zdiva, hmotnosti 1 m zábradlí přes 30 do 45 kg</t>
  </si>
  <si>
    <t>-599430478</t>
  </si>
  <si>
    <t>251</t>
  </si>
  <si>
    <t>553001R</t>
  </si>
  <si>
    <t>Zábradlí z nerez profilů z vodorovných trubek plných s madly vč. dilatačních manžet a uchytů pro kotevní šrouby</t>
  </si>
  <si>
    <t>-1503506455</t>
  </si>
  <si>
    <t>Poznámka k položce:
madlo, sloupky 35/35mm nerez ocelové, dráty 5/5 mm nerez ocelové, kotvení z boku</t>
  </si>
  <si>
    <t>9,225+3,5</t>
  </si>
  <si>
    <t>252</t>
  </si>
  <si>
    <t>553002R</t>
  </si>
  <si>
    <t>-1476415893</t>
  </si>
  <si>
    <t>Poznámka k položce:
madlo 50/25 nerez ocelové, sloupky 30/30 mm nerez ocelové, tyče o průměru 8 mm nerez ocelové, kotvení shora do schodnice chem. kotvou</t>
  </si>
  <si>
    <t>0,326+3,327+3,317+1,117</t>
  </si>
  <si>
    <t>253</t>
  </si>
  <si>
    <t>76788-R01</t>
  </si>
  <si>
    <t>Montáž záchytného a zádržného systému proti pádu</t>
  </si>
  <si>
    <t>soub</t>
  </si>
  <si>
    <t>2006932857</t>
  </si>
  <si>
    <t>Poznámka k položce:
včetně montážního materiálu, označení štítky a přesunů hmot</t>
  </si>
  <si>
    <t>254</t>
  </si>
  <si>
    <t>zs01</t>
  </si>
  <si>
    <t>kotevní bod TSL-F5</t>
  </si>
  <si>
    <t>1291145405</t>
  </si>
  <si>
    <t>255</t>
  </si>
  <si>
    <t>zs02</t>
  </si>
  <si>
    <t>kotevní bod TSL-660-F4</t>
  </si>
  <si>
    <t>-998603091</t>
  </si>
  <si>
    <t>256</t>
  </si>
  <si>
    <t>zs03</t>
  </si>
  <si>
    <t>lano TSL-L6</t>
  </si>
  <si>
    <t>-133704348</t>
  </si>
  <si>
    <t>257</t>
  </si>
  <si>
    <t>zs04</t>
  </si>
  <si>
    <t>napínák TSL-NAP6</t>
  </si>
  <si>
    <t>-1318742901</t>
  </si>
  <si>
    <t>258</t>
  </si>
  <si>
    <t>zs05</t>
  </si>
  <si>
    <t>kotevní bod TSL-KP6</t>
  </si>
  <si>
    <t>-482010704</t>
  </si>
  <si>
    <t>259</t>
  </si>
  <si>
    <t>76799-R01</t>
  </si>
  <si>
    <t>Montáž kolejnicového portálového systému místnosti do stěn a na pomocné konstrukce</t>
  </si>
  <si>
    <t>-1550372026</t>
  </si>
  <si>
    <t>Montáž kolejnicového portálového systému do stěn a na pomocné konstrukce</t>
  </si>
  <si>
    <t>Poznámka k položce:
včetně kotevního materiálu a inicializační revize
včetně přesunu hmot</t>
  </si>
  <si>
    <t>260</t>
  </si>
  <si>
    <t>k01</t>
  </si>
  <si>
    <t>Systém pro pokoj 1.12</t>
  </si>
  <si>
    <t>944629362</t>
  </si>
  <si>
    <t>Poznámka k položce:
pevné kolejnice 87x70  mm
posuvné kolejnice 120x73 mm
nosnost 220 kg</t>
  </si>
  <si>
    <t>261</t>
  </si>
  <si>
    <t>k03</t>
  </si>
  <si>
    <t>Systém pro pokoj 1.14</t>
  </si>
  <si>
    <t>-801009435</t>
  </si>
  <si>
    <t>262</t>
  </si>
  <si>
    <t>k02</t>
  </si>
  <si>
    <t>Systém pro koupelnu 1.13</t>
  </si>
  <si>
    <t>-2017647941</t>
  </si>
  <si>
    <t>Poznámka k položce:
pevné kolejnice  120x73 mm
posuvné kolejnice 120x73 mm
nosnost 220 kg</t>
  </si>
  <si>
    <t>263</t>
  </si>
  <si>
    <t>k05</t>
  </si>
  <si>
    <t>Zvedací jednotka se dvěmi navíjecími popruhy pro přechod mezi místnostmi</t>
  </si>
  <si>
    <t>-1502384906</t>
  </si>
  <si>
    <t>Poznámka k položce:
nosnost 220 kg</t>
  </si>
  <si>
    <t>264</t>
  </si>
  <si>
    <t>k06</t>
  </si>
  <si>
    <t>Závěsy pro transport, sprchování, toaletu</t>
  </si>
  <si>
    <t>-289787914</t>
  </si>
  <si>
    <t>265</t>
  </si>
  <si>
    <t>-1692961460</t>
  </si>
  <si>
    <t>266</t>
  </si>
  <si>
    <t>184998442</t>
  </si>
  <si>
    <t>267</t>
  </si>
  <si>
    <t>767531111</t>
  </si>
  <si>
    <t>Montáž vstupních čistících zón z rohoží kovových nebo plastových</t>
  </si>
  <si>
    <t>-2110868411</t>
  </si>
  <si>
    <t>0,9*1,2*2  "venkovní čistící zóna</t>
  </si>
  <si>
    <t>0,9*0,6*2  "vnitřní čistící zóna</t>
  </si>
  <si>
    <t>268</t>
  </si>
  <si>
    <t>697521100</t>
  </si>
  <si>
    <t>rohož textilní provedení PA, hustý povrch, jemné dočištění</t>
  </si>
  <si>
    <t>899934518</t>
  </si>
  <si>
    <t>0,9*0,6*2</t>
  </si>
  <si>
    <t>269</t>
  </si>
  <si>
    <t>697520020</t>
  </si>
  <si>
    <t>rohož vstupní provedení hliník extra 27 mm</t>
  </si>
  <si>
    <t>-951022139</t>
  </si>
  <si>
    <t>270</t>
  </si>
  <si>
    <t>767531121</t>
  </si>
  <si>
    <t>Montáž vstupních čistících zón z rohoží osazení rámu mosazného nebo hliníkového zapuštěného z L profilů</t>
  </si>
  <si>
    <t>-263648628</t>
  </si>
  <si>
    <t>(0,9+0,6)*4  "obvod vnitřních čistících zón</t>
  </si>
  <si>
    <t>(0,9+1,2)*4  "obvod venkovních čistících zón</t>
  </si>
  <si>
    <t>271</t>
  </si>
  <si>
    <t>697521600</t>
  </si>
  <si>
    <t>rám pro zapuštění, profil L - 30/30, 25/25, 20/30, 15/30 - Al</t>
  </si>
  <si>
    <t>-691354532</t>
  </si>
  <si>
    <t>272</t>
  </si>
  <si>
    <t>767810112</t>
  </si>
  <si>
    <t>Montáž větracích mřížek ocelových čtyřhranných, průřezu přes 0,01 do 0,04 m2</t>
  </si>
  <si>
    <t>-805769864</t>
  </si>
  <si>
    <t>273</t>
  </si>
  <si>
    <t>562456110</t>
  </si>
  <si>
    <t>mřížka větrací plast 150x150 bílá se síťovinou</t>
  </si>
  <si>
    <t>-761869735</t>
  </si>
  <si>
    <t>Poznámka k položce:
Plastová větrací mřížka s okapničkou a síťovinou na fasádu</t>
  </si>
  <si>
    <t>274</t>
  </si>
  <si>
    <t>767851104</t>
  </si>
  <si>
    <t>Montáž komínových lávek kompletní celé lávky</t>
  </si>
  <si>
    <t>70293090</t>
  </si>
  <si>
    <t>1,2</t>
  </si>
  <si>
    <t>275</t>
  </si>
  <si>
    <t>767R001</t>
  </si>
  <si>
    <t>Univerzální systémová lávka včetně kotvívích prvků</t>
  </si>
  <si>
    <t>417152021</t>
  </si>
  <si>
    <t>276</t>
  </si>
  <si>
    <t>998767101</t>
  </si>
  <si>
    <t>Přesun hmot pro zámečnické konstrukce stanovený z hmotnosti přesunovaného materiálu vodorovná dopravní vzdálenost do 50 m v objektech výšky do 6 m</t>
  </si>
  <si>
    <t>-835913538</t>
  </si>
  <si>
    <t>771</t>
  </si>
  <si>
    <t>Podlahy z dlaždic</t>
  </si>
  <si>
    <t>277</t>
  </si>
  <si>
    <t>771473112</t>
  </si>
  <si>
    <t>Montáž soklíků z dlaždic keramických lepených standardním lepidlem rovných výšky přes 65 do 90 mm</t>
  </si>
  <si>
    <t>936017611</t>
  </si>
  <si>
    <t>132,533    "P1</t>
  </si>
  <si>
    <t>8,9              "P6</t>
  </si>
  <si>
    <t>278</t>
  </si>
  <si>
    <t>597613120</t>
  </si>
  <si>
    <t>sokl - podlahy (barevné) 30 x 8 x 0,8 cm I. j.</t>
  </si>
  <si>
    <t>1069969799</t>
  </si>
  <si>
    <t>141,433/0,3</t>
  </si>
  <si>
    <t>279</t>
  </si>
  <si>
    <t>771474112</t>
  </si>
  <si>
    <t>Montáž soklíků z dlaždic keramických lepených flexibilním lepidlem rovných výšky přes 65 do 90 mm</t>
  </si>
  <si>
    <t>-705110911</t>
  </si>
  <si>
    <t>9,25+3,5-1,5 " sokl terasy</t>
  </si>
  <si>
    <t>9,25+3,5   "okolo balkónové desky</t>
  </si>
  <si>
    <t>280</t>
  </si>
  <si>
    <t>597614110</t>
  </si>
  <si>
    <t>dlaždice keramické slinuté neglazované mrazuvzdorné 29,5 x 29,5 x 0,8 cm</t>
  </si>
  <si>
    <t>1959544444</t>
  </si>
  <si>
    <t>(9,25+3,5-1,5)*0,15 " sokl terasy</t>
  </si>
  <si>
    <t>(9,25+3,5)*0,1   "okolo balkónové desky</t>
  </si>
  <si>
    <t>281</t>
  </si>
  <si>
    <t>771573113</t>
  </si>
  <si>
    <t>Montáž podlah z dlaždic keramických lepených standardním lepidlem režných nebo glazovaných hladkých přes 9 do 12 ks/ m2</t>
  </si>
  <si>
    <t>812086266</t>
  </si>
  <si>
    <t>P1+P6</t>
  </si>
  <si>
    <t>282</t>
  </si>
  <si>
    <t>597612900</t>
  </si>
  <si>
    <t>dlaždice keramické - podlahy (barevné) 30 x 30 x 0,8 cm I. j.</t>
  </si>
  <si>
    <t>-212269677</t>
  </si>
  <si>
    <t>138,01*1,1 "Přepočtené koeficientem množství</t>
  </si>
  <si>
    <t>283</t>
  </si>
  <si>
    <t>771573131</t>
  </si>
  <si>
    <t>Montáž podlah z dlaždic keramických lepených standardním lepidlem režných nebo glazovaných protiskluzných nebo reliefovaných do 50 ks/ m2</t>
  </si>
  <si>
    <t>-647027792</t>
  </si>
  <si>
    <t>P3+P5</t>
  </si>
  <si>
    <t>284</t>
  </si>
  <si>
    <t>597611370</t>
  </si>
  <si>
    <t>dlaždice keramické - koupelny  30 x 30 x 1 cm I. j.</t>
  </si>
  <si>
    <t>679301826</t>
  </si>
  <si>
    <t>61,41*1,1 "Přepočtené koeficientem množství</t>
  </si>
  <si>
    <t>285</t>
  </si>
  <si>
    <t>771575131</t>
  </si>
  <si>
    <t>Montáž podlah z dlaždic keramických lepených disperzním lepidlem režných nebo glazovaných protiskluzných nebo reliefovaných do 50 ks/ m2</t>
  </si>
  <si>
    <t>-1570280957</t>
  </si>
  <si>
    <t>286</t>
  </si>
  <si>
    <t>-138199137</t>
  </si>
  <si>
    <t>32,93*1,1 "Přepočtené koeficientem množství</t>
  </si>
  <si>
    <t>287</t>
  </si>
  <si>
    <t>771591111</t>
  </si>
  <si>
    <t>Podlahy - ostatní práce penetrace podkladu</t>
  </si>
  <si>
    <t>219695033</t>
  </si>
  <si>
    <t>(P1+P2+P3+P4+P5+P6+P7)*2+P8</t>
  </si>
  <si>
    <t>288</t>
  </si>
  <si>
    <t>771591185</t>
  </si>
  <si>
    <t>Podlahy - ostatní práce řezání dlaždic keramických rovné</t>
  </si>
  <si>
    <t>-1663200152</t>
  </si>
  <si>
    <t>289</t>
  </si>
  <si>
    <t>771990112</t>
  </si>
  <si>
    <t>Vyrovnání podkladní vrstvy samonivelační stěrkou tl. 4 mm, min. pevnosti 30 MPa</t>
  </si>
  <si>
    <t>-1261173520</t>
  </si>
  <si>
    <t>P1+P2+P3+P4+P5+P6+P7</t>
  </si>
  <si>
    <t>290</t>
  </si>
  <si>
    <t>998771101</t>
  </si>
  <si>
    <t>Přesun hmot pro podlahy z dlaždic stanovený z hmotnosti přesunovaného materiálu vodorovná dopravní vzdálenost do 50 m v objektech výšky do 6 m</t>
  </si>
  <si>
    <t>207058155</t>
  </si>
  <si>
    <t>775</t>
  </si>
  <si>
    <t>Podlahy skládané</t>
  </si>
  <si>
    <t>291</t>
  </si>
  <si>
    <t>775429121</t>
  </si>
  <si>
    <t>Montáž lišty přechodové (vyrovnávací) připevněné vruty</t>
  </si>
  <si>
    <t>1620700769</t>
  </si>
  <si>
    <t>podlahy s rozdílnou výškou</t>
  </si>
  <si>
    <t>0,9*3     "1.PP</t>
  </si>
  <si>
    <t xml:space="preserve">0,7+0,9*8+1,1*2+1,815+1,5  "1.NP </t>
  </si>
  <si>
    <t>292</t>
  </si>
  <si>
    <t>553431R001</t>
  </si>
  <si>
    <t>hliníkový přechodový profil vyrovnávací</t>
  </si>
  <si>
    <t>275302691</t>
  </si>
  <si>
    <t>293</t>
  </si>
  <si>
    <t>775429124</t>
  </si>
  <si>
    <t>Montáž lišty přechodové (vyrovnávací) zaklapnuté</t>
  </si>
  <si>
    <t>210733487</t>
  </si>
  <si>
    <t>podlahy se stejnou výškou</t>
  </si>
  <si>
    <t>6*0,9</t>
  </si>
  <si>
    <t xml:space="preserve">7*0,9+1,1   "1.NP </t>
  </si>
  <si>
    <t>294</t>
  </si>
  <si>
    <t>553431R140</t>
  </si>
  <si>
    <t>hliníkový přechodový profil T do tmelu</t>
  </si>
  <si>
    <t>556731940</t>
  </si>
  <si>
    <t>295</t>
  </si>
  <si>
    <t>998775101</t>
  </si>
  <si>
    <t>Přesun hmot pro podlahy skládané stanovený z hmotnosti přesunovaného materiálu vodorovná dopravní vzdálenost do 50 m v objektech výšky do 6 m</t>
  </si>
  <si>
    <t>1163549663</t>
  </si>
  <si>
    <t>776</t>
  </si>
  <si>
    <t>Podlahy povlakové</t>
  </si>
  <si>
    <t>296</t>
  </si>
  <si>
    <t>776251111</t>
  </si>
  <si>
    <t>Montáž podlahovin z přírodního linolea (marmolea) lepením standardním lepidlem z pásů standardních</t>
  </si>
  <si>
    <t>1793101519</t>
  </si>
  <si>
    <t>P2+P4</t>
  </si>
  <si>
    <t>297</t>
  </si>
  <si>
    <t>607561100</t>
  </si>
  <si>
    <t>krytina podlahová povlaková přírodní linoleum, role šířka 2 m, tl. 2 mm</t>
  </si>
  <si>
    <t>339546123</t>
  </si>
  <si>
    <t>183,7*1,1 "Přepočtené koeficientem množství</t>
  </si>
  <si>
    <t>317</t>
  </si>
  <si>
    <t>776421111</t>
  </si>
  <si>
    <t>Montáž obvodových lišt lepením</t>
  </si>
  <si>
    <t>-271328284</t>
  </si>
  <si>
    <t>Montáž lišt obvodových lepených</t>
  </si>
  <si>
    <t xml:space="preserve">obvod místností </t>
  </si>
  <si>
    <t>"P2"   95,2</t>
  </si>
  <si>
    <t>"P4"  70,8</t>
  </si>
  <si>
    <t>318</t>
  </si>
  <si>
    <t>mat 01</t>
  </si>
  <si>
    <t>1352782345</t>
  </si>
  <si>
    <t>Podlahová lišta marmoleum Sahara v 55 mm</t>
  </si>
  <si>
    <t>166*1,15 'Přepočtené koeficientem množství</t>
  </si>
  <si>
    <t>298</t>
  </si>
  <si>
    <t>998776101</t>
  </si>
  <si>
    <t>Přesun hmot pro podlahy povlakové stanovený z hmotnosti přesunovaného materiálu vodorovná dopravní vzdálenost do 50 m v objektech výšky do 6 m</t>
  </si>
  <si>
    <t>1615747831</t>
  </si>
  <si>
    <t>781</t>
  </si>
  <si>
    <t>Dokončovací práce - obklady</t>
  </si>
  <si>
    <t>299</t>
  </si>
  <si>
    <t>781473115</t>
  </si>
  <si>
    <t>Montáž obkladů vnitřních stěn z dlaždic keramických lepených standardním lepidlem režných nebo glazovaných hladkých přes 22 do 25 ks/m2</t>
  </si>
  <si>
    <t>1106964029</t>
  </si>
  <si>
    <t>34,8   "1.PP</t>
  </si>
  <si>
    <t>64,781      "1.NP</t>
  </si>
  <si>
    <t>12,5*0,2   "přizdívky 1.PP a 1.NP</t>
  </si>
  <si>
    <t>(0,6*2+1,4*2)*0,3   "parapety 1.NP</t>
  </si>
  <si>
    <t>300</t>
  </si>
  <si>
    <t>597611560</t>
  </si>
  <si>
    <t>dlaždice keramické - koupelny (barevné) 20 x 20 x 0,75 cm II. j.</t>
  </si>
  <si>
    <t>810174954</t>
  </si>
  <si>
    <t>103,281*1,1 "Přepočtené koeficientem množství</t>
  </si>
  <si>
    <t>301</t>
  </si>
  <si>
    <t>781474118</t>
  </si>
  <si>
    <t>Montáž obkladů vnitřních stěn z dlaždic keramických lepených flexibilním lepidlem režných nebo glazovaných hladkých přes 45 do 50 ks/m2</t>
  </si>
  <si>
    <t>-1262324295</t>
  </si>
  <si>
    <t>302</t>
  </si>
  <si>
    <t>597612550</t>
  </si>
  <si>
    <t>obkladačky keramické - kuchyně (barevné) 15 x 15 x 0,6 cm I. j.</t>
  </si>
  <si>
    <t>505149994</t>
  </si>
  <si>
    <t>11,43*1,1 "Přepočtené koeficientem množství</t>
  </si>
  <si>
    <t>303</t>
  </si>
  <si>
    <t>781491022</t>
  </si>
  <si>
    <t>Montáž zrcadel lepených silikonovým tmelem na keramický obklad, plochy přes 1 m2</t>
  </si>
  <si>
    <t>-871867442</t>
  </si>
  <si>
    <t>0,8*1,6*3</t>
  </si>
  <si>
    <t>304</t>
  </si>
  <si>
    <t>634651240</t>
  </si>
  <si>
    <t>zrcadlo nemontované čiré tl. 4 mm, max. rozměr 3210 x 2250 mm</t>
  </si>
  <si>
    <t>302007252</t>
  </si>
  <si>
    <t>3,84*1,1 "Přepočtené koeficientem množství</t>
  </si>
  <si>
    <t>305</t>
  </si>
  <si>
    <t>781493511</t>
  </si>
  <si>
    <t>Ostatní prvky plastové profily ukončovací a dilatační lepené standardním lepidlem ukončovací</t>
  </si>
  <si>
    <t>1329899414</t>
  </si>
  <si>
    <t>28,48+17,373    "poznámká 6</t>
  </si>
  <si>
    <t>7,62     "poznámka 5</t>
  </si>
  <si>
    <t>306</t>
  </si>
  <si>
    <t>998781101</t>
  </si>
  <si>
    <t>Přesun hmot pro obklady keramické stanovený z hmotnosti přesunovaného materiálu vodorovná dopravní vzdálenost do 50 m v objektech výšky do 6 m</t>
  </si>
  <si>
    <t>-312914429</t>
  </si>
  <si>
    <t>783</t>
  </si>
  <si>
    <t>Dokončovací práce - nátěry</t>
  </si>
  <si>
    <t>307</t>
  </si>
  <si>
    <t>783128101</t>
  </si>
  <si>
    <t>Lazurovací nátěr truhlářských konstrukcí jednonásobný akrylátový</t>
  </si>
  <si>
    <t>641628411</t>
  </si>
  <si>
    <t>319</t>
  </si>
  <si>
    <t>783128211</t>
  </si>
  <si>
    <t>Lakovací dvojnásobný akrylátový nátěr truhlářských konstrukcí s mezibroušením</t>
  </si>
  <si>
    <t>2044025182</t>
  </si>
  <si>
    <t>Lakovací nátěr truhlářských konstrukcí dvojnásobný s mezibroušením akrylátový</t>
  </si>
  <si>
    <t>316</t>
  </si>
  <si>
    <t>783213021</t>
  </si>
  <si>
    <t>Napouštěcí dvojnásobný syntetický biodní nátěr tesařských prvků nezabudovaných do konstrukce</t>
  </si>
  <si>
    <t>691604117</t>
  </si>
  <si>
    <t>Napouštěcí nátěr tesařských prvků proti dřevokazným houbám, hmyzu a plísním nezabudovaných do konstrukce dvojnásobný syntetický</t>
  </si>
  <si>
    <t xml:space="preserve">Poznámka k souboru cen:
1. Položky souboru cen jsou určeny pro preventivní nátěr tesařských prvků natíraných před zabudováním do konstrukce.
2. Položky jednonásobného nátěru jsou určeny pro ochranu dřeva pod lazurovací nebo krycí nátěry do interiéru.
3. Položky dvojnásobného nátěru jsou určeny pro ochranu dřeva jako samostatného impregnačního nátěru prvků do interéru nebo pro ochranu dřeva pod lazurovací nebo krycí nátěry v exteriéru.
</t>
  </si>
  <si>
    <t>2*0,14*(10,6*25+10,64*10)*1,1 "spodní pásnice</t>
  </si>
  <si>
    <t>2*0,08*(10,6*25+10,64*10)*1,1 "spodní pásnice</t>
  </si>
  <si>
    <t>2*0,1*(6,05*2*25+13,36*10)*1,1 "horní pásnice a bočnice</t>
  </si>
  <si>
    <t>2*0,08*(6,05*2*25+13,36*10)*1,1 "horní pásnice a bočnice</t>
  </si>
  <si>
    <t>2*0,08*(8,54*2+1,4*2+1,0)*25*1,1 "příhrady sedlová střecha</t>
  </si>
  <si>
    <t>2*0,08*(16,5*10)*1,1 "příhrady pultová střecha</t>
  </si>
  <si>
    <t>2*0,16*(1,5*4*25+1,5*2*10+0,9*2*10)*1,1 "ztužení</t>
  </si>
  <si>
    <t>2*0,03*(1,5*4*25+1,5*2*10+0,9*2*10)*1,1 "ztužení</t>
  </si>
  <si>
    <t>2*23,85*1,6*1,1 "lávka</t>
  </si>
  <si>
    <t>2*0,22*(28,9*4+15,3*4+13,25*2+10,8*2+15,35*2)*1,1 "zavětrování</t>
  </si>
  <si>
    <t>2*0,066*(28,9*4+15,3*4+13,25*2+10,8*2+15,35*2)*1,1 "zavětrování</t>
  </si>
  <si>
    <t>309</t>
  </si>
  <si>
    <t>783933161</t>
  </si>
  <si>
    <t>Penetrační nátěr betonových podlah pórovitých ( např. z cihelné dlažby, betonu apod.) epoxidový</t>
  </si>
  <si>
    <t>1712120207</t>
  </si>
  <si>
    <t>784</t>
  </si>
  <si>
    <t>Dokončovací práce - malby a tapety</t>
  </si>
  <si>
    <t>310</t>
  </si>
  <si>
    <t>784151035</t>
  </si>
  <si>
    <t>Izolování izolačními barvami syntetickými dvojnásobné v místnostech výšky přes 5,00 m</t>
  </si>
  <si>
    <t>-304771961</t>
  </si>
  <si>
    <t>8,024  " zdi výtahu</t>
  </si>
  <si>
    <t>3,12   "strop</t>
  </si>
  <si>
    <t>311</t>
  </si>
  <si>
    <t>246122000</t>
  </si>
  <si>
    <t>barva k nátěrům betonu šedá bal. 5 kg</t>
  </si>
  <si>
    <t>146718198</t>
  </si>
  <si>
    <t>1,81818181818182*1,1 "Přepočtené koeficientem množství</t>
  </si>
  <si>
    <t>312</t>
  </si>
  <si>
    <t>784181101</t>
  </si>
  <si>
    <t>Penetrace podkladu jednonásobná základní akrylátová v místnostech výšky do 3,80 m</t>
  </si>
  <si>
    <t>2111804595</t>
  </si>
  <si>
    <t>383,2        "stropy</t>
  </si>
  <si>
    <t>787,798    " stěny</t>
  </si>
  <si>
    <t>313</t>
  </si>
  <si>
    <t>784221101</t>
  </si>
  <si>
    <t>Malby z malířských směsí otěruvzdorných za sucha dvojnásobné, bílé za sucha otěruvzdorné dobře v místnostech výšky do 3,80 m</t>
  </si>
  <si>
    <t>1922521386</t>
  </si>
  <si>
    <t>314</t>
  </si>
  <si>
    <t>784221141</t>
  </si>
  <si>
    <t>Malby z malířských směsí otěruvzdorných za sucha Příplatek k cenám dvojnásobných maleb za provádění barevné malby tónované tónovacími přípravky</t>
  </si>
  <si>
    <t>-364523973</t>
  </si>
  <si>
    <t>Práce a dodávky M</t>
  </si>
  <si>
    <t>33-M</t>
  </si>
  <si>
    <t>Montáže dopr.zaříz.,sklad. zař. a váh</t>
  </si>
  <si>
    <t>315</t>
  </si>
  <si>
    <t>330030R084</t>
  </si>
  <si>
    <t>Dodávka a montáž výtah osobní OT 500/1,4 DUPLEX 2 stanice+ 2 nástupiště</t>
  </si>
  <si>
    <t>-2015428433</t>
  </si>
  <si>
    <t>Poznámka k položce:
Více informací ve výkresu D.1.1.18</t>
  </si>
  <si>
    <t>SO 01.1 - Bourání stáv.objektu</t>
  </si>
  <si>
    <t xml:space="preserve">    997 - Přesun sutě</t>
  </si>
  <si>
    <t xml:space="preserve">    765 - Krytina skládaná</t>
  </si>
  <si>
    <t>122201102</t>
  </si>
  <si>
    <t>Odkopávky a prokopávky nezapažené s přehozením výkopku na vzdálenost do 3 m nebo s naložením na dopravní prostředek v hornině tř. 3 přes 100 do 1 000 m3</t>
  </si>
  <si>
    <t>142800628</t>
  </si>
  <si>
    <t>kolem 1.PP nezapažené</t>
  </si>
  <si>
    <t>(5,85+9,9+7,85)*3,25*3,25/2</t>
  </si>
  <si>
    <t>961022311</t>
  </si>
  <si>
    <t>Bourání základů ze zdiva kamenného nebo smíšeného smíšeného</t>
  </si>
  <si>
    <t>-208054371</t>
  </si>
  <si>
    <t>1.PP</t>
  </si>
  <si>
    <t>0,8*0,8*10,0*2+0,8*0,8*4,8*3+0,8*0,8*4,45+0,8*0,8*1,55*2</t>
  </si>
  <si>
    <t>1.NP</t>
  </si>
  <si>
    <t>0,8*0,8*5,0*2+0,8*0,8*9,25+0,6*0,8*4,5*2+0,8*0,8*14,15+0,8*0,8*2,78+0,8*0,8*4,0</t>
  </si>
  <si>
    <t>Drobné objekty:</t>
  </si>
  <si>
    <t>0,85*0,4*3,005*2+0,5*0,5*0,85*4</t>
  </si>
  <si>
    <t>966071822</t>
  </si>
  <si>
    <t>Rozebrání oplocení z pletiva drátěného se čtvercovými oky, výšky přes 1,6 do 2,0 m</t>
  </si>
  <si>
    <t>-492825638</t>
  </si>
  <si>
    <t>966072811</t>
  </si>
  <si>
    <t>Rozebrání oplocení z dílců rámových na ocelové sloupky, výšky přes 1 do 2 m</t>
  </si>
  <si>
    <t>-2012322702</t>
  </si>
  <si>
    <t>15,868+3,442</t>
  </si>
  <si>
    <t>966073810</t>
  </si>
  <si>
    <t>Rozebrání vrat a vrátek k oplocení plochy jednotlivě do 2 m2</t>
  </si>
  <si>
    <t>-1733069798</t>
  </si>
  <si>
    <t>966073811</t>
  </si>
  <si>
    <t>Rozebrání vrat a vrátek k oplocení plochy jednotlivě přes 2 do 6 m2</t>
  </si>
  <si>
    <t>-1547704155</t>
  </si>
  <si>
    <t>981011111</t>
  </si>
  <si>
    <t>Bourání budov postupným rozebíráním dřevěných lehkých jednostranně obitých</t>
  </si>
  <si>
    <t>-1482161891</t>
  </si>
  <si>
    <t>3,13*3,8*2,02 " SOA3</t>
  </si>
  <si>
    <t>3,13*3,8*2,649 "SOA2</t>
  </si>
  <si>
    <t>981011315</t>
  </si>
  <si>
    <t>Bourání budov postupným rozebíráním z cihel, kamene, smíšeného nebo hrázděného zdiva, tvárnic na maltu vápennou nebo vápenocementovou s podílem konstrukcí přes 25 do 30 %</t>
  </si>
  <si>
    <t>1489534352</t>
  </si>
  <si>
    <t>1.NP (plocha x konstr.výška)</t>
  </si>
  <si>
    <t>(142,623*3,775)</t>
  </si>
  <si>
    <t>1.PP (plocha x konstr.výška)</t>
  </si>
  <si>
    <t>(66,815*2,675)</t>
  </si>
  <si>
    <t>Krov (plocha x střední výška)</t>
  </si>
  <si>
    <t>142,623*3,860/2</t>
  </si>
  <si>
    <t>určení podílu konstr.</t>
  </si>
  <si>
    <t>PKm3op</t>
  </si>
  <si>
    <t>(142,623-46,25-3,43-6,75-8,25-2,0657-2,09-5,77-2,494-7,2-4,625-15,75)*3,775/538,402*100</t>
  </si>
  <si>
    <t>981011413</t>
  </si>
  <si>
    <t>Bourání budov postupným rozebíráním z cihel, kamene, tvárnic na maltu cementovou nebo z betonu prostého s podílem konstrukcí přes 15 do 20 %</t>
  </si>
  <si>
    <t>1520694107</t>
  </si>
  <si>
    <t>3,8*2,93*2,02 "vodárna</t>
  </si>
  <si>
    <t>997</t>
  </si>
  <si>
    <t>Přesun sutě</t>
  </si>
  <si>
    <t>997013501</t>
  </si>
  <si>
    <t>Odvoz suti a vybouraných hmot na skládku nebo meziskládku se složením, na vzdálenost do 1 km</t>
  </si>
  <si>
    <t>-1481199721</t>
  </si>
  <si>
    <t>997013509</t>
  </si>
  <si>
    <t>Odvoz suti a vybouraných hmot na skládku nebo meziskládku se složením, na vzdálenost Příplatek k ceně za každý další i započatý 1 km přes 1 km</t>
  </si>
  <si>
    <t>1438936815</t>
  </si>
  <si>
    <t>545,817*30</t>
  </si>
  <si>
    <t>997013821</t>
  </si>
  <si>
    <t>Poplatek za uložení na skládce (skládkovné) stavebního odpadu s obsahem azbestu kód odpadu 170 605</t>
  </si>
  <si>
    <t>-1249092469</t>
  </si>
  <si>
    <t>Poplatek za uložení stavebního odpadu na skládce (skládkovné) ze stavebních materiálů obsahujících azbest zatříděných do Katalogu odpadů pod kódem 170 605</t>
  </si>
  <si>
    <t>997013831</t>
  </si>
  <si>
    <t>Poplatek za uložení stavebního odpadu na skládce (skládkovné) směsného</t>
  </si>
  <si>
    <t>-7688028</t>
  </si>
  <si>
    <t>997-R01</t>
  </si>
  <si>
    <t>1406569609</t>
  </si>
  <si>
    <t>Odborná manipulace s azbestem včetně jeho odvozu na skládku</t>
  </si>
  <si>
    <t>764001821</t>
  </si>
  <si>
    <t>Demontáž klempířských konstrukcí krytiny ze svitků nebo tabulí do suti</t>
  </si>
  <si>
    <t>-531247246</t>
  </si>
  <si>
    <t>(7,029+6,679)*10,713</t>
  </si>
  <si>
    <t>2,118*4,887</t>
  </si>
  <si>
    <t>2,643*13,637</t>
  </si>
  <si>
    <t>764004801</t>
  </si>
  <si>
    <t>Demontáž klempířských konstrukcí žlabu podokapního do suti</t>
  </si>
  <si>
    <t>-1074503732</t>
  </si>
  <si>
    <t>12,1*2+4,85*2+13,778</t>
  </si>
  <si>
    <t>764004861</t>
  </si>
  <si>
    <t>Demontáž klempířských konstrukcí svodu do suti</t>
  </si>
  <si>
    <t>-18131935</t>
  </si>
  <si>
    <t>6,125+2,768</t>
  </si>
  <si>
    <t>765</t>
  </si>
  <si>
    <t>Krytina skládaná</t>
  </si>
  <si>
    <t>765131801</t>
  </si>
  <si>
    <t>Demontáž vláknocementové skládané krytiny sklonu do 30° do suti</t>
  </si>
  <si>
    <t>499234900</t>
  </si>
  <si>
    <t>Demontáž vláknocementové krytiny skládané sklonu do 30° do suti</t>
  </si>
  <si>
    <t>765131841</t>
  </si>
  <si>
    <t>Příplatek k cenám demontáže skládané vláknocementové krytiny za sklon přes 30°</t>
  </si>
  <si>
    <t>2086471439</t>
  </si>
  <si>
    <t>Demontáž vláknocementové krytiny skládané Příplatek k cenám za sklon přes 30° demontáže krytiny</t>
  </si>
  <si>
    <t>SO 01_D.1.4.1 - Zdravotechnické instalace</t>
  </si>
  <si>
    <t>Soupis prací je sestaven s využitím položek Cenové soustavy ÚRS. Cenové a technické podmínky položek Cenové soustavy ÚRS, které nejsou uvedeny v soupisu prací (informace z tzv. úvodních částí katalogů) jsou neomezeně dálkově k dispozici na www.cs-urs.cz. Položky soupisu prací, které nemají ve sloupci „Cenová soustava“ uveden žádný údaj, nepochází z Cenové soustavy ÚRS.</t>
  </si>
  <si>
    <t>9 - Ostatní konstrukce a práce-bourání</t>
  </si>
  <si>
    <t xml:space="preserve">    8 - Trubní vedení</t>
  </si>
  <si>
    <t xml:space="preserve">    722 - Zdravotechnika - vnitřní vodovod</t>
  </si>
  <si>
    <t xml:space="preserve">    724 - Zdravotechnika - strojní vybavení</t>
  </si>
  <si>
    <t xml:space="preserve">    725 - Zdravotechnika - zařizovací předměty</t>
  </si>
  <si>
    <t xml:space="preserve">    732 - Ústřední vytápění - strojovny</t>
  </si>
  <si>
    <t xml:space="preserve">    734 - Ústřední vytápění - armatury</t>
  </si>
  <si>
    <t>Ostatní konstrukce a práce-bourání</t>
  </si>
  <si>
    <t>935932634.R</t>
  </si>
  <si>
    <t>Odkapový otevřený sifon pro odvod kondenzátu s kombinovanou zápachovou uzávěrou, odtok DN 40 nebo DN 50</t>
  </si>
  <si>
    <t>-888588977</t>
  </si>
  <si>
    <t>935932633.R</t>
  </si>
  <si>
    <t>Podomítkový sifon kombinovaný s přívodem vody a zásuvkou - pro pračku</t>
  </si>
  <si>
    <t>-2042306284</t>
  </si>
  <si>
    <t>935932634</t>
  </si>
  <si>
    <t>Odvodňovací plastový žlab sifon + sítko pro žlab vnitřní šířky 200 mm z plastu a pozinkové oceli</t>
  </si>
  <si>
    <t>-1234474731</t>
  </si>
  <si>
    <t>973031336</t>
  </si>
  <si>
    <t>Vysekání výklenků nebo kapes ve zdivu z cihel na maltu vápennou nebo vápenocementovou kapes, plochy do 0,16 m2, hl. do 450 mm</t>
  </si>
  <si>
    <t>-2106519246</t>
  </si>
  <si>
    <t>Poznámka k položce:
či v SDK</t>
  </si>
  <si>
    <t>115101201</t>
  </si>
  <si>
    <t>Čerpání vody na dopravní výšku do 10 m s uvažovaným průměrným přítokem do 500 l/min</t>
  </si>
  <si>
    <t>hod</t>
  </si>
  <si>
    <t>-1391831894</t>
  </si>
  <si>
    <t>115101301</t>
  </si>
  <si>
    <t>Pohotovost záložní čerpací soupravy pro dopravní výšku do 10 m s uvažovaným průměrným přítokem do 500 l/min</t>
  </si>
  <si>
    <t>den</t>
  </si>
  <si>
    <t>-2020828763</t>
  </si>
  <si>
    <t>132201101</t>
  </si>
  <si>
    <t>Hloubení zapažených i nezapažených rýh šířky do 600 mm s urovnáním dna do předepsaného profilu a spádu v hornině tř. 3 do 100 m3</t>
  </si>
  <si>
    <t>531778793</t>
  </si>
  <si>
    <t>132201109</t>
  </si>
  <si>
    <t>Hloubení zapažených i nezapažených rýh šířky do 600 mm s urovnáním dna do předepsaného profilu a spádu v hornině tř. 3 Příplatek k cenám za lepivost horniny tř. 3</t>
  </si>
  <si>
    <t>-776591552</t>
  </si>
  <si>
    <t>161101101</t>
  </si>
  <si>
    <t>Svislé přemístění výkopku bez naložení do dopravní nádoby avšak s vyprázdněním dopravní nádoby na hromadu nebo do dopravního prostředku z horniny tř. 1 až 4, při hloubce výkopu přes 1 do 2,5 m</t>
  </si>
  <si>
    <t>-330723014</t>
  </si>
  <si>
    <t>168253961</t>
  </si>
  <si>
    <t>167101102</t>
  </si>
  <si>
    <t>Nakládání, skládání a překládání neulehlého výkopku nebo sypaniny nakládání, množství přes 100 m3, z hornin tř. 1 až 4</t>
  </si>
  <si>
    <t>-2101568240</t>
  </si>
  <si>
    <t>1362586598</t>
  </si>
  <si>
    <t>47254025</t>
  </si>
  <si>
    <t>3,5*1,7 "Přepočtené koeficientem množství</t>
  </si>
  <si>
    <t>175101209</t>
  </si>
  <si>
    <t>Obsypání objektů nad přilehlým původním terénem sypaninou z vhodných hornin 1 až 4 nebo materiálem uloženým ve vzdálenosti do 3 m od vnějšího kraje objektu pro jakoukoliv míru zhutnění Příplatek k ceně za prohození sypaniny</t>
  </si>
  <si>
    <t>-1910708162</t>
  </si>
  <si>
    <t>175151101</t>
  </si>
  <si>
    <t>Obsypání potrubí strojně sypaninou z vhodných hornin tř. 1 až 4 nebo materiálem připraveným podél výkopu ve vzdálenosti do 3 m od jeho kraje, pro jakoukoliv hloubku výkopu a míru zhutnění bez prohození sypaniny</t>
  </si>
  <si>
    <t>1900971643</t>
  </si>
  <si>
    <t>451572111</t>
  </si>
  <si>
    <t>Lože pod potrubí, stoky a drobné objekty v otevřeném výkopu z kameniva drobného těženého 0 až 4 mm</t>
  </si>
  <si>
    <t>-533965721</t>
  </si>
  <si>
    <t>Trubní vedení</t>
  </si>
  <si>
    <t>871181141</t>
  </si>
  <si>
    <t>Montáž vodovodního potrubí z plastů v otevřeném výkopu z polyetylenu PE 100 svařovaných na tupo SDR 11/PN16 D 50 x 4,6 mm</t>
  </si>
  <si>
    <t>-764934940</t>
  </si>
  <si>
    <t>286135970</t>
  </si>
  <si>
    <t>potrubí dvouvrstvé PE100 s 10% signalizační vrstvou, SDR 11, 50x4,6. L=12m</t>
  </si>
  <si>
    <t>1553689176</t>
  </si>
  <si>
    <t>871265211</t>
  </si>
  <si>
    <t>Kanalizační potrubí z tvrdého PVC v otevřeném výkopu ve sklonu do 20 %, hladkého plnostěnného jednovrstvého, tuhost třídy SN 4 DN 110</t>
  </si>
  <si>
    <t>-1217611201</t>
  </si>
  <si>
    <t>877265221</t>
  </si>
  <si>
    <t>Montáž tvarovek na kanalizačním potrubí z trub z plastu z tvrdého PVC  nebo z polypropylenu v otevřeném výkopu jednoosých do DN 100</t>
  </si>
  <si>
    <t>1124069424</t>
  </si>
  <si>
    <t>Montáž tvarovek na kanalizačním potrubí z trub z plastu z tvrdého PVC nebo z polypropylenu v otevřeném výkopu jednoosých do DN 100</t>
  </si>
  <si>
    <t>2+5</t>
  </si>
  <si>
    <t>286110860</t>
  </si>
  <si>
    <t>trubky z polyvinylchloridu odpadní systém tlumící zvuk čistící kus DN  70, d 78 mm</t>
  </si>
  <si>
    <t>-1647598482</t>
  </si>
  <si>
    <t>286110870</t>
  </si>
  <si>
    <t>trubky z polyvinylchloridu odpadní systém tlumící zvuk čistící kus DN  100, d 110 mm</t>
  </si>
  <si>
    <t>-680648083</t>
  </si>
  <si>
    <t>89481125.R</t>
  </si>
  <si>
    <t>Čerpací jímka plastová/kalový box 110 l v předpřipravené šachtě v objektu (např. fekabox 110) D+M</t>
  </si>
  <si>
    <t>-1446722505</t>
  </si>
  <si>
    <t>894812062</t>
  </si>
  <si>
    <t>Revizní a čistící šachta z polypropylenu PP pro hladké trouby [např. systém KG] DN 400 poklop litinový (pro zatížení) s betonovým rámem (12,5 t)</t>
  </si>
  <si>
    <t>704435228</t>
  </si>
  <si>
    <t>Revizní a čistící šachta z polypropylenu PP pro hladké trouby DN 400 poklop litinový (pro zatížení) s betonovým rámem (12,5 t)</t>
  </si>
  <si>
    <t>713463411</t>
  </si>
  <si>
    <t>Montáž izolace tepelné potrubí a ohybů tvarovkami nebo deskami potrubními pouzdry návlekovými izolačními hadicemi potrubí a ohybů</t>
  </si>
  <si>
    <t>2090189030</t>
  </si>
  <si>
    <t>8,4+15+17,5+36,2</t>
  </si>
  <si>
    <t>631254610.1</t>
  </si>
  <si>
    <t>Návleková izolace  PE 4 mm, DN 40</t>
  </si>
  <si>
    <t>-18554017</t>
  </si>
  <si>
    <t>631254610.2</t>
  </si>
  <si>
    <t>Návleková izolace  PE 4 mm, DN 50</t>
  </si>
  <si>
    <t>1838085479</t>
  </si>
  <si>
    <t>631254610.3</t>
  </si>
  <si>
    <t>Návleková izolace  PE 4 mm, DN 75</t>
  </si>
  <si>
    <t>-1807052344</t>
  </si>
  <si>
    <t>631254610.4</t>
  </si>
  <si>
    <t>Návleková izolace  PE 4 mm, DN 110</t>
  </si>
  <si>
    <t>1708687188</t>
  </si>
  <si>
    <t>-1116702557</t>
  </si>
  <si>
    <t>16,5+78,5+5+18+59+57,5+5+17</t>
  </si>
  <si>
    <t>283771410</t>
  </si>
  <si>
    <t>izolace tepelná potrubí z pěnového polyetylenu 20 x 9 mm</t>
  </si>
  <si>
    <t>1537269436</t>
  </si>
  <si>
    <t>283771110</t>
  </si>
  <si>
    <t xml:space="preserve">tvarovky z lehčených plastů izolace potrubí vnitřní průměr x tl. izolace [mm] 28 x  9 </t>
  </si>
  <si>
    <t>-1622741191</t>
  </si>
  <si>
    <t>283770520</t>
  </si>
  <si>
    <t>izolace tepelná potrubí z pěnového polyetylenu 32 x 13 mm</t>
  </si>
  <si>
    <t>1911032443</t>
  </si>
  <si>
    <t>283770580</t>
  </si>
  <si>
    <t>izolace tepelná potrubí z pěnového polyetylenu 40 x 13 mm</t>
  </si>
  <si>
    <t>166191680</t>
  </si>
  <si>
    <t>283771430.R</t>
  </si>
  <si>
    <t>izolace tepelná potrubí z pěnového polyetylenu 20 x 30 mm</t>
  </si>
  <si>
    <t>957466982</t>
  </si>
  <si>
    <t>283770490.R</t>
  </si>
  <si>
    <t>tvarovky z lehčených plastů izolace potrubí vnitřní průměr x tl. izolace [mm] 28 x 30</t>
  </si>
  <si>
    <t>1566290134</t>
  </si>
  <si>
    <t>283770540.R</t>
  </si>
  <si>
    <t>izolace tepelná potrubí z pěnového polyetylenu 32 x 40 mm</t>
  </si>
  <si>
    <t>1932061732</t>
  </si>
  <si>
    <t>283770600.R</t>
  </si>
  <si>
    <t>izolace tepelná potrubí z pěnového polyetylenu 40 x 50 mm</t>
  </si>
  <si>
    <t>-1094049930</t>
  </si>
  <si>
    <t>998713101.1</t>
  </si>
  <si>
    <t>Přesun hmot pro izolace tepelné stanovený z hmotnosti přesunovaného materiálu vodorovná dopravní vzdálenost do 50 m v objektech výšky do 6 m</t>
  </si>
  <si>
    <t>-489526446</t>
  </si>
  <si>
    <t>721174024</t>
  </si>
  <si>
    <t>Potrubí z plastových trub polypropylenové [např. HT systém] odpadní (svislé) DN 70</t>
  </si>
  <si>
    <t>-801573680</t>
  </si>
  <si>
    <t>Potrubí z plastových trub polypropylenové odpadní (svislé) DN 70</t>
  </si>
  <si>
    <t>721174025</t>
  </si>
  <si>
    <t>Potrubí z plastových trub polypropylenové [např. HT systém] odpadní (svislé) DN 100</t>
  </si>
  <si>
    <t>359149930</t>
  </si>
  <si>
    <t>Potrubí z plastových trub polypropylenové odpadní (svislé) DN 100</t>
  </si>
  <si>
    <t>721174042</t>
  </si>
  <si>
    <t>Potrubí z plastových trub např. HT Systém (polypropylenové PPs) připojovací DN 40</t>
  </si>
  <si>
    <t>2092018688</t>
  </si>
  <si>
    <t>721174043</t>
  </si>
  <si>
    <t>Potrubí z plastových trub např. HT Systém (polypropylenové PPs) připojovací DN 50</t>
  </si>
  <si>
    <t>-805921352</t>
  </si>
  <si>
    <t>721174045</t>
  </si>
  <si>
    <t>Potrubí z plastových trub např. HT Systém (polypropylenové PPs) připojovací DN 100</t>
  </si>
  <si>
    <t>-1177337285</t>
  </si>
  <si>
    <t>721174062.R</t>
  </si>
  <si>
    <t>Potrubí z plastových trub polypropylenové [ např. HT systém] větrací DN 50</t>
  </si>
  <si>
    <t>1583041178</t>
  </si>
  <si>
    <t>Potrubí z plastových trub polypropylenové větrací DN 50</t>
  </si>
  <si>
    <t>721194104</t>
  </si>
  <si>
    <t>Zřízení přípojek na potrubí vyvedení a upevnění odpadních výpustek DN 40</t>
  </si>
  <si>
    <t>-1099520095</t>
  </si>
  <si>
    <t>721194105</t>
  </si>
  <si>
    <t>Zřízení přípojek na potrubí vyvedení a upevnění odpadních výpustek DN 50</t>
  </si>
  <si>
    <t>1189974023</t>
  </si>
  <si>
    <t>721194109</t>
  </si>
  <si>
    <t>Zřízení přípojek na potrubí vyvedení a upevnění odpadních výpustek DN 100</t>
  </si>
  <si>
    <t>1802985755</t>
  </si>
  <si>
    <t>721211405</t>
  </si>
  <si>
    <t>Odtokový podlahový žlab sprchový, čtvercový 200x200 mm, nerezová mřížka, plastový sifon, odtok DN 50 do boku + montáž</t>
  </si>
  <si>
    <t>943942532</t>
  </si>
  <si>
    <t>Poznámka k položce:
200 x 200</t>
  </si>
  <si>
    <t>721211422.1</t>
  </si>
  <si>
    <t>Podlahová vpusť, odtok DN 100, nerez mřížka</t>
  </si>
  <si>
    <t>-2137836169</t>
  </si>
  <si>
    <t>721242115</t>
  </si>
  <si>
    <t>Lapače střešních splavenin z polypropylenu (PP) DN 110 [např. HL 600]</t>
  </si>
  <si>
    <t>-102981113</t>
  </si>
  <si>
    <t xml:space="preserve">Lapače střešních splavenin z polypropylenu (PP) DN 110 </t>
  </si>
  <si>
    <t>721273152</t>
  </si>
  <si>
    <t>Ventilační hlavice z polypropylenu (PP) DN 75 [např. HL 807]</t>
  </si>
  <si>
    <t>-505925678</t>
  </si>
  <si>
    <t xml:space="preserve">Ventilační hlavice z polypropylenu (PP) DN 75 </t>
  </si>
  <si>
    <t>721273153</t>
  </si>
  <si>
    <t>Ventilační hlavice z polypropylenu (PP) DN 110 (např. HL 810)</t>
  </si>
  <si>
    <t>214150259</t>
  </si>
  <si>
    <t>Poznámka k položce:
v barvě střešní krytiny</t>
  </si>
  <si>
    <t>721290111</t>
  </si>
  <si>
    <t>Zkouška těsnosti kanalizace v objektech vodou do DN 125</t>
  </si>
  <si>
    <t>321793567</t>
  </si>
  <si>
    <t>998721101</t>
  </si>
  <si>
    <t>Přesun hmot pro vnitřní kanalizace stanovený z hmotnosti přesunovaného materiálu vodorovná dopravní vzdálenost do 50 m v objektech výšky do 6 m</t>
  </si>
  <si>
    <t>390703893</t>
  </si>
  <si>
    <t>722</t>
  </si>
  <si>
    <t>Zdravotechnika - vnitřní vodovod</t>
  </si>
  <si>
    <t>722176112</t>
  </si>
  <si>
    <t>Montáž potrubí z plastových trub svařovaných polyfuzně D přes 16 do 20 mm</t>
  </si>
  <si>
    <t>-199352213</t>
  </si>
  <si>
    <t>286151000</t>
  </si>
  <si>
    <t>trubka tlaková PPR řada PN 10 20 x 2,2 x 4000 mm</t>
  </si>
  <si>
    <t>-1756688641</t>
  </si>
  <si>
    <t>722176113</t>
  </si>
  <si>
    <t>Montáž potrubí z plastových trub svařovaných polyfuzně D přes 20 do 25 mm</t>
  </si>
  <si>
    <t>1965802829</t>
  </si>
  <si>
    <t>286151050</t>
  </si>
  <si>
    <t>trubka tlaková PPR řada PN 10 25 x 2,3 x 4000 mm</t>
  </si>
  <si>
    <t>-1612970870</t>
  </si>
  <si>
    <t>722176114</t>
  </si>
  <si>
    <t>Montáž potrubí z plastových trub svařovaných polyfuzně D přes 25 do 32 mm</t>
  </si>
  <si>
    <t>1299574914</t>
  </si>
  <si>
    <t>286151090</t>
  </si>
  <si>
    <t>trubka tlaková PPR řada PN 10 32 x 2,9 x 4000 mm</t>
  </si>
  <si>
    <t>877670142</t>
  </si>
  <si>
    <t>722176115</t>
  </si>
  <si>
    <t>Montáž potrubí z plastových trub svařovaných polyfuzně D přes 32 do 40 mm</t>
  </si>
  <si>
    <t>-536566139</t>
  </si>
  <si>
    <t>2,8+35</t>
  </si>
  <si>
    <t>286131110</t>
  </si>
  <si>
    <t>potrubí vodovodní PE100 PN16 SDR11 6 m, 100 m, 40 x 3,7 mm</t>
  </si>
  <si>
    <t>-2091190004</t>
  </si>
  <si>
    <t>286151110</t>
  </si>
  <si>
    <t>trubka tlaková PPR řada PN 10 40 x 3,7 x 4000 mm</t>
  </si>
  <si>
    <t>170535277</t>
  </si>
  <si>
    <t>722190401</t>
  </si>
  <si>
    <t>Zřízení přípojek na potrubí vyvedení a upevnění výpustek do DN 25</t>
  </si>
  <si>
    <t>-1264961133</t>
  </si>
  <si>
    <t>722220121.R</t>
  </si>
  <si>
    <t>Armatury s jedním závitem nástěnky pro baterii D+M</t>
  </si>
  <si>
    <t>pár</t>
  </si>
  <si>
    <t>-565648739</t>
  </si>
  <si>
    <t>722221134</t>
  </si>
  <si>
    <t xml:space="preserve">Armatury s jedním závitem ventily výtokové G 1/2 </t>
  </si>
  <si>
    <t>-1578541090</t>
  </si>
  <si>
    <t>722224153</t>
  </si>
  <si>
    <t>Armatury s jedním závitem ventily kulové zahradní uzávěry [např. IVAR] PN 15 do 120 st. C G 3/4 - 1</t>
  </si>
  <si>
    <t>-1317822789</t>
  </si>
  <si>
    <t>Armatury s jedním závitem ventily kulové zahradní uzávěry PN 15 do 120 st. C G 3/4 - 1</t>
  </si>
  <si>
    <t>72223.R</t>
  </si>
  <si>
    <t xml:space="preserve">Myčka podložních mís a desinfikátor - dodávka a montáž
</t>
  </si>
  <si>
    <t>-603790172</t>
  </si>
  <si>
    <t>Poznámka k položce:
dle PD
Devět pevných a dvě rotační trysky.
Systém dezinfekce trysek (PSD), rychlá dezinfekce všech trysek a celého potrubí po každém čisticím cyklu. Hladká hygienická komora bez záhybů.
Display. Dezinfekce A0.
Indikace zbývajícího času do konce cyklu..
Dva programy: ekonomický a normální.
Během chodu myčky jsou dvířka komory uzamčena pro zvýšení bezpečnosti obsluhy a pro zajištění dokonalé dezinfekce.
Volitelný větrák pro sušení a chlazení - zajistí Vám rychlé a maximálně hygienické vysušení a ochlazení obsahu komory pomocí vzduchu, který je přefiltrován HEPA-filtrem (H13).
Splňuje a překonává přísné požadavky normy ISO15883 (CAN/CSA Z15883).
Nerezové provedení komory i vnějšího opláštění.
Šetrné k životnímu prostředí - nízká spotřeba vody i energie.
Široká nabídka různých držáků pro většinu typů nádob.
Uzamykatelný prostor pro umístění kanystrů s roztoky.
Snadná údržba a servis.
Volně stojící</t>
  </si>
  <si>
    <t>72224012.R</t>
  </si>
  <si>
    <t>Zpětný kohout dn 25
D+M</t>
  </si>
  <si>
    <t>222229157</t>
  </si>
  <si>
    <t>722262301</t>
  </si>
  <si>
    <t>Vodoměry pro vodu do 40 st.C závitové vertikální vícevtokové mokroběžné G 1 x 105 mm Qn 2,5</t>
  </si>
  <si>
    <t>1423194551</t>
  </si>
  <si>
    <t>722290215</t>
  </si>
  <si>
    <t>Zkoušky, proplach a desinfekce vodovodního potrubí zkoušky těsnosti vodovodního potrubí hrdlového nebo přírubového do DN 100</t>
  </si>
  <si>
    <t>-276618419</t>
  </si>
  <si>
    <t>722290234</t>
  </si>
  <si>
    <t>Zkoušky, proplach a desinfekce vodovodního potrubí proplach a desinfekce vodovodního potrubí do DN 80</t>
  </si>
  <si>
    <t>967964734</t>
  </si>
  <si>
    <t>899231112.R</t>
  </si>
  <si>
    <t xml:space="preserve">Speciální vyústění odpadů pro kuchyni a pítko
</t>
  </si>
  <si>
    <t>kpl</t>
  </si>
  <si>
    <t>-926421180</t>
  </si>
  <si>
    <t>998722101</t>
  </si>
  <si>
    <t>Přesun hmot pro vnitřní vodovod stanovený z hmotnosti přesunovaného materiálu vodorovná dopravní vzdálenost do 50 m v objektech výšky do 6 m</t>
  </si>
  <si>
    <t>291494956</t>
  </si>
  <si>
    <t>724</t>
  </si>
  <si>
    <t>Zdravotechnika - strojní vybavení</t>
  </si>
  <si>
    <t>724149102.R</t>
  </si>
  <si>
    <t>Čerpadla vodovodní strojní bez potrubí montáž čerpadel ponorných bez potrubí a příslušenství o výkonu od 56 l do 180 l</t>
  </si>
  <si>
    <t>-655623591</t>
  </si>
  <si>
    <t>426110990.R</t>
  </si>
  <si>
    <t>Čerpadlo kalové, ponorné s plovákem (např. Feka 600 M-A) – systémové ke kalovém boxu 110 l + montáž, včetně ostatního vystrojení čerpací jímky (plovák, elektroinstalace…)</t>
  </si>
  <si>
    <t>1704323543</t>
  </si>
  <si>
    <t>725</t>
  </si>
  <si>
    <t>Zdravotechnika - zařizovací předměty</t>
  </si>
  <si>
    <t>725111132</t>
  </si>
  <si>
    <t>Zařízení záchodů splachovače nádržkové plastové nízkopoložené</t>
  </si>
  <si>
    <t>627320841</t>
  </si>
  <si>
    <t>Poznámka k položce:
pro výlevku</t>
  </si>
  <si>
    <t>725111361</t>
  </si>
  <si>
    <t>Zařízení záchodů splachovače automatické pro splachovací nádržku, souprava pro oddálené splachování</t>
  </si>
  <si>
    <t>-545945229</t>
  </si>
  <si>
    <t>725111936.R</t>
  </si>
  <si>
    <t>Dvířka krycí pro čistící kus  vč.montáže</t>
  </si>
  <si>
    <t>1205326501</t>
  </si>
  <si>
    <t>Dvířka krycí pro čistící kus vč.montáže</t>
  </si>
  <si>
    <t>725119125</t>
  </si>
  <si>
    <t>Zařízení záchodů montáž klozetových mís závěsných na nosné stěny</t>
  </si>
  <si>
    <t>-1194147151</t>
  </si>
  <si>
    <t>551673810</t>
  </si>
  <si>
    <t>sedátko klozetové s poklopem duroplastové bílé</t>
  </si>
  <si>
    <t>1228652886</t>
  </si>
  <si>
    <t>552817950</t>
  </si>
  <si>
    <t>tlačítko pro ovládání WC shora/ zepředu, plast, dvě množství vody, 21,3 x 14,2 cm</t>
  </si>
  <si>
    <t>450548467</t>
  </si>
  <si>
    <t>642360410</t>
  </si>
  <si>
    <t>klozet keramický závěsný hluboké splachování bílý</t>
  </si>
  <si>
    <t>-423933362</t>
  </si>
  <si>
    <t>642360510</t>
  </si>
  <si>
    <t>klozet keramický závěsný hluboké splachování handicap bílý</t>
  </si>
  <si>
    <t>2068461242</t>
  </si>
  <si>
    <t>552817080</t>
  </si>
  <si>
    <t>montážní prvek pro závěsné WC ovládání zepředu, pro tělesně postižené výška 112 cm</t>
  </si>
  <si>
    <t>-889394545</t>
  </si>
  <si>
    <t>552817000</t>
  </si>
  <si>
    <t>montážní prvek pro závěsné WC ovládání zepředu, hloubka 12 cm</t>
  </si>
  <si>
    <t>-857690359</t>
  </si>
  <si>
    <t>725211602</t>
  </si>
  <si>
    <t>Umyvadla keramická bez výtokových armatur se zápachovou uzávěrkou připevněná na stěnu šrouby bílá bez sloupu nebo krytu na sifon 550 mm</t>
  </si>
  <si>
    <t>318767631</t>
  </si>
  <si>
    <t>Poznámka k položce:
Umyvadlo L = 550 mm, B = 430 mm, H = 180 mm s otvorem pro baterii, keramický materiál s hutným slinutým střepem, na nějž je nanesena glazura bez další povrchové úpravy.
Provedení: s jedním otvorem pro baterii
Barva: bílá
- přítok 2x rohový ventil DN 15, 2x flexihadice,
 - odtok DN 40, sifon</t>
  </si>
  <si>
    <t>725211681</t>
  </si>
  <si>
    <t>Umyvadla keramická bez výtokových armatur zdravotní se zápachovou uzávěrkou připevněná na stěnu šrouby bílá 640 mm</t>
  </si>
  <si>
    <t>1730337589</t>
  </si>
  <si>
    <t>Poznámka k položce:
- přívod 2x nástěnná tvarovka DN 15, odtok DN 40, podomítkový sifon (kvůli podjezdu)
Umyvadla pro tělesně postižené jsou navržena na základě speciálních potřeb handicapovaných osob tak, aby se při jejich používání obešly bez cizí pomoci. Jedná se zejména o výšku horní hrany, usnadněný přístup k baterii, případně možnost podjet pod umyvadlo s invalidním vozíkem. Každé nabízené umyvadlo pro invalidy samozřejmě splňuje normy Vyhlášky č. 398/2009 Sb. o obecných technických požadavcích zabezpečujících bezbariérové užívání staveb.
Umyvadlo L = 640 mm, B = 505 mm, H = 215 mm s otvorem pro baterii, keramický materiál s hutným slinutým střepem, na nějž je nanesena glazura bez další povrchové úpravy. Provedení bez otvoru pro baterii. Barva bílá.</t>
  </si>
  <si>
    <t>723230153.R</t>
  </si>
  <si>
    <t>Armatury se dvěma závity flexibilní nerezová hadice , délky dle potřeby. Pro připojení stojánkové baterie vany, umyvadla či dřezu dva kusy. Délka dle potřeby 40 nebo 60 cm.</t>
  </si>
  <si>
    <t>359556143</t>
  </si>
  <si>
    <t>552817390</t>
  </si>
  <si>
    <t>montážní prvek pro umyvadlo a výlevku pro tělesně postižené, výška 112 cm</t>
  </si>
  <si>
    <t>1061311814</t>
  </si>
  <si>
    <t>725229102</t>
  </si>
  <si>
    <t>Vany bez výtokových armatur montáž van se zápachovou uzávěrkou ocelových</t>
  </si>
  <si>
    <t>-1164091465</t>
  </si>
  <si>
    <t>552205000.R</t>
  </si>
  <si>
    <t>vana plechová smaltovaná bílá 130 x 70 cm</t>
  </si>
  <si>
    <t>2144257895</t>
  </si>
  <si>
    <t>725229103</t>
  </si>
  <si>
    <t>Vany bez výtokových armatur montáž van se zápachovou uzávěrkou akrylátových</t>
  </si>
  <si>
    <t>1129362103</t>
  </si>
  <si>
    <t>554210380.R</t>
  </si>
  <si>
    <t xml:space="preserve">Hydromasážní vana
Vyrobeno z akrylátu s antibakteriální úpravou.
Masážní vana je vybavena:
3x Maxi Hydrotrysky, 3x Maxi Hydrotrysky rotační,
4x Hydrotrysky, 16x Aero trysky, bílé světlo, čistící jednotka. Dodávána včetně TLCD ovládání a se standardní </t>
  </si>
  <si>
    <t>93711541</t>
  </si>
  <si>
    <t xml:space="preserve">Hydromasážní vana
Vyrobeno z akrylátu s antibakteriální úpravou.
Masážní vana je vybavena:
3x Maxi Hydrotrysky, 3x Maxi Hydrotrysky rotační,
4x Hydrotrysky, 16x Aero trysky, bílé světlo, čistící jednotka. Dodávána včetně TLCD ovládání a se standardní odtokovou sestavou.
Standardně se vana dodává s podhlavníky.
Rozměr 180 x 90cm / 190 l.
Motor 1,5 HP, 750 W, 230 V
Elektronické tlačítko ovládání
Regulace tlaku trysek
Sání
Vanový automat včetně sifonu
Ocelový rám s nožičkami, vana je samonosná
</t>
  </si>
  <si>
    <t>725291641</t>
  </si>
  <si>
    <t>Doplňky zařízení koupelen a záchodů nerezové madlo sprchové 750 x 450 mm</t>
  </si>
  <si>
    <t>358387386</t>
  </si>
  <si>
    <t>Poznámka k položce:
sklopné</t>
  </si>
  <si>
    <t>725291642</t>
  </si>
  <si>
    <t>Doplňky zařízení koupelen a záchodů nerezové sedačky do sprchy</t>
  </si>
  <si>
    <t>86056544</t>
  </si>
  <si>
    <t>725291702</t>
  </si>
  <si>
    <t>Doplňky zařízení koupelen a záchodů smaltované madla rovná, délky 400 mm</t>
  </si>
  <si>
    <t>-1488873692</t>
  </si>
  <si>
    <t>725291706.R</t>
  </si>
  <si>
    <t>Doplňky zařízení koupelen a záchodů smaltované madla rovná, délky 600 mm</t>
  </si>
  <si>
    <t>-1629219275</t>
  </si>
  <si>
    <t>Poznámka k položce:
nerez</t>
  </si>
  <si>
    <t>725291708.R</t>
  </si>
  <si>
    <t>Doplňky zařízení koupelen a záchodů smaltované madla rovná, délky 900 mm</t>
  </si>
  <si>
    <t>1651203637</t>
  </si>
  <si>
    <t>725291722</t>
  </si>
  <si>
    <t>Doplňky zařízení koupelen a záchodů smaltované madla krakorcová sklopná, délky 834 mm</t>
  </si>
  <si>
    <t>-857432423</t>
  </si>
  <si>
    <t>722221135.R</t>
  </si>
  <si>
    <t>Výtokový ventil umyvadlový se zátkou Klik-Klak</t>
  </si>
  <si>
    <t>872597220</t>
  </si>
  <si>
    <t>725339111</t>
  </si>
  <si>
    <t>Výlevky montáž výlevky</t>
  </si>
  <si>
    <t>-716535990</t>
  </si>
  <si>
    <t>2118130245</t>
  </si>
  <si>
    <t>105</t>
  </si>
  <si>
    <t>642711010</t>
  </si>
  <si>
    <t>výlevky keramické  se sklopnou plastovou mřížkou, rozměr 425 x 500 x 450 mm bílá, závěsná</t>
  </si>
  <si>
    <t>-528298565</t>
  </si>
  <si>
    <t>725813111</t>
  </si>
  <si>
    <t>Ventily rohové bez připojovací trubičky nebo flexi hadičky G 1/2</t>
  </si>
  <si>
    <t>-2072209939</t>
  </si>
  <si>
    <t>725821322</t>
  </si>
  <si>
    <t>Baterie dřezové nástěnné klasické s otáčivým kulatým ústím a délkou ramínka 300 mm</t>
  </si>
  <si>
    <t>CS ÚRS 2013 01</t>
  </si>
  <si>
    <t>222087560</t>
  </si>
  <si>
    <t>725829131</t>
  </si>
  <si>
    <t>Baterie umyvadlové montáž ostatních typů stojánkových G 1/2</t>
  </si>
  <si>
    <t>-499885833</t>
  </si>
  <si>
    <t>551456920</t>
  </si>
  <si>
    <t>baterie umyvadlová stojánková páková s prodlouženou pákou (lékařská)</t>
  </si>
  <si>
    <t>824968759</t>
  </si>
  <si>
    <t>551456860</t>
  </si>
  <si>
    <t>baterie umyvadlová stojánková páková</t>
  </si>
  <si>
    <t>1126379926</t>
  </si>
  <si>
    <t>725831315</t>
  </si>
  <si>
    <t>Baterie vanové nástěnné pákové s automatickým přepínačem a sprchou</t>
  </si>
  <si>
    <t>-549209505</t>
  </si>
  <si>
    <t>725831332.R</t>
  </si>
  <si>
    <t>Baterie vanové stojánkové pákové s automatickým přepínačem a se sprchou</t>
  </si>
  <si>
    <t>1333806667</t>
  </si>
  <si>
    <t>725859101</t>
  </si>
  <si>
    <t>Ventily odpadní pro zařizovací předměty montáž ventilů do DN 32</t>
  </si>
  <si>
    <t>-156284822</t>
  </si>
  <si>
    <t>422107060</t>
  </si>
  <si>
    <t xml:space="preserve">ventily uzavírací a zpětné do PN 40 V 10 141 616, PN 16, ventil vypouštěcí V 30 111 616.49, PN 16, ventil uzavírací přímý, přírubový, ovládaný ručním kolem, materiál GG-25, SD dle ČSN 13 3042, hrubá těsnicí lišta dle ČSN 13 1060, pro neagresivní kapaliny </t>
  </si>
  <si>
    <t>2052045428</t>
  </si>
  <si>
    <t>ventily uzavírací a zpětné do PN 40 V 10 141 616, PN 16, ventil vypouštěcí V 30 111 616.49, PN 16, ventil uzavírací přímý, přírubový, ovládaný ručním kolem, materiál GG-25, SD dle ČSN 13 3042, hrubá těsnicí lišta dle ČSN 13 1060, pro neagresivní kapaliny a plyny do 300 °C DN  25 x 160 mm</t>
  </si>
  <si>
    <t>422107000.R</t>
  </si>
  <si>
    <t>Uzavírací rohový ventil DN 20</t>
  </si>
  <si>
    <t>477489465</t>
  </si>
  <si>
    <t>422107000</t>
  </si>
  <si>
    <t>ventil uzavírací přímý s ručním kolem, PN16 DN15x130 mm</t>
  </si>
  <si>
    <t>-2040013084</t>
  </si>
  <si>
    <t>725861102</t>
  </si>
  <si>
    <t>Zápachové uzávěrky zařizovacích předmětů pro umyvadla DN 40 [např. HL 132/40]</t>
  </si>
  <si>
    <t>-166460216</t>
  </si>
  <si>
    <t xml:space="preserve">Zápachové uzávěrky zařizovacích předmětů pro umyvadla DN 40 </t>
  </si>
  <si>
    <t>725849413</t>
  </si>
  <si>
    <t>Baterie sprchové montáž nástěnných baterií termostatických</t>
  </si>
  <si>
    <t>-841822508</t>
  </si>
  <si>
    <t>551455480</t>
  </si>
  <si>
    <t>baterie pro hygienické a zdravotnické zařízení baterie sprchové podomítkové sprchový set s mýdelníkem chrom s talířovou sprchou (výkyvná) 392 s mýdelníkem d=238mm a ruční sprchou, 4 x s přednastavitelnou teplotou</t>
  </si>
  <si>
    <t>-1286984107</t>
  </si>
  <si>
    <t>725249101</t>
  </si>
  <si>
    <t>Sprchové vaničky, boxy, kouty a zástěny montáž sprchových vaniček</t>
  </si>
  <si>
    <t>-1561076379</t>
  </si>
  <si>
    <t>642938520</t>
  </si>
  <si>
    <t>vaničky keramické sprchové typ  rozměr 90x90x6,5 cm čtvercová bílá</t>
  </si>
  <si>
    <t>-978233547</t>
  </si>
  <si>
    <t>725861312</t>
  </si>
  <si>
    <t>Zápachové uzávěrky zařizovacích předmětů pro umyvadla podomítkové DN 40/50 (např. HL134)</t>
  </si>
  <si>
    <t>-645557758</t>
  </si>
  <si>
    <t>725865312</t>
  </si>
  <si>
    <t>Zápachové uzávěrky zařizovacích předmětů pro vany sprchových koutů s kulovým kloubem na odtoku DN 40/50 [např. HL 514 S] a odpadním ventilem</t>
  </si>
  <si>
    <t>-1734594675</t>
  </si>
  <si>
    <t>Zápachové uzávěrky zařizovacích předmětů pro vany sprchových koutů s kulovým kloubem na odtoku DN 40/50 a odpadním ventilem</t>
  </si>
  <si>
    <t>725865312.R</t>
  </si>
  <si>
    <t>Připojovací souprava chromovaná ocel či mosaz (propojení umyvadla a podomítkového sifonu)</t>
  </si>
  <si>
    <t>1179261254</t>
  </si>
  <si>
    <t>998725101</t>
  </si>
  <si>
    <t>Přesun hmot pro zařizovací předměty stanovený z hmotnosti přesunovaného materiálu vodorovná dopravní vzdálenost do 50 m v objektech výšky do 6 m</t>
  </si>
  <si>
    <t>882754979</t>
  </si>
  <si>
    <t>732</t>
  </si>
  <si>
    <t>Ústřední vytápění - strojovny</t>
  </si>
  <si>
    <t>732421201</t>
  </si>
  <si>
    <t>Čerpadla teplovodní závitová mokroběžná cirkulační pro TUV (elektronicky řízená) PN 10, do 80 st.C DN přípojky/dopravní výška H (m) - čerpací výkon Q (m3/h) DN 15 / do 0,9 m / 0,35 m3/h</t>
  </si>
  <si>
    <t>1641428290</t>
  </si>
  <si>
    <t>734</t>
  </si>
  <si>
    <t>Ústřední vytápění - armatury</t>
  </si>
  <si>
    <t>734229143</t>
  </si>
  <si>
    <t>Ventily regulační závitové montáž ventilů jednotrubkových horizontálních soustav se směšovačem ostatních typů jednobodové připojení</t>
  </si>
  <si>
    <t>534079521</t>
  </si>
  <si>
    <t>551288260</t>
  </si>
  <si>
    <t>ventil čtyřcestný směšovací  3/4"</t>
  </si>
  <si>
    <t>-730816110</t>
  </si>
  <si>
    <t>734411601.R</t>
  </si>
  <si>
    <t>Neutralizační jímka pro plynové kotle do 50 kW</t>
  </si>
  <si>
    <t>1167620881</t>
  </si>
  <si>
    <t>764511601</t>
  </si>
  <si>
    <t>Žlab podokapní z pozinkovaného plechu s povrchovou úpravou včetně háků a čel půlkruhový rš 250 mm</t>
  </si>
  <si>
    <t>-333346560</t>
  </si>
  <si>
    <t>-689282954</t>
  </si>
  <si>
    <t>SO 01_D.1.4.1a - Zdravotechnika - vnitřní plynovod</t>
  </si>
  <si>
    <t xml:space="preserve">    723 - Zdravotechnika - venkovní a vnitřní plynovod</t>
  </si>
  <si>
    <t>723</t>
  </si>
  <si>
    <t>Zdravotechnika - venkovní a vnitřní plynovod</t>
  </si>
  <si>
    <t>723150312</t>
  </si>
  <si>
    <t>Potrubí z ocelových trubek hladkých černých spojovaných svařováním tvářených za tepla D 57/3,2</t>
  </si>
  <si>
    <t>2041738515</t>
  </si>
  <si>
    <t>723150365</t>
  </si>
  <si>
    <t>Potrubí z ocelových trubek hladkých chráničky D 38/2,6</t>
  </si>
  <si>
    <t>748532608</t>
  </si>
  <si>
    <t>723231174</t>
  </si>
  <si>
    <t>Armatury se dvěma závity kohouty kulové PN 42 do 185 st.C rohové plnoprůtokové vnitřní závit G 1</t>
  </si>
  <si>
    <t>921845431</t>
  </si>
  <si>
    <t>7235 003</t>
  </si>
  <si>
    <t>Trubka ocelová s tovární izolací d 25 mm vč. MT</t>
  </si>
  <si>
    <t>-1911504654</t>
  </si>
  <si>
    <t>7235 004</t>
  </si>
  <si>
    <t>Utěsnění chrániček tmele vč. MT</t>
  </si>
  <si>
    <t>-1778848955</t>
  </si>
  <si>
    <t>7235 005</t>
  </si>
  <si>
    <t>Pomocný spojovací a upevňovací materiál</t>
  </si>
  <si>
    <t>-217553033</t>
  </si>
  <si>
    <t>7235 006</t>
  </si>
  <si>
    <t>Čištění potrubí profukem</t>
  </si>
  <si>
    <t>425758653</t>
  </si>
  <si>
    <t>7235 007</t>
  </si>
  <si>
    <t>Tlaková zkouška vzduchem</t>
  </si>
  <si>
    <t>-779326203</t>
  </si>
  <si>
    <t>7235 008</t>
  </si>
  <si>
    <t>Revize plynového zařízení</t>
  </si>
  <si>
    <t>-738458349</t>
  </si>
  <si>
    <t>7235 009</t>
  </si>
  <si>
    <t>Stavební přípomoce</t>
  </si>
  <si>
    <t>15994108</t>
  </si>
  <si>
    <t>998723202</t>
  </si>
  <si>
    <t>Přesun hmot pro vnitřní plynovod stanovený procentní sazbou (%) z ceny vodorovná dopravní vzdálenost do 50 m v objektech výšky přes 6 do 12 m</t>
  </si>
  <si>
    <t>%</t>
  </si>
  <si>
    <t>-1873101283</t>
  </si>
  <si>
    <t>783314101</t>
  </si>
  <si>
    <t>Základní nátěr zámečnických konstrukcí jednonásobný syntetický</t>
  </si>
  <si>
    <t>-2139411289</t>
  </si>
  <si>
    <t>783317101</t>
  </si>
  <si>
    <t>Krycí nátěr (email) zámečnických konstrukcí jednonásobný syntetický standardní</t>
  </si>
  <si>
    <t>-126828016</t>
  </si>
  <si>
    <t>783617601</t>
  </si>
  <si>
    <t>Krycí nátěr (email) armatur a kovových potrubí potrubí do DN 50 mm jednonásobný syntetický standardní</t>
  </si>
  <si>
    <t>-1755770793</t>
  </si>
  <si>
    <t>SO 01_D.1.4.2a - Vytápění</t>
  </si>
  <si>
    <t xml:space="preserve">    731 - Ústřední vytápění - kotelny</t>
  </si>
  <si>
    <t xml:space="preserve">    733 - Ústřední vytápění - rozvodné potrubí</t>
  </si>
  <si>
    <t xml:space="preserve">    735 - Ústřední vytápění - otopná tělesa</t>
  </si>
  <si>
    <t>713463211</t>
  </si>
  <si>
    <t>Montáž izolace tepelné potrubí a ohybů tvarovkami nebo deskami potrubními pouzdry s povrchovou úpravou hliníkovou fólií (izolační materiál ve specifikaci) přelepenými samolepící hliníkovou páskou potrubí D do 50 mm jednovrstvá</t>
  </si>
  <si>
    <t>1404900103</t>
  </si>
  <si>
    <t>631545100</t>
  </si>
  <si>
    <t>pouzdro izolační potrubní s jednostrannou Al fólií max. 250/100 °C</t>
  </si>
  <si>
    <t>-2006928413</t>
  </si>
  <si>
    <t>713471211</t>
  </si>
  <si>
    <t>Montáž izolace tepelné potrubí, ohybů, přírub, armatur nebo tvarovek snímatelnými pouzdry s vrstvenou izolací s upevněním na suchý zip (izolační materiál ve specifikaci) potrubí</t>
  </si>
  <si>
    <t>1346200105</t>
  </si>
  <si>
    <t>283770950</t>
  </si>
  <si>
    <t>izolace tepelná potrubí z pěnového polyetylenu 15 x 13 mm</t>
  </si>
  <si>
    <t>-243293235</t>
  </si>
  <si>
    <t>283771050</t>
  </si>
  <si>
    <t>izolace tepelná potrubí z pěnového polyetylenu 18 x 13 mm</t>
  </si>
  <si>
    <t>-927797838</t>
  </si>
  <si>
    <t>283771040</t>
  </si>
  <si>
    <t>izolace tepelná potrubí z pěnového polyetylenu 22 x 13 mm</t>
  </si>
  <si>
    <t>-1293298875</t>
  </si>
  <si>
    <t>283771120</t>
  </si>
  <si>
    <t>izolace tepelná potrubí z pěnového polyetylenu 28 x 13 mm</t>
  </si>
  <si>
    <t>-1732288730</t>
  </si>
  <si>
    <t>283771160</t>
  </si>
  <si>
    <t>izolace tepelná potrubí z pěnového polyetylenu 35 x 13 mm</t>
  </si>
  <si>
    <t>1276062522</t>
  </si>
  <si>
    <t>283771190</t>
  </si>
  <si>
    <t>izolace tepelná potrubí z pěnového polyetylenu 45 x 13 mm</t>
  </si>
  <si>
    <t>-1843277033</t>
  </si>
  <si>
    <t>7135 001</t>
  </si>
  <si>
    <t>Izolace rozdělovače, sběrače a HDVT</t>
  </si>
  <si>
    <t>1516460006</t>
  </si>
  <si>
    <t>998713202</t>
  </si>
  <si>
    <t>Přesun hmot pro izolace tepelné stanovený procentní sazbou (%) z ceny vodorovná dopravní vzdálenost do 50 m v objektech výšky přes 6 do 12 m</t>
  </si>
  <si>
    <t>1960934226</t>
  </si>
  <si>
    <t>725980121</t>
  </si>
  <si>
    <t>Dvířka 15/15</t>
  </si>
  <si>
    <t>-685247842</t>
  </si>
  <si>
    <t>731</t>
  </si>
  <si>
    <t>Ústřední vytápění - kotelny</t>
  </si>
  <si>
    <t>731244494</t>
  </si>
  <si>
    <t>Kotle ocelové teplovodní plynové závěsné kondenzační montáž kotlů kondenzačních ostatních typů o výkonu přes 28 do 45 kW</t>
  </si>
  <si>
    <t>231497594</t>
  </si>
  <si>
    <t>484176930</t>
  </si>
  <si>
    <t>kotel plynový kondenzační závěsný 12 - 35 kW</t>
  </si>
  <si>
    <t>2106339660</t>
  </si>
  <si>
    <t>484177050</t>
  </si>
  <si>
    <t>zásobník TUV nepřímotopný nerezový objem 300 litrů</t>
  </si>
  <si>
    <t>-630977937</t>
  </si>
  <si>
    <t>731341130</t>
  </si>
  <si>
    <t>Hadice napouštěcí pryžové D 16/23</t>
  </si>
  <si>
    <t>300643124</t>
  </si>
  <si>
    <t>7315 002</t>
  </si>
  <si>
    <t>Revize komínu</t>
  </si>
  <si>
    <t>-1111788849</t>
  </si>
  <si>
    <t>7315 004</t>
  </si>
  <si>
    <t>Neutralizační box pro úpravu kondenzátu vč. MT</t>
  </si>
  <si>
    <t>-744169796</t>
  </si>
  <si>
    <t>7315 005</t>
  </si>
  <si>
    <t>Odvod spalin vč. MT</t>
  </si>
  <si>
    <t>100489190</t>
  </si>
  <si>
    <t>7316 001</t>
  </si>
  <si>
    <t>Regulace dle výrobce kotle a PD</t>
  </si>
  <si>
    <t>259312367</t>
  </si>
  <si>
    <t>998731202</t>
  </si>
  <si>
    <t>Přesun hmot pro kotelny stanovený procentní sazbou (%) z ceny vodorovná dopravní vzdálenost do 50 m v objektech výšky přes 6 do 12 m</t>
  </si>
  <si>
    <t>631676792</t>
  </si>
  <si>
    <t>732111314</t>
  </si>
  <si>
    <t>Rozdělovače a sběrače trubková hrdla rozdělovačů a sběračů bez přírub DN 25</t>
  </si>
  <si>
    <t>-302206018</t>
  </si>
  <si>
    <t>732111316</t>
  </si>
  <si>
    <t>Rozdělovače a sběrače trubková hrdla rozdělovačů a sběračů bez přírub DN 40</t>
  </si>
  <si>
    <t>-1420956643</t>
  </si>
  <si>
    <t>732112225</t>
  </si>
  <si>
    <t>Rozdělovače a sběrače sdružené hydraulické závitové (průtok Q m3/h - výkon kW) DN 50 (6 m3/h - 120 kW)</t>
  </si>
  <si>
    <t>-1696024231</t>
  </si>
  <si>
    <t>732113105</t>
  </si>
  <si>
    <t>Rozdělovače a sběrače hydraulické vyrovnávače dynamických tlaků přírubové PN 6 (průtok Q m3/h) DN 100 (20 m3/h)</t>
  </si>
  <si>
    <t>-85962219</t>
  </si>
  <si>
    <t>732219315</t>
  </si>
  <si>
    <t>Montáž ohříváků vody zásobníkových stojatých PN 0,6/0,6, PN 1,6/0,6 o obsahu 1 000 l</t>
  </si>
  <si>
    <t>225370829</t>
  </si>
  <si>
    <t>732331615</t>
  </si>
  <si>
    <t>Nádoby expanzní tlakové s membránou bez pojistného ventilu se závitovým připojením PN 0,6 o objemu 35 l</t>
  </si>
  <si>
    <t>-1919269318</t>
  </si>
  <si>
    <t>732331777</t>
  </si>
  <si>
    <t>Nádoby expanzní tlakové příslušenství k expanzním nádobám bezpečnostní uzávěr k měření tlaku G 3/4</t>
  </si>
  <si>
    <t>-803055837</t>
  </si>
  <si>
    <t>732421212</t>
  </si>
  <si>
    <t>Čerpadla teplovodní závitová mokroběžná cirkulační pro TUV (elektronicky řízená) PN 10, do 80 st.C DN přípojky/dopravní výška H (m) - čerpací výkon Q (m3/h) DN 25 / do 4,0 m / 2,2 m3/h</t>
  </si>
  <si>
    <t>1748840158</t>
  </si>
  <si>
    <t>732422211</t>
  </si>
  <si>
    <t>Čerpadla teplovodní přírubová mokroběžná oběhová pro teplovodní vytápění PN 6/10, do 110 st.C jednodílná DN 40/ do 4,0 m / 11,0 m3/h , DN příruby/dopravní výška H (m) - čerpací výkon Q (m3/h)</t>
  </si>
  <si>
    <t>-1388267729</t>
  </si>
  <si>
    <t>998732102</t>
  </si>
  <si>
    <t>Přesun hmot pro strojovny stanovený z hmotnosti přesunovaného materiálu vodorovná dopravní vzdálenost do 50 m v objektech výšky přes 6 do 12 m</t>
  </si>
  <si>
    <t>67424942</t>
  </si>
  <si>
    <t>733</t>
  </si>
  <si>
    <t>Ústřední vytápění - rozvodné potrubí</t>
  </si>
  <si>
    <t>733222102</t>
  </si>
  <si>
    <t>Potrubí z trubek měděných polotvrdých spojovaných měkkým pájením D 15/1</t>
  </si>
  <si>
    <t>-509185683</t>
  </si>
  <si>
    <t>733222103</t>
  </si>
  <si>
    <t>Potrubí z trubek měděných polotvrdých spojovaných měkkým pájením D 18/1</t>
  </si>
  <si>
    <t>2084112292</t>
  </si>
  <si>
    <t>733222104</t>
  </si>
  <si>
    <t>Potrubí z trubek měděných polotvrdých spojovaných měkkým pájením D 22/1,0</t>
  </si>
  <si>
    <t>661434712</t>
  </si>
  <si>
    <t>733222105</t>
  </si>
  <si>
    <t>Potrubí z trubek měděných polotvrdých spojovaných měkkým pájením D 28/1,5</t>
  </si>
  <si>
    <t>1634741742</t>
  </si>
  <si>
    <t>733222106</t>
  </si>
  <si>
    <t>Potrubí z trubek měděných polotvrdých spojovaných měkkým pájením D 35/1,5</t>
  </si>
  <si>
    <t>1423223326</t>
  </si>
  <si>
    <t>733223107</t>
  </si>
  <si>
    <t>Potrubí z trubek měděných tvrdých spojovaných měkkým pájením D 42/1,5</t>
  </si>
  <si>
    <t>-1597746238</t>
  </si>
  <si>
    <t>733224222</t>
  </si>
  <si>
    <t>Příplatek k potrubí měděnému za zhotovení přípojky z trubek měděných D 15x1</t>
  </si>
  <si>
    <t>-362289212</t>
  </si>
  <si>
    <t>733224223</t>
  </si>
  <si>
    <t>Příplatek k potrubí měděnému za zhotovení přípojky z trubek měděných D 18x1</t>
  </si>
  <si>
    <t>-1435941590</t>
  </si>
  <si>
    <t>733224225</t>
  </si>
  <si>
    <t>Příplatek k potrubí měděnému za zhotovení přípojky z trubek měděných D 28x1</t>
  </si>
  <si>
    <t>-1778054663</t>
  </si>
  <si>
    <t>733291101</t>
  </si>
  <si>
    <t>Zkoušky těsnosti potrubí z trubek měděných D do 35/1,5</t>
  </si>
  <si>
    <t>765857837</t>
  </si>
  <si>
    <t>733291102</t>
  </si>
  <si>
    <t>Zkoušky těsnosti potrubí z trubek měděných D přes 35/1,5 do 64/2,0</t>
  </si>
  <si>
    <t>-1266027916</t>
  </si>
  <si>
    <t>733391101</t>
  </si>
  <si>
    <t>Zkoušky těsnosti potrubí z trubek plastových D do 32/3,0</t>
  </si>
  <si>
    <t>-753218594</t>
  </si>
  <si>
    <t>7335 001</t>
  </si>
  <si>
    <t>Pomocný kotevní a spojovací materiál</t>
  </si>
  <si>
    <t>635347844</t>
  </si>
  <si>
    <t>7335 002</t>
  </si>
  <si>
    <t>-1838972325</t>
  </si>
  <si>
    <t>998733102</t>
  </si>
  <si>
    <t>Přesun hmot pro rozvody potrubí stanovený z hmotnosti přesunovaného materiálu vodorovná dopravní vzdálenost do 50 m v objektech výšky přes 6 do 12 m</t>
  </si>
  <si>
    <t>229878661</t>
  </si>
  <si>
    <t>734211119</t>
  </si>
  <si>
    <t>Ventily odvzdušňovací závitové automatické PN 14 do 120 st.C, G 3/8</t>
  </si>
  <si>
    <t>-1987335970</t>
  </si>
  <si>
    <t>734220102</t>
  </si>
  <si>
    <t>Ventily regulační závitové vyvažovací přímé PN 20 do 100 st.C , G 1</t>
  </si>
  <si>
    <t>1675558976</t>
  </si>
  <si>
    <t>734220103</t>
  </si>
  <si>
    <t>Ventily regulační závitové vyvažovací přímé PN 20 do 100 st.C ,G 5/4</t>
  </si>
  <si>
    <t>-9450237</t>
  </si>
  <si>
    <t>734221552</t>
  </si>
  <si>
    <t>Ventily regulační závitové termostatické, bez hlavice ovládání PN 16 do 110 st.C přímé dvouregulační G 1/2</t>
  </si>
  <si>
    <t>-1232339460</t>
  </si>
  <si>
    <t>734221682</t>
  </si>
  <si>
    <t>Ventily regulační závitové hlavice termostatické, pro ovládání ventilů PN 10 do 110 st.C kapalinové otopných těles VKM</t>
  </si>
  <si>
    <t>-469718056</t>
  </si>
  <si>
    <t>734221683</t>
  </si>
  <si>
    <t>Ventily regulační závitové hlavice termostatické, pro ovládání ventilů PN 10 do 110 st.C kapalinové s vestavěným čidlem</t>
  </si>
  <si>
    <t>-1624619414</t>
  </si>
  <si>
    <t>734242411</t>
  </si>
  <si>
    <t>Ventily zpětné závitové PN 16 do 110 st.C , přímé G 3/8</t>
  </si>
  <si>
    <t>557014791</t>
  </si>
  <si>
    <t>734242414</t>
  </si>
  <si>
    <t>Ventily zpětné závitové PN 16 do 110 st.C,přímé G 1</t>
  </si>
  <si>
    <t>500812441</t>
  </si>
  <si>
    <t>734242415</t>
  </si>
  <si>
    <t>Ventily zpětné závitové PN 16 do 110 st.C,přímé G 5/4</t>
  </si>
  <si>
    <t>1929192</t>
  </si>
  <si>
    <t>734251212</t>
  </si>
  <si>
    <t>Ventily pojistné závitové a čepové rohové provozní tlak od 2,5 do 6 bar, G 3/4</t>
  </si>
  <si>
    <t>-73998278</t>
  </si>
  <si>
    <t>734261235</t>
  </si>
  <si>
    <t>Šroubení topenářské PN 16 do 120 st.C přímé,G 1</t>
  </si>
  <si>
    <t>-1456606691</t>
  </si>
  <si>
    <t>734261403</t>
  </si>
  <si>
    <t>Šroubení připojovací armatury radiátorů [typu ventil kompakt] PN 10 do 110 st.C, regulační uzavíratelné rohové,G 3/4 x 18</t>
  </si>
  <si>
    <t>1978297144</t>
  </si>
  <si>
    <t>Šroubení připojovací armatury radiátorů PN 10 do 110 st.C, regulační uzavíratelné rohové,G 3/4 x 18</t>
  </si>
  <si>
    <t>734291123</t>
  </si>
  <si>
    <t>Ostatní armatury kohouty plnicí a vypouštěcí PN 10 do 110 st.C, G 1/2</t>
  </si>
  <si>
    <t>1139666196</t>
  </si>
  <si>
    <t>734291244</t>
  </si>
  <si>
    <t>Ostatní armatury filtry závitové PN 16 do 130 st.C přímé s vnitřními závity, G 1</t>
  </si>
  <si>
    <t>-1540714070</t>
  </si>
  <si>
    <t>734291245</t>
  </si>
  <si>
    <t>Ostatní armatury filtry závitové PN 16 do 130 st.C přímé s vnitřními závity,G 1 1/4</t>
  </si>
  <si>
    <t>783592562</t>
  </si>
  <si>
    <t>734292715</t>
  </si>
  <si>
    <t>Ostatní armatury kulové kohouty PN 42 do 185 st.C přímé vnitřní závit,G 1</t>
  </si>
  <si>
    <t>-1492550794</t>
  </si>
  <si>
    <t>734292716</t>
  </si>
  <si>
    <t>Ostatní armatury kulové kohouty PN 42 do 185 st.C přímé vnitřní závit , G 1 1/4</t>
  </si>
  <si>
    <t>-1423539683</t>
  </si>
  <si>
    <t>734292717</t>
  </si>
  <si>
    <t>Ostatní armatury kulové kohouty PN 42 do 185 st.C přímé vnitřní závit , G 1 1/2</t>
  </si>
  <si>
    <t>491506056</t>
  </si>
  <si>
    <t>734411117</t>
  </si>
  <si>
    <t>Teploměry technické s pevným stonkem a jímkou zadní připojení (axiální) průměr 80 mm délka stonku 100 mm</t>
  </si>
  <si>
    <t>1873572714</t>
  </si>
  <si>
    <t>734411132</t>
  </si>
  <si>
    <t>Teploměry technické s pevným stonkem a jímkou spodní připojení (radiální) průměr 80 mm délka stonku 100 mm</t>
  </si>
  <si>
    <t>-713674438</t>
  </si>
  <si>
    <t>734421112</t>
  </si>
  <si>
    <t>Tlakoměry s pevným stonkem a zpětnou klapkou zadní připojení (axiální) tlaku 0–16 bar průměru 63 mm</t>
  </si>
  <si>
    <t>1902782638</t>
  </si>
  <si>
    <t>7345 001</t>
  </si>
  <si>
    <t>Příložný termostat na potrubí vč. MT</t>
  </si>
  <si>
    <t>-352449352</t>
  </si>
  <si>
    <t>7345 001.1</t>
  </si>
  <si>
    <t>Kalich a odvodnění přepadu PV DN 32 vč. MT</t>
  </si>
  <si>
    <t>1704979403</t>
  </si>
  <si>
    <t>998734102</t>
  </si>
  <si>
    <t>Přesun hmot pro armatury stanovený z hmotnosti přesunovaného materiálu vodorovná dopravní vzdálenost do 50 m v objektech výšky přes 6 do 12 m</t>
  </si>
  <si>
    <t>-1428863551</t>
  </si>
  <si>
    <t>735</t>
  </si>
  <si>
    <t>Ústřední vytápění - otopná tělesa</t>
  </si>
  <si>
    <t>735152212</t>
  </si>
  <si>
    <t>Otopná tělesa panelová (VKM) PN 1,0 MPa, T do 110 st.C jednodesková s jednou přídavnou přestupní plochou typ 11 výšky tělesa 300 mm 500 mm / 275 W stavební délky / výkonu</t>
  </si>
  <si>
    <t>837171994</t>
  </si>
  <si>
    <t>735152452</t>
  </si>
  <si>
    <t>Otopná tělesa panelová (VKM) PN 1,0 MPa, T do 110 st.C dvoudesková s jednou přídavnou přestupní plochou typ 21 výšky tělesa 500 mm 500 mm / 559 W stavební délky / výkonu</t>
  </si>
  <si>
    <t>2129885104</t>
  </si>
  <si>
    <t>735164511</t>
  </si>
  <si>
    <t>Otopná tělesa trubková montáž těles na stěnu výšky tělesa do 1500 mm</t>
  </si>
  <si>
    <t>287709325</t>
  </si>
  <si>
    <t>7356 001</t>
  </si>
  <si>
    <t>Trubkové topné těleso vč. sady pro kombinované vytápění</t>
  </si>
  <si>
    <t>1277320460</t>
  </si>
  <si>
    <t>7355 001</t>
  </si>
  <si>
    <t>Topná zkouška</t>
  </si>
  <si>
    <t>696011063</t>
  </si>
  <si>
    <t>7355 002</t>
  </si>
  <si>
    <t>Vyregulování systému</t>
  </si>
  <si>
    <t>-1480189967</t>
  </si>
  <si>
    <t>7355 003</t>
  </si>
  <si>
    <t>1001649747</t>
  </si>
  <si>
    <t>735511016</t>
  </si>
  <si>
    <t>Trubkové teplovodní podlahové vytápění polyethylen PE-Xa rozvodné potrubí 14x1,5 mm, systémová deska rozteč potrubí 100 mm</t>
  </si>
  <si>
    <t>1449546300</t>
  </si>
  <si>
    <t>735511026</t>
  </si>
  <si>
    <t>Trubkové teplovodní podlahové vytápění polyethylen PE-Xa rozvodné potrubí systémová deska výšky 31 mm</t>
  </si>
  <si>
    <t>389811162</t>
  </si>
  <si>
    <t>735511061</t>
  </si>
  <si>
    <t>Trubkové teplovodní podlahové vytápění polyethylen PE-Xa rozvodné potrubí ostatní prvky krycí PE fólie</t>
  </si>
  <si>
    <t>1139787134</t>
  </si>
  <si>
    <t>735511062</t>
  </si>
  <si>
    <t>Trubkové teplovodní podlahové vytápění polyethylen PE-Xa rozvodné potrubí ostatní prvky okrajový izolační pruh</t>
  </si>
  <si>
    <t>-584772117</t>
  </si>
  <si>
    <t>735511063</t>
  </si>
  <si>
    <t>Trubkové teplovodní podlahové vytápění polyethylen PE-Xa rozvodné potrubí ostatní prvky průchod dilatační spárou</t>
  </si>
  <si>
    <t>-2003654859</t>
  </si>
  <si>
    <t>735511089</t>
  </si>
  <si>
    <t>Trubkové teplovodní podlahové vytápění polyethylen PE-Xa rozvodné potrubí ostatní prvky rozdělovače desítiokruhové s mísící sadou</t>
  </si>
  <si>
    <t>-638007557</t>
  </si>
  <si>
    <t>735511090</t>
  </si>
  <si>
    <t>Trubkové teplovodní podlahové vytápění polyethylen PE-Xa rozvodné potrubí ostatní prvky rozdělovače jedenáctiokruhové s mísící sadou</t>
  </si>
  <si>
    <t>1793511209</t>
  </si>
  <si>
    <t>735511125</t>
  </si>
  <si>
    <t>Trubkové teplovodní podlahové vytápění polyethylen PE-Xa rozvodné potrubí ostatní prvky skříně rozdělovače 9-12 na omítku, počet vývodů rozdělovače</t>
  </si>
  <si>
    <t>-1355968832</t>
  </si>
  <si>
    <t>735511135</t>
  </si>
  <si>
    <t>Trubkové teplovodní podlahové vytápění polyethylen PE-Xa rozvodné potrubí ostatní prvky připojovací šroubení rozdělovače</t>
  </si>
  <si>
    <t>1281785727</t>
  </si>
  <si>
    <t>735511142</t>
  </si>
  <si>
    <t>Trubkové teplovodní podlahové vytápění polyethylen PE-Xa rozvodné potrubí ostatní prvky regulační zařízení termostat</t>
  </si>
  <si>
    <t>231234502</t>
  </si>
  <si>
    <t>735511143</t>
  </si>
  <si>
    <t>Trubkové teplovodní podlahové vytápění polyethylen PE-Xa rozvodné potrubí ostatní prvky regulační zařízení pohon</t>
  </si>
  <si>
    <t>1211529417</t>
  </si>
  <si>
    <t>998735102</t>
  </si>
  <si>
    <t>Přesun hmot pro otopná tělesa stanovený z hmotnosti přesunovaného materiálu vodorovná dopravní vzdálenost do 50 m v objektech výšky přes 6 do 12 m</t>
  </si>
  <si>
    <t>-1731700185</t>
  </si>
  <si>
    <t>780344849</t>
  </si>
  <si>
    <t>-5237191</t>
  </si>
  <si>
    <t>783614561</t>
  </si>
  <si>
    <t>Základní nátěr armatur a kovových potrubí jednonásobný potrubí přes DN 50 do DN 100 mm syntetický</t>
  </si>
  <si>
    <t>2045574870</t>
  </si>
  <si>
    <t>-1720363591</t>
  </si>
  <si>
    <t>SO 01_D.1.4.2b - Vzduchotechnika</t>
  </si>
  <si>
    <t xml:space="preserve">    9 - Ostatní konstrukce a práce-bourání</t>
  </si>
  <si>
    <t xml:space="preserve">    751 - Vzduchotechnika</t>
  </si>
  <si>
    <t>961022311.1</t>
  </si>
  <si>
    <t>Bourání základů ze zdiva smíšeného</t>
  </si>
  <si>
    <t>-1215847965</t>
  </si>
  <si>
    <t>8*0,02+3*0,005+0,019+0,031</t>
  </si>
  <si>
    <t>R043203001</t>
  </si>
  <si>
    <t>Uvedení do provozu, zaregulování systému</t>
  </si>
  <si>
    <t>813151536</t>
  </si>
  <si>
    <t>Poznámka k položce:
Měření průtoků, uvedení do provozu, vyregulování VZT systému, návrh provozního řádu, zaškolení obsluhy, popisné štítky na zařízení včetně šipek proudění</t>
  </si>
  <si>
    <t>R42976</t>
  </si>
  <si>
    <t>Spojovací, těsnící závěsový  a montážní materiál - závěsy, objímky. pryžové podložky, šrouby, izolační AL páska</t>
  </si>
  <si>
    <t>sada</t>
  </si>
  <si>
    <t>-445588016</t>
  </si>
  <si>
    <t>Spojovací, těsnící závěsový a montážní materiál - závěsy, objímky. pryžové podložky, šrouby, izolační AL páska</t>
  </si>
  <si>
    <t>997002511</t>
  </si>
  <si>
    <t>Vodorovné přemístění suti a vybouraných hmot bez naložení, se složením a hrubým urovnáním na vzdálenost do 1 km</t>
  </si>
  <si>
    <t>-447777178</t>
  </si>
  <si>
    <t>997002519</t>
  </si>
  <si>
    <t>Vodorovné přemístění suti a vybouraných hmot bez naložení, se složením a hrubým urovnáním Příplatek k ceně za každý další i započatý 1 km přes 1 km</t>
  </si>
  <si>
    <t>-1457281821</t>
  </si>
  <si>
    <t>0,05*9 "Přepočtené koeficientem množství</t>
  </si>
  <si>
    <t>997002611</t>
  </si>
  <si>
    <t>Nakládání suti a vybouraných hmot na dopravní prostředek pro vodorovné přemístění</t>
  </si>
  <si>
    <t>-765692959</t>
  </si>
  <si>
    <t>997013111</t>
  </si>
  <si>
    <t>Vnitrostaveništní doprava suti a vybouraných hmot vodorovně do 50 m svisle s použitím mechanizace pro budovy a haly výšky do 6 m</t>
  </si>
  <si>
    <t>1343469299</t>
  </si>
  <si>
    <t>-1339427077</t>
  </si>
  <si>
    <t>713411141</t>
  </si>
  <si>
    <t>Montáž izolace tepelné potrubí a ohybů pásy nebo rohožemi s povrchovou úpravou hliníkovou fólií připevněnými samolepící hliníkovou páskou potrubí jednovrstvá</t>
  </si>
  <si>
    <t>-147031558</t>
  </si>
  <si>
    <t>631535650</t>
  </si>
  <si>
    <t>rohož izolační z minerální plsťi prošívaná 65 kg/m3 tl.50 mm</t>
  </si>
  <si>
    <t>1615749903</t>
  </si>
  <si>
    <t>Poznámka k položce:
tepelná izolace 50 mm a AL polepem</t>
  </si>
  <si>
    <t>751</t>
  </si>
  <si>
    <t>751122051</t>
  </si>
  <si>
    <t>Montáž ventilátoru radiálního nízkotlakého podhledového základního, průměru do 100 mm</t>
  </si>
  <si>
    <t>-586693034</t>
  </si>
  <si>
    <t>429144100.R</t>
  </si>
  <si>
    <t>Odtahový radiální ventilátor 120, pod strop DN 100, 30 – 80 m3/h, 20W, 230V, 45 dB(A), nárazuvzdorný plast</t>
  </si>
  <si>
    <t>-41407056</t>
  </si>
  <si>
    <t>Poznámka k položce:
plastový ventilátor do podhledu se zpětnou klapkou a doběhem, 20 W / 230 V, specifikace dle technické zprávy C1.1</t>
  </si>
  <si>
    <t>429144101.R</t>
  </si>
  <si>
    <t>Odtahový radiální ventilátor 150 m3/h, pod strop DN 100</t>
  </si>
  <si>
    <t>1085499126</t>
  </si>
  <si>
    <t>Poznámka k položce:
plastový ventilátor do podhledu se zpětnou klapkou a doběhem, 30 W / 230 V, specifikace dle technické zprávy C1.1</t>
  </si>
  <si>
    <t>751377013</t>
  </si>
  <si>
    <t>Montáž odsávacích stropů, zákrytů odsávacího zákrytu (digestoř) bytového ostrůvkového</t>
  </si>
  <si>
    <t>700159366</t>
  </si>
  <si>
    <t>1182402.R</t>
  </si>
  <si>
    <t>Odsavač par kuchyňský ostrůvkový s osvětlením, 640 m3/h</t>
  </si>
  <si>
    <t>1472014235</t>
  </si>
  <si>
    <t>Poznámka k položce:
se zpětnou klapkou, rozměry 900 x 600 mm, 155 W / 230 V, specifikace dle technické zprávy C2.2</t>
  </si>
  <si>
    <t>751398021</t>
  </si>
  <si>
    <t>Montáž ostatních zařízení větrací mřížky stěnové, průřezu do 0,040 m2</t>
  </si>
  <si>
    <t>-1908019747</t>
  </si>
  <si>
    <t>562456110.R</t>
  </si>
  <si>
    <t>Plastová venkovní mřížka s okapničkou a síťkou na potrubí 100 – 155 x 155</t>
  </si>
  <si>
    <t>597984502</t>
  </si>
  <si>
    <t>Poznámka k položce:
specifikace dle technické zprávy C2.1</t>
  </si>
  <si>
    <t>562456111.R</t>
  </si>
  <si>
    <t>Plastová venkovní mřížka s okapničkou a síťkou na potrubí 150 – 155 x 155</t>
  </si>
  <si>
    <t>-1228235523</t>
  </si>
  <si>
    <t>751510041</t>
  </si>
  <si>
    <t>Vzduchotechnické potrubí z pozinkovaného plechu kruhové, trouba spirálně vinutá bez příruby, průměru do 100 mm</t>
  </si>
  <si>
    <t>1630612090</t>
  </si>
  <si>
    <t>1,72+1,72+1,72+1,72+1,72+2,51+1,62+3,62+3,71</t>
  </si>
  <si>
    <t>751510042</t>
  </si>
  <si>
    <t>Vzduchotechnické potrubí z pozinkovaného plechu kruhové, trouba spirálně vinutá bez příruby, průměru přes 100 do 200 mm</t>
  </si>
  <si>
    <t>-1021384346</t>
  </si>
  <si>
    <t>751514177</t>
  </si>
  <si>
    <t>Montáž oblouku do plechového potrubí kruhového bez příruby, průměru do 100 mm</t>
  </si>
  <si>
    <t>-1511693959</t>
  </si>
  <si>
    <t>429810850.R</t>
  </si>
  <si>
    <t>oblouk segmentový 90°   D 100 mm</t>
  </si>
  <si>
    <t>1614172756</t>
  </si>
  <si>
    <t>751514178</t>
  </si>
  <si>
    <t>Montáž oblouku do plechového potrubí kruhového bez příruby, průměru přes 100 do 200 mm</t>
  </si>
  <si>
    <t>-468012860</t>
  </si>
  <si>
    <t>429810851.R</t>
  </si>
  <si>
    <t>oblouk segmentový 90°   D 150 mm</t>
  </si>
  <si>
    <t>1061683183</t>
  </si>
  <si>
    <t>998751101</t>
  </si>
  <si>
    <t>Přesun hmot pro vzduchotechniku stanovený z hmotnosti přesunovaného materiálu vodorovná dopravní vzdálenost do 100 m v objektech výšky do 12 m</t>
  </si>
  <si>
    <t>1189637937</t>
  </si>
  <si>
    <t>763131912</t>
  </si>
  <si>
    <t>Zhotovení otvorů v podhledech a podkrovích ze sádrokartonových desek pro prostupy (voda, elektro, topení, VZT), osvětlení, sprinklery, revizní klapky včetně vyztužení profily, velikost přes 0,10 do 0,25 m2</t>
  </si>
  <si>
    <t>1438594310</t>
  </si>
  <si>
    <t>SO 01_D.1.4.3 - Silnoproudá elektroinstalace</t>
  </si>
  <si>
    <t>PSV -  Práce a dodávky PSV</t>
  </si>
  <si>
    <t xml:space="preserve">    741 - Elektroinstalace - silnoproud</t>
  </si>
  <si>
    <t xml:space="preserve">    747 -  Elektromontáže</t>
  </si>
  <si>
    <t>974031142</t>
  </si>
  <si>
    <t>Vysekání rýh ve zdivu cihelném na maltu vápennou nebo vápenocementovou do hl. 70 mm a šířky do 70 mm</t>
  </si>
  <si>
    <t>507502312</t>
  </si>
  <si>
    <t>-1105060441</t>
  </si>
  <si>
    <t>-1356041171</t>
  </si>
  <si>
    <t>2,466*9 "Přepočtené koeficientem množství</t>
  </si>
  <si>
    <t>-1684580317</t>
  </si>
  <si>
    <t>-2117840797</t>
  </si>
  <si>
    <t>1516630129</t>
  </si>
  <si>
    <t xml:space="preserve"> Práce a dodávky PSV</t>
  </si>
  <si>
    <t>741</t>
  </si>
  <si>
    <t>Elektroinstalace - silnoproud</t>
  </si>
  <si>
    <t>74111036.R</t>
  </si>
  <si>
    <t>Montáž stmívače</t>
  </si>
  <si>
    <t>-734914662</t>
  </si>
  <si>
    <t>10.026.866</t>
  </si>
  <si>
    <t xml:space="preserve">Domovní spínače a zásuvky Domovní spínače a zásuvky Stmívače Stmívač </t>
  </si>
  <si>
    <t>144300537</t>
  </si>
  <si>
    <t>741112101</t>
  </si>
  <si>
    <t>Montáž krabic elektroinstalačních bez napojení na trubky a lišty, demontáže a montáže víčka a přístroje rozvodek se zapojením vodičů na svorkovnici zapuštěných plastových kruhových</t>
  </si>
  <si>
    <t>1439809095</t>
  </si>
  <si>
    <t>345715210</t>
  </si>
  <si>
    <t>krabice univerzální rozvodná z PH s víčkem a svorkovnicí krabicovou šroubovací s vodiči 12x4 mm2, D 73,5 mm x 43 mm</t>
  </si>
  <si>
    <t>-1492180251</t>
  </si>
  <si>
    <t>Poznámka k položce:
krabice univerzální z PH KU 68/2-1903</t>
  </si>
  <si>
    <t>741112103</t>
  </si>
  <si>
    <t>Montáž krabic elektroinstalačních bez napojení na trubky a lišty, demontáže a montáže víčka a přístroje rozvodek se zapojením vodičů na svorkovnici zapuštěných plastových čtyřhranných</t>
  </si>
  <si>
    <t>-824164386</t>
  </si>
  <si>
    <t>1330987.R</t>
  </si>
  <si>
    <t xml:space="preserve">hlavní uzemňovací přípojnice   </t>
  </si>
  <si>
    <t>411855451</t>
  </si>
  <si>
    <t>741370023</t>
  </si>
  <si>
    <t>Montáž svítidel žárovkových se zapojením vodičů bytových nebo společenských místností stropních vestavných 3 zdroje</t>
  </si>
  <si>
    <t>-1127866835</t>
  </si>
  <si>
    <t>1198568.R</t>
  </si>
  <si>
    <t xml:space="preserve">Svítidla klasická Interiérová klasická BODOVE SVITIDLO  230V 3x E14/40W
</t>
  </si>
  <si>
    <t>KS</t>
  </si>
  <si>
    <t>681250032</t>
  </si>
  <si>
    <t>741410001</t>
  </si>
  <si>
    <t>Montáž uzemňovacího vedení s upevněním, propojením a připojením pomocí svorek na povrchu pásku průřezu do 120 mm2</t>
  </si>
  <si>
    <t>-2130572296</t>
  </si>
  <si>
    <t>341421560</t>
  </si>
  <si>
    <t>vodič silový s Cu jádrem CYA H07 V-K 4 mm2</t>
  </si>
  <si>
    <t>-1797835911</t>
  </si>
  <si>
    <t>741122015</t>
  </si>
  <si>
    <t>Montáž kabelů měděných bez ukončení uložených pod omítku plných kulatých (CYKY), počtu a průřezu žil 3x1,5 mm2</t>
  </si>
  <si>
    <t>-1053327685</t>
  </si>
  <si>
    <t>612+165</t>
  </si>
  <si>
    <t>341110300</t>
  </si>
  <si>
    <t>kabel silový s Cu jádrem CYKY 3x1,5 mm2</t>
  </si>
  <si>
    <t>1323316265</t>
  </si>
  <si>
    <t>Poznámka k položce:
kabel silový s Cu jádrem CYKY -J 3x1,5 mm2: 612 m
kabel silový s Cu jádrem CYKY -O 3x1,5 mm2: 165 m</t>
  </si>
  <si>
    <t>741122016</t>
  </si>
  <si>
    <t>Montáž kabelů měděných bez ukončení uložených pod omítku plných kulatých (CYKY), počtu a průřezu žil 3x2,5 až 6 mm2</t>
  </si>
  <si>
    <t>-1093574789</t>
  </si>
  <si>
    <t>341110360</t>
  </si>
  <si>
    <t>kabel silový s Cu jádrem CYKY 3x2,5 mm2</t>
  </si>
  <si>
    <t>252964855</t>
  </si>
  <si>
    <t>741122031</t>
  </si>
  <si>
    <t>Montáž kabelů měděných bez ukončení uložených pod omítku plných kulatých (CYKY), počtu a průřezu žil 5x1,5 až 2,5 mm2</t>
  </si>
  <si>
    <t>1312431734</t>
  </si>
  <si>
    <t>341110940</t>
  </si>
  <si>
    <t>kabel silový s Cu jádrem CYKY 5x2,5 mm2</t>
  </si>
  <si>
    <t>-2123516180</t>
  </si>
  <si>
    <t>741122032</t>
  </si>
  <si>
    <t>Montáž kabelů měděných bez ukončení uložených pod omítku plných kulatých (CYKY), počtu a průřezu žil 5x4 až 6 mm2</t>
  </si>
  <si>
    <t>2113989343</t>
  </si>
  <si>
    <t>341110980</t>
  </si>
  <si>
    <t>kabel silový s Cu jádrem CYKY 5x4 mm2</t>
  </si>
  <si>
    <t>-965496435</t>
  </si>
  <si>
    <t>741130001</t>
  </si>
  <si>
    <t>Ukončení vodičů izolovaných s označením a zapojením v rozváděči nebo na přístroji, průřezu žíly do 2,5 mm2</t>
  </si>
  <si>
    <t>-727974188</t>
  </si>
  <si>
    <t>741130006</t>
  </si>
  <si>
    <t>Ukončení vodičů izolovaných s označením a zapojením v rozváděči nebo na přístroji, průřezu žíly do 16 mm2</t>
  </si>
  <si>
    <t>-1675768808</t>
  </si>
  <si>
    <t>741210001</t>
  </si>
  <si>
    <t>Montáž rozvodnic oceloplechových nebo plastových bez zapojení vodičů běžných, hmotnosti do 20 kg</t>
  </si>
  <si>
    <t>-331283624</t>
  </si>
  <si>
    <t>1181844</t>
  </si>
  <si>
    <t>Rozvaděče a rozvodnice Rozvodnice modulové do 125A Velkoobsahové rozv. ROZVODNICE BF-U-3/72-G-C</t>
  </si>
  <si>
    <t>988769047</t>
  </si>
  <si>
    <t>741310024</t>
  </si>
  <si>
    <t>Montáž spínačů jedno nebo dvoupólových nástěnných se zapojením vodičů, pro prostředí normální přepínačů, řazení 6+6 dvojitých střídavých</t>
  </si>
  <si>
    <t>-642293344</t>
  </si>
  <si>
    <t>345355530</t>
  </si>
  <si>
    <t>přepínač střídavý řazení 6+6 10A bílý</t>
  </si>
  <si>
    <t>-2069080723</t>
  </si>
  <si>
    <t>741310121</t>
  </si>
  <si>
    <t>Montáž spínačů jedno nebo dvoupólových polozapuštěných nebo zapuštěných se zapojením vodičů bezšroubové připojení přepínačů, řazení 5-sériových</t>
  </si>
  <si>
    <t>1667934742</t>
  </si>
  <si>
    <t>345355130</t>
  </si>
  <si>
    <t>spínač jednopólový 10A bílý lustrový</t>
  </si>
  <si>
    <t>512206332</t>
  </si>
  <si>
    <t>741310126</t>
  </si>
  <si>
    <t>Montáž spínačů jedno nebo dvoupólových polozapuštěných nebo zapuštěných se zapojením vodičů bezšroubové připojení přepínačů, řazení 7-křížových</t>
  </si>
  <si>
    <t>-2134246765</t>
  </si>
  <si>
    <t>345357110</t>
  </si>
  <si>
    <t>přepínač křížový řazení 7 10A bílý</t>
  </si>
  <si>
    <t>-2097595245</t>
  </si>
  <si>
    <t>741311021</t>
  </si>
  <si>
    <t>Montáž spínačů speciálních se zapojením vodičů sporákových přípojek s doutnavkou</t>
  </si>
  <si>
    <t>1862515420</t>
  </si>
  <si>
    <t>345363980</t>
  </si>
  <si>
    <t>spínač páčkový 25A zapuštěná montáž se signální doutnavkou 39563-23C</t>
  </si>
  <si>
    <t>1042543440</t>
  </si>
  <si>
    <t>741313231</t>
  </si>
  <si>
    <t>Montáž zásuvek průmyslových se zapojením vodičů nástěnných, provedení IP 44 2P+PE 16 A</t>
  </si>
  <si>
    <t>-915867299</t>
  </si>
  <si>
    <t>63+1+24</t>
  </si>
  <si>
    <t>345551210</t>
  </si>
  <si>
    <t>zásuvka 2násobná 16A bílá</t>
  </si>
  <si>
    <t>1660127391</t>
  </si>
  <si>
    <t>345551010</t>
  </si>
  <si>
    <t>zásuvka 1násobná 16A bílý</t>
  </si>
  <si>
    <t>-889855203</t>
  </si>
  <si>
    <t>345514850</t>
  </si>
  <si>
    <t>zásuvka krytá pro vlhké prostředí 5518-3929 S šedá 1x DIN.IP44</t>
  </si>
  <si>
    <t>-901115221</t>
  </si>
  <si>
    <t>741313421</t>
  </si>
  <si>
    <t>Montáž zásuvek vícepólových se zapojením vodičů 4 pólových</t>
  </si>
  <si>
    <t>-1849856581</t>
  </si>
  <si>
    <t>741313431</t>
  </si>
  <si>
    <t>Montáž zásuvek vícepólových se zapojením vodičů Příplatek k cenám za 1 pól</t>
  </si>
  <si>
    <t>-1149589961</t>
  </si>
  <si>
    <t>358110710.R</t>
  </si>
  <si>
    <t>zásuvka nepropustná nástěnná 16A 400 V 5pólová</t>
  </si>
  <si>
    <t>-1577593990</t>
  </si>
  <si>
    <t>741370034</t>
  </si>
  <si>
    <t>Montáž svítidel žárovkových se zapojením vodičů bytových nebo společenských místností nástěnných přisazených 2 zdroje nouzové</t>
  </si>
  <si>
    <t>-1152617269</t>
  </si>
  <si>
    <t>348381190.R</t>
  </si>
  <si>
    <t xml:space="preserve">svítidlo nouzové  s piktogramem,SE,autotest   </t>
  </si>
  <si>
    <t>485953501</t>
  </si>
  <si>
    <t>741371032</t>
  </si>
  <si>
    <t>Montáž svítidel zářivkových se zapojením vodičů bytových nebo společenských místností nástěnných přisazených 1 zdroj kompaktní</t>
  </si>
  <si>
    <t>773849044</t>
  </si>
  <si>
    <t>348144350.R</t>
  </si>
  <si>
    <t>SVÍTIDLO stropní ZÁŘIVKOVÉ , 1x26W, děrovaný plech, pískové sklo, EP</t>
  </si>
  <si>
    <t>2116175152</t>
  </si>
  <si>
    <t>741371034</t>
  </si>
  <si>
    <t>Montáž svítidel zářivkových se zapojením vodičů bytových nebo společenských místností nástěnných přisazených 2 zdroje kompaktní</t>
  </si>
  <si>
    <t>-2103532933</t>
  </si>
  <si>
    <t>348144530.R</t>
  </si>
  <si>
    <t>SVÍTIDLO stropní ZÁŘIVKOVÉ , 2x26W, děrovaný plech, pískové sklo, EP</t>
  </si>
  <si>
    <t>-1921447790</t>
  </si>
  <si>
    <t>741372002</t>
  </si>
  <si>
    <t>Montáž svítidel LED se zapojením vodičů bytových nebo společenských místností přisazených nástěnných páskových lištových</t>
  </si>
  <si>
    <t>-602394156</t>
  </si>
  <si>
    <t>10.804.958.R</t>
  </si>
  <si>
    <t xml:space="preserve">RGB 150 LED set (pásek 150LED, napaječ 12V/3A, IR ovladač, Al lišta rohová-mléčný difuzor)   </t>
  </si>
  <si>
    <t>-353135234</t>
  </si>
  <si>
    <t>741420021</t>
  </si>
  <si>
    <t>Montáž hromosvodného vedení svorek se 2 šrouby</t>
  </si>
  <si>
    <t>-1407351252</t>
  </si>
  <si>
    <t>354418950</t>
  </si>
  <si>
    <t>svorka připojovací k připojení kovových částí</t>
  </si>
  <si>
    <t>1770191287</t>
  </si>
  <si>
    <t>741810002</t>
  </si>
  <si>
    <t>Zkoušky a prohlídky elektrických rozvodů a zařízení celková prohlídka a vyhotovení revizní zprávy pro objem montážních prací přes 100 do 500 tis. Kč</t>
  </si>
  <si>
    <t>1023327455</t>
  </si>
  <si>
    <t>741820101</t>
  </si>
  <si>
    <t>Měření osvětlovacího zařízení izolačního stavu svítidel na pracovišti do. 200 ks svítidel</t>
  </si>
  <si>
    <t>-765210700</t>
  </si>
  <si>
    <t>998741102</t>
  </si>
  <si>
    <t>Přesun hmot pro silnoproud stanovený z hmotnosti přesunovaného materiálu vodorovná dopravní vzdálenost do 50 m v objektech výšky přes 6 do 12 m</t>
  </si>
  <si>
    <t>-1896878888</t>
  </si>
  <si>
    <t>747</t>
  </si>
  <si>
    <t xml:space="preserve"> Elektromontáže</t>
  </si>
  <si>
    <t>747112011</t>
  </si>
  <si>
    <t>Montáž vypínač (polo)zapuštěný bezšroubové připojení 1 -jednopólový</t>
  </si>
  <si>
    <t>-394827699</t>
  </si>
  <si>
    <t>345354000</t>
  </si>
  <si>
    <t>přístroj spínače jednopólového 10A 3558-A01340</t>
  </si>
  <si>
    <t>514287131</t>
  </si>
  <si>
    <t>747112026</t>
  </si>
  <si>
    <t>Montáž ovladač (polo)zapuštěný bezšroubové připojení 6/0 -tlačítkový přepínací</t>
  </si>
  <si>
    <t>-2042736396</t>
  </si>
  <si>
    <t>345354060</t>
  </si>
  <si>
    <t>přístroj přepínače střídavého 10A 3558-A06340</t>
  </si>
  <si>
    <t>1648787172</t>
  </si>
  <si>
    <t xml:space="preserve">SO 01_D.1.4.4 - Ochrana před bleskem </t>
  </si>
  <si>
    <t xml:space="preserve">    799 -  Hromosvod</t>
  </si>
  <si>
    <t>741231012</t>
  </si>
  <si>
    <t>Montáž ochranné stříšky</t>
  </si>
  <si>
    <t>-1795486138</t>
  </si>
  <si>
    <t>354421030</t>
  </si>
  <si>
    <t>stříška ochranná horní Cu</t>
  </si>
  <si>
    <t>1462137999</t>
  </si>
  <si>
    <t>741410021</t>
  </si>
  <si>
    <t>Montáž uzemňovacího vedení s upevněním, propojením a připojením pomocí svorek v zemi s izolací spojů pásku průřezu do 120 mm2 v městské zástavbě</t>
  </si>
  <si>
    <t>173498036</t>
  </si>
  <si>
    <t>354410930.R</t>
  </si>
  <si>
    <t xml:space="preserve">pásek uzemňovací 195001 30x4 mm   </t>
  </si>
  <si>
    <t>1400592612</t>
  </si>
  <si>
    <t>741420001</t>
  </si>
  <si>
    <t>Montáž hromosvodného vedení svodových drátů nebo lan s podpěrami, D do 10 mm</t>
  </si>
  <si>
    <t>-1982684018</t>
  </si>
  <si>
    <t>156151850.R</t>
  </si>
  <si>
    <t xml:space="preserve">drát kruhový pozinkovaný měkký 11343 D10,00 mm   </t>
  </si>
  <si>
    <t>-1686384650</t>
  </si>
  <si>
    <t>354410720</t>
  </si>
  <si>
    <t>drát průměr 8 mm FeZn</t>
  </si>
  <si>
    <t>532997750</t>
  </si>
  <si>
    <t>Poznámka k položce:
0,4 kg/m</t>
  </si>
  <si>
    <t>130*0,4</t>
  </si>
  <si>
    <t>741420083</t>
  </si>
  <si>
    <t>Montáž hromosvodného vedení doplňků štítků k označení svodů</t>
  </si>
  <si>
    <t>-1921012783</t>
  </si>
  <si>
    <t>354421100</t>
  </si>
  <si>
    <t>štítek plastový -  čísla svodů</t>
  </si>
  <si>
    <t>-1048415219</t>
  </si>
  <si>
    <t>-563749651</t>
  </si>
  <si>
    <t>799</t>
  </si>
  <si>
    <t xml:space="preserve"> Hromosvod</t>
  </si>
  <si>
    <t>743622200</t>
  </si>
  <si>
    <t>Montáž svorka hromosvodná typ ST, SJ, SK, SZ, SR01, 02 se 3 šrouby</t>
  </si>
  <si>
    <t>-1374351384</t>
  </si>
  <si>
    <t>354419050</t>
  </si>
  <si>
    <t>svorka připojovací SOc k připojení okapových žlabů</t>
  </si>
  <si>
    <t>935544219</t>
  </si>
  <si>
    <t>354419250</t>
  </si>
  <si>
    <t>svorka zkušební SZ pro lano D6-12 mm   FeZn</t>
  </si>
  <si>
    <t>208310655</t>
  </si>
  <si>
    <t>354419860</t>
  </si>
  <si>
    <t>svorka odbočovací a spojovací pro pásek 30x4 mm, FeZn</t>
  </si>
  <si>
    <t>-2023288628</t>
  </si>
  <si>
    <t>354419960</t>
  </si>
  <si>
    <t>svorka odbočovací a spojovací pro spojování kruhových a páskových vodičů, FeZn</t>
  </si>
  <si>
    <t>-1557134514</t>
  </si>
  <si>
    <t>354420100</t>
  </si>
  <si>
    <t>svorka uzemnění Cu univerzální</t>
  </si>
  <si>
    <t>-1275859087</t>
  </si>
  <si>
    <t>743631400</t>
  </si>
  <si>
    <t>Montáž tyč jímací délky do 3 m na střešní hřeben</t>
  </si>
  <si>
    <t>166570086</t>
  </si>
  <si>
    <t>1286190</t>
  </si>
  <si>
    <t>Hromosvody JIMACI TYC JT 20 AL  O16/10  421045</t>
  </si>
  <si>
    <t>436687295</t>
  </si>
  <si>
    <t>Poznámka k položce:
2000 mm</t>
  </si>
  <si>
    <t>765125251</t>
  </si>
  <si>
    <t>Montáž držáku hromosvodu na hřeben betonové krytiny</t>
  </si>
  <si>
    <t>-547137107</t>
  </si>
  <si>
    <t>354416770</t>
  </si>
  <si>
    <t>podpěry vedení hromosvodu PV 15a Cu</t>
  </si>
  <si>
    <t>-1660679704</t>
  </si>
  <si>
    <t>354416750</t>
  </si>
  <si>
    <t>podpěry vedení hromosvodu do fasády - 300 mm, Cu, PV1</t>
  </si>
  <si>
    <t>-1331892405</t>
  </si>
  <si>
    <t>354414700</t>
  </si>
  <si>
    <t>podpěra vedení FeZn pod taškovou krytinu 100 mm</t>
  </si>
  <si>
    <t>1168454434</t>
  </si>
  <si>
    <t xml:space="preserve">SO 01_D.1.4.5 - Hlavní domovní vedení </t>
  </si>
  <si>
    <t>643417120</t>
  </si>
  <si>
    <t>0,35*0,8*25</t>
  </si>
  <si>
    <t>-1294793305</t>
  </si>
  <si>
    <t>174101101.1</t>
  </si>
  <si>
    <t>Zásyp sypaninou z jakékoliv horniny s uložením výkopku ve vrstvách se zhutněním jam, šachet, rýh nebo kolem objektů v těchto vykopávkách</t>
  </si>
  <si>
    <t>-386554031</t>
  </si>
  <si>
    <t>25*0,35*0,8</t>
  </si>
  <si>
    <t>-935270167</t>
  </si>
  <si>
    <t>25*0,1*0,35</t>
  </si>
  <si>
    <t>899722112</t>
  </si>
  <si>
    <t>Krytí potrubí z plastů výstražnou fólií z PVC šířky 25 cm</t>
  </si>
  <si>
    <t>-886108343</t>
  </si>
  <si>
    <t>971042361</t>
  </si>
  <si>
    <t>Vybourání otvorů v betonových příčkách a zdech základových nebo nadzákladových plochy do 0,09 m2, tl. do 600 mm</t>
  </si>
  <si>
    <t>-1487126621</t>
  </si>
  <si>
    <t>-693678570</t>
  </si>
  <si>
    <t>365898353</t>
  </si>
  <si>
    <t>0,119*9 "Přepočtené koeficientem množství</t>
  </si>
  <si>
    <t>-1200424393</t>
  </si>
  <si>
    <t>-799548131</t>
  </si>
  <si>
    <t>-1705962637</t>
  </si>
  <si>
    <t>741110053</t>
  </si>
  <si>
    <t>Montáž trubek elektroinstalačních s nasunutím nebo našroubováním do krabic plastových ohebných, uložených volně, vnější D přes 35 mm</t>
  </si>
  <si>
    <t>-1557297473</t>
  </si>
  <si>
    <t>345713500</t>
  </si>
  <si>
    <t>trubka elektroinstalační ohebná dvouplášťová korugovaná D 32/40 mm, HDPE+LDPE</t>
  </si>
  <si>
    <t>-986071448</t>
  </si>
  <si>
    <t>741122222</t>
  </si>
  <si>
    <t>Montáž kabelů měděných bez ukončení uložených volně nebo v liště plných kulatých (CYKY) počtu a průřezu žil 4x10 mm2</t>
  </si>
  <si>
    <t>-1320340756</t>
  </si>
  <si>
    <t>341110760</t>
  </si>
  <si>
    <t>kabel silový s Cu jádrem CYKY 4x10 mm2</t>
  </si>
  <si>
    <t>607046899</t>
  </si>
  <si>
    <t>741130005</t>
  </si>
  <si>
    <t>Ukončení vodičů izolovaných s označením a zapojením v rozváděči nebo na přístroji, průřezu žíly do 10 mm2</t>
  </si>
  <si>
    <t>-44104379</t>
  </si>
  <si>
    <t>-323675952</t>
  </si>
  <si>
    <t>357116510.R</t>
  </si>
  <si>
    <t xml:space="preserve">rozvaděč elektroměrový plastový /jednosazbový/ 40A  </t>
  </si>
  <si>
    <t>899664330</t>
  </si>
  <si>
    <t>741320171</t>
  </si>
  <si>
    <t>Montáž jističů se zapojením vodičů třípólových nn do 63 A bez krytu</t>
  </si>
  <si>
    <t>-1200286563</t>
  </si>
  <si>
    <t>10.373.496</t>
  </si>
  <si>
    <t xml:space="preserve">Rozvaděčové systémy a přístroje Jističe, pojistky, vestavné/modulové přístroje Modulové jističe 40A  </t>
  </si>
  <si>
    <t>-1057354634</t>
  </si>
  <si>
    <t>Poznámka k položce:
jistič  3-pól., vyp. char.L - vedení, In = 40 A</t>
  </si>
  <si>
    <t>741812011</t>
  </si>
  <si>
    <t>Zkoušky vodičů a kabelů izolační kabelu silového do 1 kV, počtu a průřezu žil do 4x 25 mm2</t>
  </si>
  <si>
    <t>467815341</t>
  </si>
  <si>
    <t>741820001</t>
  </si>
  <si>
    <t>Měření zemních odporů zemniče</t>
  </si>
  <si>
    <t>-1608339056</t>
  </si>
  <si>
    <t>1381989439</t>
  </si>
  <si>
    <t>SO 01_D.1.4.6 - Slaboproudá elektroinstalace</t>
  </si>
  <si>
    <t xml:space="preserve">    742 - Elektroinstalace - slaboproud</t>
  </si>
  <si>
    <t>974031121</t>
  </si>
  <si>
    <t>Vysekání rýh ve zdivu cihelném na maltu vápennou nebo vápenocementovou do hl. 30 mm a šířky do 30 mm</t>
  </si>
  <si>
    <t>154300528</t>
  </si>
  <si>
    <t>-797813277</t>
  </si>
  <si>
    <t>-2022825894</t>
  </si>
  <si>
    <t>0,12*9 "Přepočtené koeficientem množství</t>
  </si>
  <si>
    <t>1030663598</t>
  </si>
  <si>
    <t>1970113206</t>
  </si>
  <si>
    <t>-381547633</t>
  </si>
  <si>
    <t>741110051</t>
  </si>
  <si>
    <t>Montáž trubek elektroinstalačních s nasunutím nebo našroubováním do krabic plastových ohebných, uložených volně, vnější D přes 11 do 23 mm</t>
  </si>
  <si>
    <t>367610784</t>
  </si>
  <si>
    <t>345710610</t>
  </si>
  <si>
    <t>trubka elektroinstalační ohebná z PVC (ČSN) 2313</t>
  </si>
  <si>
    <t>-1981440786</t>
  </si>
  <si>
    <t>74111005.R</t>
  </si>
  <si>
    <t>Montáž RACK, datový rozvaděč</t>
  </si>
  <si>
    <t>-309869578</t>
  </si>
  <si>
    <t>10.890.06.R</t>
  </si>
  <si>
    <t>Rack  (Datový rozvaděč)</t>
  </si>
  <si>
    <t>-521055257</t>
  </si>
  <si>
    <t>Poznámka k položce:
specifikace dle PD</t>
  </si>
  <si>
    <t>1653012195</t>
  </si>
  <si>
    <t>2078593843</t>
  </si>
  <si>
    <t>741376011</t>
  </si>
  <si>
    <t>Montáž speciálních svítidel se zapojením vodičů výstražného majáčku s barevnými diodami s podstavcem blikače</t>
  </si>
  <si>
    <t>-1724657687</t>
  </si>
  <si>
    <t>404830100</t>
  </si>
  <si>
    <t>detektor kouře a teploty kombinovaný bezdrátový</t>
  </si>
  <si>
    <t>353226923</t>
  </si>
  <si>
    <t>742</t>
  </si>
  <si>
    <t>Elektroinstalace - slaboproud</t>
  </si>
  <si>
    <t>998742102</t>
  </si>
  <si>
    <t>Přesun hmot pro slaboproud stanovený z hmotnosti přesunovaného materiálu vodorovná dopravní vzdálenost do 50 m v objektech výšky přes 6 do 12 m</t>
  </si>
  <si>
    <t>1751413809</t>
  </si>
  <si>
    <t>R1.2</t>
  </si>
  <si>
    <t>1129460336</t>
  </si>
  <si>
    <t>D+M UTP cat 5e</t>
  </si>
  <si>
    <t>R2.2</t>
  </si>
  <si>
    <t>-1473746307</t>
  </si>
  <si>
    <t>D+M coaxiální kabel</t>
  </si>
  <si>
    <t>R2.3</t>
  </si>
  <si>
    <t>-1019009214</t>
  </si>
  <si>
    <t>Domovní videotelefon pro dva uživatele c videokamerou</t>
  </si>
  <si>
    <t>R4.1</t>
  </si>
  <si>
    <t>-227813840</t>
  </si>
  <si>
    <t>D+M TV anténa</t>
  </si>
  <si>
    <t>SO 02 - Oplocení</t>
  </si>
  <si>
    <t>-849844938</t>
  </si>
  <si>
    <t>pas pro podezdívku</t>
  </si>
  <si>
    <t>23,05*0,4*1,1</t>
  </si>
  <si>
    <t>133202011</t>
  </si>
  <si>
    <t>Hloubení šachet ručním nebo pneum nářadím v soudržných horninách tř. 3, plocha výkopu do 4 m2</t>
  </si>
  <si>
    <t>2076613725</t>
  </si>
  <si>
    <t>Hloubení zapažených i nezapažených šachet plocha výkopu do 20 m2 ručním nebo pneumatickým nářadím s případným nutným přemístěním výkopku ve výkopišti v horninách soudržných tř. 3, plocha výkopu do 4 m2</t>
  </si>
  <si>
    <t xml:space="preserve">Poznámka k souboru cen:
1. V cenách jsou započteny i náklady na přehození výkopku na přilehlém terénu na vzdálenost do 5 m od hrany šachty nebo naložení na dopravní prostředek.
2. V cenách 10-2011 až 30-3012 jsou započteny i náklady na svislý přesun horniny po házečkách do 2 metrů.
</t>
  </si>
  <si>
    <t>patky pro sloupky a vzpěry</t>
  </si>
  <si>
    <t>0,6*0,6*1,1*81</t>
  </si>
  <si>
    <t>16230110R</t>
  </si>
  <si>
    <t>Vodorovné přemístění do 500 m výkopku/sypaniny z horniny tř. 1 až 4 a rozhrnutí na pozemku</t>
  </si>
  <si>
    <t>-855196726</t>
  </si>
  <si>
    <t>10,142+32,076</t>
  </si>
  <si>
    <t>271532211</t>
  </si>
  <si>
    <t>Podsyp pod základové konstrukce se zhutněním z hrubého kameniva frakce 32 až 63 mm</t>
  </si>
  <si>
    <t>-704801227</t>
  </si>
  <si>
    <t>Podsyp pod základové konstrukce se zhutněním a urovnáním povrchu z kameniva hrubého, frakce 32 - 63 mm</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</si>
  <si>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</si>
  <si>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0,6*0,6*0,25*81</t>
  </si>
  <si>
    <t>23,05*0,4*0,25</t>
  </si>
  <si>
    <t>274313711</t>
  </si>
  <si>
    <t>Základové pásy z betonu tř. C 20/25</t>
  </si>
  <si>
    <t>-1401971491</t>
  </si>
  <si>
    <t>Základy z betonu prostého pasy betonu kamenem neprokládaného tř. C 20/25</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</si>
  <si>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</si>
  <si>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23,05*0,4*0,75*1,05</t>
  </si>
  <si>
    <t>275313711</t>
  </si>
  <si>
    <t>Základové patky z betonu tř. C 20/25</t>
  </si>
  <si>
    <t>722988646</t>
  </si>
  <si>
    <t>Základy z betonu prostého patky a bloky z betonu kamenem neprokládaného tř. C 20/25</t>
  </si>
  <si>
    <t>patky pro sloupky a vzpěry, betonáž do výkopu</t>
  </si>
  <si>
    <t>0,6*0,6*0,75*81*1,05</t>
  </si>
  <si>
    <t>316121001</t>
  </si>
  <si>
    <t>Montáž krycí desky prefabrikované</t>
  </si>
  <si>
    <t>163585224</t>
  </si>
  <si>
    <t>592134400</t>
  </si>
  <si>
    <t>stříška ke kabelové skříni, hlazená betonová s okapničkou, rozměr 45 x 4,5 x 68 cm</t>
  </si>
  <si>
    <t>-1712762980</t>
  </si>
  <si>
    <t>553435100</t>
  </si>
  <si>
    <t>dvířka na hlavní uzávěr plynu komaxit bílý HUP  500x500 mm</t>
  </si>
  <si>
    <t>1555066700</t>
  </si>
  <si>
    <t>338171123</t>
  </si>
  <si>
    <t>Osazování sloupků a vzpěr plotových ocelových trubkových nebo profilovaných výšky do 2,60 m se zabetonováním (tř. C 25/30) do 0,08 m3 do připravených jamek</t>
  </si>
  <si>
    <t>-649735890</t>
  </si>
  <si>
    <t>38/2+1+34/2+1+32/2+1+26</t>
  </si>
  <si>
    <t>553422540</t>
  </si>
  <si>
    <t>sloupek plotový průběžný pozinkovaný a komaxitový 2250/38x1,5 mm</t>
  </si>
  <si>
    <t>673794932</t>
  </si>
  <si>
    <t>38/2+1+34/2+1+32/2+1-4</t>
  </si>
  <si>
    <t>553422620</t>
  </si>
  <si>
    <t>sloupek plotový koncový pozinkovaný a komaxitový 2350/48x1,5 mm</t>
  </si>
  <si>
    <t>62855950</t>
  </si>
  <si>
    <t>553422720</t>
  </si>
  <si>
    <t>vzpěra plotová 38x1,5 mm včetně krytky s uchem, 2000 mm</t>
  </si>
  <si>
    <t>-915649561</t>
  </si>
  <si>
    <t>32/4+34/4+38/4</t>
  </si>
  <si>
    <t>339272330</t>
  </si>
  <si>
    <t>Pilíře skříní pro rozvod nízkého napětí z vápenopískových cihel šířky do 40 cm s koncovkovým dílem, pro skříně výšky 60 cm a šířky do 60 cm</t>
  </si>
  <si>
    <t>-1975859153</t>
  </si>
  <si>
    <t>Poznámka k položce:
EI</t>
  </si>
  <si>
    <t>339272640</t>
  </si>
  <si>
    <t>Pilíře skříní pro rozvod nízkého napětí z vápenopískových cihel šířky do 40 cm s koncovkovým dílem, pro skříně výšky 105 cm a šířky do 75 cm</t>
  </si>
  <si>
    <t>-571100484</t>
  </si>
  <si>
    <t>Poznámka k položce:
NTL</t>
  </si>
  <si>
    <t>348121211</t>
  </si>
  <si>
    <t>Montáž podhrabových desek délky do 2 m na ocelové plotové sloupky</t>
  </si>
  <si>
    <t>-102344435</t>
  </si>
  <si>
    <t>Montáž podhrabových desek na ocelové sloupky, délky desek do 2 m</t>
  </si>
  <si>
    <t xml:space="preserve">Poznámka k souboru cen:
1. V cenách jsou započteny i náklady na montáž a dodávku držáků desek.
2. V cenách nejsou započteny náklady na dodávku desky; tyto se oceňují ve specifikaci.
</t>
  </si>
  <si>
    <t>59233119</t>
  </si>
  <si>
    <t>deska plotová betonová 200x5x29 cm</t>
  </si>
  <si>
    <t>863734491</t>
  </si>
  <si>
    <t>348R01</t>
  </si>
  <si>
    <t>Montáž vrat a vrátek k oplocení včetně pohonu</t>
  </si>
  <si>
    <t>-1788967211</t>
  </si>
  <si>
    <t>Montáž vrat a vrátek k oplocení na sloupky ocelové, plochy jednotlivě přes 4 do 6 m2</t>
  </si>
  <si>
    <t>553423410</t>
  </si>
  <si>
    <t>brána s brankou v 1800 mm včetně pohonu a příslušenství</t>
  </si>
  <si>
    <t>458512310</t>
  </si>
  <si>
    <t>348171130</t>
  </si>
  <si>
    <t>Osazení oplocení z dílců kovových rámových, na ocelové sloupky do 15 st. sklonu svahu, výšky přes 1,5 do 2,0 m</t>
  </si>
  <si>
    <t>-1378063991</t>
  </si>
  <si>
    <t>10,18+15,37-2,5</t>
  </si>
  <si>
    <t>553009R</t>
  </si>
  <si>
    <t>Plotové díly z nerez trubek (kartáčovaný povrch) osazované na podezdívku vč. spojovacího materiálu</t>
  </si>
  <si>
    <t>1375558595</t>
  </si>
  <si>
    <t>348R02</t>
  </si>
  <si>
    <t>Soklová zídka ze žb tvárnic včetně výplně z betonu a výztuže</t>
  </si>
  <si>
    <t>-128480611</t>
  </si>
  <si>
    <t xml:space="preserve">Soklová zídka - železobetonové tvárnice, 500/200/250mm z prostého vibrolisovaného betonu. Dutina se vyplní bet. C 20/25XC2 s velikostí zrna do 10mm. Spárování cem. maltou bez vápna určenou ke zdění a spárování v jedné operaci. 
Zdivo se vyarmuje bet. ocelí R 10 505. Svislá výztuž ØR10 – po 20cm – kotvit no základu min.60cm, vodorovná výztuž ǾR 10 – 2 pruty do každé vodorovné spáry
</t>
  </si>
  <si>
    <t>23,05*0,8</t>
  </si>
  <si>
    <t>348401170</t>
  </si>
  <si>
    <t>Osazení oplocení ze strojového pletiva s napínacími dráty přes 15 st. sklonu svahu, výšky přes 1,6 do 2,0 m</t>
  </si>
  <si>
    <t>-2123121548</t>
  </si>
  <si>
    <t>34,055+21,85+10,14+8,5+25,45+4,2</t>
  </si>
  <si>
    <t>313275040</t>
  </si>
  <si>
    <t>pletivo drátěné plastifikované se čtvercovými oky 50 mm/2,2 mm, 200 cm</t>
  </si>
  <si>
    <t>144676669</t>
  </si>
  <si>
    <t>348401350</t>
  </si>
  <si>
    <t>Osazení oplocení ze strojového pletiva rozvinutí, uchycení a napnutí drátu do 15 st. sklonu svahu napínacího</t>
  </si>
  <si>
    <t>-3157388</t>
  </si>
  <si>
    <t>156153000</t>
  </si>
  <si>
    <t>drát kruhový napínací pozinkovaný D 2,80 mm bal. 78 m</t>
  </si>
  <si>
    <t>1197130202</t>
  </si>
  <si>
    <t>725980123</t>
  </si>
  <si>
    <t>Dvířka 30/30</t>
  </si>
  <si>
    <t>815748063</t>
  </si>
  <si>
    <t>998232110</t>
  </si>
  <si>
    <t>Přesun hmot pro oplocení se svislou nosnou konstrukcí zděnou z cihel, tvárnic, bloků, popř. kovovou nebo dřevěnou vodorovná dopravní vzdálenost do 50 m, pro oplocení výšky do 3 m</t>
  </si>
  <si>
    <t>954817429</t>
  </si>
  <si>
    <t xml:space="preserve">SO 03 - Zpevněné parkovací plochy a sjezd </t>
  </si>
  <si>
    <t>122302201</t>
  </si>
  <si>
    <t>Odkopávky a prokopávky nezapažené pro silnice s přemístěním výkopku v příčných profilech na vzdálenost do 15 m nebo s naložením na dopravní prostředek v hornině tř. 4 do 100 m3</t>
  </si>
  <si>
    <t>1991455228</t>
  </si>
  <si>
    <t>(2,9+2,9+0,5)*10,97*0,47 "pojizdna plocha</t>
  </si>
  <si>
    <t>122302209</t>
  </si>
  <si>
    <t>Odkopávky a prokopávky nezapažené pro silnice s přemístěním výkopku v příčných profilech na vzdálenost do 15 m nebo s naložením na dopravní prostředek v hornině tř. 4 Příplatek k cenám za lepivost horniny tř. 4</t>
  </si>
  <si>
    <t>720870060</t>
  </si>
  <si>
    <t>181102302.1</t>
  </si>
  <si>
    <t>Úprava pláně  v zářezech mimo skalních se zhutněním</t>
  </si>
  <si>
    <t>1527550101</t>
  </si>
  <si>
    <t>Úprava pláně v zářezech mimo skalních se zhutněním</t>
  </si>
  <si>
    <t>323785166</t>
  </si>
  <si>
    <t>OZ2</t>
  </si>
  <si>
    <t>0,7*0,68*(9,005+7,239) "zaklad</t>
  </si>
  <si>
    <t>0,3*1,0*(9,005+7,239) "dřík</t>
  </si>
  <si>
    <t>81898085</t>
  </si>
  <si>
    <t>0,7*2*(9,005+7,239)+0,7*0,68*4 "zaklad</t>
  </si>
  <si>
    <t>1,0*2*(9,005+7,239)+1,0*0,68*4 "dřík</t>
  </si>
  <si>
    <t>339988279</t>
  </si>
  <si>
    <t>-217648357</t>
  </si>
  <si>
    <t>0,7*0,68*(9,005+7,239)*0,11"zaklad</t>
  </si>
  <si>
    <t>0,3*1,0*(9,005+7,239)*0,12"dřík</t>
  </si>
  <si>
    <t>1167851932</t>
  </si>
  <si>
    <t>(2,9+2,9+0,5)*10,97 "pojizdna plocha</t>
  </si>
  <si>
    <t>22,7 "vjezd (žlutá)</t>
  </si>
  <si>
    <t>5,61 "varovné pásy</t>
  </si>
  <si>
    <t>-1760947641</t>
  </si>
  <si>
    <t>-763784983</t>
  </si>
  <si>
    <t>596212215</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</si>
  <si>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t>
  </si>
  <si>
    <t>1635488609</t>
  </si>
  <si>
    <t>592451190.R</t>
  </si>
  <si>
    <t>dlažba skladebná betonová slepecká 20x10x8 cm barevná</t>
  </si>
  <si>
    <t>1370972543</t>
  </si>
  <si>
    <t>Poznámka k položce:
spotřeba: 50 kus/m2</t>
  </si>
  <si>
    <t>3,686+1,935</t>
  </si>
  <si>
    <t>998223011</t>
  </si>
  <si>
    <t>Přesun hmot pro pozemní komunikace s krytem dlážděným dopravní vzdálenost do 200 m jakékoliv délky objektu</t>
  </si>
  <si>
    <t>1270810018</t>
  </si>
  <si>
    <t>SO 04 - Sadové úpravy</t>
  </si>
  <si>
    <t>111151124</t>
  </si>
  <si>
    <t>Pokosení trávníku při souvislé ploše do 1000 m2 parkového na svahu přes 1:1</t>
  </si>
  <si>
    <t>-646300834</t>
  </si>
  <si>
    <t>121101102</t>
  </si>
  <si>
    <t>Sejmutí ornice nebo lesní půdy s vodorovným přemístěním na hromady v místě upotřebení nebo na dočasné či trvalé skládky se složením, na vzdálenost přes 50 do 100 m</t>
  </si>
  <si>
    <t>1870619482</t>
  </si>
  <si>
    <t>(34,918*30,454-13,485*12,1-7,6*3,13)*0,15</t>
  </si>
  <si>
    <t>181301103</t>
  </si>
  <si>
    <t>Rozprostření a urovnání ornice v rovině nebo ve svahu sklonu do 1:5 při souvislé ploše do 500 m2, tl. vrstvy přes 150 do 200 mm</t>
  </si>
  <si>
    <t>-106463186</t>
  </si>
  <si>
    <t>34,918*30,454-13,485*12,1-7,6*3,13</t>
  </si>
  <si>
    <t>181411131</t>
  </si>
  <si>
    <t>Založení trávníku na půdě předem připravené plochy do 1000 m2 výsevem včetně utažení parkového v rovině nebo na svahu do 1:5</t>
  </si>
  <si>
    <t>-2004431343</t>
  </si>
  <si>
    <t>005724100</t>
  </si>
  <si>
    <t>osivo směs travní parková</t>
  </si>
  <si>
    <t>-717015701</t>
  </si>
  <si>
    <t>0,2*876</t>
  </si>
  <si>
    <t>175,2*0,015 "Přepočtené koeficientem množství</t>
  </si>
  <si>
    <t>185803111</t>
  </si>
  <si>
    <t>Ošetření trávníku jednorázové v rovině nebo na svahu do 1:5</t>
  </si>
  <si>
    <t>1272353718</t>
  </si>
  <si>
    <t>185851121</t>
  </si>
  <si>
    <t>Dovoz vody pro zálivku rostlin na vzdálenost do 1000 m</t>
  </si>
  <si>
    <t>-443169043</t>
  </si>
  <si>
    <t>998231411</t>
  </si>
  <si>
    <t>Přesun hmot pro sadovnické a krajinářské úpravy - ručně bez užití mechanizace vodorovná dopravní vzdálenost do 100 m</t>
  </si>
  <si>
    <t>-1776201792</t>
  </si>
  <si>
    <t>SO 05 - Vnější části domovní dešťové kanalizace</t>
  </si>
  <si>
    <t>1 - Zemní práce</t>
  </si>
  <si>
    <t>310666234</t>
  </si>
  <si>
    <t>1209514141</t>
  </si>
  <si>
    <t>-526450519</t>
  </si>
  <si>
    <t>-1215931643</t>
  </si>
  <si>
    <t>1034332392</t>
  </si>
  <si>
    <t>318027361</t>
  </si>
  <si>
    <t>161101102</t>
  </si>
  <si>
    <t>Svislé přemístění výkopku bez naložení do dopravní nádoby avšak s vyprázdněním dopravní nádoby na hromadu nebo do dopravního prostředku z horniny tř. 1 až 4, při hloubce výkopu přes 2,5 do 4 m</t>
  </si>
  <si>
    <t>-1805318329</t>
  </si>
  <si>
    <t>433966361</t>
  </si>
  <si>
    <t>167101101</t>
  </si>
  <si>
    <t>Nakládání, skládání a překládání neulehlého výkopku nebo sypaniny nakládání, množství do 100 m3, z hornin tř. 1 až 4</t>
  </si>
  <si>
    <t>-785151779</t>
  </si>
  <si>
    <t>1998334724</t>
  </si>
  <si>
    <t>-241873032</t>
  </si>
  <si>
    <t>21*1,7 "Přepočtené koeficientem množství</t>
  </si>
  <si>
    <t>-431166696</t>
  </si>
  <si>
    <t>Poznámka k položce:
Dle bilance zemních prací, hutnění na 100% PS</t>
  </si>
  <si>
    <t>175101101</t>
  </si>
  <si>
    <t>Obsypání potrubí sypaninou z vhodných hornin tř. 1 až 4 nebo materiálem připraveným podél výkopu ve vzdálenosti do 3 m od jeho kraje, pro jakoukoliv hloubku výkopu a míru zhutnění bez prohození sypaniny</t>
  </si>
  <si>
    <t>1157650140</t>
  </si>
  <si>
    <t>Poznámka k položce:
zeminá hutněná na 95 %, kubatura dle bilancí zemních prací</t>
  </si>
  <si>
    <t>-1844433130</t>
  </si>
  <si>
    <t>12,6+37,4</t>
  </si>
  <si>
    <t>212752212</t>
  </si>
  <si>
    <t>Trativody z drenážních trubek se zřízením štěrkopískového lože pod trubky a s jejich obsypem v průměrném celkovém množství do 0,15 m3/m v otevřeném výkopu z trubek plastových flexibilních D přes 65 do 100 mm</t>
  </si>
  <si>
    <t>427630676</t>
  </si>
  <si>
    <t>212752213</t>
  </si>
  <si>
    <t>Trativody z drenážních trubek se zřízením štěrkopískového lože pod trubky a s jejich obsypem v průměrném celkovém množství do 0,15 m3/m v otevřeném výkopu z trubek plastových flexibilních D přes 100 do 160 mm</t>
  </si>
  <si>
    <t>478971871</t>
  </si>
  <si>
    <t>213141132</t>
  </si>
  <si>
    <t>Zřízení vrstvy z geotextilie filtrační, separační, odvodňovací, ochranné, výztužné nebo protierozní ve sklonu přes 1:2 do 1:1, šířky přes 3 do 6 m</t>
  </si>
  <si>
    <t>-1590942821</t>
  </si>
  <si>
    <t>693110240</t>
  </si>
  <si>
    <t>geotextilie z polypropylenových vláken netkaná,šíře 650 cm, 300 g/m2</t>
  </si>
  <si>
    <t>199488601</t>
  </si>
  <si>
    <t>44,62*1,15 "Přepočtené koeficientem množství</t>
  </si>
  <si>
    <t>213311113</t>
  </si>
  <si>
    <t>Polštáře zhutněné pod základy z kameniva hrubého drceného, frakce 16 - 32 mm</t>
  </si>
  <si>
    <t>184120880</t>
  </si>
  <si>
    <t>382413111</t>
  </si>
  <si>
    <t>Osazení plastové jímky z polypropylenu PP na obetonování objemu 1000 l</t>
  </si>
  <si>
    <t>-1484409539</t>
  </si>
  <si>
    <t>562300120</t>
  </si>
  <si>
    <t>jímka plastová na obetonování 2 x 1 x 1,5 m objem 3 m3</t>
  </si>
  <si>
    <t>-704392831</t>
  </si>
  <si>
    <t>562301020</t>
  </si>
  <si>
    <t>vlez do plastové nádrže k obetonování hranatý 600 x 600 mm</t>
  </si>
  <si>
    <t>-1285014860</t>
  </si>
  <si>
    <t>562301060</t>
  </si>
  <si>
    <t>vstupní otvory do nádrže pro potrubí od průměru 32 do 110 mm</t>
  </si>
  <si>
    <t>-286492659</t>
  </si>
  <si>
    <t>451573111</t>
  </si>
  <si>
    <t>Lože pod potrubí, stoky a drobné objekty v otevřeném výkopu z písku a štěrkopísku do 32 mm</t>
  </si>
  <si>
    <t>157321152</t>
  </si>
  <si>
    <t>452311151</t>
  </si>
  <si>
    <t>Podkladní a zajišťovací konstrukce z betonu prostého v otevřeném výkopu desky pod potrubí, stoky a drobné objekty z betonu tř. C 20/25</t>
  </si>
  <si>
    <t>-834330655</t>
  </si>
  <si>
    <t>894812051</t>
  </si>
  <si>
    <t>Revizní a čistící šachta z polypropylenu PP pro hladké trouby [např. systém KG] DN 400 poklop plastový (pro zatížení) pochůzí (1,5 t)</t>
  </si>
  <si>
    <t>-244478582</t>
  </si>
  <si>
    <t>Revizní a čistící šachta z polypropylenu PP pro hladké trouby DN 400 poklop plastový (pro zatížení) pochůzí (1,5 t)</t>
  </si>
  <si>
    <t>895931111.R</t>
  </si>
  <si>
    <t>Dvorní vpusť, odtok DN100, tělo z polymerbetonu, litinový krycí rošt pojízdný (tř. zatížení D 400), vyjímatelný koš na hrubé nečistoty, kalové dno a vč. montáže</t>
  </si>
  <si>
    <t>-797147216</t>
  </si>
  <si>
    <t>895971113</t>
  </si>
  <si>
    <t>Zasakovací boxy z polypropylenu PP bez možnosti revize a čištění pro vsakování deštových vod v jednořadové galerii o celkovém objemu přes 5 m3 do 20 m3</t>
  </si>
  <si>
    <t>916721572</t>
  </si>
  <si>
    <t>935113111</t>
  </si>
  <si>
    <t>Osazení odvodňovacího žlabu s krycím roštem polymerbetonového šířky do 200 mm</t>
  </si>
  <si>
    <t>1845262012</t>
  </si>
  <si>
    <t>592270200</t>
  </si>
  <si>
    <t>rošt můstkový odvodňovací pozink.ocel 100 x 13cm x průřez vtoku 280cm2/m, tř.zatíž. A15</t>
  </si>
  <si>
    <t>-616595220</t>
  </si>
  <si>
    <t>592270000</t>
  </si>
  <si>
    <t>žlab odvodňovací polymerbetonový se spádem dna 0,5%, 1000x130x155/160 mm</t>
  </si>
  <si>
    <t>856856698</t>
  </si>
  <si>
    <t>592270250</t>
  </si>
  <si>
    <t>vpust žlabová krátký tvar odvodňovací H=355mm těsný odtok DN100  50 x 13 x 35,5 cm</t>
  </si>
  <si>
    <t>-1642100952</t>
  </si>
  <si>
    <t>721173401</t>
  </si>
  <si>
    <t>Potrubí z plastových trub PVC [např. KG Systém] SN4 svodné (ležaté) DN 110</t>
  </si>
  <si>
    <t>-846751497</t>
  </si>
  <si>
    <t>Potrubí z plastových trub PVC SN4 svodné (ležaté) DN 110</t>
  </si>
  <si>
    <t>721173402</t>
  </si>
  <si>
    <t>Potrubí z plastových trub PVC [např. KG Systém] SN4 svodné (ležaté) DN 125</t>
  </si>
  <si>
    <t>-1845661362</t>
  </si>
  <si>
    <t>Potrubí z plastových trub PVC SN4 svodné (ležaté) DN 125</t>
  </si>
  <si>
    <t>721173403</t>
  </si>
  <si>
    <t>Potrubí z plastových trub PVC [např. KG Systém] SN4 svodné (ležaté) DN 160</t>
  </si>
  <si>
    <t>882222748</t>
  </si>
  <si>
    <t>Potrubí z plastových trub PVC SN4 svodné (ležaté) DN 160</t>
  </si>
  <si>
    <t>721290112</t>
  </si>
  <si>
    <t>Zkouška těsnosti kanalizace v objektech vodou DN 150 nebo DN 200</t>
  </si>
  <si>
    <t>746097082</t>
  </si>
  <si>
    <t>725189032</t>
  </si>
  <si>
    <t>7221319.R</t>
  </si>
  <si>
    <t>Navrtávka potrubí do DN 150 do šachet a šachtiček</t>
  </si>
  <si>
    <t>1663745980</t>
  </si>
  <si>
    <t>1483452248</t>
  </si>
  <si>
    <t>697520650</t>
  </si>
  <si>
    <t>rohož vstupní provedení rýhované hliníkové profily</t>
  </si>
  <si>
    <t>-1569397533</t>
  </si>
  <si>
    <t>767531121.1</t>
  </si>
  <si>
    <t>Montáž vstupních čistících zón z rohoží osazení rámu mosazného nebo hliníkového zapuštěného z L profilů</t>
  </si>
  <si>
    <t>1800444895</t>
  </si>
  <si>
    <t>2*1*2+0,5*2*2</t>
  </si>
  <si>
    <t>697521610</t>
  </si>
  <si>
    <t>rám pro zapuštění, profil L - 30/30, 20/30 - mosaz</t>
  </si>
  <si>
    <t>5985961</t>
  </si>
  <si>
    <t>SO 06 - Vnější část domovního vodovodu</t>
  </si>
  <si>
    <t>113106023</t>
  </si>
  <si>
    <t>Rozebrání dlažeb při překopech komunikací pro pěší ze zámkové dlažby ručně</t>
  </si>
  <si>
    <t>3852835</t>
  </si>
  <si>
    <t>Rozebrání dlažeb a dílců při překopech inženýrských sítí s přemístěním hmot na skládku na vzdálenost do 3 m nebo s naložením na dopravní prostředek ručně komunikací pro pěší s ložem z kameniva nebo živice a s výplní spár ze zámkové dlažby</t>
  </si>
  <si>
    <t xml:space="preserve">Poznámka k souboru cen:
1. Ceny jsou určeny pouze pro rozebrání dlažeb včetně odstranění lože po překopech inženýrských sítí z důvodu oprav havárií a přeložek.
2. Ceny nelze použít pro rozebrání dlažeb při zřízení nových inženýrských sítí.
3. Ceny nelze použít pro rozebrání dlažeb uložených do betonového lože nebo do cementové malty, které se oceňují cenami 113 10-7030 až -7034, -7430 až -7434 a -7530 až -7534 Odstranění podkladů nebo krytů po překopech z betonu prostého.
4. V cenách nejsou započteny náklady na popř. nutné očištění:
a) dlažebních nebo mozaikových kostek, které se oceňuje cenami souboru cen 979 07-11 Očištění vybouraných dlažebních kostek části C 01 tohoto katalogu,
b) betonových, kameninových nebo kamenných desek nebo dlaždic, které se oceňuje cenami souboru cen 979 0 . - . . Očištění vybouraných obrubníků, krajníků, desek nebo dílců části C 01 tohoto katalogu.
5. Přemístění vybourané dlažby včetně materiálu z lože a spár na vzdálenost přes 3 m se oceňuje cenami souborů cen 997 22-1 Vodorovná doprava suti a vybouraných hmot.
</t>
  </si>
  <si>
    <t>chodník pro opětovné použití</t>
  </si>
  <si>
    <t>113107012</t>
  </si>
  <si>
    <t>Odstranění podkladu z kameniva těženého tl 200 mm při překopech ručně</t>
  </si>
  <si>
    <t>-661230473</t>
  </si>
  <si>
    <t>Odstranění podkladů nebo krytů při překopech inženýrských sítí s přemístěním hmot na skládku ve vzdálenosti do 3 m nebo s naložením na dopravní prostředek ručně z kameniva těženého, o tl. vrstvy přes 100 do 200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</si>
  <si>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jsou určeny pouze pro případy havárií a přeložek.
3. Ceny nelze použít v rámci výstavby nových inženýrských sítí.
4. Ceny
a) –7011 až –7013, -7411 až -7413 a -7511 až -7513 lze použít i pro odstranění podkladů nebo krytů ze štěrkopísku, škváry, strusky nebo z mechanicky zpevněných zemin,
b) –7021 až 7025, -7421 až -7425 a -7521 až -7525 lze použít i pro odstranění podkladů nebo krytů ze zemin stabilizovaných vápnem,
c) –7030 až -7034, -7430 až -7434 a -7530 až -7534 lze použít i pro odstranění dlažeb uložených do betonového lože a dlažeb z mozaiky uložených do cementové malty nebo podkladu ze zemin stabilizovaných cementem.
5. Ceny lze použít i pro odstranění podkladů nebo krytů opatřených živičnými postřiky nebo nátěry.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zanedbává.
7. Přemístění vybouraného materiálu na vzdálenost přes 3 m se oceňuje cenami souborů cen 997 22-1 Vodorovná doprava suti.
8. Cenypro odstranění živičných podkladů nebo krytů -704 ., -744 . a -754 . nelze použít pro odstranění podkladu nebo krytu frézováním.
</t>
  </si>
  <si>
    <t>1,3*2</t>
  </si>
  <si>
    <t>113107043</t>
  </si>
  <si>
    <t>Odstranění podkladu živičných tl 150 mm při překopech ručně</t>
  </si>
  <si>
    <t>1683241427</t>
  </si>
  <si>
    <t>Odstranění podkladů nebo krytů při překopech inženýrských sítí s přemístěním hmot na skládku ve vzdálenosti do 3 m nebo s naložením na dopravní prostředek ručně živičných, o tl. vrstvy přes 100 do 150 mm</t>
  </si>
  <si>
    <t>113108442</t>
  </si>
  <si>
    <t>Rozrytí krytu z kameniva bez zhutnění s živičným pojivem</t>
  </si>
  <si>
    <t>1879940383</t>
  </si>
  <si>
    <t>Rozrytí vrstvy krytu nebo podkladu z kameniva bez zhutnění, bez vyrovnání rozrytého materiálu, pro jakékoliv tloušťky se živičným pojivem</t>
  </si>
  <si>
    <t xml:space="preserve">Poznámka k souboru cen:
1. V ceně -8441 nejsou započteny náklady na příp. nutné doplnění kamenivem, které se oceňuje cenami souboru cen 566 . 0-11 Úprava dosavadního krytu z kameniva drceného jako podklad pro nový kryt.
</t>
  </si>
  <si>
    <t>-752684192</t>
  </si>
  <si>
    <t>1622046430</t>
  </si>
  <si>
    <t>-593099037</t>
  </si>
  <si>
    <t>1798470983</t>
  </si>
  <si>
    <t>-641364120</t>
  </si>
  <si>
    <t>695720614</t>
  </si>
  <si>
    <t>801541617</t>
  </si>
  <si>
    <t>162701105.1</t>
  </si>
  <si>
    <t>Vodorovné přemístění do 10000 m výkopku/sypaniny z horniny tř. 1 až 4</t>
  </si>
  <si>
    <t>-1834464224</t>
  </si>
  <si>
    <t>167101101.1</t>
  </si>
  <si>
    <t>Nakládání výkopku z hornin tř. 1 až 4 do 100 m3</t>
  </si>
  <si>
    <t>1966197446</t>
  </si>
  <si>
    <t>-1584812851</t>
  </si>
  <si>
    <t>171201211.1</t>
  </si>
  <si>
    <t>Poplatek za uložení odpadu ze sypaniny na skládce (skládkovné)</t>
  </si>
  <si>
    <t>1401105647</t>
  </si>
  <si>
    <t>3*1,7 "Přepočtené koeficientem množství</t>
  </si>
  <si>
    <t>-1335717612</t>
  </si>
  <si>
    <t>-444526153</t>
  </si>
  <si>
    <t>237116395</t>
  </si>
  <si>
    <t>16,2+1,2</t>
  </si>
  <si>
    <t>1073552203</t>
  </si>
  <si>
    <t>566901133</t>
  </si>
  <si>
    <t>Vyspravení podkladu po překopech ing sítí plochy do 15 m2 štěrkodrtí tl. 200 mm</t>
  </si>
  <si>
    <t>133233425</t>
  </si>
  <si>
    <t>Vyspravení podkladu po překopech inženýrských sítí plochy do 15 m2 s rozprostřením a zhutněním štěrkodrtí tl. 200 mm</t>
  </si>
  <si>
    <t xml:space="preserve">Poznámka k souboru cen:
1. Ceny jsou určeny pro vyspravení podkladů po překopech pro inženýrské sítětrvalé i dočasné (předepíše-li je projekt).
2. Ceny jsou určeny pouze pro případy havárií, přeložek nebo běžných oprav inženýrských sítí.
3. Ceny nelze použít v rámci výstavby nových inženýrských sítí.
4. V cenách nejsou započteny náklady na příp. nutný spojovací postřik, který se oceňuje cenami souboru cen 573 2.-11 Postřik živičný spojovací části A01 tohoto katalogu.
</t>
  </si>
  <si>
    <t>"Štěrkodrť 13-32 tl. 20 cm"   1,1*2</t>
  </si>
  <si>
    <t>"Štěrkodrť 32-63 tl. 20 cm"   1*2</t>
  </si>
  <si>
    <t>566901161</t>
  </si>
  <si>
    <t>Vyspravení podkladu po překopech ing sítí plochy do 15 m2 obalovaným kamenivem ACP (OK) tl. 100 mm</t>
  </si>
  <si>
    <t>-447931668</t>
  </si>
  <si>
    <t>Vyspravení podkladu po překopech inženýrských sítí plochy do 15 m2 s rozprostřením a zhutněním obalovaným kamenivem ACP (OK) tl. 100 mm</t>
  </si>
  <si>
    <t>1,2*2</t>
  </si>
  <si>
    <t>572141111</t>
  </si>
  <si>
    <t>Vyrovnání povrchu dosavadních krytů asfaltovým betonem ACO (AB) tl do 40 mm</t>
  </si>
  <si>
    <t>461673336</t>
  </si>
  <si>
    <t>Vyrovnání povrchu dosavadních krytů s rozprostřením hmot a zhutněním asfaltovým betonem ACO (AB) tl. od 20 do 40 mm</t>
  </si>
  <si>
    <t xml:space="preserve">Poznámka k souboru cen:
1. Ceny jsou určeny pro vyrovnání povrchů (včetně výtluků) nebo i pro vyrovnání profilů v proměnlivých tloušťkách, prováděných jako souvislá úprava vozovky v rámci rekonstrukcí nebo obnov dosavadních krytů. Pro volbu ceny je rozhodující průměrná tloušťka krytu.
2. Ceny nelze použít:
a) pro samostatné prováděné vyspravení ojedinělých výtluků, které se oceňuje cenami souboru cen 572 2 .- 1 Vyspravení výtluků dosavadního krytu,
b) pro ložné a obrusné vrstvy na novostavbách nebo prováděné jako každá další vrstva na vrstvě oceňované cenami tohoto souboru cen; tyto stavební práce se oceňují cenami souboru cen stavebního dílu 56 popř. 57 části A 01 tohoto katalogu.
3. V cenách jsou započteny i náklady na:
a) příp. nutné očištění povrchu krytu nebo výtluků dosavadního krytu,
b) spojovací postřik dosavadního krytu.
4. V cenách 572 13-12 a 572 15- jsou započteny i náklady na zdrsňovací posyp.
</t>
  </si>
  <si>
    <t>596211110</t>
  </si>
  <si>
    <t>Kladení zámkové dlažby komunikací pro pěší tl 60 mm skupiny A pl do 50 m2</t>
  </si>
  <si>
    <t>2074891418</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</si>
  <si>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</si>
  <si>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</si>
  <si>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599142111</t>
  </si>
  <si>
    <t>Úprava zálivky dilatačních nebo pracovních spár v cementobetonovém krytu hl do 40 mm š do 40 mm</t>
  </si>
  <si>
    <t>1830096407</t>
  </si>
  <si>
    <t>Úprava zálivky dilatačních nebo pracovních spár v cementobetonovém krytu, hloubky do 40 mm, šířky přes 20 do 40 mm</t>
  </si>
  <si>
    <t xml:space="preserve">Poznámka k souboru cen:
1. Ceny lze použít i pro spáry v cementobetonovém krytu pro pěší.
2. V cenách jsou započteny i náklady na odstranění zvětralé asfaltové zálivky, na vyčištění spár, zalití spár asfaltovou zálivkou, nátěr asfaltovým lakem a posyp drtí.
</t>
  </si>
  <si>
    <t>893811163</t>
  </si>
  <si>
    <t>Osazení vodoměrné šachty z polypropylenu PP samonosné pro běžné zatížení kruhové, průměru D do 1,2 m, světlé hloubky od 1,4 m do 1,6 m</t>
  </si>
  <si>
    <t>808531786</t>
  </si>
  <si>
    <t>562305740</t>
  </si>
  <si>
    <t>šachta vodoměrná kruhová k obetonování 1,2/1,5 m</t>
  </si>
  <si>
    <t>1988985634</t>
  </si>
  <si>
    <t>919735112</t>
  </si>
  <si>
    <t>Řezání stávajícího živičného krytu hl do 100 mm</t>
  </si>
  <si>
    <t>1060355582</t>
  </si>
  <si>
    <t>Řezání stávajícího živičného krytu nebo podkladu hloubky přes 50 do 100 mm</t>
  </si>
  <si>
    <t xml:space="preserve">Poznámka k souboru cen:
1. V cenách jsou započteny i náklady na spotřebu vody.
</t>
  </si>
  <si>
    <t>997221551</t>
  </si>
  <si>
    <t>Vodorovná doprava suti ze sypkých materiálů do 1 km</t>
  </si>
  <si>
    <t>1615176664</t>
  </si>
  <si>
    <t>Vodorovná doprava suti bez naložení, ale se složením a s hrubým urovnáním ze sypkých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</si>
  <si>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</si>
  <si>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997221559</t>
  </si>
  <si>
    <t>Příplatek ZKD 1 km u vodorovné dopravy suti ze sypkých materiálů</t>
  </si>
  <si>
    <t>-64435559</t>
  </si>
  <si>
    <t>Vodorovná doprava suti bez naložení, ale se složením a s hrubým urovnáním Příplatek k ceně za každý další i započatý 1 km přes 1 km</t>
  </si>
  <si>
    <t>2,122*20 'Přepočtené koeficientem množství</t>
  </si>
  <si>
    <t>997221611</t>
  </si>
  <si>
    <t>Nakládání suti na dopravní prostředky pro vodorovnou dopravu</t>
  </si>
  <si>
    <t>1615028200</t>
  </si>
  <si>
    <t>Nakládání na dopravní prostředky pro vodorovnou dopravu suti</t>
  </si>
  <si>
    <t xml:space="preserve">Poznámka k souboru cen:
1. Ceny lze použít i pro překládání při lomené dopravě.
2. Ceny nelze použít při dopravě po železnici, po vodě nebo neobvyklými dopravními prostředky.
</t>
  </si>
  <si>
    <t>997221845</t>
  </si>
  <si>
    <t>Poplatek za uložení stavebního odpadu na skládce (skládkovné) z asfaltových povrchů</t>
  </si>
  <si>
    <t>-1057609148</t>
  </si>
  <si>
    <t>997221855</t>
  </si>
  <si>
    <t>Poplatek za uložení stavebního odpadu na skládce (skládkovné) z kameniva</t>
  </si>
  <si>
    <t>1001567392</t>
  </si>
  <si>
    <t>2,122-0,822</t>
  </si>
  <si>
    <t>-1975827608</t>
  </si>
  <si>
    <t>-900609666</t>
  </si>
  <si>
    <t>-1206949630</t>
  </si>
  <si>
    <t>722190401.R</t>
  </si>
  <si>
    <t>D+M Přechodka plast/ocel dlouhá DN 25</t>
  </si>
  <si>
    <t>-137080335</t>
  </si>
  <si>
    <t>722220242</t>
  </si>
  <si>
    <t>Armatury s jedním závitem přechodové tvarovky PPR, PN 20 (SDR 6) s kovovým závitem vnitřním přechodky s převlečnou maticí D 25 x G 1</t>
  </si>
  <si>
    <t>1739443217</t>
  </si>
  <si>
    <t>722232124</t>
  </si>
  <si>
    <t>Armatury se dvěma závity kulové kohouty PN 42 do 185  st.C plnoprůtokovévnitřní závit G 1 (vodoměr)</t>
  </si>
  <si>
    <t>-1984566038</t>
  </si>
  <si>
    <t>Armatury se dvěma závity kulové kohouty PN 42 do 185 st.C plnoprůtokovévnitřní závit G 1 (vodoměr)</t>
  </si>
  <si>
    <t>722240123</t>
  </si>
  <si>
    <t>Armatury z plastických hmot kohouty (PPR) kulové DN 25</t>
  </si>
  <si>
    <t>1892303759</t>
  </si>
  <si>
    <t>722270102</t>
  </si>
  <si>
    <t>Vodoměrové sestavy závitové G 1</t>
  </si>
  <si>
    <t>-1452537380</t>
  </si>
  <si>
    <t>119821051</t>
  </si>
  <si>
    <t>-1246984889</t>
  </si>
  <si>
    <t>722213111</t>
  </si>
  <si>
    <t>Armatury přírubové zpětné klapky samočinné PN 16 do 200 st.C  DN 25</t>
  </si>
  <si>
    <t>1253102570</t>
  </si>
  <si>
    <t>Armatury přírubové zpětné klapky samočinné PN 16 do 200 st.C DN 25</t>
  </si>
  <si>
    <t>662564921</t>
  </si>
  <si>
    <t>724242212</t>
  </si>
  <si>
    <t>Zařízení pro úpravu vody filtry domácí na studenou vodu se zpětným proplachem G 1"</t>
  </si>
  <si>
    <t>1692282129</t>
  </si>
  <si>
    <t>SO 07a - Splašková kanalizační přípojka</t>
  </si>
  <si>
    <t xml:space="preserve">    5 - Komunikace</t>
  </si>
  <si>
    <t xml:space="preserve">    99 - Přesun hmot</t>
  </si>
  <si>
    <t>113106171</t>
  </si>
  <si>
    <t>Rozebrání dlažeb a dílců komunikací pro pěší, vozovek a ploch s přemístěním hmot na skládku na vzdálenost do 3 m nebo s naložením na dopravní prostředek vozovek a ploch, s jakoukoliv výplní spár v ploše jednotlivě do 50 m2 ze zámkové dlažby s ložem z kame</t>
  </si>
  <si>
    <t>-1500185447</t>
  </si>
  <si>
    <t>Rozebrání dlažeb a dílců komunikací pro pěší, vozovek a ploch s přemístěním hmot na skládku na vzdálenost do 3 m nebo s naložením na dopravní prostředek vozovek a ploch, s jakoukoliv výplní spár v ploše jednotlivě do 50 m2 ze zámkové dlažby s ložem z kameniva</t>
  </si>
  <si>
    <t>113107023</t>
  </si>
  <si>
    <t>Odstranění podkladů nebo krytů při překopech inženýrských sítí v ploše jednotlivě do 15 m2 s přemístěním hmot na skládku ve vzdálenosti do 3 m nebo s naložením na dopravní prostředek z kameniva hrubého drceného, o tl. vrstvy přes 200 do 300 mm</t>
  </si>
  <si>
    <t>931954825</t>
  </si>
  <si>
    <t>113107044</t>
  </si>
  <si>
    <t>Odstranění podkladů nebo krytů při překopech inženýrských sítí v ploše jednotlivě do 15 m2 s přemístěním hmot na skládku ve vzdálenosti do 3 m nebo s naložením na dopravní prostředek živičných, o tl. vrstvy přes 150 do 200 mm</t>
  </si>
  <si>
    <t>-613291625</t>
  </si>
  <si>
    <t>751823949</t>
  </si>
  <si>
    <t>487558628</t>
  </si>
  <si>
    <t>120001101</t>
  </si>
  <si>
    <t>Příplatek k cenám vykopávek za ztížení vykopávky v blízkosti podzemního vedení nebo výbušnin v horninách jakékoliv třídy</t>
  </si>
  <si>
    <t>395194862</t>
  </si>
  <si>
    <t>608407340</t>
  </si>
  <si>
    <t>-214467013</t>
  </si>
  <si>
    <t>151101102</t>
  </si>
  <si>
    <t>Zřízení pažení a rozepření stěn rýh pro podzemní vedení pro všechny šířky rýhy příložné pro jakoukoliv mezerovitost, hloubky do 4 m</t>
  </si>
  <si>
    <t>-1356079461</t>
  </si>
  <si>
    <t>Poznámka k položce:
2/3 délky přípojek je mimo odhalenou zemní pláň (výkop je hlubší) * průměrná hloubka 1,9 * 2 strany výkopu</t>
  </si>
  <si>
    <t>151101112</t>
  </si>
  <si>
    <t>Odstranění pažení a rozepření stěn rýh pro podzemní vedení s uložením materiálu na vzdálenost do 3 m od kraje výkopu příložné, hloubky přes 2 do 4 m</t>
  </si>
  <si>
    <t>-789345272</t>
  </si>
  <si>
    <t>256174834</t>
  </si>
  <si>
    <t>-980826801</t>
  </si>
  <si>
    <t>125059135</t>
  </si>
  <si>
    <t>642915630</t>
  </si>
  <si>
    <t>698515073</t>
  </si>
  <si>
    <t>16*1,7 "Přepočtené koeficientem množství</t>
  </si>
  <si>
    <t>-535482389</t>
  </si>
  <si>
    <t>1,4+11,1</t>
  </si>
  <si>
    <t>583439640</t>
  </si>
  <si>
    <t>kamenivo drcené hrubé frakce 32-63</t>
  </si>
  <si>
    <t>1115504979</t>
  </si>
  <si>
    <t>11,1*2</t>
  </si>
  <si>
    <t>-219559829</t>
  </si>
  <si>
    <t>583806520</t>
  </si>
  <si>
    <t>kámen lomový neupravený tříděný frakce 0/250 (MN)</t>
  </si>
  <si>
    <t>-1560873513</t>
  </si>
  <si>
    <t>3,3*2,2</t>
  </si>
  <si>
    <t>-1262428998</t>
  </si>
  <si>
    <t>Komunikace</t>
  </si>
  <si>
    <t>564221111</t>
  </si>
  <si>
    <t>Podklad nebo podsyp ze štěrkopísku ŠP s rozprostřením, vlhčením a zhutněním, po zhutnění tl. 80 mm</t>
  </si>
  <si>
    <t>131633444</t>
  </si>
  <si>
    <t>Poznámka k položce:
podloží dlažby rekonstruovaného chodníku</t>
  </si>
  <si>
    <t>564861111.1</t>
  </si>
  <si>
    <t>Podklad ze štěrkodrti ŠD s rozprostřením a zhutněním, po zhutnění tl. 200 mm, třídy B, frakce 32-63</t>
  </si>
  <si>
    <t>-811299787</t>
  </si>
  <si>
    <t>Poznámka k položce:
40% materiálu bude použito ze stávající konstrukce, materiál musí splňovat požadavky TPA a cena za vyčištění materiálu, nakládání a odvoz z dočasné skládky bude nahrazen cenou za naceněnou ŠD</t>
  </si>
  <si>
    <t>564861111.1.1</t>
  </si>
  <si>
    <t>Podklad ze štěrkodrti ŠD s rozprostřením a zhutněním, po zhutnění tl. 200 mm, třídy B, frakce 13-32</t>
  </si>
  <si>
    <t>-1310876621</t>
  </si>
  <si>
    <t>565155121</t>
  </si>
  <si>
    <t>Asfaltový beton vrstva podkladní ACP 16 (obalované kamenivo střednězrnné - OKS) s rozprostřením a zhutněním v pruhu šířky přes 3 m, po zhutnění tl. 70 mm</t>
  </si>
  <si>
    <t>204051923</t>
  </si>
  <si>
    <t>573111112</t>
  </si>
  <si>
    <t>Postřik živičný infiltrační s posypem z asfaltu množství 1 kg/m2</t>
  </si>
  <si>
    <t>2123963195</t>
  </si>
  <si>
    <t>573211111</t>
  </si>
  <si>
    <t>Postřik živičný spojovací z asfaltu v množství do 0,70 kg/m2</t>
  </si>
  <si>
    <t>-361754838</t>
  </si>
  <si>
    <t>577134111</t>
  </si>
  <si>
    <t>Asfaltový beton vrstva obrusná ACO 11 (ABS) s rozprostřením a se zhutněním z nemodifikovaného asfaltu v pruhu šířky do 3 m tř. I, po zhutnění tl. 40 mm</t>
  </si>
  <si>
    <t>1572131632</t>
  </si>
  <si>
    <t>596212210.1</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</si>
  <si>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do</t>
  </si>
  <si>
    <t>1501796427</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</si>
  <si>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do 50 m2</t>
  </si>
  <si>
    <t>599141111</t>
  </si>
  <si>
    <t>Vyplnění spár mezi silničními dílci jakékoliv tloušťky živičnou zálivkou</t>
  </si>
  <si>
    <t>-1508691601</t>
  </si>
  <si>
    <t>871310320</t>
  </si>
  <si>
    <t>Montáž kanalizačního potrubí z plastů z polypropylenu PP hladkého plnostěnného SN 12 DN 150</t>
  </si>
  <si>
    <t>-1017291991</t>
  </si>
  <si>
    <t>286152410</t>
  </si>
  <si>
    <t>trubka kanalizační  např. SN16 UR-2 DN 150 mm/ 3 m</t>
  </si>
  <si>
    <t>1922873633</t>
  </si>
  <si>
    <t>894812612</t>
  </si>
  <si>
    <t>Revizní a čistící šachta z polypropylenu PP vyříznutí a utěsnění otvoru ve stěně šachty DN 150</t>
  </si>
  <si>
    <t>-31951033</t>
  </si>
  <si>
    <t>919735114</t>
  </si>
  <si>
    <t>Řezání stávajícího živičného krytu nebo podkladu hloubky přes 150 do 200 mm</t>
  </si>
  <si>
    <t>-986426852</t>
  </si>
  <si>
    <t>979051121</t>
  </si>
  <si>
    <t>Očištění vybouraných prvků při překopech inženýrských sítí od spojovacího materiálu s odklizením a uložením očištěných hmot a spojovacího materiálu na skládku do vzdálenosti 10 m nebo naložením na dopravní prostředek zámkových dlaždic s vyplněním spár kam</t>
  </si>
  <si>
    <t>1713735570</t>
  </si>
  <si>
    <t>Očištění vybouraných prvků při překopech inženýrských sítí od spojovacího materiálu s odklizením a uložením očištěných hmot a spojovacího materiálu na skládku do vzdálenosti 10 m nebo naložením na dopravní prostředek zámkových dlaždic s vyplněním spár kamenivem</t>
  </si>
  <si>
    <t>-802424979</t>
  </si>
  <si>
    <t>6,38+6,525</t>
  </si>
  <si>
    <t>563655084</t>
  </si>
  <si>
    <t>12,905*9 "Přepočtené koeficientem množství</t>
  </si>
  <si>
    <t>-256225976</t>
  </si>
  <si>
    <t>-1638768613</t>
  </si>
  <si>
    <t>998276101</t>
  </si>
  <si>
    <t>Přesun hmot pro trubní vedení hloubené z trub z plastických hmot nebo sklolaminátových pro vodovody nebo kanalizace v otevřeném výkopu dopravní vzdálenost do 15 m</t>
  </si>
  <si>
    <t>430561087</t>
  </si>
  <si>
    <t>998276124</t>
  </si>
  <si>
    <t>Přesun hmot pro trubní vedení hloubené z trub z plastických hmot nebo sklolaminátových Příplatek k cenám za zvětšený přesun přes vymezenou největší dopravní vzdálenost do 500 m</t>
  </si>
  <si>
    <t>-1850452329</t>
  </si>
  <si>
    <t>721290123</t>
  </si>
  <si>
    <t>Zkouška těsnosti kanalizace  kouřem do DN 300</t>
  </si>
  <si>
    <t>1315183559</t>
  </si>
  <si>
    <t>Zkouška těsnosti kanalizace kouřem do DN 300</t>
  </si>
  <si>
    <t>SO 07b - Vnější části domovní splaškové kanalizace</t>
  </si>
  <si>
    <t>1277122624</t>
  </si>
  <si>
    <t>665193981</t>
  </si>
  <si>
    <t>942495606</t>
  </si>
  <si>
    <t>-1146121683</t>
  </si>
  <si>
    <t>1318475408</t>
  </si>
  <si>
    <t>-2056012250</t>
  </si>
  <si>
    <t>-631491575</t>
  </si>
  <si>
    <t>-579132499</t>
  </si>
  <si>
    <t>1889809272</t>
  </si>
  <si>
    <t>2002398216</t>
  </si>
  <si>
    <t>262841257</t>
  </si>
  <si>
    <t>4,5*1,7 "Přepočtené koeficientem množství</t>
  </si>
  <si>
    <t>750277744</t>
  </si>
  <si>
    <t>-1413544243</t>
  </si>
  <si>
    <t>1,5+18,1</t>
  </si>
  <si>
    <t>-1097176784</t>
  </si>
  <si>
    <t>1535577067</t>
  </si>
  <si>
    <t>724320938</t>
  </si>
  <si>
    <t>2142651943</t>
  </si>
  <si>
    <t>-671907410</t>
  </si>
  <si>
    <t>89381116.R</t>
  </si>
  <si>
    <t>Dodávka a montáž čerpací šachty z PP ∅1280; v.2500, samonosná se stupadly, poklop pochozí, komínek 600x600 čtvercový</t>
  </si>
  <si>
    <t>-1338868384</t>
  </si>
  <si>
    <t>894811253</t>
  </si>
  <si>
    <t>Revizní šachta z tvrdého PVC v otevřeném výkopu [systém RV] typ pravý/přímý/levý (DN šachty/DN trubního vedení) DN 400/200, odolnost vnějšímu tlaku 12,5 t, hloubka od 1410 do 1780 mm</t>
  </si>
  <si>
    <t>-711450257</t>
  </si>
  <si>
    <t>Revizní šachta z tvrdého PVC v otevřeném výkopu typ pravý/přímý/levý (DN šachty/DN trubního vedení) DN 400/200, odolnost vnějšímu tlaku 12,5 t, hloubka od 1410 do 1780 mm</t>
  </si>
  <si>
    <t>721263101</t>
  </si>
  <si>
    <t>Zpětné klapky z polypropylenu (PP) s automatickým uzávěrem DN 110 [ např. HL 710]</t>
  </si>
  <si>
    <t>-1300973824</t>
  </si>
  <si>
    <t xml:space="preserve">Zpětné klapky z polypropylenu (PP) s automatickým uzávěrem DN 110 </t>
  </si>
  <si>
    <t>831413419</t>
  </si>
  <si>
    <t>641956332</t>
  </si>
  <si>
    <t>426110991.R</t>
  </si>
  <si>
    <t>Čerpadlo kalové, ponorné s řezacím ústrojím, výtok DN 40, výkon cca 3 l/s při h= 3m, včetně ostatního vystrojení čerpací jímky (plovák, elektroinstalace…)</t>
  </si>
  <si>
    <t>1920048977</t>
  </si>
  <si>
    <t>SO 08 - Plynovodní přípojka</t>
  </si>
  <si>
    <t>1983233447</t>
  </si>
  <si>
    <t>941125317</t>
  </si>
  <si>
    <t>2053681637</t>
  </si>
  <si>
    <t>162201101</t>
  </si>
  <si>
    <t>Vodorovné přemístění výkopku nebo sypaniny po suchu na obvyklém dopravním prostředku, bez naložení výkopku, avšak se složením bez rozhrnutí z horniny tř. 1 až 4 na vzdálenost do 20 m</t>
  </si>
  <si>
    <t>-1753427482</t>
  </si>
  <si>
    <t>1210903622</t>
  </si>
  <si>
    <t>-963092997</t>
  </si>
  <si>
    <t>171201211.2</t>
  </si>
  <si>
    <t>Uložení sypaniny poplatek za uložení sypaniny na skládce (skládkovné)</t>
  </si>
  <si>
    <t>504880619</t>
  </si>
  <si>
    <t>-276030734</t>
  </si>
  <si>
    <t>-1272178149</t>
  </si>
  <si>
    <t>583373020</t>
  </si>
  <si>
    <t>štěrkopísek frakce 0-16</t>
  </si>
  <si>
    <t>-64974984</t>
  </si>
  <si>
    <t>2,835*2 "Přepočtené koeficientem množství</t>
  </si>
  <si>
    <t>451573111.1</t>
  </si>
  <si>
    <t>Lože pod potrubí, stoky a drobné objekty v otevřeném výkopu z písku a štěrkopísku do 63 mm</t>
  </si>
  <si>
    <t>-1529426266</t>
  </si>
  <si>
    <t>-511000269</t>
  </si>
  <si>
    <t>723160204</t>
  </si>
  <si>
    <t>Přípojky k plynoměrům spojované na závit bez ochozu G 1</t>
  </si>
  <si>
    <t>-108042001</t>
  </si>
  <si>
    <t>723160334</t>
  </si>
  <si>
    <t>Přípojky k plynoměrům rozpěrky přípojek G 1</t>
  </si>
  <si>
    <t>-1845796138</t>
  </si>
  <si>
    <t>723170114</t>
  </si>
  <si>
    <t>Potrubí z plastových trub Pe100 spojovaných elektrotvarovkami PN 0,4 MPa (SDR 11) D 32 x 3,0 mm</t>
  </si>
  <si>
    <t>-904893790</t>
  </si>
  <si>
    <t>723231164</t>
  </si>
  <si>
    <t>Armatury se dvěma závity kohouty kulové PN 42 do 185 st.C plnoprůtokové [s koulí „DADO“] vnitřní závit těžká řada  G 1</t>
  </si>
  <si>
    <t>-1997081452</t>
  </si>
  <si>
    <t>Armatury se dvěma závity kohouty kulové PN 42 do 185 st.C plnoprůtokové vnitřní závit těžká řada G 1</t>
  </si>
  <si>
    <t>723231165</t>
  </si>
  <si>
    <t>Armatury se dvěma závity kohouty kulové PN 42 do 185 st.C plnoprůtokové [s koulí „DADO“] vnitřní závit těžká řada G 1 1/4</t>
  </si>
  <si>
    <t>483480452</t>
  </si>
  <si>
    <t>Armatury se dvěma závity kohouty kulové PN 42 do 185 st.C plnoprůtokové vnitřní závit těžká řada G 1 1/4</t>
  </si>
  <si>
    <t>723234311</t>
  </si>
  <si>
    <t>Armatury se dvěma závity středotlaké regulátory tlaku plynu jednostupňové pro zemní plyn, výkon do 6 m3/hod</t>
  </si>
  <si>
    <t>168160282</t>
  </si>
  <si>
    <t>7235 002</t>
  </si>
  <si>
    <t>Typová skříň pro HUP vč. označení a montáže</t>
  </si>
  <si>
    <t>-1200437463</t>
  </si>
  <si>
    <t>354128356</t>
  </si>
  <si>
    <t>1189421918</t>
  </si>
  <si>
    <t>1717664707</t>
  </si>
  <si>
    <t>-238967235</t>
  </si>
  <si>
    <t>-1379461641</t>
  </si>
  <si>
    <t>-557233055</t>
  </si>
  <si>
    <t>667697349</t>
  </si>
  <si>
    <t>7235 010</t>
  </si>
  <si>
    <t>Napojení na stávající STL plynovod</t>
  </si>
  <si>
    <t>397025940</t>
  </si>
  <si>
    <t>7235 011</t>
  </si>
  <si>
    <t>Identifikační vodič na potrubí</t>
  </si>
  <si>
    <t>-2049830027</t>
  </si>
  <si>
    <t>7235 012</t>
  </si>
  <si>
    <t>Výstražná fólie na potrubí</t>
  </si>
  <si>
    <t>-1570078403</t>
  </si>
  <si>
    <t>7235 013</t>
  </si>
  <si>
    <t>Přechodka ocel / plast</t>
  </si>
  <si>
    <t>-769028268</t>
  </si>
  <si>
    <t>31689663</t>
  </si>
  <si>
    <t>1613571901</t>
  </si>
  <si>
    <t>2022730173</t>
  </si>
  <si>
    <t>428789921</t>
  </si>
  <si>
    <t>VON - Vedlejší a ostatní náklady</t>
  </si>
  <si>
    <t>OST - Ostatní</t>
  </si>
  <si>
    <t xml:space="preserve">    OST - Ostatní</t>
  </si>
  <si>
    <t xml:space="preserve">    O02 - Vedlejší náklady</t>
  </si>
  <si>
    <t>OST</t>
  </si>
  <si>
    <t>Ostatní</t>
  </si>
  <si>
    <t>R10001</t>
  </si>
  <si>
    <t>geodetické vytyčení</t>
  </si>
  <si>
    <t>927535976</t>
  </si>
  <si>
    <t>Poznámka k položce:
vytyčení nově budovaných inženýrských sítí a stavebních objektů, vytyčení hranice pozemku,   
vytyčení stávajících inženýrských sítí, kontrolní měřění</t>
  </si>
  <si>
    <t>R10002</t>
  </si>
  <si>
    <t>projektová dokumentace skutečného provedení</t>
  </si>
  <si>
    <t>1741231935</t>
  </si>
  <si>
    <t>Poznámka k položce:
"náklady na vyhotovení dokumentace skutečného provedení stavby"   
"předání objednateli v 3 x v tištěné podobě, 1 x v digitální podobě na CD - formát xls, doc, pdf a zároveň dwg"</t>
  </si>
  <si>
    <t>R10003</t>
  </si>
  <si>
    <t>geometrický plán</t>
  </si>
  <si>
    <t>-791047516</t>
  </si>
  <si>
    <t>Poznámka k položce:
geometrický plán objektů podléhající vkladu do katastru nemovitostí (budovy, inženýrské sítě, věcná břemena k částem pozemků   
v 6ti tištěných vyhotoveních + 1 x elektronicky CD</t>
  </si>
  <si>
    <t>R10004</t>
  </si>
  <si>
    <t>geodetické  zaměření řešených stavebních objektů po dokončení díla</t>
  </si>
  <si>
    <t>-214639221</t>
  </si>
  <si>
    <t>geodetické zaměření řešených stavebních objektů po dokončení díla</t>
  </si>
  <si>
    <t>Poznámka k položce:
geodetické zaměření řešených stavebních objektů (zpevněné plochy, parkoviště, chodníky...)   
ve 3 tištěných vyhotoveních + 1 x elektronicky CD</t>
  </si>
  <si>
    <t>R100041</t>
  </si>
  <si>
    <t>geodetické  zaměření řešených inženýrských objektů po dokončení díla</t>
  </si>
  <si>
    <t>-2055741659</t>
  </si>
  <si>
    <t>geodetické zaměření řešených inženýrských objektů po dokončení díla</t>
  </si>
  <si>
    <t>Poznámka k položce:
geodetické zaměření řešených inženýrských objektů   
ve 3 tištěných vyhotoveních + 1 x elektronicky CD</t>
  </si>
  <si>
    <t>R100071</t>
  </si>
  <si>
    <t>publicita projektu dle podmínek dotačního titulu</t>
  </si>
  <si>
    <t>160033401</t>
  </si>
  <si>
    <t>Poznámka k položce:
"náklady na zhotovení a osazení dočasného billboardu dle Obecných pravidel IROP (kapitola 13, Publicita), dostupné na http://www.strukturalni-fondy.cz/cs/Microsites/IROP/Dokumenty"                "billboard bude zhotoven jako litý banner gramáže min. 510 g/m2, UV barevný tisk, vysoce odolný proti blednutí a otěru, kovová oka umístěná cca po 0,5 m"
"zhotovení grafického návrhu vč. návrhu materiálového pojetí - možné využít generátor na stránce https://publicita.dotaceeu.cz/gen/krok1 "
"billboard bude mít minimální rozměry 2,1 x 2,2 m (š x v)"</t>
  </si>
  <si>
    <t>R1000711</t>
  </si>
  <si>
    <t>-844739600</t>
  </si>
  <si>
    <t>Poznámka k položce:
"náklady na zhotovení a osazení stálé pamětní desky dle Obecných pravidel IROP (kapitola 13, Publicita), dostupné na http://www.strukturalni-fondy.cz/cs/Microsites/IROP/Dokumenty" "zhotovení grafického návrhu vč. návrhu materiálového pojetí - možné využít generátor na stránce https://publicita.dotaceeu.cz/gen/krok1" "materiál kov (nerez nebo mosaz), znaky a grafiky gravírované, barevné provedení, minimální rozměry 0,3 X 0,4 m"
"montáž na žulovou desku o rozměrech nejméně 0,4 x 0,5 m, tloušťky min. 8 cm; místo montáže bude upřesněno objednatelem"</t>
  </si>
  <si>
    <t>R100072</t>
  </si>
  <si>
    <t>kompletace dokladové části stavby k předání a převzetí a kolaudaci</t>
  </si>
  <si>
    <t>1018590085</t>
  </si>
  <si>
    <t>Poznámka k položce:
doklady o vlastnostech materiálů, o provedených zkouškách a měření, o výchozích kontrolách provozuschopnosti   
o zaškolení obsluhy, revizní zprávy - bez závad, doklady o oprávnění k provádění prací, doklady o likvidaci odpadů   
návody k obsluze, kopie záručních listů   
3 x tištěné + 1 x na CD nosiči</t>
  </si>
  <si>
    <t>R100073</t>
  </si>
  <si>
    <t>zpracování a předložení harmonogramů před podpisem smlouvy</t>
  </si>
  <si>
    <t>578634442</t>
  </si>
  <si>
    <t>Poznámka k položce:
"náklady na předložení podrobného časového harmonogramu prací a plnění, termín před podpisem smlouvy"</t>
  </si>
  <si>
    <t>R100074</t>
  </si>
  <si>
    <t>měření radonu v budovách</t>
  </si>
  <si>
    <t>-319466390</t>
  </si>
  <si>
    <t>Poznámka k položce:
měření radonu v budovách po dokončení stavby, před kolaudací</t>
  </si>
  <si>
    <t>R1000741</t>
  </si>
  <si>
    <t>měření intenzity umělého osvětlení</t>
  </si>
  <si>
    <t>-540271415</t>
  </si>
  <si>
    <t>Poznámka k položce:
náklady spojené s ověrením navržených parametrů intenzity umělého osvětlení  po dokončení stavby, před kolaudací   
v případě, že bude vyžadováno toto ověrení krajskou hygienickou stanicí u kolaudace</t>
  </si>
  <si>
    <t>R100075</t>
  </si>
  <si>
    <t>zábory veřejných prostranství, vč. komunikací</t>
  </si>
  <si>
    <t>-2133511376</t>
  </si>
  <si>
    <t>Poznámka k položce:
náklady spojené se zábory veřejných prostranství, vč. komunikací (poplatky za zřízení záboru a nájemné za užívání veřejných ploch)</t>
  </si>
  <si>
    <t>R100076</t>
  </si>
  <si>
    <t>soubor zimních opatření</t>
  </si>
  <si>
    <t>687729438</t>
  </si>
  <si>
    <t>Poznámka k položce:
náklady spojené s prováděním prací v zimním období (přísady do malt a betonů, ochrana proti zamrznutí malt a betonů - dosažení zmrazovacích pevností   
zakrývání konstrukcí, zazimování stavby, temperování staveb, odklízení sněhu   
nedestruktivní a destruktivní zkoušky konstrukcí</t>
  </si>
  <si>
    <t>O02</t>
  </si>
  <si>
    <t>Vedlejší náklady</t>
  </si>
  <si>
    <t>R20001</t>
  </si>
  <si>
    <t>zařízení staveniště</t>
  </si>
  <si>
    <t>-630604915</t>
  </si>
  <si>
    <t>Poznámka k položce:
"veškeré náklady a činnosti související s vybudováním a likvidací staveniště"   
"včetně zajištění připojení na elektrickou energii, vodu a odvodnění staveniště"   
"včetně provádění každodenního hrubého úklidu staveniště"   
"včetně průběžné likvidace vznikajících odpadů oprávněnou osobou"   
"jedná se standartní prvky BOZP (mobilní oplocení, výstražné označení, přechody výkopů, vč. oplocení, zábradlí atd,"   
"včetně jejich dodávky, montáže, údržby a demontáže, resp. likvidace a povinosti vyplývající z plánu BOZP, vč. připomínek příslušných úřadů"</t>
  </si>
  <si>
    <t>R20002</t>
  </si>
  <si>
    <t>poskytnutí zařízení staveniště (jeho části) pro umožnění činnosti TDS, AD, SÚ pro konání</t>
  </si>
  <si>
    <t>-2092295847</t>
  </si>
  <si>
    <t>Poznámka k položce:
poskytnutí krytého, čistého prostoru včetně vybavení pracovním stolem a 4 židlemi    
(např. stavební buňka - kancelář stavby, místnost objektu ...)</t>
  </si>
  <si>
    <t>R20005</t>
  </si>
  <si>
    <t>dočasná dopravní opatření</t>
  </si>
  <si>
    <t>1565251635</t>
  </si>
  <si>
    <t>Poznámka k položce:
náklady na vyhotovení návrhu dočasného dopravního značení a zvláštního užívání komunikace, jeho projednání s dotčenými orgány a organizacemi   
zajištění správních rozhodnutí   
dodání dopravních značek a světelné signal., jejich rozmístění, přemisťování a údržba v průběhu stavby vč. následného odstranění po skončení stavby   
poplatky za správní řízení, splnění podmínek správních rozhodnutí a orgánů DOSS</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</si>
  <si>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</si>
  <si>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</si>
  <si>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</si>
  <si>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</si>
  <si>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</si>
  <si>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</si>
  <si>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</si>
  <si>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</si>
  <si>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</si>
  <si>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</si>
  <si>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</si>
  <si>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Stavební objekt inženýrský</t>
  </si>
  <si>
    <t>PRO</t>
  </si>
  <si>
    <t>Provozní soubor</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</si>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</sst>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sz val="8"/>
      <color rgb="FF00000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sz val="7"/>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7">
    <fill>
      <patternFill/>
    </fill>
    <fill>
      <patternFill patternType="gray125"/>
    </fill>
    <fill>
      <patternFill patternType="solid">
        <fgColor rgb="FFFAE682"/>
        <bgColor indexed="64"/>
      </patternFill>
    </fill>
    <fill>
      <patternFill patternType="solid">
        <fgColor rgb="FFC0C0C0"/>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338">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40"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16" fillId="3" borderId="0" xfId="0" applyFont="1" applyFill="1" applyAlignment="1">
      <alignment horizontal="center"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17" fillId="0" borderId="0" xfId="0" applyFont="1" applyBorder="1" applyAlignment="1">
      <alignment horizontal="left" vertical="center"/>
    </xf>
    <xf numFmtId="0" fontId="0" fillId="0" borderId="5" xfId="0" applyBorder="1"/>
    <xf numFmtId="0" fontId="16"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lignment horizontal="left" vertical="top"/>
    </xf>
    <xf numFmtId="0" fontId="3" fillId="0" borderId="0" xfId="0" applyFont="1" applyBorder="1" applyAlignment="1">
      <alignment horizontal="left" vertical="center"/>
    </xf>
    <xf numFmtId="0" fontId="20" fillId="0" borderId="0" xfId="0" applyFont="1" applyAlignment="1">
      <alignment horizontal="left" vertical="top" wrapText="1"/>
    </xf>
    <xf numFmtId="0" fontId="4" fillId="0" borderId="0" xfId="0" applyFont="1" applyBorder="1" applyAlignment="1">
      <alignment horizontal="left" vertical="top"/>
    </xf>
    <xf numFmtId="0" fontId="4" fillId="0" borderId="0" xfId="0" applyFont="1" applyBorder="1" applyAlignment="1">
      <alignment horizontal="left" vertical="top" wrapText="1"/>
    </xf>
    <xf numFmtId="0" fontId="20" fillId="0" borderId="0" xfId="0" applyFont="1" applyAlignment="1">
      <alignment horizontal="left" vertical="center"/>
    </xf>
    <xf numFmtId="0" fontId="19" fillId="0" borderId="0" xfId="0" applyFont="1" applyBorder="1" applyAlignment="1">
      <alignment horizontal="left" vertical="center"/>
    </xf>
    <xf numFmtId="0" fontId="3" fillId="4" borderId="0" xfId="0" applyFont="1" applyFill="1" applyBorder="1" applyAlignment="1" applyProtection="1">
      <alignment horizontal="left" vertical="center"/>
      <protection locked="0"/>
    </xf>
    <xf numFmtId="49" fontId="3" fillId="4" borderId="0" xfId="0" applyNumberFormat="1" applyFont="1" applyFill="1" applyBorder="1" applyAlignment="1" applyProtection="1">
      <alignment horizontal="left" vertical="center"/>
      <protection locked="0"/>
    </xf>
    <xf numFmtId="49" fontId="3" fillId="0" borderId="0" xfId="0" applyNumberFormat="1" applyFont="1" applyBorder="1" applyAlignment="1">
      <alignment horizontal="left" vertical="center"/>
    </xf>
    <xf numFmtId="0" fontId="3" fillId="0" borderId="0" xfId="0" applyFont="1" applyBorder="1" applyAlignment="1">
      <alignment horizontal="left" vertical="center" wrapText="1"/>
    </xf>
    <xf numFmtId="0" fontId="0" fillId="0" borderId="6" xfId="0" applyBorder="1"/>
    <xf numFmtId="0" fontId="0" fillId="0" borderId="4" xfId="0" applyFont="1" applyBorder="1" applyAlignment="1">
      <alignment vertical="center"/>
    </xf>
    <xf numFmtId="0" fontId="0" fillId="0" borderId="0" xfId="0" applyFont="1" applyBorder="1" applyAlignment="1">
      <alignment vertical="center"/>
    </xf>
    <xf numFmtId="0" fontId="21" fillId="0" borderId="7" xfId="0" applyFont="1" applyBorder="1" applyAlignment="1">
      <alignment horizontal="left" vertical="center"/>
    </xf>
    <xf numFmtId="0" fontId="0" fillId="0" borderId="7" xfId="0" applyFont="1" applyBorder="1" applyAlignment="1">
      <alignment vertical="center"/>
    </xf>
    <xf numFmtId="4" fontId="21" fillId="0" borderId="7" xfId="0" applyNumberFormat="1" applyFont="1" applyBorder="1" applyAlignment="1">
      <alignment vertical="center"/>
    </xf>
    <xf numFmtId="0" fontId="0" fillId="0" borderId="5" xfId="0" applyFont="1" applyBorder="1" applyAlignment="1">
      <alignment vertical="center"/>
    </xf>
    <xf numFmtId="0" fontId="2" fillId="0" borderId="0" xfId="0" applyFont="1" applyBorder="1" applyAlignment="1">
      <alignment horizontal="righ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164" fontId="2" fillId="0" borderId="0" xfId="0" applyNumberFormat="1" applyFont="1" applyBorder="1" applyAlignment="1">
      <alignment horizontal="center" vertical="center"/>
    </xf>
    <xf numFmtId="4" fontId="20" fillId="0" borderId="0" xfId="0" applyNumberFormat="1" applyFont="1" applyBorder="1" applyAlignment="1">
      <alignment vertical="center"/>
    </xf>
    <xf numFmtId="0" fontId="2" fillId="0" borderId="5" xfId="0" applyFont="1" applyBorder="1" applyAlignment="1">
      <alignment vertical="center"/>
    </xf>
    <xf numFmtId="0" fontId="0" fillId="5" borderId="0" xfId="0" applyFont="1" applyFill="1" applyBorder="1" applyAlignment="1">
      <alignment vertical="center"/>
    </xf>
    <xf numFmtId="0" fontId="4" fillId="5" borderId="8" xfId="0" applyFont="1" applyFill="1" applyBorder="1" applyAlignment="1">
      <alignment horizontal="left" vertical="center"/>
    </xf>
    <xf numFmtId="0" fontId="0" fillId="5" borderId="9" xfId="0" applyFont="1" applyFill="1" applyBorder="1" applyAlignment="1">
      <alignment vertical="center"/>
    </xf>
    <xf numFmtId="0" fontId="4" fillId="5" borderId="9" xfId="0" applyFont="1" applyFill="1" applyBorder="1" applyAlignment="1">
      <alignment horizontal="center" vertical="center"/>
    </xf>
    <xf numFmtId="0" fontId="4" fillId="5" borderId="9" xfId="0" applyFont="1" applyFill="1" applyBorder="1" applyAlignment="1">
      <alignment horizontal="left" vertical="center"/>
    </xf>
    <xf numFmtId="4" fontId="4" fillId="5" borderId="9" xfId="0" applyNumberFormat="1" applyFont="1" applyFill="1" applyBorder="1" applyAlignment="1">
      <alignment vertical="center"/>
    </xf>
    <xf numFmtId="0" fontId="0" fillId="5" borderId="10" xfId="0" applyFont="1" applyFill="1" applyBorder="1" applyAlignment="1">
      <alignment vertical="center"/>
    </xf>
    <xf numFmtId="0" fontId="0" fillId="5" borderId="5" xfId="0" applyFont="1" applyFill="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7" fillId="0" borderId="0" xfId="0" applyFont="1" applyAlignment="1">
      <alignment horizontal="left" vertical="center"/>
    </xf>
    <xf numFmtId="0" fontId="3" fillId="0" borderId="4" xfId="0" applyFont="1" applyBorder="1" applyAlignment="1">
      <alignment vertical="center"/>
    </xf>
    <xf numFmtId="0" fontId="19" fillId="0" borderId="0" xfId="0" applyFont="1" applyAlignment="1">
      <alignment horizontal="left" vertical="center"/>
    </xf>
    <xf numFmtId="0" fontId="4" fillId="0" borderId="4"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22" fillId="0" borderId="0" xfId="0" applyFont="1" applyAlignment="1">
      <alignment vertical="center"/>
    </xf>
    <xf numFmtId="165" fontId="3" fillId="0" borderId="0" xfId="0" applyNumberFormat="1" applyFont="1" applyAlignment="1">
      <alignment horizontal="left" vertical="center"/>
    </xf>
    <xf numFmtId="0" fontId="23" fillId="0" borderId="14" xfId="0" applyFont="1" applyBorder="1" applyAlignment="1">
      <alignment horizontal="center" vertical="center"/>
    </xf>
    <xf numFmtId="0" fontId="23"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0" fillId="0" borderId="18" xfId="0" applyFont="1" applyBorder="1" applyAlignment="1">
      <alignment vertical="center"/>
    </xf>
    <xf numFmtId="0" fontId="3" fillId="6" borderId="8" xfId="0" applyFont="1" applyFill="1" applyBorder="1" applyAlignment="1">
      <alignment horizontal="center" vertical="center"/>
    </xf>
    <xf numFmtId="0" fontId="3" fillId="6" borderId="9" xfId="0" applyFont="1" applyFill="1" applyBorder="1" applyAlignment="1">
      <alignment horizontal="left" vertical="center"/>
    </xf>
    <xf numFmtId="0" fontId="0" fillId="6" borderId="9" xfId="0" applyFont="1" applyFill="1" applyBorder="1" applyAlignment="1">
      <alignment vertical="center"/>
    </xf>
    <xf numFmtId="0" fontId="3" fillId="6" borderId="9" xfId="0" applyFont="1" applyFill="1" applyBorder="1" applyAlignment="1">
      <alignment horizontal="center" vertical="center"/>
    </xf>
    <xf numFmtId="0" fontId="3" fillId="6" borderId="9" xfId="0" applyFont="1" applyFill="1" applyBorder="1" applyAlignment="1">
      <alignment horizontal="right" vertical="center"/>
    </xf>
    <xf numFmtId="0" fontId="3" fillId="6" borderId="10" xfId="0" applyFont="1" applyFill="1" applyBorder="1" applyAlignment="1">
      <alignment horizontal="center" vertical="center"/>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1" xfId="0" applyFont="1" applyBorder="1" applyAlignment="1">
      <alignment horizontal="center" vertical="center" wrapText="1"/>
    </xf>
    <xf numFmtId="0" fontId="0" fillId="0" borderId="14"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horizontal="right" vertical="center"/>
    </xf>
    <xf numFmtId="4" fontId="24" fillId="0" borderId="0" xfId="0" applyNumberFormat="1" applyFont="1" applyAlignment="1">
      <alignment vertical="center"/>
    </xf>
    <xf numFmtId="0" fontId="4" fillId="0" borderId="0" xfId="0" applyFont="1" applyAlignment="1">
      <alignment horizontal="center" vertical="center"/>
    </xf>
    <xf numFmtId="4" fontId="23" fillId="0" borderId="17" xfId="0" applyNumberFormat="1" applyFont="1" applyBorder="1" applyAlignment="1">
      <alignment vertical="center"/>
    </xf>
    <xf numFmtId="4" fontId="23" fillId="0" borderId="0" xfId="0" applyNumberFormat="1" applyFont="1" applyBorder="1" applyAlignment="1">
      <alignment vertical="center"/>
    </xf>
    <xf numFmtId="166" fontId="23" fillId="0" borderId="0" xfId="0" applyNumberFormat="1" applyFont="1" applyBorder="1" applyAlignment="1">
      <alignment vertical="center"/>
    </xf>
    <xf numFmtId="4" fontId="23" fillId="0" borderId="18" xfId="0" applyNumberFormat="1" applyFont="1" applyBorder="1" applyAlignment="1">
      <alignmen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lignment vertical="center"/>
    </xf>
    <xf numFmtId="0" fontId="27" fillId="0" borderId="0" xfId="0" applyFont="1" applyAlignment="1">
      <alignment vertical="center"/>
    </xf>
    <xf numFmtId="0" fontId="27" fillId="0" borderId="0" xfId="0" applyFont="1" applyAlignment="1">
      <alignment horizontal="left" vertical="center" wrapText="1"/>
    </xf>
    <xf numFmtId="0" fontId="28" fillId="0" borderId="0" xfId="0" applyFont="1" applyAlignment="1">
      <alignment vertical="center"/>
    </xf>
    <xf numFmtId="4" fontId="28" fillId="0" borderId="0" xfId="0" applyNumberFormat="1" applyFont="1" applyAlignment="1">
      <alignment vertical="center"/>
    </xf>
    <xf numFmtId="0" fontId="29" fillId="0" borderId="0" xfId="0" applyFont="1" applyAlignment="1">
      <alignment horizontal="center" vertical="center"/>
    </xf>
    <xf numFmtId="4" fontId="30" fillId="0" borderId="17"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8" xfId="0" applyNumberFormat="1" applyFont="1" applyBorder="1" applyAlignment="1">
      <alignment vertical="center"/>
    </xf>
    <xf numFmtId="0" fontId="5" fillId="0" borderId="0" xfId="0" applyFont="1" applyAlignment="1">
      <alignment horizontal="left" vertical="center"/>
    </xf>
    <xf numFmtId="4" fontId="30" fillId="0" borderId="22" xfId="0" applyNumberFormat="1" applyFont="1" applyBorder="1" applyAlignment="1">
      <alignment vertical="center"/>
    </xf>
    <xf numFmtId="4" fontId="30" fillId="0" borderId="23" xfId="0" applyNumberFormat="1" applyFont="1" applyBorder="1" applyAlignment="1">
      <alignment vertical="center"/>
    </xf>
    <xf numFmtId="166" fontId="30" fillId="0" borderId="23" xfId="0" applyNumberFormat="1" applyFont="1" applyBorder="1" applyAlignment="1">
      <alignment vertical="center"/>
    </xf>
    <xf numFmtId="4" fontId="30" fillId="0" borderId="24" xfId="0" applyNumberFormat="1" applyFont="1" applyBorder="1" applyAlignment="1">
      <alignment vertical="center"/>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32" fillId="0" borderId="0" xfId="0" applyFont="1" applyAlignment="1">
      <alignment horizontal="left" vertical="center"/>
    </xf>
    <xf numFmtId="0" fontId="0" fillId="0" borderId="2" xfId="0" applyBorder="1" applyProtection="1">
      <protection locked="0"/>
    </xf>
    <xf numFmtId="0" fontId="0" fillId="0" borderId="0" xfId="0" applyBorder="1" applyProtection="1">
      <protection locked="0"/>
    </xf>
    <xf numFmtId="0" fontId="19" fillId="0" borderId="0" xfId="0" applyFont="1" applyBorder="1" applyAlignment="1">
      <alignment horizontal="left" vertical="center" wrapText="1"/>
    </xf>
    <xf numFmtId="0" fontId="0" fillId="0" borderId="0" xfId="0" applyFont="1" applyBorder="1" applyAlignment="1" applyProtection="1">
      <alignment vertical="center"/>
      <protection locked="0"/>
    </xf>
    <xf numFmtId="0" fontId="4" fillId="0" borderId="0" xfId="0" applyFont="1" applyBorder="1" applyAlignment="1">
      <alignment horizontal="left" vertical="center" wrapText="1"/>
    </xf>
    <xf numFmtId="0" fontId="19" fillId="0" borderId="0" xfId="0" applyFont="1" applyBorder="1" applyAlignment="1" applyProtection="1">
      <alignment horizontal="left" vertical="center"/>
      <protection locked="0"/>
    </xf>
    <xf numFmtId="165" fontId="3" fillId="0" borderId="0" xfId="0" applyNumberFormat="1" applyFont="1" applyBorder="1" applyAlignment="1">
      <alignment horizontal="left" vertical="center"/>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5" xfId="0" applyFont="1" applyBorder="1" applyAlignment="1">
      <alignment vertical="center" wrapText="1"/>
    </xf>
    <xf numFmtId="0" fontId="0" fillId="0" borderId="15" xfId="0" applyFont="1" applyBorder="1" applyAlignment="1" applyProtection="1">
      <alignment vertical="center"/>
      <protection locked="0"/>
    </xf>
    <xf numFmtId="0" fontId="0" fillId="0" borderId="25" xfId="0" applyFont="1" applyBorder="1" applyAlignment="1">
      <alignment vertical="center"/>
    </xf>
    <xf numFmtId="0" fontId="21" fillId="0" borderId="0" xfId="0" applyFont="1" applyBorder="1" applyAlignment="1">
      <alignment horizontal="left" vertical="center"/>
    </xf>
    <xf numFmtId="4" fontId="24" fillId="0" borderId="0" xfId="0" applyNumberFormat="1" applyFont="1" applyBorder="1" applyAlignment="1">
      <alignment vertical="center"/>
    </xf>
    <xf numFmtId="0" fontId="2" fillId="0" borderId="0" xfId="0" applyFont="1" applyBorder="1" applyAlignment="1" applyProtection="1">
      <alignment horizontal="right" vertical="center"/>
      <protection locked="0"/>
    </xf>
    <xf numFmtId="4" fontId="2" fillId="0" borderId="0" xfId="0" applyNumberFormat="1" applyFont="1" applyBorder="1" applyAlignment="1">
      <alignment vertical="center"/>
    </xf>
    <xf numFmtId="164" fontId="2" fillId="0" borderId="0" xfId="0" applyNumberFormat="1" applyFont="1" applyBorder="1" applyAlignment="1" applyProtection="1">
      <alignment horizontal="right" vertical="center"/>
      <protection locked="0"/>
    </xf>
    <xf numFmtId="0" fontId="0" fillId="6" borderId="0" xfId="0" applyFont="1" applyFill="1" applyBorder="1" applyAlignment="1">
      <alignment vertical="center"/>
    </xf>
    <xf numFmtId="0" fontId="4" fillId="6" borderId="8" xfId="0" applyFont="1" applyFill="1" applyBorder="1" applyAlignment="1">
      <alignment horizontal="left" vertical="center"/>
    </xf>
    <xf numFmtId="0" fontId="4" fillId="6" borderId="9" xfId="0" applyFont="1" applyFill="1" applyBorder="1" applyAlignment="1">
      <alignment horizontal="right" vertical="center"/>
    </xf>
    <xf numFmtId="0" fontId="4" fillId="6" borderId="9" xfId="0" applyFont="1" applyFill="1" applyBorder="1" applyAlignment="1">
      <alignment horizontal="center" vertical="center"/>
    </xf>
    <xf numFmtId="0" fontId="0" fillId="6" borderId="9" xfId="0" applyFont="1" applyFill="1" applyBorder="1" applyAlignment="1" applyProtection="1">
      <alignment vertical="center"/>
      <protection locked="0"/>
    </xf>
    <xf numFmtId="4" fontId="4" fillId="6" borderId="9" xfId="0" applyNumberFormat="1" applyFont="1" applyFill="1" applyBorder="1" applyAlignment="1">
      <alignment vertical="center"/>
    </xf>
    <xf numFmtId="0" fontId="0" fillId="6" borderId="26" xfId="0" applyFont="1" applyFill="1" applyBorder="1" applyAlignment="1">
      <alignment vertical="center"/>
    </xf>
    <xf numFmtId="0" fontId="0" fillId="0" borderId="12" xfId="0" applyFont="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lignment horizontal="left" vertical="center"/>
    </xf>
    <xf numFmtId="0" fontId="3" fillId="6" borderId="0" xfId="0" applyFont="1" applyFill="1" applyBorder="1" applyAlignment="1">
      <alignment horizontal="left" vertical="center"/>
    </xf>
    <xf numFmtId="0" fontId="0" fillId="6" borderId="0" xfId="0" applyFont="1" applyFill="1" applyBorder="1" applyAlignment="1" applyProtection="1">
      <alignment vertical="center"/>
      <protection locked="0"/>
    </xf>
    <xf numFmtId="0" fontId="3" fillId="6" borderId="0" xfId="0" applyFont="1" applyFill="1" applyBorder="1" applyAlignment="1">
      <alignment horizontal="right" vertical="center"/>
    </xf>
    <xf numFmtId="0" fontId="0" fillId="6" borderId="5" xfId="0" applyFont="1" applyFill="1" applyBorder="1" applyAlignment="1">
      <alignment vertical="center"/>
    </xf>
    <xf numFmtId="0" fontId="33" fillId="0" borderId="0" xfId="0" applyFont="1" applyBorder="1" applyAlignment="1">
      <alignment horizontal="lef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23" xfId="0" applyFont="1" applyBorder="1" applyAlignment="1">
      <alignment horizontal="left" vertical="center"/>
    </xf>
    <xf numFmtId="0" fontId="6" fillId="0" borderId="23" xfId="0" applyFont="1" applyBorder="1" applyAlignment="1">
      <alignment vertical="center"/>
    </xf>
    <xf numFmtId="0" fontId="6" fillId="0" borderId="23" xfId="0" applyFont="1" applyBorder="1" applyAlignment="1" applyProtection="1">
      <alignment vertical="center"/>
      <protection locked="0"/>
    </xf>
    <xf numFmtId="4" fontId="6" fillId="0" borderId="23" xfId="0" applyNumberFormat="1" applyFont="1" applyBorder="1" applyAlignment="1">
      <alignment vertical="center"/>
    </xf>
    <xf numFmtId="0" fontId="6" fillId="0" borderId="5"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23" xfId="0" applyFont="1" applyBorder="1" applyAlignment="1">
      <alignment horizontal="left" vertical="center"/>
    </xf>
    <xf numFmtId="0" fontId="7" fillId="0" borderId="23" xfId="0" applyFont="1" applyBorder="1" applyAlignment="1">
      <alignment vertical="center"/>
    </xf>
    <xf numFmtId="0" fontId="7" fillId="0" borderId="23" xfId="0" applyFont="1" applyBorder="1" applyAlignment="1" applyProtection="1">
      <alignment vertical="center"/>
      <protection locked="0"/>
    </xf>
    <xf numFmtId="4" fontId="7" fillId="0" borderId="23" xfId="0" applyNumberFormat="1" applyFont="1" applyBorder="1" applyAlignment="1">
      <alignment vertical="center"/>
    </xf>
    <xf numFmtId="0" fontId="7" fillId="0" borderId="5" xfId="0" applyFont="1" applyBorder="1" applyAlignment="1">
      <alignment vertical="center"/>
    </xf>
    <xf numFmtId="0" fontId="0" fillId="0" borderId="0" xfId="0" applyFont="1" applyAlignment="1" applyProtection="1">
      <alignment vertical="center"/>
      <protection locked="0"/>
    </xf>
    <xf numFmtId="0" fontId="19" fillId="0" borderId="0" xfId="0" applyFont="1" applyAlignment="1">
      <alignment horizontal="left" vertical="center" wrapText="1"/>
    </xf>
    <xf numFmtId="0" fontId="3" fillId="0" borderId="0" xfId="0" applyFont="1" applyAlignment="1">
      <alignment horizontal="left" vertical="center"/>
    </xf>
    <xf numFmtId="0" fontId="19" fillId="0" borderId="0" xfId="0" applyFont="1" applyAlignment="1" applyProtection="1">
      <alignment horizontal="left" vertical="center"/>
      <protection locked="0"/>
    </xf>
    <xf numFmtId="0" fontId="0" fillId="0" borderId="4" xfId="0" applyFont="1" applyBorder="1" applyAlignment="1">
      <alignment horizontal="center" vertical="center" wrapText="1"/>
    </xf>
    <xf numFmtId="0" fontId="3" fillId="6" borderId="19"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6" borderId="20" xfId="0" applyFont="1" applyFill="1" applyBorder="1" applyAlignment="1" applyProtection="1">
      <alignment horizontal="center" vertical="center" wrapText="1"/>
      <protection locked="0"/>
    </xf>
    <xf numFmtId="0" fontId="3" fillId="6" borderId="21" xfId="0" applyFont="1" applyFill="1" applyBorder="1" applyAlignment="1">
      <alignment horizontal="center" vertical="center" wrapText="1"/>
    </xf>
    <xf numFmtId="4" fontId="24" fillId="0" borderId="0" xfId="0" applyNumberFormat="1" applyFont="1" applyAlignment="1">
      <alignment/>
    </xf>
    <xf numFmtId="166" fontId="34" fillId="0" borderId="15" xfId="0" applyNumberFormat="1" applyFont="1" applyBorder="1" applyAlignment="1">
      <alignment/>
    </xf>
    <xf numFmtId="166" fontId="34" fillId="0" borderId="16" xfId="0" applyNumberFormat="1" applyFont="1" applyBorder="1" applyAlignment="1">
      <alignment/>
    </xf>
    <xf numFmtId="4" fontId="35" fillId="0" borderId="0" xfId="0" applyNumberFormat="1" applyFont="1" applyAlignment="1">
      <alignment vertical="center"/>
    </xf>
    <xf numFmtId="0" fontId="8" fillId="0" borderId="4" xfId="0" applyFont="1" applyBorder="1" applyAlignment="1">
      <alignment/>
    </xf>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alignment/>
      <protection locked="0"/>
    </xf>
    <xf numFmtId="4" fontId="6" fillId="0" borderId="0" xfId="0" applyNumberFormat="1" applyFont="1" applyAlignment="1">
      <alignment/>
    </xf>
    <xf numFmtId="0" fontId="8" fillId="0" borderId="17" xfId="0" applyFont="1" applyBorder="1" applyAlignment="1">
      <alignment/>
    </xf>
    <xf numFmtId="0" fontId="8" fillId="0" borderId="0" xfId="0" applyFont="1" applyBorder="1" applyAlignment="1">
      <alignment/>
    </xf>
    <xf numFmtId="166" fontId="8" fillId="0" borderId="0" xfId="0" applyNumberFormat="1" applyFont="1" applyBorder="1" applyAlignment="1">
      <alignment/>
    </xf>
    <xf numFmtId="166" fontId="8" fillId="0" borderId="18" xfId="0" applyNumberFormat="1" applyFont="1" applyBorder="1" applyAlignment="1">
      <alignmen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alignment/>
    </xf>
    <xf numFmtId="0" fontId="0" fillId="0" borderId="4" xfId="0" applyFont="1" applyBorder="1" applyAlignment="1" applyProtection="1">
      <alignment vertical="center"/>
      <protection locked="0"/>
    </xf>
    <xf numFmtId="0" fontId="0" fillId="0" borderId="27" xfId="0" applyFont="1" applyBorder="1" applyAlignment="1" applyProtection="1">
      <alignment horizontal="center" vertical="center"/>
      <protection locked="0"/>
    </xf>
    <xf numFmtId="49" fontId="0" fillId="0" borderId="27" xfId="0" applyNumberFormat="1"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7" xfId="0" applyFont="1" applyBorder="1" applyAlignment="1" applyProtection="1">
      <alignment horizontal="center" vertical="center" wrapText="1"/>
      <protection locked="0"/>
    </xf>
    <xf numFmtId="167" fontId="0" fillId="0" borderId="27" xfId="0" applyNumberFormat="1" applyFont="1" applyBorder="1" applyAlignment="1" applyProtection="1">
      <alignment vertical="center"/>
      <protection locked="0"/>
    </xf>
    <xf numFmtId="4" fontId="0" fillId="4"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locked="0"/>
    </xf>
    <xf numFmtId="0" fontId="2" fillId="4" borderId="27" xfId="0" applyFont="1" applyFill="1" applyBorder="1" applyAlignment="1" applyProtection="1">
      <alignment horizontal="left" vertical="center"/>
      <protection locked="0"/>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8" xfId="0" applyNumberFormat="1" applyFont="1" applyBorder="1" applyAlignment="1">
      <alignment vertical="center"/>
    </xf>
    <xf numFmtId="4" fontId="0" fillId="0" borderId="0" xfId="0" applyNumberFormat="1" applyFont="1" applyAlignment="1">
      <alignment vertical="center"/>
    </xf>
    <xf numFmtId="0" fontId="36" fillId="0" borderId="0" xfId="0" applyFont="1" applyAlignment="1">
      <alignment horizontal="left" vertical="center"/>
    </xf>
    <xf numFmtId="0" fontId="37" fillId="0" borderId="0" xfId="0" applyFont="1" applyAlignment="1">
      <alignment horizontal="left" vertical="center" wrapText="1"/>
    </xf>
    <xf numFmtId="0" fontId="0" fillId="0" borderId="17" xfId="0" applyFont="1" applyBorder="1" applyAlignment="1">
      <alignment vertical="center"/>
    </xf>
    <xf numFmtId="0" fontId="9" fillId="0" borderId="4"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167" fontId="9" fillId="0" borderId="0" xfId="0" applyNumberFormat="1" applyFont="1" applyAlignment="1">
      <alignment vertical="center"/>
    </xf>
    <xf numFmtId="0" fontId="9" fillId="0" borderId="0" xfId="0" applyFont="1" applyAlignment="1" applyProtection="1">
      <alignment vertical="center"/>
      <protection locked="0"/>
    </xf>
    <xf numFmtId="0" fontId="9" fillId="0" borderId="17" xfId="0" applyFont="1" applyBorder="1" applyAlignment="1">
      <alignment vertical="center"/>
    </xf>
    <xf numFmtId="0" fontId="9" fillId="0" borderId="0" xfId="0" applyFont="1" applyBorder="1" applyAlignment="1">
      <alignment vertical="center"/>
    </xf>
    <xf numFmtId="0" fontId="9" fillId="0" borderId="18" xfId="0" applyFont="1" applyBorder="1" applyAlignment="1">
      <alignment vertical="center"/>
    </xf>
    <xf numFmtId="0" fontId="10" fillId="0" borderId="4"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0" xfId="0" applyFont="1" applyBorder="1" applyAlignment="1">
      <alignment vertical="center"/>
    </xf>
    <xf numFmtId="0" fontId="10" fillId="0" borderId="18" xfId="0" applyFont="1" applyBorder="1" applyAlignment="1">
      <alignment vertical="center"/>
    </xf>
    <xf numFmtId="0" fontId="11" fillId="0" borderId="4"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pplyProtection="1">
      <alignment vertical="center"/>
      <protection locked="0"/>
    </xf>
    <xf numFmtId="0" fontId="11" fillId="0" borderId="17" xfId="0" applyFont="1" applyBorder="1" applyAlignment="1">
      <alignment vertical="center"/>
    </xf>
    <xf numFmtId="0" fontId="11" fillId="0" borderId="0" xfId="0" applyFont="1" applyBorder="1" applyAlignment="1">
      <alignment vertical="center"/>
    </xf>
    <xf numFmtId="0" fontId="11" fillId="0" borderId="18" xfId="0" applyFont="1" applyBorder="1" applyAlignment="1">
      <alignment vertical="center"/>
    </xf>
    <xf numFmtId="0" fontId="38" fillId="0" borderId="0" xfId="0" applyFont="1" applyAlignment="1">
      <alignment vertical="center" wrapText="1"/>
    </xf>
    <xf numFmtId="0" fontId="39" fillId="0" borderId="27" xfId="0" applyFont="1" applyBorder="1" applyAlignment="1" applyProtection="1">
      <alignment horizontal="center" vertical="center"/>
      <protection locked="0"/>
    </xf>
    <xf numFmtId="49" fontId="39" fillId="0" borderId="27" xfId="0" applyNumberFormat="1" applyFont="1" applyBorder="1" applyAlignment="1" applyProtection="1">
      <alignment horizontal="left" vertical="center" wrapText="1"/>
      <protection locked="0"/>
    </xf>
    <xf numFmtId="0" fontId="39" fillId="0" borderId="27" xfId="0" applyFont="1" applyBorder="1" applyAlignment="1" applyProtection="1">
      <alignment horizontal="left" vertical="center" wrapText="1"/>
      <protection locked="0"/>
    </xf>
    <xf numFmtId="0" fontId="39" fillId="0" borderId="27" xfId="0" applyFont="1" applyBorder="1" applyAlignment="1" applyProtection="1">
      <alignment horizontal="center" vertical="center" wrapText="1"/>
      <protection locked="0"/>
    </xf>
    <xf numFmtId="167" fontId="39" fillId="0" borderId="27" xfId="0" applyNumberFormat="1" applyFont="1" applyBorder="1" applyAlignment="1" applyProtection="1">
      <alignment vertical="center"/>
      <protection locked="0"/>
    </xf>
    <xf numFmtId="4" fontId="39" fillId="4" borderId="27" xfId="0" applyNumberFormat="1" applyFont="1" applyFill="1" applyBorder="1" applyAlignment="1" applyProtection="1">
      <alignment vertical="center"/>
      <protection locked="0"/>
    </xf>
    <xf numFmtId="4" fontId="39" fillId="0" borderId="27" xfId="0" applyNumberFormat="1" applyFont="1" applyBorder="1" applyAlignment="1" applyProtection="1">
      <alignment vertical="center"/>
      <protection locked="0"/>
    </xf>
    <xf numFmtId="0" fontId="39" fillId="0" borderId="4" xfId="0" applyFont="1" applyBorder="1" applyAlignment="1">
      <alignment vertical="center"/>
    </xf>
    <xf numFmtId="0" fontId="39" fillId="4" borderId="27" xfId="0" applyFont="1" applyFill="1" applyBorder="1" applyAlignment="1" applyProtection="1">
      <alignment horizontal="left" vertical="center"/>
      <protection locked="0"/>
    </xf>
    <xf numFmtId="0" fontId="39" fillId="0" borderId="0" xfId="0" applyFont="1" applyBorder="1" applyAlignment="1">
      <alignment horizontal="center"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167" fontId="0" fillId="4" borderId="27" xfId="0" applyNumberFormat="1" applyFont="1" applyFill="1" applyBorder="1" applyAlignment="1" applyProtection="1">
      <alignment vertical="center"/>
      <protection locked="0"/>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9"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3"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7"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3" xfId="0" applyFont="1" applyBorder="1" applyAlignment="1" applyProtection="1">
      <alignment horizontal="left" vertical="center"/>
      <protection locked="0"/>
    </xf>
    <xf numFmtId="0" fontId="29"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9"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9"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72"/>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AR2" s="23" t="s">
        <v>8</v>
      </c>
      <c r="BS2" s="24" t="s">
        <v>9</v>
      </c>
      <c r="BT2" s="24" t="s">
        <v>10</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9</v>
      </c>
      <c r="BT3" s="24" t="s">
        <v>11</v>
      </c>
    </row>
    <row r="4" spans="2:71" ht="36.95" customHeight="1">
      <c r="B4" s="28"/>
      <c r="C4" s="29"/>
      <c r="D4" s="30" t="s">
        <v>12</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13</v>
      </c>
      <c r="BE4" s="33" t="s">
        <v>14</v>
      </c>
      <c r="BS4" s="24" t="s">
        <v>15</v>
      </c>
    </row>
    <row r="5" spans="2:71" ht="14.4" customHeight="1">
      <c r="B5" s="28"/>
      <c r="C5" s="29"/>
      <c r="D5" s="34" t="s">
        <v>16</v>
      </c>
      <c r="E5" s="29"/>
      <c r="F5" s="29"/>
      <c r="G5" s="29"/>
      <c r="H5" s="29"/>
      <c r="I5" s="29"/>
      <c r="J5" s="29"/>
      <c r="K5" s="35" t="s">
        <v>17</v>
      </c>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31"/>
      <c r="BE5" s="36" t="s">
        <v>18</v>
      </c>
      <c r="BS5" s="24" t="s">
        <v>9</v>
      </c>
    </row>
    <row r="6" spans="2:71" ht="36.95" customHeight="1">
      <c r="B6" s="28"/>
      <c r="C6" s="29"/>
      <c r="D6" s="37" t="s">
        <v>19</v>
      </c>
      <c r="E6" s="29"/>
      <c r="F6" s="29"/>
      <c r="G6" s="29"/>
      <c r="H6" s="29"/>
      <c r="I6" s="29"/>
      <c r="J6" s="29"/>
      <c r="K6" s="38" t="s">
        <v>20</v>
      </c>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31"/>
      <c r="BE6" s="39"/>
      <c r="BS6" s="24" t="s">
        <v>9</v>
      </c>
    </row>
    <row r="7" spans="2:71" ht="14.4" customHeight="1">
      <c r="B7" s="28"/>
      <c r="C7" s="29"/>
      <c r="D7" s="40" t="s">
        <v>21</v>
      </c>
      <c r="E7" s="29"/>
      <c r="F7" s="29"/>
      <c r="G7" s="29"/>
      <c r="H7" s="29"/>
      <c r="I7" s="29"/>
      <c r="J7" s="29"/>
      <c r="K7" s="35" t="s">
        <v>22</v>
      </c>
      <c r="L7" s="29"/>
      <c r="M7" s="29"/>
      <c r="N7" s="29"/>
      <c r="O7" s="29"/>
      <c r="P7" s="29"/>
      <c r="Q7" s="29"/>
      <c r="R7" s="29"/>
      <c r="S7" s="29"/>
      <c r="T7" s="29"/>
      <c r="U7" s="29"/>
      <c r="V7" s="29"/>
      <c r="W7" s="29"/>
      <c r="X7" s="29"/>
      <c r="Y7" s="29"/>
      <c r="Z7" s="29"/>
      <c r="AA7" s="29"/>
      <c r="AB7" s="29"/>
      <c r="AC7" s="29"/>
      <c r="AD7" s="29"/>
      <c r="AE7" s="29"/>
      <c r="AF7" s="29"/>
      <c r="AG7" s="29"/>
      <c r="AH7" s="29"/>
      <c r="AI7" s="29"/>
      <c r="AJ7" s="29"/>
      <c r="AK7" s="40" t="s">
        <v>23</v>
      </c>
      <c r="AL7" s="29"/>
      <c r="AM7" s="29"/>
      <c r="AN7" s="35" t="s">
        <v>5</v>
      </c>
      <c r="AO7" s="29"/>
      <c r="AP7" s="29"/>
      <c r="AQ7" s="31"/>
      <c r="BE7" s="39"/>
      <c r="BS7" s="24" t="s">
        <v>9</v>
      </c>
    </row>
    <row r="8" spans="2:71" ht="14.4" customHeight="1">
      <c r="B8" s="28"/>
      <c r="C8" s="29"/>
      <c r="D8" s="40" t="s">
        <v>24</v>
      </c>
      <c r="E8" s="29"/>
      <c r="F8" s="29"/>
      <c r="G8" s="29"/>
      <c r="H8" s="29"/>
      <c r="I8" s="29"/>
      <c r="J8" s="29"/>
      <c r="K8" s="35" t="s">
        <v>25</v>
      </c>
      <c r="L8" s="29"/>
      <c r="M8" s="29"/>
      <c r="N8" s="29"/>
      <c r="O8" s="29"/>
      <c r="P8" s="29"/>
      <c r="Q8" s="29"/>
      <c r="R8" s="29"/>
      <c r="S8" s="29"/>
      <c r="T8" s="29"/>
      <c r="U8" s="29"/>
      <c r="V8" s="29"/>
      <c r="W8" s="29"/>
      <c r="X8" s="29"/>
      <c r="Y8" s="29"/>
      <c r="Z8" s="29"/>
      <c r="AA8" s="29"/>
      <c r="AB8" s="29"/>
      <c r="AC8" s="29"/>
      <c r="AD8" s="29"/>
      <c r="AE8" s="29"/>
      <c r="AF8" s="29"/>
      <c r="AG8" s="29"/>
      <c r="AH8" s="29"/>
      <c r="AI8" s="29"/>
      <c r="AJ8" s="29"/>
      <c r="AK8" s="40" t="s">
        <v>26</v>
      </c>
      <c r="AL8" s="29"/>
      <c r="AM8" s="29"/>
      <c r="AN8" s="41" t="s">
        <v>27</v>
      </c>
      <c r="AO8" s="29"/>
      <c r="AP8" s="29"/>
      <c r="AQ8" s="31"/>
      <c r="BE8" s="39"/>
      <c r="BS8" s="24" t="s">
        <v>9</v>
      </c>
    </row>
    <row r="9" spans="2:71" ht="14.4"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9"/>
      <c r="BS9" s="24" t="s">
        <v>9</v>
      </c>
    </row>
    <row r="10" spans="2:71" ht="14.4" customHeight="1">
      <c r="B10" s="28"/>
      <c r="C10" s="29"/>
      <c r="D10" s="40" t="s">
        <v>28</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40" t="s">
        <v>29</v>
      </c>
      <c r="AL10" s="29"/>
      <c r="AM10" s="29"/>
      <c r="AN10" s="35" t="s">
        <v>5</v>
      </c>
      <c r="AO10" s="29"/>
      <c r="AP10" s="29"/>
      <c r="AQ10" s="31"/>
      <c r="BE10" s="39"/>
      <c r="BS10" s="24" t="s">
        <v>9</v>
      </c>
    </row>
    <row r="11" spans="2:71" ht="18.45" customHeight="1">
      <c r="B11" s="28"/>
      <c r="C11" s="29"/>
      <c r="D11" s="29"/>
      <c r="E11" s="35" t="s">
        <v>30</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40" t="s">
        <v>31</v>
      </c>
      <c r="AL11" s="29"/>
      <c r="AM11" s="29"/>
      <c r="AN11" s="35" t="s">
        <v>5</v>
      </c>
      <c r="AO11" s="29"/>
      <c r="AP11" s="29"/>
      <c r="AQ11" s="31"/>
      <c r="BE11" s="39"/>
      <c r="BS11" s="24" t="s">
        <v>9</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9"/>
      <c r="BS12" s="24" t="s">
        <v>9</v>
      </c>
    </row>
    <row r="13" spans="2:71" ht="14.4" customHeight="1">
      <c r="B13" s="28"/>
      <c r="C13" s="29"/>
      <c r="D13" s="40" t="s">
        <v>32</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40" t="s">
        <v>29</v>
      </c>
      <c r="AL13" s="29"/>
      <c r="AM13" s="29"/>
      <c r="AN13" s="42" t="s">
        <v>33</v>
      </c>
      <c r="AO13" s="29"/>
      <c r="AP13" s="29"/>
      <c r="AQ13" s="31"/>
      <c r="BE13" s="39"/>
      <c r="BS13" s="24" t="s">
        <v>9</v>
      </c>
    </row>
    <row r="14" spans="2:71" ht="13.5">
      <c r="B14" s="28"/>
      <c r="C14" s="29"/>
      <c r="D14" s="29"/>
      <c r="E14" s="42" t="s">
        <v>33</v>
      </c>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0" t="s">
        <v>31</v>
      </c>
      <c r="AL14" s="29"/>
      <c r="AM14" s="29"/>
      <c r="AN14" s="42" t="s">
        <v>33</v>
      </c>
      <c r="AO14" s="29"/>
      <c r="AP14" s="29"/>
      <c r="AQ14" s="31"/>
      <c r="BE14" s="39"/>
      <c r="BS14" s="24" t="s">
        <v>9</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9"/>
      <c r="BS15" s="24" t="s">
        <v>6</v>
      </c>
    </row>
    <row r="16" spans="2:71" ht="14.4" customHeight="1">
      <c r="B16" s="28"/>
      <c r="C16" s="29"/>
      <c r="D16" s="40" t="s">
        <v>34</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40" t="s">
        <v>29</v>
      </c>
      <c r="AL16" s="29"/>
      <c r="AM16" s="29"/>
      <c r="AN16" s="35" t="s">
        <v>5</v>
      </c>
      <c r="AO16" s="29"/>
      <c r="AP16" s="29"/>
      <c r="AQ16" s="31"/>
      <c r="BE16" s="39"/>
      <c r="BS16" s="24" t="s">
        <v>6</v>
      </c>
    </row>
    <row r="17" spans="2:71" ht="18.45" customHeight="1">
      <c r="B17" s="28"/>
      <c r="C17" s="29"/>
      <c r="D17" s="29"/>
      <c r="E17" s="35" t="s">
        <v>35</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40" t="s">
        <v>31</v>
      </c>
      <c r="AL17" s="29"/>
      <c r="AM17" s="29"/>
      <c r="AN17" s="35" t="s">
        <v>5</v>
      </c>
      <c r="AO17" s="29"/>
      <c r="AP17" s="29"/>
      <c r="AQ17" s="31"/>
      <c r="BE17" s="39"/>
      <c r="BS17" s="24" t="s">
        <v>36</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9"/>
      <c r="BS18" s="24" t="s">
        <v>9</v>
      </c>
    </row>
    <row r="19" spans="2:71" ht="14.4" customHeight="1">
      <c r="B19" s="28"/>
      <c r="C19" s="29"/>
      <c r="D19" s="40" t="s">
        <v>37</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9"/>
      <c r="BS19" s="24" t="s">
        <v>9</v>
      </c>
    </row>
    <row r="20" spans="2:71" ht="71.25" customHeight="1">
      <c r="B20" s="28"/>
      <c r="C20" s="29"/>
      <c r="D20" s="29"/>
      <c r="E20" s="44" t="s">
        <v>38</v>
      </c>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29"/>
      <c r="AP20" s="29"/>
      <c r="AQ20" s="31"/>
      <c r="BE20" s="39"/>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9"/>
    </row>
    <row r="22" spans="2:57" ht="6.95" customHeight="1">
      <c r="B22" s="28"/>
      <c r="C22" s="29"/>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29"/>
      <c r="AQ22" s="31"/>
      <c r="BE22" s="39"/>
    </row>
    <row r="23" spans="2:57" s="1" customFormat="1" ht="25.9" customHeight="1">
      <c r="B23" s="46"/>
      <c r="C23" s="47"/>
      <c r="D23" s="48" t="s">
        <v>39</v>
      </c>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50">
        <f>ROUND(AG51,2)</f>
        <v>0</v>
      </c>
      <c r="AL23" s="49"/>
      <c r="AM23" s="49"/>
      <c r="AN23" s="49"/>
      <c r="AO23" s="49"/>
      <c r="AP23" s="47"/>
      <c r="AQ23" s="51"/>
      <c r="BE23" s="39"/>
    </row>
    <row r="24" spans="2:57" s="1" customFormat="1" ht="6.95" customHeight="1">
      <c r="B24" s="46"/>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51"/>
      <c r="BE24" s="39"/>
    </row>
    <row r="25" spans="2:57" s="1" customFormat="1" ht="13.5">
      <c r="B25" s="46"/>
      <c r="C25" s="47"/>
      <c r="D25" s="47"/>
      <c r="E25" s="47"/>
      <c r="F25" s="47"/>
      <c r="G25" s="47"/>
      <c r="H25" s="47"/>
      <c r="I25" s="47"/>
      <c r="J25" s="47"/>
      <c r="K25" s="47"/>
      <c r="L25" s="52" t="s">
        <v>40</v>
      </c>
      <c r="M25" s="52"/>
      <c r="N25" s="52"/>
      <c r="O25" s="52"/>
      <c r="P25" s="47"/>
      <c r="Q25" s="47"/>
      <c r="R25" s="47"/>
      <c r="S25" s="47"/>
      <c r="T25" s="47"/>
      <c r="U25" s="47"/>
      <c r="V25" s="47"/>
      <c r="W25" s="52" t="s">
        <v>41</v>
      </c>
      <c r="X25" s="52"/>
      <c r="Y25" s="52"/>
      <c r="Z25" s="52"/>
      <c r="AA25" s="52"/>
      <c r="AB25" s="52"/>
      <c r="AC25" s="52"/>
      <c r="AD25" s="52"/>
      <c r="AE25" s="52"/>
      <c r="AF25" s="47"/>
      <c r="AG25" s="47"/>
      <c r="AH25" s="47"/>
      <c r="AI25" s="47"/>
      <c r="AJ25" s="47"/>
      <c r="AK25" s="52" t="s">
        <v>42</v>
      </c>
      <c r="AL25" s="52"/>
      <c r="AM25" s="52"/>
      <c r="AN25" s="52"/>
      <c r="AO25" s="52"/>
      <c r="AP25" s="47"/>
      <c r="AQ25" s="51"/>
      <c r="BE25" s="39"/>
    </row>
    <row r="26" spans="2:57" s="2" customFormat="1" ht="14.4" customHeight="1">
      <c r="B26" s="53"/>
      <c r="C26" s="54"/>
      <c r="D26" s="55" t="s">
        <v>43</v>
      </c>
      <c r="E26" s="54"/>
      <c r="F26" s="55" t="s">
        <v>44</v>
      </c>
      <c r="G26" s="54"/>
      <c r="H26" s="54"/>
      <c r="I26" s="54"/>
      <c r="J26" s="54"/>
      <c r="K26" s="54"/>
      <c r="L26" s="56">
        <v>0.21</v>
      </c>
      <c r="M26" s="54"/>
      <c r="N26" s="54"/>
      <c r="O26" s="54"/>
      <c r="P26" s="54"/>
      <c r="Q26" s="54"/>
      <c r="R26" s="54"/>
      <c r="S26" s="54"/>
      <c r="T26" s="54"/>
      <c r="U26" s="54"/>
      <c r="V26" s="54"/>
      <c r="W26" s="57">
        <f>ROUND(AZ51,2)</f>
        <v>0</v>
      </c>
      <c r="X26" s="54"/>
      <c r="Y26" s="54"/>
      <c r="Z26" s="54"/>
      <c r="AA26" s="54"/>
      <c r="AB26" s="54"/>
      <c r="AC26" s="54"/>
      <c r="AD26" s="54"/>
      <c r="AE26" s="54"/>
      <c r="AF26" s="54"/>
      <c r="AG26" s="54"/>
      <c r="AH26" s="54"/>
      <c r="AI26" s="54"/>
      <c r="AJ26" s="54"/>
      <c r="AK26" s="57">
        <f>ROUND(AV51,2)</f>
        <v>0</v>
      </c>
      <c r="AL26" s="54"/>
      <c r="AM26" s="54"/>
      <c r="AN26" s="54"/>
      <c r="AO26" s="54"/>
      <c r="AP26" s="54"/>
      <c r="AQ26" s="58"/>
      <c r="BE26" s="39"/>
    </row>
    <row r="27" spans="2:57" s="2" customFormat="1" ht="14.4" customHeight="1">
      <c r="B27" s="53"/>
      <c r="C27" s="54"/>
      <c r="D27" s="54"/>
      <c r="E27" s="54"/>
      <c r="F27" s="55" t="s">
        <v>45</v>
      </c>
      <c r="G27" s="54"/>
      <c r="H27" s="54"/>
      <c r="I27" s="54"/>
      <c r="J27" s="54"/>
      <c r="K27" s="54"/>
      <c r="L27" s="56">
        <v>0.15</v>
      </c>
      <c r="M27" s="54"/>
      <c r="N27" s="54"/>
      <c r="O27" s="54"/>
      <c r="P27" s="54"/>
      <c r="Q27" s="54"/>
      <c r="R27" s="54"/>
      <c r="S27" s="54"/>
      <c r="T27" s="54"/>
      <c r="U27" s="54"/>
      <c r="V27" s="54"/>
      <c r="W27" s="57">
        <f>ROUND(BA51,2)</f>
        <v>0</v>
      </c>
      <c r="X27" s="54"/>
      <c r="Y27" s="54"/>
      <c r="Z27" s="54"/>
      <c r="AA27" s="54"/>
      <c r="AB27" s="54"/>
      <c r="AC27" s="54"/>
      <c r="AD27" s="54"/>
      <c r="AE27" s="54"/>
      <c r="AF27" s="54"/>
      <c r="AG27" s="54"/>
      <c r="AH27" s="54"/>
      <c r="AI27" s="54"/>
      <c r="AJ27" s="54"/>
      <c r="AK27" s="57">
        <f>ROUND(AW51,2)</f>
        <v>0</v>
      </c>
      <c r="AL27" s="54"/>
      <c r="AM27" s="54"/>
      <c r="AN27" s="54"/>
      <c r="AO27" s="54"/>
      <c r="AP27" s="54"/>
      <c r="AQ27" s="58"/>
      <c r="BE27" s="39"/>
    </row>
    <row r="28" spans="2:57" s="2" customFormat="1" ht="14.4" customHeight="1" hidden="1">
      <c r="B28" s="53"/>
      <c r="C28" s="54"/>
      <c r="D28" s="54"/>
      <c r="E28" s="54"/>
      <c r="F28" s="55" t="s">
        <v>46</v>
      </c>
      <c r="G28" s="54"/>
      <c r="H28" s="54"/>
      <c r="I28" s="54"/>
      <c r="J28" s="54"/>
      <c r="K28" s="54"/>
      <c r="L28" s="56">
        <v>0.21</v>
      </c>
      <c r="M28" s="54"/>
      <c r="N28" s="54"/>
      <c r="O28" s="54"/>
      <c r="P28" s="54"/>
      <c r="Q28" s="54"/>
      <c r="R28" s="54"/>
      <c r="S28" s="54"/>
      <c r="T28" s="54"/>
      <c r="U28" s="54"/>
      <c r="V28" s="54"/>
      <c r="W28" s="57">
        <f>ROUND(BB51,2)</f>
        <v>0</v>
      </c>
      <c r="X28" s="54"/>
      <c r="Y28" s="54"/>
      <c r="Z28" s="54"/>
      <c r="AA28" s="54"/>
      <c r="AB28" s="54"/>
      <c r="AC28" s="54"/>
      <c r="AD28" s="54"/>
      <c r="AE28" s="54"/>
      <c r="AF28" s="54"/>
      <c r="AG28" s="54"/>
      <c r="AH28" s="54"/>
      <c r="AI28" s="54"/>
      <c r="AJ28" s="54"/>
      <c r="AK28" s="57">
        <v>0</v>
      </c>
      <c r="AL28" s="54"/>
      <c r="AM28" s="54"/>
      <c r="AN28" s="54"/>
      <c r="AO28" s="54"/>
      <c r="AP28" s="54"/>
      <c r="AQ28" s="58"/>
      <c r="BE28" s="39"/>
    </row>
    <row r="29" spans="2:57" s="2" customFormat="1" ht="14.4" customHeight="1" hidden="1">
      <c r="B29" s="53"/>
      <c r="C29" s="54"/>
      <c r="D29" s="54"/>
      <c r="E29" s="54"/>
      <c r="F29" s="55" t="s">
        <v>47</v>
      </c>
      <c r="G29" s="54"/>
      <c r="H29" s="54"/>
      <c r="I29" s="54"/>
      <c r="J29" s="54"/>
      <c r="K29" s="54"/>
      <c r="L29" s="56">
        <v>0.15</v>
      </c>
      <c r="M29" s="54"/>
      <c r="N29" s="54"/>
      <c r="O29" s="54"/>
      <c r="P29" s="54"/>
      <c r="Q29" s="54"/>
      <c r="R29" s="54"/>
      <c r="S29" s="54"/>
      <c r="T29" s="54"/>
      <c r="U29" s="54"/>
      <c r="V29" s="54"/>
      <c r="W29" s="57">
        <f>ROUND(BC51,2)</f>
        <v>0</v>
      </c>
      <c r="X29" s="54"/>
      <c r="Y29" s="54"/>
      <c r="Z29" s="54"/>
      <c r="AA29" s="54"/>
      <c r="AB29" s="54"/>
      <c r="AC29" s="54"/>
      <c r="AD29" s="54"/>
      <c r="AE29" s="54"/>
      <c r="AF29" s="54"/>
      <c r="AG29" s="54"/>
      <c r="AH29" s="54"/>
      <c r="AI29" s="54"/>
      <c r="AJ29" s="54"/>
      <c r="AK29" s="57">
        <v>0</v>
      </c>
      <c r="AL29" s="54"/>
      <c r="AM29" s="54"/>
      <c r="AN29" s="54"/>
      <c r="AO29" s="54"/>
      <c r="AP29" s="54"/>
      <c r="AQ29" s="58"/>
      <c r="BE29" s="39"/>
    </row>
    <row r="30" spans="2:57" s="2" customFormat="1" ht="14.4" customHeight="1" hidden="1">
      <c r="B30" s="53"/>
      <c r="C30" s="54"/>
      <c r="D30" s="54"/>
      <c r="E30" s="54"/>
      <c r="F30" s="55" t="s">
        <v>48</v>
      </c>
      <c r="G30" s="54"/>
      <c r="H30" s="54"/>
      <c r="I30" s="54"/>
      <c r="J30" s="54"/>
      <c r="K30" s="54"/>
      <c r="L30" s="56">
        <v>0</v>
      </c>
      <c r="M30" s="54"/>
      <c r="N30" s="54"/>
      <c r="O30" s="54"/>
      <c r="P30" s="54"/>
      <c r="Q30" s="54"/>
      <c r="R30" s="54"/>
      <c r="S30" s="54"/>
      <c r="T30" s="54"/>
      <c r="U30" s="54"/>
      <c r="V30" s="54"/>
      <c r="W30" s="57">
        <f>ROUND(BD51,2)</f>
        <v>0</v>
      </c>
      <c r="X30" s="54"/>
      <c r="Y30" s="54"/>
      <c r="Z30" s="54"/>
      <c r="AA30" s="54"/>
      <c r="AB30" s="54"/>
      <c r="AC30" s="54"/>
      <c r="AD30" s="54"/>
      <c r="AE30" s="54"/>
      <c r="AF30" s="54"/>
      <c r="AG30" s="54"/>
      <c r="AH30" s="54"/>
      <c r="AI30" s="54"/>
      <c r="AJ30" s="54"/>
      <c r="AK30" s="57">
        <v>0</v>
      </c>
      <c r="AL30" s="54"/>
      <c r="AM30" s="54"/>
      <c r="AN30" s="54"/>
      <c r="AO30" s="54"/>
      <c r="AP30" s="54"/>
      <c r="AQ30" s="58"/>
      <c r="BE30" s="39"/>
    </row>
    <row r="31" spans="2:57" s="1" customFormat="1" ht="6.95" customHeight="1">
      <c r="B31" s="46"/>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51"/>
      <c r="BE31" s="39"/>
    </row>
    <row r="32" spans="2:57" s="1" customFormat="1" ht="25.9" customHeight="1">
      <c r="B32" s="46"/>
      <c r="C32" s="59"/>
      <c r="D32" s="60" t="s">
        <v>49</v>
      </c>
      <c r="E32" s="61"/>
      <c r="F32" s="61"/>
      <c r="G32" s="61"/>
      <c r="H32" s="61"/>
      <c r="I32" s="61"/>
      <c r="J32" s="61"/>
      <c r="K32" s="61"/>
      <c r="L32" s="61"/>
      <c r="M32" s="61"/>
      <c r="N32" s="61"/>
      <c r="O32" s="61"/>
      <c r="P32" s="61"/>
      <c r="Q32" s="61"/>
      <c r="R32" s="61"/>
      <c r="S32" s="61"/>
      <c r="T32" s="62" t="s">
        <v>50</v>
      </c>
      <c r="U32" s="61"/>
      <c r="V32" s="61"/>
      <c r="W32" s="61"/>
      <c r="X32" s="63" t="s">
        <v>51</v>
      </c>
      <c r="Y32" s="61"/>
      <c r="Z32" s="61"/>
      <c r="AA32" s="61"/>
      <c r="AB32" s="61"/>
      <c r="AC32" s="61"/>
      <c r="AD32" s="61"/>
      <c r="AE32" s="61"/>
      <c r="AF32" s="61"/>
      <c r="AG32" s="61"/>
      <c r="AH32" s="61"/>
      <c r="AI32" s="61"/>
      <c r="AJ32" s="61"/>
      <c r="AK32" s="64">
        <f>SUM(AK23:AK30)</f>
        <v>0</v>
      </c>
      <c r="AL32" s="61"/>
      <c r="AM32" s="61"/>
      <c r="AN32" s="61"/>
      <c r="AO32" s="65"/>
      <c r="AP32" s="59"/>
      <c r="AQ32" s="66"/>
      <c r="BE32" s="39"/>
    </row>
    <row r="33" spans="2:43" s="1" customFormat="1" ht="6.95" customHeight="1">
      <c r="B33" s="46"/>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51"/>
    </row>
    <row r="34" spans="2:43" s="1" customFormat="1" ht="6.95" customHeight="1">
      <c r="B34" s="67"/>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9"/>
    </row>
    <row r="38" spans="2:44" s="1" customFormat="1" ht="6.95" customHeight="1">
      <c r="B38" s="70"/>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46"/>
    </row>
    <row r="39" spans="2:44" s="1" customFormat="1" ht="36.95" customHeight="1">
      <c r="B39" s="46"/>
      <c r="C39" s="72" t="s">
        <v>52</v>
      </c>
      <c r="AR39" s="46"/>
    </row>
    <row r="40" spans="2:44" s="1" customFormat="1" ht="6.95" customHeight="1">
      <c r="B40" s="46"/>
      <c r="AR40" s="46"/>
    </row>
    <row r="41" spans="2:44" s="3" customFormat="1" ht="14.4" customHeight="1">
      <c r="B41" s="73"/>
      <c r="C41" s="74" t="s">
        <v>16</v>
      </c>
      <c r="L41" s="3" t="str">
        <f>K5</f>
        <v>12/2017a</v>
      </c>
      <c r="AR41" s="73"/>
    </row>
    <row r="42" spans="2:44" s="4" customFormat="1" ht="36.95" customHeight="1">
      <c r="B42" s="75"/>
      <c r="C42" s="76" t="s">
        <v>19</v>
      </c>
      <c r="L42" s="77" t="str">
        <f>K6</f>
        <v>TRANSFORMACE DOMOV HÁJ II VÝSTAVBA LEDEČ NAD SÁZAVOU DOZP</v>
      </c>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R42" s="75"/>
    </row>
    <row r="43" spans="2:44" s="1" customFormat="1" ht="6.95" customHeight="1">
      <c r="B43" s="46"/>
      <c r="AR43" s="46"/>
    </row>
    <row r="44" spans="2:44" s="1" customFormat="1" ht="13.5">
      <c r="B44" s="46"/>
      <c r="C44" s="74" t="s">
        <v>24</v>
      </c>
      <c r="L44" s="78" t="str">
        <f>IF(K8="","",K8)</f>
        <v>Ledeč nad Sázavou</v>
      </c>
      <c r="AI44" s="74" t="s">
        <v>26</v>
      </c>
      <c r="AM44" s="79" t="str">
        <f>IF(AN8="","",AN8)</f>
        <v>22. 3. 2019</v>
      </c>
      <c r="AN44" s="79"/>
      <c r="AR44" s="46"/>
    </row>
    <row r="45" spans="2:44" s="1" customFormat="1" ht="6.95" customHeight="1">
      <c r="B45" s="46"/>
      <c r="AR45" s="46"/>
    </row>
    <row r="46" spans="2:56" s="1" customFormat="1" ht="13.5">
      <c r="B46" s="46"/>
      <c r="C46" s="74" t="s">
        <v>28</v>
      </c>
      <c r="L46" s="3" t="str">
        <f>IF(E11="","",E11)</f>
        <v>Kraj Vysočina</v>
      </c>
      <c r="AI46" s="74" t="s">
        <v>34</v>
      </c>
      <c r="AM46" s="3" t="str">
        <f>IF(E17="","",E17)</f>
        <v>Ing. arch. Martin Jirovský</v>
      </c>
      <c r="AN46" s="3"/>
      <c r="AO46" s="3"/>
      <c r="AP46" s="3"/>
      <c r="AR46" s="46"/>
      <c r="AS46" s="80" t="s">
        <v>53</v>
      </c>
      <c r="AT46" s="81"/>
      <c r="AU46" s="82"/>
      <c r="AV46" s="82"/>
      <c r="AW46" s="82"/>
      <c r="AX46" s="82"/>
      <c r="AY46" s="82"/>
      <c r="AZ46" s="82"/>
      <c r="BA46" s="82"/>
      <c r="BB46" s="82"/>
      <c r="BC46" s="82"/>
      <c r="BD46" s="83"/>
    </row>
    <row r="47" spans="2:56" s="1" customFormat="1" ht="13.5">
      <c r="B47" s="46"/>
      <c r="C47" s="74" t="s">
        <v>32</v>
      </c>
      <c r="L47" s="3" t="str">
        <f>IF(E14="Vyplň údaj","",E14)</f>
        <v/>
      </c>
      <c r="AR47" s="46"/>
      <c r="AS47" s="84"/>
      <c r="AT47" s="55"/>
      <c r="AU47" s="47"/>
      <c r="AV47" s="47"/>
      <c r="AW47" s="47"/>
      <c r="AX47" s="47"/>
      <c r="AY47" s="47"/>
      <c r="AZ47" s="47"/>
      <c r="BA47" s="47"/>
      <c r="BB47" s="47"/>
      <c r="BC47" s="47"/>
      <c r="BD47" s="85"/>
    </row>
    <row r="48" spans="2:56" s="1" customFormat="1" ht="10.8" customHeight="1">
      <c r="B48" s="46"/>
      <c r="AR48" s="46"/>
      <c r="AS48" s="84"/>
      <c r="AT48" s="55"/>
      <c r="AU48" s="47"/>
      <c r="AV48" s="47"/>
      <c r="AW48" s="47"/>
      <c r="AX48" s="47"/>
      <c r="AY48" s="47"/>
      <c r="AZ48" s="47"/>
      <c r="BA48" s="47"/>
      <c r="BB48" s="47"/>
      <c r="BC48" s="47"/>
      <c r="BD48" s="85"/>
    </row>
    <row r="49" spans="2:56" s="1" customFormat="1" ht="29.25" customHeight="1">
      <c r="B49" s="46"/>
      <c r="C49" s="86" t="s">
        <v>54</v>
      </c>
      <c r="D49" s="87"/>
      <c r="E49" s="87"/>
      <c r="F49" s="87"/>
      <c r="G49" s="87"/>
      <c r="H49" s="88"/>
      <c r="I49" s="89" t="s">
        <v>55</v>
      </c>
      <c r="J49" s="87"/>
      <c r="K49" s="87"/>
      <c r="L49" s="87"/>
      <c r="M49" s="87"/>
      <c r="N49" s="87"/>
      <c r="O49" s="87"/>
      <c r="P49" s="87"/>
      <c r="Q49" s="87"/>
      <c r="R49" s="87"/>
      <c r="S49" s="87"/>
      <c r="T49" s="87"/>
      <c r="U49" s="87"/>
      <c r="V49" s="87"/>
      <c r="W49" s="87"/>
      <c r="X49" s="87"/>
      <c r="Y49" s="87"/>
      <c r="Z49" s="87"/>
      <c r="AA49" s="87"/>
      <c r="AB49" s="87"/>
      <c r="AC49" s="87"/>
      <c r="AD49" s="87"/>
      <c r="AE49" s="87"/>
      <c r="AF49" s="87"/>
      <c r="AG49" s="90" t="s">
        <v>56</v>
      </c>
      <c r="AH49" s="87"/>
      <c r="AI49" s="87"/>
      <c r="AJ49" s="87"/>
      <c r="AK49" s="87"/>
      <c r="AL49" s="87"/>
      <c r="AM49" s="87"/>
      <c r="AN49" s="89" t="s">
        <v>57</v>
      </c>
      <c r="AO49" s="87"/>
      <c r="AP49" s="87"/>
      <c r="AQ49" s="91" t="s">
        <v>58</v>
      </c>
      <c r="AR49" s="46"/>
      <c r="AS49" s="92" t="s">
        <v>59</v>
      </c>
      <c r="AT49" s="93" t="s">
        <v>60</v>
      </c>
      <c r="AU49" s="93" t="s">
        <v>61</v>
      </c>
      <c r="AV49" s="93" t="s">
        <v>62</v>
      </c>
      <c r="AW49" s="93" t="s">
        <v>63</v>
      </c>
      <c r="AX49" s="93" t="s">
        <v>64</v>
      </c>
      <c r="AY49" s="93" t="s">
        <v>65</v>
      </c>
      <c r="AZ49" s="93" t="s">
        <v>66</v>
      </c>
      <c r="BA49" s="93" t="s">
        <v>67</v>
      </c>
      <c r="BB49" s="93" t="s">
        <v>68</v>
      </c>
      <c r="BC49" s="93" t="s">
        <v>69</v>
      </c>
      <c r="BD49" s="94" t="s">
        <v>70</v>
      </c>
    </row>
    <row r="50" spans="2:56" s="1" customFormat="1" ht="10.8" customHeight="1">
      <c r="B50" s="46"/>
      <c r="AR50" s="46"/>
      <c r="AS50" s="95"/>
      <c r="AT50" s="82"/>
      <c r="AU50" s="82"/>
      <c r="AV50" s="82"/>
      <c r="AW50" s="82"/>
      <c r="AX50" s="82"/>
      <c r="AY50" s="82"/>
      <c r="AZ50" s="82"/>
      <c r="BA50" s="82"/>
      <c r="BB50" s="82"/>
      <c r="BC50" s="82"/>
      <c r="BD50" s="83"/>
    </row>
    <row r="51" spans="2:90" s="4" customFormat="1" ht="32.4" customHeight="1">
      <c r="B51" s="75"/>
      <c r="C51" s="96" t="s">
        <v>71</v>
      </c>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8">
        <f>ROUND(SUM(AG52:AG70),2)</f>
        <v>0</v>
      </c>
      <c r="AH51" s="98"/>
      <c r="AI51" s="98"/>
      <c r="AJ51" s="98"/>
      <c r="AK51" s="98"/>
      <c r="AL51" s="98"/>
      <c r="AM51" s="98"/>
      <c r="AN51" s="99">
        <f>SUM(AG51,AT51)</f>
        <v>0</v>
      </c>
      <c r="AO51" s="99"/>
      <c r="AP51" s="99"/>
      <c r="AQ51" s="100" t="s">
        <v>5</v>
      </c>
      <c r="AR51" s="75"/>
      <c r="AS51" s="101">
        <f>ROUND(SUM(AS52:AS70),2)</f>
        <v>0</v>
      </c>
      <c r="AT51" s="102">
        <f>ROUND(SUM(AV51:AW51),2)</f>
        <v>0</v>
      </c>
      <c r="AU51" s="103">
        <f>ROUND(SUM(AU52:AU70),5)</f>
        <v>0</v>
      </c>
      <c r="AV51" s="102">
        <f>ROUND(AZ51*L26,2)</f>
        <v>0</v>
      </c>
      <c r="AW51" s="102">
        <f>ROUND(BA51*L27,2)</f>
        <v>0</v>
      </c>
      <c r="AX51" s="102">
        <f>ROUND(BB51*L26,2)</f>
        <v>0</v>
      </c>
      <c r="AY51" s="102">
        <f>ROUND(BC51*L27,2)</f>
        <v>0</v>
      </c>
      <c r="AZ51" s="102">
        <f>ROUND(SUM(AZ52:AZ70),2)</f>
        <v>0</v>
      </c>
      <c r="BA51" s="102">
        <f>ROUND(SUM(BA52:BA70),2)</f>
        <v>0</v>
      </c>
      <c r="BB51" s="102">
        <f>ROUND(SUM(BB52:BB70),2)</f>
        <v>0</v>
      </c>
      <c r="BC51" s="102">
        <f>ROUND(SUM(BC52:BC70),2)</f>
        <v>0</v>
      </c>
      <c r="BD51" s="104">
        <f>ROUND(SUM(BD52:BD70),2)</f>
        <v>0</v>
      </c>
      <c r="BS51" s="76" t="s">
        <v>72</v>
      </c>
      <c r="BT51" s="76" t="s">
        <v>73</v>
      </c>
      <c r="BU51" s="105" t="s">
        <v>74</v>
      </c>
      <c r="BV51" s="76" t="s">
        <v>75</v>
      </c>
      <c r="BW51" s="76" t="s">
        <v>7</v>
      </c>
      <c r="BX51" s="76" t="s">
        <v>76</v>
      </c>
      <c r="CL51" s="76" t="s">
        <v>22</v>
      </c>
    </row>
    <row r="52" spans="1:91" s="5" customFormat="1" ht="16.5" customHeight="1">
      <c r="A52" s="106" t="s">
        <v>77</v>
      </c>
      <c r="B52" s="107"/>
      <c r="C52" s="108"/>
      <c r="D52" s="109" t="s">
        <v>78</v>
      </c>
      <c r="E52" s="109"/>
      <c r="F52" s="109"/>
      <c r="G52" s="109"/>
      <c r="H52" s="109"/>
      <c r="I52" s="110"/>
      <c r="J52" s="109" t="s">
        <v>79</v>
      </c>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11">
        <f>'SO 01 - Hlavní objekt'!J27</f>
        <v>0</v>
      </c>
      <c r="AH52" s="110"/>
      <c r="AI52" s="110"/>
      <c r="AJ52" s="110"/>
      <c r="AK52" s="110"/>
      <c r="AL52" s="110"/>
      <c r="AM52" s="110"/>
      <c r="AN52" s="111">
        <f>SUM(AG52,AT52)</f>
        <v>0</v>
      </c>
      <c r="AO52" s="110"/>
      <c r="AP52" s="110"/>
      <c r="AQ52" s="112" t="s">
        <v>80</v>
      </c>
      <c r="AR52" s="107"/>
      <c r="AS52" s="113">
        <v>0</v>
      </c>
      <c r="AT52" s="114">
        <f>ROUND(SUM(AV52:AW52),2)</f>
        <v>0</v>
      </c>
      <c r="AU52" s="115">
        <f>'SO 01 - Hlavní objekt'!P111</f>
        <v>0</v>
      </c>
      <c r="AV52" s="114">
        <f>'SO 01 - Hlavní objekt'!J30</f>
        <v>0</v>
      </c>
      <c r="AW52" s="114">
        <f>'SO 01 - Hlavní objekt'!J31</f>
        <v>0</v>
      </c>
      <c r="AX52" s="114">
        <f>'SO 01 - Hlavní objekt'!J32</f>
        <v>0</v>
      </c>
      <c r="AY52" s="114">
        <f>'SO 01 - Hlavní objekt'!J33</f>
        <v>0</v>
      </c>
      <c r="AZ52" s="114">
        <f>'SO 01 - Hlavní objekt'!F30</f>
        <v>0</v>
      </c>
      <c r="BA52" s="114">
        <f>'SO 01 - Hlavní objekt'!F31</f>
        <v>0</v>
      </c>
      <c r="BB52" s="114">
        <f>'SO 01 - Hlavní objekt'!F32</f>
        <v>0</v>
      </c>
      <c r="BC52" s="114">
        <f>'SO 01 - Hlavní objekt'!F33</f>
        <v>0</v>
      </c>
      <c r="BD52" s="116">
        <f>'SO 01 - Hlavní objekt'!F34</f>
        <v>0</v>
      </c>
      <c r="BT52" s="117" t="s">
        <v>81</v>
      </c>
      <c r="BV52" s="117" t="s">
        <v>75</v>
      </c>
      <c r="BW52" s="117" t="s">
        <v>82</v>
      </c>
      <c r="BX52" s="117" t="s">
        <v>7</v>
      </c>
      <c r="CL52" s="117" t="s">
        <v>5</v>
      </c>
      <c r="CM52" s="117" t="s">
        <v>83</v>
      </c>
    </row>
    <row r="53" spans="1:91" s="5" customFormat="1" ht="31.5" customHeight="1">
      <c r="A53" s="106" t="s">
        <v>77</v>
      </c>
      <c r="B53" s="107"/>
      <c r="C53" s="108"/>
      <c r="D53" s="109" t="s">
        <v>84</v>
      </c>
      <c r="E53" s="109"/>
      <c r="F53" s="109"/>
      <c r="G53" s="109"/>
      <c r="H53" s="109"/>
      <c r="I53" s="110"/>
      <c r="J53" s="109" t="s">
        <v>85</v>
      </c>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11">
        <f>'SO 01.1 - Bourání stáv.ob...'!J27</f>
        <v>0</v>
      </c>
      <c r="AH53" s="110"/>
      <c r="AI53" s="110"/>
      <c r="AJ53" s="110"/>
      <c r="AK53" s="110"/>
      <c r="AL53" s="110"/>
      <c r="AM53" s="110"/>
      <c r="AN53" s="111">
        <f>SUM(AG53,AT53)</f>
        <v>0</v>
      </c>
      <c r="AO53" s="110"/>
      <c r="AP53" s="110"/>
      <c r="AQ53" s="112" t="s">
        <v>80</v>
      </c>
      <c r="AR53" s="107"/>
      <c r="AS53" s="113">
        <v>0</v>
      </c>
      <c r="AT53" s="114">
        <f>ROUND(SUM(AV53:AW53),2)</f>
        <v>0</v>
      </c>
      <c r="AU53" s="115">
        <f>'SO 01.1 - Bourání stáv.ob...'!P83</f>
        <v>0</v>
      </c>
      <c r="AV53" s="114">
        <f>'SO 01.1 - Bourání stáv.ob...'!J30</f>
        <v>0</v>
      </c>
      <c r="AW53" s="114">
        <f>'SO 01.1 - Bourání stáv.ob...'!J31</f>
        <v>0</v>
      </c>
      <c r="AX53" s="114">
        <f>'SO 01.1 - Bourání stáv.ob...'!J32</f>
        <v>0</v>
      </c>
      <c r="AY53" s="114">
        <f>'SO 01.1 - Bourání stáv.ob...'!J33</f>
        <v>0</v>
      </c>
      <c r="AZ53" s="114">
        <f>'SO 01.1 - Bourání stáv.ob...'!F30</f>
        <v>0</v>
      </c>
      <c r="BA53" s="114">
        <f>'SO 01.1 - Bourání stáv.ob...'!F31</f>
        <v>0</v>
      </c>
      <c r="BB53" s="114">
        <f>'SO 01.1 - Bourání stáv.ob...'!F32</f>
        <v>0</v>
      </c>
      <c r="BC53" s="114">
        <f>'SO 01.1 - Bourání stáv.ob...'!F33</f>
        <v>0</v>
      </c>
      <c r="BD53" s="116">
        <f>'SO 01.1 - Bourání stáv.ob...'!F34</f>
        <v>0</v>
      </c>
      <c r="BT53" s="117" t="s">
        <v>81</v>
      </c>
      <c r="BV53" s="117" t="s">
        <v>75</v>
      </c>
      <c r="BW53" s="117" t="s">
        <v>86</v>
      </c>
      <c r="BX53" s="117" t="s">
        <v>7</v>
      </c>
      <c r="CL53" s="117" t="s">
        <v>5</v>
      </c>
      <c r="CM53" s="117" t="s">
        <v>83</v>
      </c>
    </row>
    <row r="54" spans="1:91" s="5" customFormat="1" ht="47.25" customHeight="1">
      <c r="A54" s="106" t="s">
        <v>77</v>
      </c>
      <c r="B54" s="107"/>
      <c r="C54" s="108"/>
      <c r="D54" s="109" t="s">
        <v>87</v>
      </c>
      <c r="E54" s="109"/>
      <c r="F54" s="109"/>
      <c r="G54" s="109"/>
      <c r="H54" s="109"/>
      <c r="I54" s="110"/>
      <c r="J54" s="109" t="s">
        <v>88</v>
      </c>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11">
        <f>'SO 01_D.1.4.1 - Zdravotec...'!J27</f>
        <v>0</v>
      </c>
      <c r="AH54" s="110"/>
      <c r="AI54" s="110"/>
      <c r="AJ54" s="110"/>
      <c r="AK54" s="110"/>
      <c r="AL54" s="110"/>
      <c r="AM54" s="110"/>
      <c r="AN54" s="111">
        <f>SUM(AG54,AT54)</f>
        <v>0</v>
      </c>
      <c r="AO54" s="110"/>
      <c r="AP54" s="110"/>
      <c r="AQ54" s="112" t="s">
        <v>80</v>
      </c>
      <c r="AR54" s="107"/>
      <c r="AS54" s="113">
        <v>0</v>
      </c>
      <c r="AT54" s="114">
        <f>ROUND(SUM(AV54:AW54),2)</f>
        <v>0</v>
      </c>
      <c r="AU54" s="115">
        <f>'SO 01_D.1.4.1 - Zdravotec...'!P90</f>
        <v>0</v>
      </c>
      <c r="AV54" s="114">
        <f>'SO 01_D.1.4.1 - Zdravotec...'!J30</f>
        <v>0</v>
      </c>
      <c r="AW54" s="114">
        <f>'SO 01_D.1.4.1 - Zdravotec...'!J31</f>
        <v>0</v>
      </c>
      <c r="AX54" s="114">
        <f>'SO 01_D.1.4.1 - Zdravotec...'!J32</f>
        <v>0</v>
      </c>
      <c r="AY54" s="114">
        <f>'SO 01_D.1.4.1 - Zdravotec...'!J33</f>
        <v>0</v>
      </c>
      <c r="AZ54" s="114">
        <f>'SO 01_D.1.4.1 - Zdravotec...'!F30</f>
        <v>0</v>
      </c>
      <c r="BA54" s="114">
        <f>'SO 01_D.1.4.1 - Zdravotec...'!F31</f>
        <v>0</v>
      </c>
      <c r="BB54" s="114">
        <f>'SO 01_D.1.4.1 - Zdravotec...'!F32</f>
        <v>0</v>
      </c>
      <c r="BC54" s="114">
        <f>'SO 01_D.1.4.1 - Zdravotec...'!F33</f>
        <v>0</v>
      </c>
      <c r="BD54" s="116">
        <f>'SO 01_D.1.4.1 - Zdravotec...'!F34</f>
        <v>0</v>
      </c>
      <c r="BT54" s="117" t="s">
        <v>81</v>
      </c>
      <c r="BV54" s="117" t="s">
        <v>75</v>
      </c>
      <c r="BW54" s="117" t="s">
        <v>89</v>
      </c>
      <c r="BX54" s="117" t="s">
        <v>7</v>
      </c>
      <c r="CL54" s="117" t="s">
        <v>5</v>
      </c>
      <c r="CM54" s="117" t="s">
        <v>83</v>
      </c>
    </row>
    <row r="55" spans="1:91" s="5" customFormat="1" ht="47.25" customHeight="1">
      <c r="A55" s="106" t="s">
        <v>77</v>
      </c>
      <c r="B55" s="107"/>
      <c r="C55" s="108"/>
      <c r="D55" s="109" t="s">
        <v>90</v>
      </c>
      <c r="E55" s="109"/>
      <c r="F55" s="109"/>
      <c r="G55" s="109"/>
      <c r="H55" s="109"/>
      <c r="I55" s="110"/>
      <c r="J55" s="109" t="s">
        <v>91</v>
      </c>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11">
        <f>'SO 01_D.1.4.1a - Zdravote...'!J27</f>
        <v>0</v>
      </c>
      <c r="AH55" s="110"/>
      <c r="AI55" s="110"/>
      <c r="AJ55" s="110"/>
      <c r="AK55" s="110"/>
      <c r="AL55" s="110"/>
      <c r="AM55" s="110"/>
      <c r="AN55" s="111">
        <f>SUM(AG55,AT55)</f>
        <v>0</v>
      </c>
      <c r="AO55" s="110"/>
      <c r="AP55" s="110"/>
      <c r="AQ55" s="112" t="s">
        <v>80</v>
      </c>
      <c r="AR55" s="107"/>
      <c r="AS55" s="113">
        <v>0</v>
      </c>
      <c r="AT55" s="114">
        <f>ROUND(SUM(AV55:AW55),2)</f>
        <v>0</v>
      </c>
      <c r="AU55" s="115">
        <f>'SO 01_D.1.4.1a - Zdravote...'!P80</f>
        <v>0</v>
      </c>
      <c r="AV55" s="114">
        <f>'SO 01_D.1.4.1a - Zdravote...'!J30</f>
        <v>0</v>
      </c>
      <c r="AW55" s="114">
        <f>'SO 01_D.1.4.1a - Zdravote...'!J31</f>
        <v>0</v>
      </c>
      <c r="AX55" s="114">
        <f>'SO 01_D.1.4.1a - Zdravote...'!J32</f>
        <v>0</v>
      </c>
      <c r="AY55" s="114">
        <f>'SO 01_D.1.4.1a - Zdravote...'!J33</f>
        <v>0</v>
      </c>
      <c r="AZ55" s="114">
        <f>'SO 01_D.1.4.1a - Zdravote...'!F30</f>
        <v>0</v>
      </c>
      <c r="BA55" s="114">
        <f>'SO 01_D.1.4.1a - Zdravote...'!F31</f>
        <v>0</v>
      </c>
      <c r="BB55" s="114">
        <f>'SO 01_D.1.4.1a - Zdravote...'!F32</f>
        <v>0</v>
      </c>
      <c r="BC55" s="114">
        <f>'SO 01_D.1.4.1a - Zdravote...'!F33</f>
        <v>0</v>
      </c>
      <c r="BD55" s="116">
        <f>'SO 01_D.1.4.1a - Zdravote...'!F34</f>
        <v>0</v>
      </c>
      <c r="BT55" s="117" t="s">
        <v>81</v>
      </c>
      <c r="BV55" s="117" t="s">
        <v>75</v>
      </c>
      <c r="BW55" s="117" t="s">
        <v>92</v>
      </c>
      <c r="BX55" s="117" t="s">
        <v>7</v>
      </c>
      <c r="CL55" s="117" t="s">
        <v>5</v>
      </c>
      <c r="CM55" s="117" t="s">
        <v>83</v>
      </c>
    </row>
    <row r="56" spans="1:91" s="5" customFormat="1" ht="47.25" customHeight="1">
      <c r="A56" s="106" t="s">
        <v>77</v>
      </c>
      <c r="B56" s="107"/>
      <c r="C56" s="108"/>
      <c r="D56" s="109" t="s">
        <v>93</v>
      </c>
      <c r="E56" s="109"/>
      <c r="F56" s="109"/>
      <c r="G56" s="109"/>
      <c r="H56" s="109"/>
      <c r="I56" s="110"/>
      <c r="J56" s="109" t="s">
        <v>94</v>
      </c>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11">
        <f>'SO 01_D.1.4.2a - Vytápění'!J27</f>
        <v>0</v>
      </c>
      <c r="AH56" s="110"/>
      <c r="AI56" s="110"/>
      <c r="AJ56" s="110"/>
      <c r="AK56" s="110"/>
      <c r="AL56" s="110"/>
      <c r="AM56" s="110"/>
      <c r="AN56" s="111">
        <f>SUM(AG56,AT56)</f>
        <v>0</v>
      </c>
      <c r="AO56" s="110"/>
      <c r="AP56" s="110"/>
      <c r="AQ56" s="112" t="s">
        <v>80</v>
      </c>
      <c r="AR56" s="107"/>
      <c r="AS56" s="113">
        <v>0</v>
      </c>
      <c r="AT56" s="114">
        <f>ROUND(SUM(AV56:AW56),2)</f>
        <v>0</v>
      </c>
      <c r="AU56" s="115">
        <f>'SO 01_D.1.4.2a - Vytápění'!P86</f>
        <v>0</v>
      </c>
      <c r="AV56" s="114">
        <f>'SO 01_D.1.4.2a - Vytápění'!J30</f>
        <v>0</v>
      </c>
      <c r="AW56" s="114">
        <f>'SO 01_D.1.4.2a - Vytápění'!J31</f>
        <v>0</v>
      </c>
      <c r="AX56" s="114">
        <f>'SO 01_D.1.4.2a - Vytápění'!J32</f>
        <v>0</v>
      </c>
      <c r="AY56" s="114">
        <f>'SO 01_D.1.4.2a - Vytápění'!J33</f>
        <v>0</v>
      </c>
      <c r="AZ56" s="114">
        <f>'SO 01_D.1.4.2a - Vytápění'!F30</f>
        <v>0</v>
      </c>
      <c r="BA56" s="114">
        <f>'SO 01_D.1.4.2a - Vytápění'!F31</f>
        <v>0</v>
      </c>
      <c r="BB56" s="114">
        <f>'SO 01_D.1.4.2a - Vytápění'!F32</f>
        <v>0</v>
      </c>
      <c r="BC56" s="114">
        <f>'SO 01_D.1.4.2a - Vytápění'!F33</f>
        <v>0</v>
      </c>
      <c r="BD56" s="116">
        <f>'SO 01_D.1.4.2a - Vytápění'!F34</f>
        <v>0</v>
      </c>
      <c r="BT56" s="117" t="s">
        <v>81</v>
      </c>
      <c r="BV56" s="117" t="s">
        <v>75</v>
      </c>
      <c r="BW56" s="117" t="s">
        <v>95</v>
      </c>
      <c r="BX56" s="117" t="s">
        <v>7</v>
      </c>
      <c r="CL56" s="117" t="s">
        <v>5</v>
      </c>
      <c r="CM56" s="117" t="s">
        <v>83</v>
      </c>
    </row>
    <row r="57" spans="1:91" s="5" customFormat="1" ht="47.25" customHeight="1">
      <c r="A57" s="106" t="s">
        <v>77</v>
      </c>
      <c r="B57" s="107"/>
      <c r="C57" s="108"/>
      <c r="D57" s="109" t="s">
        <v>96</v>
      </c>
      <c r="E57" s="109"/>
      <c r="F57" s="109"/>
      <c r="G57" s="109"/>
      <c r="H57" s="109"/>
      <c r="I57" s="110"/>
      <c r="J57" s="109" t="s">
        <v>97</v>
      </c>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11">
        <f>'SO 01_D.1.4.2b - Vzduchot...'!J27</f>
        <v>0</v>
      </c>
      <c r="AH57" s="110"/>
      <c r="AI57" s="110"/>
      <c r="AJ57" s="110"/>
      <c r="AK57" s="110"/>
      <c r="AL57" s="110"/>
      <c r="AM57" s="110"/>
      <c r="AN57" s="111">
        <f>SUM(AG57,AT57)</f>
        <v>0</v>
      </c>
      <c r="AO57" s="110"/>
      <c r="AP57" s="110"/>
      <c r="AQ57" s="112" t="s">
        <v>80</v>
      </c>
      <c r="AR57" s="107"/>
      <c r="AS57" s="113">
        <v>0</v>
      </c>
      <c r="AT57" s="114">
        <f>ROUND(SUM(AV57:AW57),2)</f>
        <v>0</v>
      </c>
      <c r="AU57" s="115">
        <f>'SO 01_D.1.4.2b - Vzduchot...'!P83</f>
        <v>0</v>
      </c>
      <c r="AV57" s="114">
        <f>'SO 01_D.1.4.2b - Vzduchot...'!J30</f>
        <v>0</v>
      </c>
      <c r="AW57" s="114">
        <f>'SO 01_D.1.4.2b - Vzduchot...'!J31</f>
        <v>0</v>
      </c>
      <c r="AX57" s="114">
        <f>'SO 01_D.1.4.2b - Vzduchot...'!J32</f>
        <v>0</v>
      </c>
      <c r="AY57" s="114">
        <f>'SO 01_D.1.4.2b - Vzduchot...'!J33</f>
        <v>0</v>
      </c>
      <c r="AZ57" s="114">
        <f>'SO 01_D.1.4.2b - Vzduchot...'!F30</f>
        <v>0</v>
      </c>
      <c r="BA57" s="114">
        <f>'SO 01_D.1.4.2b - Vzduchot...'!F31</f>
        <v>0</v>
      </c>
      <c r="BB57" s="114">
        <f>'SO 01_D.1.4.2b - Vzduchot...'!F32</f>
        <v>0</v>
      </c>
      <c r="BC57" s="114">
        <f>'SO 01_D.1.4.2b - Vzduchot...'!F33</f>
        <v>0</v>
      </c>
      <c r="BD57" s="116">
        <f>'SO 01_D.1.4.2b - Vzduchot...'!F34</f>
        <v>0</v>
      </c>
      <c r="BT57" s="117" t="s">
        <v>81</v>
      </c>
      <c r="BV57" s="117" t="s">
        <v>75</v>
      </c>
      <c r="BW57" s="117" t="s">
        <v>98</v>
      </c>
      <c r="BX57" s="117" t="s">
        <v>7</v>
      </c>
      <c r="CL57" s="117" t="s">
        <v>22</v>
      </c>
      <c r="CM57" s="117" t="s">
        <v>83</v>
      </c>
    </row>
    <row r="58" spans="1:91" s="5" customFormat="1" ht="47.25" customHeight="1">
      <c r="A58" s="106" t="s">
        <v>77</v>
      </c>
      <c r="B58" s="107"/>
      <c r="C58" s="108"/>
      <c r="D58" s="109" t="s">
        <v>99</v>
      </c>
      <c r="E58" s="109"/>
      <c r="F58" s="109"/>
      <c r="G58" s="109"/>
      <c r="H58" s="109"/>
      <c r="I58" s="110"/>
      <c r="J58" s="109" t="s">
        <v>100</v>
      </c>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11">
        <f>'SO 01_D.1.4.3 - Silnoprou...'!J27</f>
        <v>0</v>
      </c>
      <c r="AH58" s="110"/>
      <c r="AI58" s="110"/>
      <c r="AJ58" s="110"/>
      <c r="AK58" s="110"/>
      <c r="AL58" s="110"/>
      <c r="AM58" s="110"/>
      <c r="AN58" s="111">
        <f>SUM(AG58,AT58)</f>
        <v>0</v>
      </c>
      <c r="AO58" s="110"/>
      <c r="AP58" s="110"/>
      <c r="AQ58" s="112" t="s">
        <v>80</v>
      </c>
      <c r="AR58" s="107"/>
      <c r="AS58" s="113">
        <v>0</v>
      </c>
      <c r="AT58" s="114">
        <f>ROUND(SUM(AV58:AW58),2)</f>
        <v>0</v>
      </c>
      <c r="AU58" s="115">
        <f>'SO 01_D.1.4.3 - Silnoprou...'!P82</f>
        <v>0</v>
      </c>
      <c r="AV58" s="114">
        <f>'SO 01_D.1.4.3 - Silnoprou...'!J30</f>
        <v>0</v>
      </c>
      <c r="AW58" s="114">
        <f>'SO 01_D.1.4.3 - Silnoprou...'!J31</f>
        <v>0</v>
      </c>
      <c r="AX58" s="114">
        <f>'SO 01_D.1.4.3 - Silnoprou...'!J32</f>
        <v>0</v>
      </c>
      <c r="AY58" s="114">
        <f>'SO 01_D.1.4.3 - Silnoprou...'!J33</f>
        <v>0</v>
      </c>
      <c r="AZ58" s="114">
        <f>'SO 01_D.1.4.3 - Silnoprou...'!F30</f>
        <v>0</v>
      </c>
      <c r="BA58" s="114">
        <f>'SO 01_D.1.4.3 - Silnoprou...'!F31</f>
        <v>0</v>
      </c>
      <c r="BB58" s="114">
        <f>'SO 01_D.1.4.3 - Silnoprou...'!F32</f>
        <v>0</v>
      </c>
      <c r="BC58" s="114">
        <f>'SO 01_D.1.4.3 - Silnoprou...'!F33</f>
        <v>0</v>
      </c>
      <c r="BD58" s="116">
        <f>'SO 01_D.1.4.3 - Silnoprou...'!F34</f>
        <v>0</v>
      </c>
      <c r="BT58" s="117" t="s">
        <v>81</v>
      </c>
      <c r="BV58" s="117" t="s">
        <v>75</v>
      </c>
      <c r="BW58" s="117" t="s">
        <v>101</v>
      </c>
      <c r="BX58" s="117" t="s">
        <v>7</v>
      </c>
      <c r="CL58" s="117" t="s">
        <v>22</v>
      </c>
      <c r="CM58" s="117" t="s">
        <v>83</v>
      </c>
    </row>
    <row r="59" spans="1:91" s="5" customFormat="1" ht="47.25" customHeight="1">
      <c r="A59" s="106" t="s">
        <v>77</v>
      </c>
      <c r="B59" s="107"/>
      <c r="C59" s="108"/>
      <c r="D59" s="109" t="s">
        <v>102</v>
      </c>
      <c r="E59" s="109"/>
      <c r="F59" s="109"/>
      <c r="G59" s="109"/>
      <c r="H59" s="109"/>
      <c r="I59" s="110"/>
      <c r="J59" s="109" t="s">
        <v>103</v>
      </c>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11">
        <f>'SO 01_D.1.4.4 - Ochrana p...'!J27</f>
        <v>0</v>
      </c>
      <c r="AH59" s="110"/>
      <c r="AI59" s="110"/>
      <c r="AJ59" s="110"/>
      <c r="AK59" s="110"/>
      <c r="AL59" s="110"/>
      <c r="AM59" s="110"/>
      <c r="AN59" s="111">
        <f>SUM(AG59,AT59)</f>
        <v>0</v>
      </c>
      <c r="AO59" s="110"/>
      <c r="AP59" s="110"/>
      <c r="AQ59" s="112" t="s">
        <v>80</v>
      </c>
      <c r="AR59" s="107"/>
      <c r="AS59" s="113">
        <v>0</v>
      </c>
      <c r="AT59" s="114">
        <f>ROUND(SUM(AV59:AW59),2)</f>
        <v>0</v>
      </c>
      <c r="AU59" s="115">
        <f>'SO 01_D.1.4.4 - Ochrana p...'!P79</f>
        <v>0</v>
      </c>
      <c r="AV59" s="114">
        <f>'SO 01_D.1.4.4 - Ochrana p...'!J30</f>
        <v>0</v>
      </c>
      <c r="AW59" s="114">
        <f>'SO 01_D.1.4.4 - Ochrana p...'!J31</f>
        <v>0</v>
      </c>
      <c r="AX59" s="114">
        <f>'SO 01_D.1.4.4 - Ochrana p...'!J32</f>
        <v>0</v>
      </c>
      <c r="AY59" s="114">
        <f>'SO 01_D.1.4.4 - Ochrana p...'!J33</f>
        <v>0</v>
      </c>
      <c r="AZ59" s="114">
        <f>'SO 01_D.1.4.4 - Ochrana p...'!F30</f>
        <v>0</v>
      </c>
      <c r="BA59" s="114">
        <f>'SO 01_D.1.4.4 - Ochrana p...'!F31</f>
        <v>0</v>
      </c>
      <c r="BB59" s="114">
        <f>'SO 01_D.1.4.4 - Ochrana p...'!F32</f>
        <v>0</v>
      </c>
      <c r="BC59" s="114">
        <f>'SO 01_D.1.4.4 - Ochrana p...'!F33</f>
        <v>0</v>
      </c>
      <c r="BD59" s="116">
        <f>'SO 01_D.1.4.4 - Ochrana p...'!F34</f>
        <v>0</v>
      </c>
      <c r="BT59" s="117" t="s">
        <v>81</v>
      </c>
      <c r="BV59" s="117" t="s">
        <v>75</v>
      </c>
      <c r="BW59" s="117" t="s">
        <v>104</v>
      </c>
      <c r="BX59" s="117" t="s">
        <v>7</v>
      </c>
      <c r="CL59" s="117" t="s">
        <v>22</v>
      </c>
      <c r="CM59" s="117" t="s">
        <v>83</v>
      </c>
    </row>
    <row r="60" spans="1:91" s="5" customFormat="1" ht="47.25" customHeight="1">
      <c r="A60" s="106" t="s">
        <v>77</v>
      </c>
      <c r="B60" s="107"/>
      <c r="C60" s="108"/>
      <c r="D60" s="109" t="s">
        <v>105</v>
      </c>
      <c r="E60" s="109"/>
      <c r="F60" s="109"/>
      <c r="G60" s="109"/>
      <c r="H60" s="109"/>
      <c r="I60" s="110"/>
      <c r="J60" s="109" t="s">
        <v>106</v>
      </c>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11">
        <f>'SO 01_D.1.4.5 - Hlavní do...'!J27</f>
        <v>0</v>
      </c>
      <c r="AH60" s="110"/>
      <c r="AI60" s="110"/>
      <c r="AJ60" s="110"/>
      <c r="AK60" s="110"/>
      <c r="AL60" s="110"/>
      <c r="AM60" s="110"/>
      <c r="AN60" s="111">
        <f>SUM(AG60,AT60)</f>
        <v>0</v>
      </c>
      <c r="AO60" s="110"/>
      <c r="AP60" s="110"/>
      <c r="AQ60" s="112" t="s">
        <v>80</v>
      </c>
      <c r="AR60" s="107"/>
      <c r="AS60" s="113">
        <v>0</v>
      </c>
      <c r="AT60" s="114">
        <f>ROUND(SUM(AV60:AW60),2)</f>
        <v>0</v>
      </c>
      <c r="AU60" s="115">
        <f>'SO 01_D.1.4.5 - Hlavní do...'!P84</f>
        <v>0</v>
      </c>
      <c r="AV60" s="114">
        <f>'SO 01_D.1.4.5 - Hlavní do...'!J30</f>
        <v>0</v>
      </c>
      <c r="AW60" s="114">
        <f>'SO 01_D.1.4.5 - Hlavní do...'!J31</f>
        <v>0</v>
      </c>
      <c r="AX60" s="114">
        <f>'SO 01_D.1.4.5 - Hlavní do...'!J32</f>
        <v>0</v>
      </c>
      <c r="AY60" s="114">
        <f>'SO 01_D.1.4.5 - Hlavní do...'!J33</f>
        <v>0</v>
      </c>
      <c r="AZ60" s="114">
        <f>'SO 01_D.1.4.5 - Hlavní do...'!F30</f>
        <v>0</v>
      </c>
      <c r="BA60" s="114">
        <f>'SO 01_D.1.4.5 - Hlavní do...'!F31</f>
        <v>0</v>
      </c>
      <c r="BB60" s="114">
        <f>'SO 01_D.1.4.5 - Hlavní do...'!F32</f>
        <v>0</v>
      </c>
      <c r="BC60" s="114">
        <f>'SO 01_D.1.4.5 - Hlavní do...'!F33</f>
        <v>0</v>
      </c>
      <c r="BD60" s="116">
        <f>'SO 01_D.1.4.5 - Hlavní do...'!F34</f>
        <v>0</v>
      </c>
      <c r="BT60" s="117" t="s">
        <v>81</v>
      </c>
      <c r="BV60" s="117" t="s">
        <v>75</v>
      </c>
      <c r="BW60" s="117" t="s">
        <v>107</v>
      </c>
      <c r="BX60" s="117" t="s">
        <v>7</v>
      </c>
      <c r="CL60" s="117" t="s">
        <v>22</v>
      </c>
      <c r="CM60" s="117" t="s">
        <v>83</v>
      </c>
    </row>
    <row r="61" spans="1:91" s="5" customFormat="1" ht="47.25" customHeight="1">
      <c r="A61" s="106" t="s">
        <v>77</v>
      </c>
      <c r="B61" s="107"/>
      <c r="C61" s="108"/>
      <c r="D61" s="109" t="s">
        <v>108</v>
      </c>
      <c r="E61" s="109"/>
      <c r="F61" s="109"/>
      <c r="G61" s="109"/>
      <c r="H61" s="109"/>
      <c r="I61" s="110"/>
      <c r="J61" s="109" t="s">
        <v>109</v>
      </c>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11">
        <f>'SO 01_D.1.4.6 - Slaboprou...'!J27</f>
        <v>0</v>
      </c>
      <c r="AH61" s="110"/>
      <c r="AI61" s="110"/>
      <c r="AJ61" s="110"/>
      <c r="AK61" s="110"/>
      <c r="AL61" s="110"/>
      <c r="AM61" s="110"/>
      <c r="AN61" s="111">
        <f>SUM(AG61,AT61)</f>
        <v>0</v>
      </c>
      <c r="AO61" s="110"/>
      <c r="AP61" s="110"/>
      <c r="AQ61" s="112" t="s">
        <v>80</v>
      </c>
      <c r="AR61" s="107"/>
      <c r="AS61" s="113">
        <v>0</v>
      </c>
      <c r="AT61" s="114">
        <f>ROUND(SUM(AV61:AW61),2)</f>
        <v>0</v>
      </c>
      <c r="AU61" s="115">
        <f>'SO 01_D.1.4.6 - Slaboprou...'!P82</f>
        <v>0</v>
      </c>
      <c r="AV61" s="114">
        <f>'SO 01_D.1.4.6 - Slaboprou...'!J30</f>
        <v>0</v>
      </c>
      <c r="AW61" s="114">
        <f>'SO 01_D.1.4.6 - Slaboprou...'!J31</f>
        <v>0</v>
      </c>
      <c r="AX61" s="114">
        <f>'SO 01_D.1.4.6 - Slaboprou...'!J32</f>
        <v>0</v>
      </c>
      <c r="AY61" s="114">
        <f>'SO 01_D.1.4.6 - Slaboprou...'!J33</f>
        <v>0</v>
      </c>
      <c r="AZ61" s="114">
        <f>'SO 01_D.1.4.6 - Slaboprou...'!F30</f>
        <v>0</v>
      </c>
      <c r="BA61" s="114">
        <f>'SO 01_D.1.4.6 - Slaboprou...'!F31</f>
        <v>0</v>
      </c>
      <c r="BB61" s="114">
        <f>'SO 01_D.1.4.6 - Slaboprou...'!F32</f>
        <v>0</v>
      </c>
      <c r="BC61" s="114">
        <f>'SO 01_D.1.4.6 - Slaboprou...'!F33</f>
        <v>0</v>
      </c>
      <c r="BD61" s="116">
        <f>'SO 01_D.1.4.6 - Slaboprou...'!F34</f>
        <v>0</v>
      </c>
      <c r="BT61" s="117" t="s">
        <v>81</v>
      </c>
      <c r="BV61" s="117" t="s">
        <v>75</v>
      </c>
      <c r="BW61" s="117" t="s">
        <v>110</v>
      </c>
      <c r="BX61" s="117" t="s">
        <v>7</v>
      </c>
      <c r="CL61" s="117" t="s">
        <v>22</v>
      </c>
      <c r="CM61" s="117" t="s">
        <v>83</v>
      </c>
    </row>
    <row r="62" spans="1:91" s="5" customFormat="1" ht="16.5" customHeight="1">
      <c r="A62" s="106" t="s">
        <v>77</v>
      </c>
      <c r="B62" s="107"/>
      <c r="C62" s="108"/>
      <c r="D62" s="109" t="s">
        <v>111</v>
      </c>
      <c r="E62" s="109"/>
      <c r="F62" s="109"/>
      <c r="G62" s="109"/>
      <c r="H62" s="109"/>
      <c r="I62" s="110"/>
      <c r="J62" s="109" t="s">
        <v>112</v>
      </c>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11">
        <f>'SO 02 - Oplocení'!J27</f>
        <v>0</v>
      </c>
      <c r="AH62" s="110"/>
      <c r="AI62" s="110"/>
      <c r="AJ62" s="110"/>
      <c r="AK62" s="110"/>
      <c r="AL62" s="110"/>
      <c r="AM62" s="110"/>
      <c r="AN62" s="111">
        <f>SUM(AG62,AT62)</f>
        <v>0</v>
      </c>
      <c r="AO62" s="110"/>
      <c r="AP62" s="110"/>
      <c r="AQ62" s="112" t="s">
        <v>80</v>
      </c>
      <c r="AR62" s="107"/>
      <c r="AS62" s="113">
        <v>0</v>
      </c>
      <c r="AT62" s="114">
        <f>ROUND(SUM(AV62:AW62),2)</f>
        <v>0</v>
      </c>
      <c r="AU62" s="115">
        <f>'SO 02 - Oplocení'!P81</f>
        <v>0</v>
      </c>
      <c r="AV62" s="114">
        <f>'SO 02 - Oplocení'!J30</f>
        <v>0</v>
      </c>
      <c r="AW62" s="114">
        <f>'SO 02 - Oplocení'!J31</f>
        <v>0</v>
      </c>
      <c r="AX62" s="114">
        <f>'SO 02 - Oplocení'!J32</f>
        <v>0</v>
      </c>
      <c r="AY62" s="114">
        <f>'SO 02 - Oplocení'!J33</f>
        <v>0</v>
      </c>
      <c r="AZ62" s="114">
        <f>'SO 02 - Oplocení'!F30</f>
        <v>0</v>
      </c>
      <c r="BA62" s="114">
        <f>'SO 02 - Oplocení'!F31</f>
        <v>0</v>
      </c>
      <c r="BB62" s="114">
        <f>'SO 02 - Oplocení'!F32</f>
        <v>0</v>
      </c>
      <c r="BC62" s="114">
        <f>'SO 02 - Oplocení'!F33</f>
        <v>0</v>
      </c>
      <c r="BD62" s="116">
        <f>'SO 02 - Oplocení'!F34</f>
        <v>0</v>
      </c>
      <c r="BT62" s="117" t="s">
        <v>81</v>
      </c>
      <c r="BV62" s="117" t="s">
        <v>75</v>
      </c>
      <c r="BW62" s="117" t="s">
        <v>113</v>
      </c>
      <c r="BX62" s="117" t="s">
        <v>7</v>
      </c>
      <c r="CL62" s="117" t="s">
        <v>5</v>
      </c>
      <c r="CM62" s="117" t="s">
        <v>83</v>
      </c>
    </row>
    <row r="63" spans="1:91" s="5" customFormat="1" ht="16.5" customHeight="1">
      <c r="A63" s="106" t="s">
        <v>77</v>
      </c>
      <c r="B63" s="107"/>
      <c r="C63" s="108"/>
      <c r="D63" s="109" t="s">
        <v>114</v>
      </c>
      <c r="E63" s="109"/>
      <c r="F63" s="109"/>
      <c r="G63" s="109"/>
      <c r="H63" s="109"/>
      <c r="I63" s="110"/>
      <c r="J63" s="109" t="s">
        <v>115</v>
      </c>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11">
        <f>'SO 03 - Zpevněné parkovac...'!J27</f>
        <v>0</v>
      </c>
      <c r="AH63" s="110"/>
      <c r="AI63" s="110"/>
      <c r="AJ63" s="110"/>
      <c r="AK63" s="110"/>
      <c r="AL63" s="110"/>
      <c r="AM63" s="110"/>
      <c r="AN63" s="111">
        <f>SUM(AG63,AT63)</f>
        <v>0</v>
      </c>
      <c r="AO63" s="110"/>
      <c r="AP63" s="110"/>
      <c r="AQ63" s="112" t="s">
        <v>80</v>
      </c>
      <c r="AR63" s="107"/>
      <c r="AS63" s="113">
        <v>0</v>
      </c>
      <c r="AT63" s="114">
        <f>ROUND(SUM(AV63:AW63),2)</f>
        <v>0</v>
      </c>
      <c r="AU63" s="115">
        <f>'SO 03 - Zpevněné parkovac...'!P81</f>
        <v>0</v>
      </c>
      <c r="AV63" s="114">
        <f>'SO 03 - Zpevněné parkovac...'!J30</f>
        <v>0</v>
      </c>
      <c r="AW63" s="114">
        <f>'SO 03 - Zpevněné parkovac...'!J31</f>
        <v>0</v>
      </c>
      <c r="AX63" s="114">
        <f>'SO 03 - Zpevněné parkovac...'!J32</f>
        <v>0</v>
      </c>
      <c r="AY63" s="114">
        <f>'SO 03 - Zpevněné parkovac...'!J33</f>
        <v>0</v>
      </c>
      <c r="AZ63" s="114">
        <f>'SO 03 - Zpevněné parkovac...'!F30</f>
        <v>0</v>
      </c>
      <c r="BA63" s="114">
        <f>'SO 03 - Zpevněné parkovac...'!F31</f>
        <v>0</v>
      </c>
      <c r="BB63" s="114">
        <f>'SO 03 - Zpevněné parkovac...'!F32</f>
        <v>0</v>
      </c>
      <c r="BC63" s="114">
        <f>'SO 03 - Zpevněné parkovac...'!F33</f>
        <v>0</v>
      </c>
      <c r="BD63" s="116">
        <f>'SO 03 - Zpevněné parkovac...'!F34</f>
        <v>0</v>
      </c>
      <c r="BT63" s="117" t="s">
        <v>81</v>
      </c>
      <c r="BV63" s="117" t="s">
        <v>75</v>
      </c>
      <c r="BW63" s="117" t="s">
        <v>116</v>
      </c>
      <c r="BX63" s="117" t="s">
        <v>7</v>
      </c>
      <c r="CL63" s="117" t="s">
        <v>5</v>
      </c>
      <c r="CM63" s="117" t="s">
        <v>83</v>
      </c>
    </row>
    <row r="64" spans="1:91" s="5" customFormat="1" ht="16.5" customHeight="1">
      <c r="A64" s="106" t="s">
        <v>77</v>
      </c>
      <c r="B64" s="107"/>
      <c r="C64" s="108"/>
      <c r="D64" s="109" t="s">
        <v>117</v>
      </c>
      <c r="E64" s="109"/>
      <c r="F64" s="109"/>
      <c r="G64" s="109"/>
      <c r="H64" s="109"/>
      <c r="I64" s="110"/>
      <c r="J64" s="109" t="s">
        <v>118</v>
      </c>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11">
        <f>'SO 04 - Sadové úpravy'!J27</f>
        <v>0</v>
      </c>
      <c r="AH64" s="110"/>
      <c r="AI64" s="110"/>
      <c r="AJ64" s="110"/>
      <c r="AK64" s="110"/>
      <c r="AL64" s="110"/>
      <c r="AM64" s="110"/>
      <c r="AN64" s="111">
        <f>SUM(AG64,AT64)</f>
        <v>0</v>
      </c>
      <c r="AO64" s="110"/>
      <c r="AP64" s="110"/>
      <c r="AQ64" s="112" t="s">
        <v>80</v>
      </c>
      <c r="AR64" s="107"/>
      <c r="AS64" s="113">
        <v>0</v>
      </c>
      <c r="AT64" s="114">
        <f>ROUND(SUM(AV64:AW64),2)</f>
        <v>0</v>
      </c>
      <c r="AU64" s="115">
        <f>'SO 04 - Sadové úpravy'!P79</f>
        <v>0</v>
      </c>
      <c r="AV64" s="114">
        <f>'SO 04 - Sadové úpravy'!J30</f>
        <v>0</v>
      </c>
      <c r="AW64" s="114">
        <f>'SO 04 - Sadové úpravy'!J31</f>
        <v>0</v>
      </c>
      <c r="AX64" s="114">
        <f>'SO 04 - Sadové úpravy'!J32</f>
        <v>0</v>
      </c>
      <c r="AY64" s="114">
        <f>'SO 04 - Sadové úpravy'!J33</f>
        <v>0</v>
      </c>
      <c r="AZ64" s="114">
        <f>'SO 04 - Sadové úpravy'!F30</f>
        <v>0</v>
      </c>
      <c r="BA64" s="114">
        <f>'SO 04 - Sadové úpravy'!F31</f>
        <v>0</v>
      </c>
      <c r="BB64" s="114">
        <f>'SO 04 - Sadové úpravy'!F32</f>
        <v>0</v>
      </c>
      <c r="BC64" s="114">
        <f>'SO 04 - Sadové úpravy'!F33</f>
        <v>0</v>
      </c>
      <c r="BD64" s="116">
        <f>'SO 04 - Sadové úpravy'!F34</f>
        <v>0</v>
      </c>
      <c r="BT64" s="117" t="s">
        <v>81</v>
      </c>
      <c r="BV64" s="117" t="s">
        <v>75</v>
      </c>
      <c r="BW64" s="117" t="s">
        <v>119</v>
      </c>
      <c r="BX64" s="117" t="s">
        <v>7</v>
      </c>
      <c r="CL64" s="117" t="s">
        <v>5</v>
      </c>
      <c r="CM64" s="117" t="s">
        <v>83</v>
      </c>
    </row>
    <row r="65" spans="1:91" s="5" customFormat="1" ht="31.5" customHeight="1">
      <c r="A65" s="106" t="s">
        <v>77</v>
      </c>
      <c r="B65" s="107"/>
      <c r="C65" s="108"/>
      <c r="D65" s="109" t="s">
        <v>120</v>
      </c>
      <c r="E65" s="109"/>
      <c r="F65" s="109"/>
      <c r="G65" s="109"/>
      <c r="H65" s="109"/>
      <c r="I65" s="110"/>
      <c r="J65" s="109" t="s">
        <v>121</v>
      </c>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11">
        <f>'SO 05 - Vnější části domo...'!J27</f>
        <v>0</v>
      </c>
      <c r="AH65" s="110"/>
      <c r="AI65" s="110"/>
      <c r="AJ65" s="110"/>
      <c r="AK65" s="110"/>
      <c r="AL65" s="110"/>
      <c r="AM65" s="110"/>
      <c r="AN65" s="111">
        <f>SUM(AG65,AT65)</f>
        <v>0</v>
      </c>
      <c r="AO65" s="110"/>
      <c r="AP65" s="110"/>
      <c r="AQ65" s="112" t="s">
        <v>80</v>
      </c>
      <c r="AR65" s="107"/>
      <c r="AS65" s="113">
        <v>0</v>
      </c>
      <c r="AT65" s="114">
        <f>ROUND(SUM(AV65:AW65),2)</f>
        <v>0</v>
      </c>
      <c r="AU65" s="115">
        <f>'SO 05 - Vnější části domo...'!P86</f>
        <v>0</v>
      </c>
      <c r="AV65" s="114">
        <f>'SO 05 - Vnější části domo...'!J30</f>
        <v>0</v>
      </c>
      <c r="AW65" s="114">
        <f>'SO 05 - Vnější části domo...'!J31</f>
        <v>0</v>
      </c>
      <c r="AX65" s="114">
        <f>'SO 05 - Vnější části domo...'!J32</f>
        <v>0</v>
      </c>
      <c r="AY65" s="114">
        <f>'SO 05 - Vnější části domo...'!J33</f>
        <v>0</v>
      </c>
      <c r="AZ65" s="114">
        <f>'SO 05 - Vnější části domo...'!F30</f>
        <v>0</v>
      </c>
      <c r="BA65" s="114">
        <f>'SO 05 - Vnější části domo...'!F31</f>
        <v>0</v>
      </c>
      <c r="BB65" s="114">
        <f>'SO 05 - Vnější části domo...'!F32</f>
        <v>0</v>
      </c>
      <c r="BC65" s="114">
        <f>'SO 05 - Vnější části domo...'!F33</f>
        <v>0</v>
      </c>
      <c r="BD65" s="116">
        <f>'SO 05 - Vnější části domo...'!F34</f>
        <v>0</v>
      </c>
      <c r="BT65" s="117" t="s">
        <v>81</v>
      </c>
      <c r="BV65" s="117" t="s">
        <v>75</v>
      </c>
      <c r="BW65" s="117" t="s">
        <v>122</v>
      </c>
      <c r="BX65" s="117" t="s">
        <v>7</v>
      </c>
      <c r="CL65" s="117" t="s">
        <v>123</v>
      </c>
      <c r="CM65" s="117" t="s">
        <v>83</v>
      </c>
    </row>
    <row r="66" spans="1:91" s="5" customFormat="1" ht="16.5" customHeight="1">
      <c r="A66" s="106" t="s">
        <v>77</v>
      </c>
      <c r="B66" s="107"/>
      <c r="C66" s="108"/>
      <c r="D66" s="109" t="s">
        <v>124</v>
      </c>
      <c r="E66" s="109"/>
      <c r="F66" s="109"/>
      <c r="G66" s="109"/>
      <c r="H66" s="109"/>
      <c r="I66" s="110"/>
      <c r="J66" s="109" t="s">
        <v>125</v>
      </c>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11">
        <f>'SO 06 - Vnější část domov...'!J27</f>
        <v>0</v>
      </c>
      <c r="AH66" s="110"/>
      <c r="AI66" s="110"/>
      <c r="AJ66" s="110"/>
      <c r="AK66" s="110"/>
      <c r="AL66" s="110"/>
      <c r="AM66" s="110"/>
      <c r="AN66" s="111">
        <f>SUM(AG66,AT66)</f>
        <v>0</v>
      </c>
      <c r="AO66" s="110"/>
      <c r="AP66" s="110"/>
      <c r="AQ66" s="112" t="s">
        <v>126</v>
      </c>
      <c r="AR66" s="107"/>
      <c r="AS66" s="113">
        <v>0</v>
      </c>
      <c r="AT66" s="114">
        <f>ROUND(SUM(AV66:AW66),2)</f>
        <v>0</v>
      </c>
      <c r="AU66" s="115">
        <f>'SO 06 - Vnější část domov...'!P86</f>
        <v>0</v>
      </c>
      <c r="AV66" s="114">
        <f>'SO 06 - Vnější část domov...'!J30</f>
        <v>0</v>
      </c>
      <c r="AW66" s="114">
        <f>'SO 06 - Vnější část domov...'!J31</f>
        <v>0</v>
      </c>
      <c r="AX66" s="114">
        <f>'SO 06 - Vnější část domov...'!J32</f>
        <v>0</v>
      </c>
      <c r="AY66" s="114">
        <f>'SO 06 - Vnější část domov...'!J33</f>
        <v>0</v>
      </c>
      <c r="AZ66" s="114">
        <f>'SO 06 - Vnější část domov...'!F30</f>
        <v>0</v>
      </c>
      <c r="BA66" s="114">
        <f>'SO 06 - Vnější část domov...'!F31</f>
        <v>0</v>
      </c>
      <c r="BB66" s="114">
        <f>'SO 06 - Vnější část domov...'!F32</f>
        <v>0</v>
      </c>
      <c r="BC66" s="114">
        <f>'SO 06 - Vnější část domov...'!F33</f>
        <v>0</v>
      </c>
      <c r="BD66" s="116">
        <f>'SO 06 - Vnější část domov...'!F34</f>
        <v>0</v>
      </c>
      <c r="BT66" s="117" t="s">
        <v>81</v>
      </c>
      <c r="BV66" s="117" t="s">
        <v>75</v>
      </c>
      <c r="BW66" s="117" t="s">
        <v>127</v>
      </c>
      <c r="BX66" s="117" t="s">
        <v>7</v>
      </c>
      <c r="CL66" s="117" t="s">
        <v>5</v>
      </c>
      <c r="CM66" s="117" t="s">
        <v>83</v>
      </c>
    </row>
    <row r="67" spans="1:91" s="5" customFormat="1" ht="16.5" customHeight="1">
      <c r="A67" s="106" t="s">
        <v>77</v>
      </c>
      <c r="B67" s="107"/>
      <c r="C67" s="108"/>
      <c r="D67" s="109" t="s">
        <v>128</v>
      </c>
      <c r="E67" s="109"/>
      <c r="F67" s="109"/>
      <c r="G67" s="109"/>
      <c r="H67" s="109"/>
      <c r="I67" s="110"/>
      <c r="J67" s="109" t="s">
        <v>129</v>
      </c>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11">
        <f>'SO 07a - Splašková kanali...'!J27</f>
        <v>0</v>
      </c>
      <c r="AH67" s="110"/>
      <c r="AI67" s="110"/>
      <c r="AJ67" s="110"/>
      <c r="AK67" s="110"/>
      <c r="AL67" s="110"/>
      <c r="AM67" s="110"/>
      <c r="AN67" s="111">
        <f>SUM(AG67,AT67)</f>
        <v>0</v>
      </c>
      <c r="AO67" s="110"/>
      <c r="AP67" s="110"/>
      <c r="AQ67" s="112" t="s">
        <v>80</v>
      </c>
      <c r="AR67" s="107"/>
      <c r="AS67" s="113">
        <v>0</v>
      </c>
      <c r="AT67" s="114">
        <f>ROUND(SUM(AV67:AW67),2)</f>
        <v>0</v>
      </c>
      <c r="AU67" s="115">
        <f>'SO 07a - Splašková kanali...'!P85</f>
        <v>0</v>
      </c>
      <c r="AV67" s="114">
        <f>'SO 07a - Splašková kanali...'!J30</f>
        <v>0</v>
      </c>
      <c r="AW67" s="114">
        <f>'SO 07a - Splašková kanali...'!J31</f>
        <v>0</v>
      </c>
      <c r="AX67" s="114">
        <f>'SO 07a - Splašková kanali...'!J32</f>
        <v>0</v>
      </c>
      <c r="AY67" s="114">
        <f>'SO 07a - Splašková kanali...'!J33</f>
        <v>0</v>
      </c>
      <c r="AZ67" s="114">
        <f>'SO 07a - Splašková kanali...'!F30</f>
        <v>0</v>
      </c>
      <c r="BA67" s="114">
        <f>'SO 07a - Splašková kanali...'!F31</f>
        <v>0</v>
      </c>
      <c r="BB67" s="114">
        <f>'SO 07a - Splašková kanali...'!F32</f>
        <v>0</v>
      </c>
      <c r="BC67" s="114">
        <f>'SO 07a - Splašková kanali...'!F33</f>
        <v>0</v>
      </c>
      <c r="BD67" s="116">
        <f>'SO 07a - Splašková kanali...'!F34</f>
        <v>0</v>
      </c>
      <c r="BT67" s="117" t="s">
        <v>81</v>
      </c>
      <c r="BV67" s="117" t="s">
        <v>75</v>
      </c>
      <c r="BW67" s="117" t="s">
        <v>130</v>
      </c>
      <c r="BX67" s="117" t="s">
        <v>7</v>
      </c>
      <c r="CL67" s="117" t="s">
        <v>123</v>
      </c>
      <c r="CM67" s="117" t="s">
        <v>83</v>
      </c>
    </row>
    <row r="68" spans="1:91" s="5" customFormat="1" ht="31.5" customHeight="1">
      <c r="A68" s="106" t="s">
        <v>77</v>
      </c>
      <c r="B68" s="107"/>
      <c r="C68" s="108"/>
      <c r="D68" s="109" t="s">
        <v>131</v>
      </c>
      <c r="E68" s="109"/>
      <c r="F68" s="109"/>
      <c r="G68" s="109"/>
      <c r="H68" s="109"/>
      <c r="I68" s="110"/>
      <c r="J68" s="109" t="s">
        <v>132</v>
      </c>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11">
        <f>'SO 07b - Vnější části dom...'!J27</f>
        <v>0</v>
      </c>
      <c r="AH68" s="110"/>
      <c r="AI68" s="110"/>
      <c r="AJ68" s="110"/>
      <c r="AK68" s="110"/>
      <c r="AL68" s="110"/>
      <c r="AM68" s="110"/>
      <c r="AN68" s="111">
        <f>SUM(AG68,AT68)</f>
        <v>0</v>
      </c>
      <c r="AO68" s="110"/>
      <c r="AP68" s="110"/>
      <c r="AQ68" s="112" t="s">
        <v>80</v>
      </c>
      <c r="AR68" s="107"/>
      <c r="AS68" s="113">
        <v>0</v>
      </c>
      <c r="AT68" s="114">
        <f>ROUND(SUM(AV68:AW68),2)</f>
        <v>0</v>
      </c>
      <c r="AU68" s="115">
        <f>'SO 07b - Vnější části dom...'!P83</f>
        <v>0</v>
      </c>
      <c r="AV68" s="114">
        <f>'SO 07b - Vnější části dom...'!J30</f>
        <v>0</v>
      </c>
      <c r="AW68" s="114">
        <f>'SO 07b - Vnější části dom...'!J31</f>
        <v>0</v>
      </c>
      <c r="AX68" s="114">
        <f>'SO 07b - Vnější části dom...'!J32</f>
        <v>0</v>
      </c>
      <c r="AY68" s="114">
        <f>'SO 07b - Vnější části dom...'!J33</f>
        <v>0</v>
      </c>
      <c r="AZ68" s="114">
        <f>'SO 07b - Vnější části dom...'!F30</f>
        <v>0</v>
      </c>
      <c r="BA68" s="114">
        <f>'SO 07b - Vnější části dom...'!F31</f>
        <v>0</v>
      </c>
      <c r="BB68" s="114">
        <f>'SO 07b - Vnější části dom...'!F32</f>
        <v>0</v>
      </c>
      <c r="BC68" s="114">
        <f>'SO 07b - Vnější části dom...'!F33</f>
        <v>0</v>
      </c>
      <c r="BD68" s="116">
        <f>'SO 07b - Vnější části dom...'!F34</f>
        <v>0</v>
      </c>
      <c r="BT68" s="117" t="s">
        <v>81</v>
      </c>
      <c r="BV68" s="117" t="s">
        <v>75</v>
      </c>
      <c r="BW68" s="117" t="s">
        <v>133</v>
      </c>
      <c r="BX68" s="117" t="s">
        <v>7</v>
      </c>
      <c r="CL68" s="117" t="s">
        <v>5</v>
      </c>
      <c r="CM68" s="117" t="s">
        <v>83</v>
      </c>
    </row>
    <row r="69" spans="1:91" s="5" customFormat="1" ht="16.5" customHeight="1">
      <c r="A69" s="106" t="s">
        <v>77</v>
      </c>
      <c r="B69" s="107"/>
      <c r="C69" s="108"/>
      <c r="D69" s="109" t="s">
        <v>134</v>
      </c>
      <c r="E69" s="109"/>
      <c r="F69" s="109"/>
      <c r="G69" s="109"/>
      <c r="H69" s="109"/>
      <c r="I69" s="110"/>
      <c r="J69" s="109" t="s">
        <v>135</v>
      </c>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11">
        <f>'SO 08 - Plynovodní přípojka'!J27</f>
        <v>0</v>
      </c>
      <c r="AH69" s="110"/>
      <c r="AI69" s="110"/>
      <c r="AJ69" s="110"/>
      <c r="AK69" s="110"/>
      <c r="AL69" s="110"/>
      <c r="AM69" s="110"/>
      <c r="AN69" s="111">
        <f>SUM(AG69,AT69)</f>
        <v>0</v>
      </c>
      <c r="AO69" s="110"/>
      <c r="AP69" s="110"/>
      <c r="AQ69" s="112" t="s">
        <v>80</v>
      </c>
      <c r="AR69" s="107"/>
      <c r="AS69" s="113">
        <v>0</v>
      </c>
      <c r="AT69" s="114">
        <f>ROUND(SUM(AV69:AW69),2)</f>
        <v>0</v>
      </c>
      <c r="AU69" s="115">
        <f>'SO 08 - Plynovodní přípojka'!P82</f>
        <v>0</v>
      </c>
      <c r="AV69" s="114">
        <f>'SO 08 - Plynovodní přípojka'!J30</f>
        <v>0</v>
      </c>
      <c r="AW69" s="114">
        <f>'SO 08 - Plynovodní přípojka'!J31</f>
        <v>0</v>
      </c>
      <c r="AX69" s="114">
        <f>'SO 08 - Plynovodní přípojka'!J32</f>
        <v>0</v>
      </c>
      <c r="AY69" s="114">
        <f>'SO 08 - Plynovodní přípojka'!J33</f>
        <v>0</v>
      </c>
      <c r="AZ69" s="114">
        <f>'SO 08 - Plynovodní přípojka'!F30</f>
        <v>0</v>
      </c>
      <c r="BA69" s="114">
        <f>'SO 08 - Plynovodní přípojka'!F31</f>
        <v>0</v>
      </c>
      <c r="BB69" s="114">
        <f>'SO 08 - Plynovodní přípojka'!F32</f>
        <v>0</v>
      </c>
      <c r="BC69" s="114">
        <f>'SO 08 - Plynovodní přípojka'!F33</f>
        <v>0</v>
      </c>
      <c r="BD69" s="116">
        <f>'SO 08 - Plynovodní přípojka'!F34</f>
        <v>0</v>
      </c>
      <c r="BT69" s="117" t="s">
        <v>81</v>
      </c>
      <c r="BV69" s="117" t="s">
        <v>75</v>
      </c>
      <c r="BW69" s="117" t="s">
        <v>136</v>
      </c>
      <c r="BX69" s="117" t="s">
        <v>7</v>
      </c>
      <c r="CL69" s="117" t="s">
        <v>5</v>
      </c>
      <c r="CM69" s="117" t="s">
        <v>83</v>
      </c>
    </row>
    <row r="70" spans="1:91" s="5" customFormat="1" ht="16.5" customHeight="1">
      <c r="A70" s="106" t="s">
        <v>77</v>
      </c>
      <c r="B70" s="107"/>
      <c r="C70" s="108"/>
      <c r="D70" s="109" t="s">
        <v>137</v>
      </c>
      <c r="E70" s="109"/>
      <c r="F70" s="109"/>
      <c r="G70" s="109"/>
      <c r="H70" s="109"/>
      <c r="I70" s="110"/>
      <c r="J70" s="109" t="s">
        <v>138</v>
      </c>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11">
        <f>'VON - Vedlejší a ostatní ...'!J27</f>
        <v>0</v>
      </c>
      <c r="AH70" s="110"/>
      <c r="AI70" s="110"/>
      <c r="AJ70" s="110"/>
      <c r="AK70" s="110"/>
      <c r="AL70" s="110"/>
      <c r="AM70" s="110"/>
      <c r="AN70" s="111">
        <f>SUM(AG70,AT70)</f>
        <v>0</v>
      </c>
      <c r="AO70" s="110"/>
      <c r="AP70" s="110"/>
      <c r="AQ70" s="112" t="s">
        <v>137</v>
      </c>
      <c r="AR70" s="107"/>
      <c r="AS70" s="118">
        <v>0</v>
      </c>
      <c r="AT70" s="119">
        <f>ROUND(SUM(AV70:AW70),2)</f>
        <v>0</v>
      </c>
      <c r="AU70" s="120">
        <f>'VON - Vedlejší a ostatní ...'!P79</f>
        <v>0</v>
      </c>
      <c r="AV70" s="119">
        <f>'VON - Vedlejší a ostatní ...'!J30</f>
        <v>0</v>
      </c>
      <c r="AW70" s="119">
        <f>'VON - Vedlejší a ostatní ...'!J31</f>
        <v>0</v>
      </c>
      <c r="AX70" s="119">
        <f>'VON - Vedlejší a ostatní ...'!J32</f>
        <v>0</v>
      </c>
      <c r="AY70" s="119">
        <f>'VON - Vedlejší a ostatní ...'!J33</f>
        <v>0</v>
      </c>
      <c r="AZ70" s="119">
        <f>'VON - Vedlejší a ostatní ...'!F30</f>
        <v>0</v>
      </c>
      <c r="BA70" s="119">
        <f>'VON - Vedlejší a ostatní ...'!F31</f>
        <v>0</v>
      </c>
      <c r="BB70" s="119">
        <f>'VON - Vedlejší a ostatní ...'!F32</f>
        <v>0</v>
      </c>
      <c r="BC70" s="119">
        <f>'VON - Vedlejší a ostatní ...'!F33</f>
        <v>0</v>
      </c>
      <c r="BD70" s="121">
        <f>'VON - Vedlejší a ostatní ...'!F34</f>
        <v>0</v>
      </c>
      <c r="BT70" s="117" t="s">
        <v>81</v>
      </c>
      <c r="BV70" s="117" t="s">
        <v>75</v>
      </c>
      <c r="BW70" s="117" t="s">
        <v>139</v>
      </c>
      <c r="BX70" s="117" t="s">
        <v>7</v>
      </c>
      <c r="CL70" s="117" t="s">
        <v>5</v>
      </c>
      <c r="CM70" s="117" t="s">
        <v>83</v>
      </c>
    </row>
    <row r="71" spans="2:44" s="1" customFormat="1" ht="30" customHeight="1">
      <c r="B71" s="46"/>
      <c r="AR71" s="46"/>
    </row>
    <row r="72" spans="2:44" s="1" customFormat="1" ht="6.95" customHeight="1">
      <c r="B72" s="67"/>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46"/>
    </row>
  </sheetData>
  <mergeCells count="113">
    <mergeCell ref="BE5:BE32"/>
    <mergeCell ref="W30:AE30"/>
    <mergeCell ref="X32:AB32"/>
    <mergeCell ref="AK32:AO32"/>
    <mergeCell ref="AR2:BE2"/>
    <mergeCell ref="K5:AO5"/>
    <mergeCell ref="W28:AE28"/>
    <mergeCell ref="AK28:AO28"/>
    <mergeCell ref="AN70:AP70"/>
    <mergeCell ref="AN69:AP69"/>
    <mergeCell ref="L29:O29"/>
    <mergeCell ref="L28:O28"/>
    <mergeCell ref="E14:AJ14"/>
    <mergeCell ref="E20:AN20"/>
    <mergeCell ref="AK23:AO23"/>
    <mergeCell ref="L25:O25"/>
    <mergeCell ref="W25:AE25"/>
    <mergeCell ref="AK25:AO25"/>
    <mergeCell ref="L26:O26"/>
    <mergeCell ref="W26:AE26"/>
    <mergeCell ref="AK26:AO26"/>
    <mergeCell ref="L27:O27"/>
    <mergeCell ref="W27:AE27"/>
    <mergeCell ref="AK27:AO27"/>
    <mergeCell ref="L30:O30"/>
    <mergeCell ref="AK30:AO30"/>
    <mergeCell ref="K6:AO6"/>
    <mergeCell ref="J52:AF52"/>
    <mergeCell ref="W29:AE29"/>
    <mergeCell ref="AK29:AO29"/>
    <mergeCell ref="D67:H67"/>
    <mergeCell ref="D58:H58"/>
    <mergeCell ref="D57:H57"/>
    <mergeCell ref="D59:H59"/>
    <mergeCell ref="D60:H60"/>
    <mergeCell ref="D61:H61"/>
    <mergeCell ref="D62:H62"/>
    <mergeCell ref="D63:H63"/>
    <mergeCell ref="D64:H64"/>
    <mergeCell ref="D65:H65"/>
    <mergeCell ref="D66:H66"/>
    <mergeCell ref="D68:H68"/>
    <mergeCell ref="D69:H69"/>
    <mergeCell ref="D70:H70"/>
    <mergeCell ref="AM46:AP46"/>
    <mergeCell ref="AS46:AT48"/>
    <mergeCell ref="AN49:AP49"/>
    <mergeCell ref="J65:AF65"/>
    <mergeCell ref="J64:AF64"/>
    <mergeCell ref="J66:AF66"/>
    <mergeCell ref="J67:AF67"/>
    <mergeCell ref="J68:AF68"/>
    <mergeCell ref="J69:AF69"/>
    <mergeCell ref="J70:AF70"/>
    <mergeCell ref="AG64:AM64"/>
    <mergeCell ref="AG63:AM63"/>
    <mergeCell ref="AG65:AM65"/>
    <mergeCell ref="AG66:AM66"/>
    <mergeCell ref="AG67:AM67"/>
    <mergeCell ref="AG68:AM68"/>
    <mergeCell ref="AG69:AM69"/>
    <mergeCell ref="AG70:AM70"/>
    <mergeCell ref="AN53:AP53"/>
    <mergeCell ref="AN52:AP52"/>
    <mergeCell ref="AG52:AM52"/>
    <mergeCell ref="AG53:AM53"/>
    <mergeCell ref="AG54:AM54"/>
    <mergeCell ref="AG55:AM55"/>
    <mergeCell ref="AG56:AM56"/>
    <mergeCell ref="AG57:AM57"/>
    <mergeCell ref="AG58:AM58"/>
    <mergeCell ref="AG59:AM59"/>
    <mergeCell ref="AG60:AM60"/>
    <mergeCell ref="AG61:AM61"/>
    <mergeCell ref="AG62:AM62"/>
    <mergeCell ref="L42:AO42"/>
    <mergeCell ref="AM44:AN44"/>
    <mergeCell ref="I49:AF49"/>
    <mergeCell ref="AG49:AM49"/>
    <mergeCell ref="J53:AF53"/>
    <mergeCell ref="J54:AF54"/>
    <mergeCell ref="J55:AF55"/>
    <mergeCell ref="J56:AF56"/>
    <mergeCell ref="J57:AF57"/>
    <mergeCell ref="J58:AF58"/>
    <mergeCell ref="J59:AF59"/>
    <mergeCell ref="J60:AF60"/>
    <mergeCell ref="J61:AF61"/>
    <mergeCell ref="J62:AF62"/>
    <mergeCell ref="J63:AF63"/>
    <mergeCell ref="AG51:AM51"/>
    <mergeCell ref="C49:G49"/>
    <mergeCell ref="D52:H52"/>
    <mergeCell ref="D53:H53"/>
    <mergeCell ref="D54:H54"/>
    <mergeCell ref="D55:H55"/>
    <mergeCell ref="D56:H56"/>
    <mergeCell ref="AN54:AP54"/>
    <mergeCell ref="AN59:AP59"/>
    <mergeCell ref="AN57:AP57"/>
    <mergeCell ref="AN55:AP55"/>
    <mergeCell ref="AN56:AP56"/>
    <mergeCell ref="AN58:AP58"/>
    <mergeCell ref="AN60:AP60"/>
    <mergeCell ref="AN61:AP61"/>
    <mergeCell ref="AN62:AP62"/>
    <mergeCell ref="AN63:AP63"/>
    <mergeCell ref="AN64:AP64"/>
    <mergeCell ref="AN65:AP65"/>
    <mergeCell ref="AN66:AP66"/>
    <mergeCell ref="AN67:AP67"/>
    <mergeCell ref="AN68:AP68"/>
    <mergeCell ref="AN51:AP51"/>
  </mergeCells>
  <hyperlinks>
    <hyperlink ref="K1:S1" location="C2" display="1) Rekapitulace stavby"/>
    <hyperlink ref="W1:AI1" location="C51" display="2) Rekapitulace objektů stavby a soupisů prací"/>
    <hyperlink ref="A52" location="'SO 01 - Hlavní objekt'!C2" display="/"/>
    <hyperlink ref="A53" location="'SO 01.1 - Bourání stáv.ob...'!C2" display="/"/>
    <hyperlink ref="A54" location="'SO 01_D.1.4.1 - Zdravotec...'!C2" display="/"/>
    <hyperlink ref="A55" location="'SO 01_D.1.4.1a - Zdravote...'!C2" display="/"/>
    <hyperlink ref="A56" location="'SO 01_D.1.4.2a - Vytápění'!C2" display="/"/>
    <hyperlink ref="A57" location="'SO 01_D.1.4.2b - Vzduchot...'!C2" display="/"/>
    <hyperlink ref="A58" location="'SO 01_D.1.4.3 - Silnoprou...'!C2" display="/"/>
    <hyperlink ref="A59" location="'SO 01_D.1.4.4 - Ochrana p...'!C2" display="/"/>
    <hyperlink ref="A60" location="'SO 01_D.1.4.5 - Hlavní do...'!C2" display="/"/>
    <hyperlink ref="A61" location="'SO 01_D.1.4.6 - Slaboprou...'!C2" display="/"/>
    <hyperlink ref="A62" location="'SO 02 - Oplocení'!C2" display="/"/>
    <hyperlink ref="A63" location="'SO 03 - Zpevněné parkovac...'!C2" display="/"/>
    <hyperlink ref="A64" location="'SO 04 - Sadové úpravy'!C2" display="/"/>
    <hyperlink ref="A65" location="'SO 05 - Vnější části domo...'!C2" display="/"/>
    <hyperlink ref="A66" location="'SO 06 - Vnější část domov...'!C2" display="/"/>
    <hyperlink ref="A67" location="'SO 07a - Splašková kanali...'!C2" display="/"/>
    <hyperlink ref="A68" location="'SO 07b - Vnější části dom...'!C2" display="/"/>
    <hyperlink ref="A69" location="'SO 08 - Plynovodní přípojka'!C2" display="/"/>
    <hyperlink ref="A70" location="'VON - Vedlejší a ostatní ...'!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BR14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9" max="19" width="8.16015625" style="0" customWidth="1"/>
    <col min="20" max="20" width="29.66015625" style="0" customWidth="1"/>
    <col min="21" max="21" width="16.33203125" style="0"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3"/>
      <c r="C1" s="123"/>
      <c r="D1" s="124" t="s">
        <v>1</v>
      </c>
      <c r="E1" s="123"/>
      <c r="F1" s="125" t="s">
        <v>140</v>
      </c>
      <c r="G1" s="125" t="s">
        <v>141</v>
      </c>
      <c r="H1" s="125"/>
      <c r="I1" s="126"/>
      <c r="J1" s="125" t="s">
        <v>142</v>
      </c>
      <c r="K1" s="124" t="s">
        <v>143</v>
      </c>
      <c r="L1" s="125" t="s">
        <v>144</v>
      </c>
      <c r="M1" s="125"/>
      <c r="N1" s="125"/>
      <c r="O1" s="125"/>
      <c r="P1" s="125"/>
      <c r="Q1" s="125"/>
      <c r="R1" s="125"/>
      <c r="S1" s="125"/>
      <c r="T1" s="125"/>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4" t="s">
        <v>107</v>
      </c>
    </row>
    <row r="3" spans="2:46" ht="6.95" customHeight="1">
      <c r="B3" s="25"/>
      <c r="C3" s="26"/>
      <c r="D3" s="26"/>
      <c r="E3" s="26"/>
      <c r="F3" s="26"/>
      <c r="G3" s="26"/>
      <c r="H3" s="26"/>
      <c r="I3" s="128"/>
      <c r="J3" s="26"/>
      <c r="K3" s="27"/>
      <c r="AT3" s="24" t="s">
        <v>83</v>
      </c>
    </row>
    <row r="4" spans="2:46" ht="36.95" customHeight="1">
      <c r="B4" s="28"/>
      <c r="C4" s="29"/>
      <c r="D4" s="30" t="s">
        <v>153</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TRANSFORMACE DOMOV HÁJ II VÝSTAVBA LEDEČ NAD SÁZAVOU DOZP</v>
      </c>
      <c r="F7" s="40"/>
      <c r="G7" s="40"/>
      <c r="H7" s="40"/>
      <c r="I7" s="129"/>
      <c r="J7" s="29"/>
      <c r="K7" s="31"/>
    </row>
    <row r="8" spans="2:11" s="1" customFormat="1" ht="13.5">
      <c r="B8" s="46"/>
      <c r="C8" s="47"/>
      <c r="D8" s="40" t="s">
        <v>166</v>
      </c>
      <c r="E8" s="47"/>
      <c r="F8" s="47"/>
      <c r="G8" s="47"/>
      <c r="H8" s="47"/>
      <c r="I8" s="131"/>
      <c r="J8" s="47"/>
      <c r="K8" s="51"/>
    </row>
    <row r="9" spans="2:11" s="1" customFormat="1" ht="36.95" customHeight="1">
      <c r="B9" s="46"/>
      <c r="C9" s="47"/>
      <c r="D9" s="47"/>
      <c r="E9" s="132" t="s">
        <v>3168</v>
      </c>
      <c r="F9" s="47"/>
      <c r="G9" s="47"/>
      <c r="H9" s="47"/>
      <c r="I9" s="131"/>
      <c r="J9" s="47"/>
      <c r="K9" s="51"/>
    </row>
    <row r="10" spans="2:11" s="1" customFormat="1" ht="13.5">
      <c r="B10" s="46"/>
      <c r="C10" s="47"/>
      <c r="D10" s="47"/>
      <c r="E10" s="47"/>
      <c r="F10" s="47"/>
      <c r="G10" s="47"/>
      <c r="H10" s="47"/>
      <c r="I10" s="131"/>
      <c r="J10" s="47"/>
      <c r="K10" s="51"/>
    </row>
    <row r="11" spans="2:11" s="1" customFormat="1" ht="14.4" customHeight="1">
      <c r="B11" s="46"/>
      <c r="C11" s="47"/>
      <c r="D11" s="40" t="s">
        <v>21</v>
      </c>
      <c r="E11" s="47"/>
      <c r="F11" s="35" t="s">
        <v>22</v>
      </c>
      <c r="G11" s="47"/>
      <c r="H11" s="47"/>
      <c r="I11" s="133" t="s">
        <v>23</v>
      </c>
      <c r="J11" s="35" t="s">
        <v>5</v>
      </c>
      <c r="K11" s="51"/>
    </row>
    <row r="12" spans="2:11" s="1" customFormat="1" ht="14.4" customHeight="1">
      <c r="B12" s="46"/>
      <c r="C12" s="47"/>
      <c r="D12" s="40" t="s">
        <v>24</v>
      </c>
      <c r="E12" s="47"/>
      <c r="F12" s="35" t="s">
        <v>25</v>
      </c>
      <c r="G12" s="47"/>
      <c r="H12" s="47"/>
      <c r="I12" s="133" t="s">
        <v>26</v>
      </c>
      <c r="J12" s="134" t="str">
        <f>'Rekapitulace stavby'!AN8</f>
        <v>22. 3. 2019</v>
      </c>
      <c r="K12" s="51"/>
    </row>
    <row r="13" spans="2:11" s="1" customFormat="1" ht="10.8" customHeight="1">
      <c r="B13" s="46"/>
      <c r="C13" s="47"/>
      <c r="D13" s="47"/>
      <c r="E13" s="47"/>
      <c r="F13" s="47"/>
      <c r="G13" s="47"/>
      <c r="H13" s="47"/>
      <c r="I13" s="131"/>
      <c r="J13" s="47"/>
      <c r="K13" s="51"/>
    </row>
    <row r="14" spans="2:11" s="1" customFormat="1" ht="14.4" customHeight="1">
      <c r="B14" s="46"/>
      <c r="C14" s="47"/>
      <c r="D14" s="40" t="s">
        <v>28</v>
      </c>
      <c r="E14" s="47"/>
      <c r="F14" s="47"/>
      <c r="G14" s="47"/>
      <c r="H14" s="47"/>
      <c r="I14" s="133" t="s">
        <v>29</v>
      </c>
      <c r="J14" s="35" t="s">
        <v>5</v>
      </c>
      <c r="K14" s="51"/>
    </row>
    <row r="15" spans="2:11" s="1" customFormat="1" ht="18" customHeight="1">
      <c r="B15" s="46"/>
      <c r="C15" s="47"/>
      <c r="D15" s="47"/>
      <c r="E15" s="35" t="s">
        <v>30</v>
      </c>
      <c r="F15" s="47"/>
      <c r="G15" s="47"/>
      <c r="H15" s="47"/>
      <c r="I15" s="133" t="s">
        <v>31</v>
      </c>
      <c r="J15" s="35" t="s">
        <v>5</v>
      </c>
      <c r="K15" s="51"/>
    </row>
    <row r="16" spans="2:11" s="1" customFormat="1" ht="6.95" customHeight="1">
      <c r="B16" s="46"/>
      <c r="C16" s="47"/>
      <c r="D16" s="47"/>
      <c r="E16" s="47"/>
      <c r="F16" s="47"/>
      <c r="G16" s="47"/>
      <c r="H16" s="47"/>
      <c r="I16" s="131"/>
      <c r="J16" s="47"/>
      <c r="K16" s="51"/>
    </row>
    <row r="17" spans="2:11" s="1" customFormat="1" ht="14.4" customHeight="1">
      <c r="B17" s="46"/>
      <c r="C17" s="47"/>
      <c r="D17" s="40" t="s">
        <v>32</v>
      </c>
      <c r="E17" s="47"/>
      <c r="F17" s="47"/>
      <c r="G17" s="47"/>
      <c r="H17" s="47"/>
      <c r="I17" s="133" t="s">
        <v>29</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33" t="s">
        <v>31</v>
      </c>
      <c r="J18" s="35" t="str">
        <f>IF('Rekapitulace stavby'!AN14="Vyplň údaj","",IF('Rekapitulace stavby'!AN14="","",'Rekapitulace stavby'!AN14))</f>
        <v/>
      </c>
      <c r="K18" s="51"/>
    </row>
    <row r="19" spans="2:11" s="1" customFormat="1" ht="6.95" customHeight="1">
      <c r="B19" s="46"/>
      <c r="C19" s="47"/>
      <c r="D19" s="47"/>
      <c r="E19" s="47"/>
      <c r="F19" s="47"/>
      <c r="G19" s="47"/>
      <c r="H19" s="47"/>
      <c r="I19" s="131"/>
      <c r="J19" s="47"/>
      <c r="K19" s="51"/>
    </row>
    <row r="20" spans="2:11" s="1" customFormat="1" ht="14.4" customHeight="1">
      <c r="B20" s="46"/>
      <c r="C20" s="47"/>
      <c r="D20" s="40" t="s">
        <v>34</v>
      </c>
      <c r="E20" s="47"/>
      <c r="F20" s="47"/>
      <c r="G20" s="47"/>
      <c r="H20" s="47"/>
      <c r="I20" s="133" t="s">
        <v>29</v>
      </c>
      <c r="J20" s="35" t="s">
        <v>5</v>
      </c>
      <c r="K20" s="51"/>
    </row>
    <row r="21" spans="2:11" s="1" customFormat="1" ht="18" customHeight="1">
      <c r="B21" s="46"/>
      <c r="C21" s="47"/>
      <c r="D21" s="47"/>
      <c r="E21" s="35" t="s">
        <v>35</v>
      </c>
      <c r="F21" s="47"/>
      <c r="G21" s="47"/>
      <c r="H21" s="47"/>
      <c r="I21" s="133" t="s">
        <v>31</v>
      </c>
      <c r="J21" s="35" t="s">
        <v>5</v>
      </c>
      <c r="K21" s="51"/>
    </row>
    <row r="22" spans="2:11" s="1" customFormat="1" ht="6.95" customHeight="1">
      <c r="B22" s="46"/>
      <c r="C22" s="47"/>
      <c r="D22" s="47"/>
      <c r="E22" s="47"/>
      <c r="F22" s="47"/>
      <c r="G22" s="47"/>
      <c r="H22" s="47"/>
      <c r="I22" s="131"/>
      <c r="J22" s="47"/>
      <c r="K22" s="51"/>
    </row>
    <row r="23" spans="2:11" s="1" customFormat="1" ht="14.4" customHeight="1">
      <c r="B23" s="46"/>
      <c r="C23" s="47"/>
      <c r="D23" s="40" t="s">
        <v>37</v>
      </c>
      <c r="E23" s="47"/>
      <c r="F23" s="47"/>
      <c r="G23" s="47"/>
      <c r="H23" s="47"/>
      <c r="I23" s="131"/>
      <c r="J23" s="47"/>
      <c r="K23" s="51"/>
    </row>
    <row r="24" spans="2:11" s="6" customFormat="1" ht="57" customHeight="1">
      <c r="B24" s="135"/>
      <c r="C24" s="136"/>
      <c r="D24" s="136"/>
      <c r="E24" s="44" t="s">
        <v>2058</v>
      </c>
      <c r="F24" s="44"/>
      <c r="G24" s="44"/>
      <c r="H24" s="44"/>
      <c r="I24" s="137"/>
      <c r="J24" s="136"/>
      <c r="K24" s="138"/>
    </row>
    <row r="25" spans="2:11" s="1" customFormat="1" ht="6.95" customHeight="1">
      <c r="B25" s="46"/>
      <c r="C25" s="47"/>
      <c r="D25" s="47"/>
      <c r="E25" s="47"/>
      <c r="F25" s="47"/>
      <c r="G25" s="47"/>
      <c r="H25" s="47"/>
      <c r="I25" s="131"/>
      <c r="J25" s="47"/>
      <c r="K25" s="51"/>
    </row>
    <row r="26" spans="2:11" s="1" customFormat="1" ht="6.95" customHeight="1">
      <c r="B26" s="46"/>
      <c r="C26" s="47"/>
      <c r="D26" s="82"/>
      <c r="E26" s="82"/>
      <c r="F26" s="82"/>
      <c r="G26" s="82"/>
      <c r="H26" s="82"/>
      <c r="I26" s="139"/>
      <c r="J26" s="82"/>
      <c r="K26" s="140"/>
    </row>
    <row r="27" spans="2:11" s="1" customFormat="1" ht="25.4" customHeight="1">
      <c r="B27" s="46"/>
      <c r="C27" s="47"/>
      <c r="D27" s="141" t="s">
        <v>39</v>
      </c>
      <c r="E27" s="47"/>
      <c r="F27" s="47"/>
      <c r="G27" s="47"/>
      <c r="H27" s="47"/>
      <c r="I27" s="131"/>
      <c r="J27" s="142">
        <f>ROUND(J84,2)</f>
        <v>0</v>
      </c>
      <c r="K27" s="51"/>
    </row>
    <row r="28" spans="2:11" s="1" customFormat="1" ht="6.95" customHeight="1">
      <c r="B28" s="46"/>
      <c r="C28" s="47"/>
      <c r="D28" s="82"/>
      <c r="E28" s="82"/>
      <c r="F28" s="82"/>
      <c r="G28" s="82"/>
      <c r="H28" s="82"/>
      <c r="I28" s="139"/>
      <c r="J28" s="82"/>
      <c r="K28" s="140"/>
    </row>
    <row r="29" spans="2:11" s="1" customFormat="1" ht="14.4" customHeight="1">
      <c r="B29" s="46"/>
      <c r="C29" s="47"/>
      <c r="D29" s="47"/>
      <c r="E29" s="47"/>
      <c r="F29" s="52" t="s">
        <v>41</v>
      </c>
      <c r="G29" s="47"/>
      <c r="H29" s="47"/>
      <c r="I29" s="143" t="s">
        <v>40</v>
      </c>
      <c r="J29" s="52" t="s">
        <v>42</v>
      </c>
      <c r="K29" s="51"/>
    </row>
    <row r="30" spans="2:11" s="1" customFormat="1" ht="14.4" customHeight="1">
      <c r="B30" s="46"/>
      <c r="C30" s="47"/>
      <c r="D30" s="55" t="s">
        <v>43</v>
      </c>
      <c r="E30" s="55" t="s">
        <v>44</v>
      </c>
      <c r="F30" s="144">
        <f>ROUND(SUM(BE84:BE144),2)</f>
        <v>0</v>
      </c>
      <c r="G30" s="47"/>
      <c r="H30" s="47"/>
      <c r="I30" s="145">
        <v>0.21</v>
      </c>
      <c r="J30" s="144">
        <f>ROUND(ROUND((SUM(BE84:BE144)),2)*I30,2)</f>
        <v>0</v>
      </c>
      <c r="K30" s="51"/>
    </row>
    <row r="31" spans="2:11" s="1" customFormat="1" ht="14.4" customHeight="1">
      <c r="B31" s="46"/>
      <c r="C31" s="47"/>
      <c r="D31" s="47"/>
      <c r="E31" s="55" t="s">
        <v>45</v>
      </c>
      <c r="F31" s="144">
        <f>ROUND(SUM(BF84:BF144),2)</f>
        <v>0</v>
      </c>
      <c r="G31" s="47"/>
      <c r="H31" s="47"/>
      <c r="I31" s="145">
        <v>0.15</v>
      </c>
      <c r="J31" s="144">
        <f>ROUND(ROUND((SUM(BF84:BF144)),2)*I31,2)</f>
        <v>0</v>
      </c>
      <c r="K31" s="51"/>
    </row>
    <row r="32" spans="2:11" s="1" customFormat="1" ht="14.4" customHeight="1" hidden="1">
      <c r="B32" s="46"/>
      <c r="C32" s="47"/>
      <c r="D32" s="47"/>
      <c r="E32" s="55" t="s">
        <v>46</v>
      </c>
      <c r="F32" s="144">
        <f>ROUND(SUM(BG84:BG144),2)</f>
        <v>0</v>
      </c>
      <c r="G32" s="47"/>
      <c r="H32" s="47"/>
      <c r="I32" s="145">
        <v>0.21</v>
      </c>
      <c r="J32" s="144">
        <v>0</v>
      </c>
      <c r="K32" s="51"/>
    </row>
    <row r="33" spans="2:11" s="1" customFormat="1" ht="14.4" customHeight="1" hidden="1">
      <c r="B33" s="46"/>
      <c r="C33" s="47"/>
      <c r="D33" s="47"/>
      <c r="E33" s="55" t="s">
        <v>47</v>
      </c>
      <c r="F33" s="144">
        <f>ROUND(SUM(BH84:BH144),2)</f>
        <v>0</v>
      </c>
      <c r="G33" s="47"/>
      <c r="H33" s="47"/>
      <c r="I33" s="145">
        <v>0.15</v>
      </c>
      <c r="J33" s="144">
        <v>0</v>
      </c>
      <c r="K33" s="51"/>
    </row>
    <row r="34" spans="2:11" s="1" customFormat="1" ht="14.4" customHeight="1" hidden="1">
      <c r="B34" s="46"/>
      <c r="C34" s="47"/>
      <c r="D34" s="47"/>
      <c r="E34" s="55" t="s">
        <v>48</v>
      </c>
      <c r="F34" s="144">
        <f>ROUND(SUM(BI84:BI144),2)</f>
        <v>0</v>
      </c>
      <c r="G34" s="47"/>
      <c r="H34" s="47"/>
      <c r="I34" s="145">
        <v>0</v>
      </c>
      <c r="J34" s="144">
        <v>0</v>
      </c>
      <c r="K34" s="51"/>
    </row>
    <row r="35" spans="2:11" s="1" customFormat="1" ht="6.95" customHeight="1">
      <c r="B35" s="46"/>
      <c r="C35" s="47"/>
      <c r="D35" s="47"/>
      <c r="E35" s="47"/>
      <c r="F35" s="47"/>
      <c r="G35" s="47"/>
      <c r="H35" s="47"/>
      <c r="I35" s="131"/>
      <c r="J35" s="47"/>
      <c r="K35" s="51"/>
    </row>
    <row r="36" spans="2:11" s="1" customFormat="1" ht="25.4" customHeight="1">
      <c r="B36" s="46"/>
      <c r="C36" s="146"/>
      <c r="D36" s="147" t="s">
        <v>49</v>
      </c>
      <c r="E36" s="88"/>
      <c r="F36" s="88"/>
      <c r="G36" s="148" t="s">
        <v>50</v>
      </c>
      <c r="H36" s="149" t="s">
        <v>51</v>
      </c>
      <c r="I36" s="150"/>
      <c r="J36" s="151">
        <f>SUM(J27:J34)</f>
        <v>0</v>
      </c>
      <c r="K36" s="152"/>
    </row>
    <row r="37" spans="2:11" s="1" customFormat="1" ht="14.4" customHeight="1">
      <c r="B37" s="67"/>
      <c r="C37" s="68"/>
      <c r="D37" s="68"/>
      <c r="E37" s="68"/>
      <c r="F37" s="68"/>
      <c r="G37" s="68"/>
      <c r="H37" s="68"/>
      <c r="I37" s="153"/>
      <c r="J37" s="68"/>
      <c r="K37" s="69"/>
    </row>
    <row r="41" spans="2:11" s="1" customFormat="1" ht="6.95" customHeight="1">
      <c r="B41" s="70"/>
      <c r="C41" s="71"/>
      <c r="D41" s="71"/>
      <c r="E41" s="71"/>
      <c r="F41" s="71"/>
      <c r="G41" s="71"/>
      <c r="H41" s="71"/>
      <c r="I41" s="154"/>
      <c r="J41" s="71"/>
      <c r="K41" s="155"/>
    </row>
    <row r="42" spans="2:11" s="1" customFormat="1" ht="36.95" customHeight="1">
      <c r="B42" s="46"/>
      <c r="C42" s="30" t="s">
        <v>175</v>
      </c>
      <c r="D42" s="47"/>
      <c r="E42" s="47"/>
      <c r="F42" s="47"/>
      <c r="G42" s="47"/>
      <c r="H42" s="47"/>
      <c r="I42" s="131"/>
      <c r="J42" s="47"/>
      <c r="K42" s="51"/>
    </row>
    <row r="43" spans="2:11" s="1" customFormat="1" ht="6.95" customHeight="1">
      <c r="B43" s="46"/>
      <c r="C43" s="47"/>
      <c r="D43" s="47"/>
      <c r="E43" s="47"/>
      <c r="F43" s="47"/>
      <c r="G43" s="47"/>
      <c r="H43" s="47"/>
      <c r="I43" s="131"/>
      <c r="J43" s="47"/>
      <c r="K43" s="51"/>
    </row>
    <row r="44" spans="2:11" s="1" customFormat="1" ht="14.4" customHeight="1">
      <c r="B44" s="46"/>
      <c r="C44" s="40" t="s">
        <v>19</v>
      </c>
      <c r="D44" s="47"/>
      <c r="E44" s="47"/>
      <c r="F44" s="47"/>
      <c r="G44" s="47"/>
      <c r="H44" s="47"/>
      <c r="I44" s="131"/>
      <c r="J44" s="47"/>
      <c r="K44" s="51"/>
    </row>
    <row r="45" spans="2:11" s="1" customFormat="1" ht="16.5" customHeight="1">
      <c r="B45" s="46"/>
      <c r="C45" s="47"/>
      <c r="D45" s="47"/>
      <c r="E45" s="130" t="str">
        <f>E7</f>
        <v>TRANSFORMACE DOMOV HÁJ II VÝSTAVBA LEDEČ NAD SÁZAVOU DOZP</v>
      </c>
      <c r="F45" s="40"/>
      <c r="G45" s="40"/>
      <c r="H45" s="40"/>
      <c r="I45" s="131"/>
      <c r="J45" s="47"/>
      <c r="K45" s="51"/>
    </row>
    <row r="46" spans="2:11" s="1" customFormat="1" ht="14.4" customHeight="1">
      <c r="B46" s="46"/>
      <c r="C46" s="40" t="s">
        <v>166</v>
      </c>
      <c r="D46" s="47"/>
      <c r="E46" s="47"/>
      <c r="F46" s="47"/>
      <c r="G46" s="47"/>
      <c r="H46" s="47"/>
      <c r="I46" s="131"/>
      <c r="J46" s="47"/>
      <c r="K46" s="51"/>
    </row>
    <row r="47" spans="2:11" s="1" customFormat="1" ht="17.25" customHeight="1">
      <c r="B47" s="46"/>
      <c r="C47" s="47"/>
      <c r="D47" s="47"/>
      <c r="E47" s="132" t="str">
        <f>E9</f>
        <v xml:space="preserve">SO 01_D.1.4.5 - Hlavní domovní vedení </v>
      </c>
      <c r="F47" s="47"/>
      <c r="G47" s="47"/>
      <c r="H47" s="47"/>
      <c r="I47" s="131"/>
      <c r="J47" s="47"/>
      <c r="K47" s="51"/>
    </row>
    <row r="48" spans="2:11" s="1" customFormat="1" ht="6.95" customHeight="1">
      <c r="B48" s="46"/>
      <c r="C48" s="47"/>
      <c r="D48" s="47"/>
      <c r="E48" s="47"/>
      <c r="F48" s="47"/>
      <c r="G48" s="47"/>
      <c r="H48" s="47"/>
      <c r="I48" s="131"/>
      <c r="J48" s="47"/>
      <c r="K48" s="51"/>
    </row>
    <row r="49" spans="2:11" s="1" customFormat="1" ht="18" customHeight="1">
      <c r="B49" s="46"/>
      <c r="C49" s="40" t="s">
        <v>24</v>
      </c>
      <c r="D49" s="47"/>
      <c r="E49" s="47"/>
      <c r="F49" s="35" t="str">
        <f>F12</f>
        <v>Ledeč nad Sázavou</v>
      </c>
      <c r="G49" s="47"/>
      <c r="H49" s="47"/>
      <c r="I49" s="133" t="s">
        <v>26</v>
      </c>
      <c r="J49" s="134" t="str">
        <f>IF(J12="","",J12)</f>
        <v>22. 3. 2019</v>
      </c>
      <c r="K49" s="51"/>
    </row>
    <row r="50" spans="2:11" s="1" customFormat="1" ht="6.95" customHeight="1">
      <c r="B50" s="46"/>
      <c r="C50" s="47"/>
      <c r="D50" s="47"/>
      <c r="E50" s="47"/>
      <c r="F50" s="47"/>
      <c r="G50" s="47"/>
      <c r="H50" s="47"/>
      <c r="I50" s="131"/>
      <c r="J50" s="47"/>
      <c r="K50" s="51"/>
    </row>
    <row r="51" spans="2:11" s="1" customFormat="1" ht="13.5">
      <c r="B51" s="46"/>
      <c r="C51" s="40" t="s">
        <v>28</v>
      </c>
      <c r="D51" s="47"/>
      <c r="E51" s="47"/>
      <c r="F51" s="35" t="str">
        <f>E15</f>
        <v>Kraj Vysočina</v>
      </c>
      <c r="G51" s="47"/>
      <c r="H51" s="47"/>
      <c r="I51" s="133" t="s">
        <v>34</v>
      </c>
      <c r="J51" s="44" t="str">
        <f>E21</f>
        <v>Ing. arch. Martin Jirovský</v>
      </c>
      <c r="K51" s="51"/>
    </row>
    <row r="52" spans="2:11" s="1" customFormat="1" ht="14.4" customHeight="1">
      <c r="B52" s="46"/>
      <c r="C52" s="40" t="s">
        <v>32</v>
      </c>
      <c r="D52" s="47"/>
      <c r="E52" s="47"/>
      <c r="F52" s="35" t="str">
        <f>IF(E18="","",E18)</f>
        <v/>
      </c>
      <c r="G52" s="47"/>
      <c r="H52" s="47"/>
      <c r="I52" s="131"/>
      <c r="J52" s="156"/>
      <c r="K52" s="51"/>
    </row>
    <row r="53" spans="2:11" s="1" customFormat="1" ht="10.3" customHeight="1">
      <c r="B53" s="46"/>
      <c r="C53" s="47"/>
      <c r="D53" s="47"/>
      <c r="E53" s="47"/>
      <c r="F53" s="47"/>
      <c r="G53" s="47"/>
      <c r="H53" s="47"/>
      <c r="I53" s="131"/>
      <c r="J53" s="47"/>
      <c r="K53" s="51"/>
    </row>
    <row r="54" spans="2:11" s="1" customFormat="1" ht="29.25" customHeight="1">
      <c r="B54" s="46"/>
      <c r="C54" s="157" t="s">
        <v>176</v>
      </c>
      <c r="D54" s="146"/>
      <c r="E54" s="146"/>
      <c r="F54" s="146"/>
      <c r="G54" s="146"/>
      <c r="H54" s="146"/>
      <c r="I54" s="158"/>
      <c r="J54" s="159" t="s">
        <v>177</v>
      </c>
      <c r="K54" s="160"/>
    </row>
    <row r="55" spans="2:11" s="1" customFormat="1" ht="10.3" customHeight="1">
      <c r="B55" s="46"/>
      <c r="C55" s="47"/>
      <c r="D55" s="47"/>
      <c r="E55" s="47"/>
      <c r="F55" s="47"/>
      <c r="G55" s="47"/>
      <c r="H55" s="47"/>
      <c r="I55" s="131"/>
      <c r="J55" s="47"/>
      <c r="K55" s="51"/>
    </row>
    <row r="56" spans="2:47" s="1" customFormat="1" ht="29.25" customHeight="1">
      <c r="B56" s="46"/>
      <c r="C56" s="161" t="s">
        <v>178</v>
      </c>
      <c r="D56" s="47"/>
      <c r="E56" s="47"/>
      <c r="F56" s="47"/>
      <c r="G56" s="47"/>
      <c r="H56" s="47"/>
      <c r="I56" s="131"/>
      <c r="J56" s="142">
        <f>J84</f>
        <v>0</v>
      </c>
      <c r="K56" s="51"/>
      <c r="AU56" s="24" t="s">
        <v>179</v>
      </c>
    </row>
    <row r="57" spans="2:11" s="7" customFormat="1" ht="24.95" customHeight="1">
      <c r="B57" s="162"/>
      <c r="C57" s="163"/>
      <c r="D57" s="164" t="s">
        <v>180</v>
      </c>
      <c r="E57" s="165"/>
      <c r="F57" s="165"/>
      <c r="G57" s="165"/>
      <c r="H57" s="165"/>
      <c r="I57" s="166"/>
      <c r="J57" s="167">
        <f>J85</f>
        <v>0</v>
      </c>
      <c r="K57" s="168"/>
    </row>
    <row r="58" spans="2:11" s="8" customFormat="1" ht="19.9" customHeight="1">
      <c r="B58" s="169"/>
      <c r="C58" s="170"/>
      <c r="D58" s="171" t="s">
        <v>181</v>
      </c>
      <c r="E58" s="172"/>
      <c r="F58" s="172"/>
      <c r="G58" s="172"/>
      <c r="H58" s="172"/>
      <c r="I58" s="173"/>
      <c r="J58" s="174">
        <f>J86</f>
        <v>0</v>
      </c>
      <c r="K58" s="175"/>
    </row>
    <row r="59" spans="2:11" s="8" customFormat="1" ht="19.9" customHeight="1">
      <c r="B59" s="169"/>
      <c r="C59" s="170"/>
      <c r="D59" s="171" t="s">
        <v>188</v>
      </c>
      <c r="E59" s="172"/>
      <c r="F59" s="172"/>
      <c r="G59" s="172"/>
      <c r="H59" s="172"/>
      <c r="I59" s="173"/>
      <c r="J59" s="174">
        <f>J96</f>
        <v>0</v>
      </c>
      <c r="K59" s="175"/>
    </row>
    <row r="60" spans="2:11" s="8" customFormat="1" ht="19.9" customHeight="1">
      <c r="B60" s="169"/>
      <c r="C60" s="170"/>
      <c r="D60" s="171" t="s">
        <v>2060</v>
      </c>
      <c r="E60" s="172"/>
      <c r="F60" s="172"/>
      <c r="G60" s="172"/>
      <c r="H60" s="172"/>
      <c r="I60" s="173"/>
      <c r="J60" s="174">
        <f>J100</f>
        <v>0</v>
      </c>
      <c r="K60" s="175"/>
    </row>
    <row r="61" spans="2:11" s="8" customFormat="1" ht="19.9" customHeight="1">
      <c r="B61" s="169"/>
      <c r="C61" s="170"/>
      <c r="D61" s="171" t="s">
        <v>195</v>
      </c>
      <c r="E61" s="172"/>
      <c r="F61" s="172"/>
      <c r="G61" s="172"/>
      <c r="H61" s="172"/>
      <c r="I61" s="173"/>
      <c r="J61" s="174">
        <f>J103</f>
        <v>0</v>
      </c>
      <c r="K61" s="175"/>
    </row>
    <row r="62" spans="2:11" s="8" customFormat="1" ht="19.9" customHeight="1">
      <c r="B62" s="169"/>
      <c r="C62" s="170"/>
      <c r="D62" s="171" t="s">
        <v>1964</v>
      </c>
      <c r="E62" s="172"/>
      <c r="F62" s="172"/>
      <c r="G62" s="172"/>
      <c r="H62" s="172"/>
      <c r="I62" s="173"/>
      <c r="J62" s="174">
        <f>J106</f>
        <v>0</v>
      </c>
      <c r="K62" s="175"/>
    </row>
    <row r="63" spans="2:11" s="7" customFormat="1" ht="24.95" customHeight="1">
      <c r="B63" s="162"/>
      <c r="C63" s="163"/>
      <c r="D63" s="164" t="s">
        <v>2913</v>
      </c>
      <c r="E63" s="165"/>
      <c r="F63" s="165"/>
      <c r="G63" s="165"/>
      <c r="H63" s="165"/>
      <c r="I63" s="166"/>
      <c r="J63" s="167">
        <f>J118</f>
        <v>0</v>
      </c>
      <c r="K63" s="168"/>
    </row>
    <row r="64" spans="2:11" s="8" customFormat="1" ht="19.9" customHeight="1">
      <c r="B64" s="169"/>
      <c r="C64" s="170"/>
      <c r="D64" s="171" t="s">
        <v>2914</v>
      </c>
      <c r="E64" s="172"/>
      <c r="F64" s="172"/>
      <c r="G64" s="172"/>
      <c r="H64" s="172"/>
      <c r="I64" s="173"/>
      <c r="J64" s="174">
        <f>J119</f>
        <v>0</v>
      </c>
      <c r="K64" s="175"/>
    </row>
    <row r="65" spans="2:11" s="1" customFormat="1" ht="21.8" customHeight="1">
      <c r="B65" s="46"/>
      <c r="C65" s="47"/>
      <c r="D65" s="47"/>
      <c r="E65" s="47"/>
      <c r="F65" s="47"/>
      <c r="G65" s="47"/>
      <c r="H65" s="47"/>
      <c r="I65" s="131"/>
      <c r="J65" s="47"/>
      <c r="K65" s="51"/>
    </row>
    <row r="66" spans="2:11" s="1" customFormat="1" ht="6.95" customHeight="1">
      <c r="B66" s="67"/>
      <c r="C66" s="68"/>
      <c r="D66" s="68"/>
      <c r="E66" s="68"/>
      <c r="F66" s="68"/>
      <c r="G66" s="68"/>
      <c r="H66" s="68"/>
      <c r="I66" s="153"/>
      <c r="J66" s="68"/>
      <c r="K66" s="69"/>
    </row>
    <row r="70" spans="2:12" s="1" customFormat="1" ht="6.95" customHeight="1">
      <c r="B70" s="70"/>
      <c r="C70" s="71"/>
      <c r="D70" s="71"/>
      <c r="E70" s="71"/>
      <c r="F70" s="71"/>
      <c r="G70" s="71"/>
      <c r="H70" s="71"/>
      <c r="I70" s="154"/>
      <c r="J70" s="71"/>
      <c r="K70" s="71"/>
      <c r="L70" s="46"/>
    </row>
    <row r="71" spans="2:12" s="1" customFormat="1" ht="36.95" customHeight="1">
      <c r="B71" s="46"/>
      <c r="C71" s="72" t="s">
        <v>215</v>
      </c>
      <c r="I71" s="176"/>
      <c r="L71" s="46"/>
    </row>
    <row r="72" spans="2:12" s="1" customFormat="1" ht="6.95" customHeight="1">
      <c r="B72" s="46"/>
      <c r="I72" s="176"/>
      <c r="L72" s="46"/>
    </row>
    <row r="73" spans="2:12" s="1" customFormat="1" ht="14.4" customHeight="1">
      <c r="B73" s="46"/>
      <c r="C73" s="74" t="s">
        <v>19</v>
      </c>
      <c r="I73" s="176"/>
      <c r="L73" s="46"/>
    </row>
    <row r="74" spans="2:12" s="1" customFormat="1" ht="16.5" customHeight="1">
      <c r="B74" s="46"/>
      <c r="E74" s="177" t="str">
        <f>E7</f>
        <v>TRANSFORMACE DOMOV HÁJ II VÝSTAVBA LEDEČ NAD SÁZAVOU DOZP</v>
      </c>
      <c r="F74" s="74"/>
      <c r="G74" s="74"/>
      <c r="H74" s="74"/>
      <c r="I74" s="176"/>
      <c r="L74" s="46"/>
    </row>
    <row r="75" spans="2:12" s="1" customFormat="1" ht="14.4" customHeight="1">
      <c r="B75" s="46"/>
      <c r="C75" s="74" t="s">
        <v>166</v>
      </c>
      <c r="I75" s="176"/>
      <c r="L75" s="46"/>
    </row>
    <row r="76" spans="2:12" s="1" customFormat="1" ht="17.25" customHeight="1">
      <c r="B76" s="46"/>
      <c r="E76" s="77" t="str">
        <f>E9</f>
        <v xml:space="preserve">SO 01_D.1.4.5 - Hlavní domovní vedení </v>
      </c>
      <c r="F76" s="1"/>
      <c r="G76" s="1"/>
      <c r="H76" s="1"/>
      <c r="I76" s="176"/>
      <c r="L76" s="46"/>
    </row>
    <row r="77" spans="2:12" s="1" customFormat="1" ht="6.95" customHeight="1">
      <c r="B77" s="46"/>
      <c r="I77" s="176"/>
      <c r="L77" s="46"/>
    </row>
    <row r="78" spans="2:12" s="1" customFormat="1" ht="18" customHeight="1">
      <c r="B78" s="46"/>
      <c r="C78" s="74" t="s">
        <v>24</v>
      </c>
      <c r="F78" s="178" t="str">
        <f>F12</f>
        <v>Ledeč nad Sázavou</v>
      </c>
      <c r="I78" s="179" t="s">
        <v>26</v>
      </c>
      <c r="J78" s="79" t="str">
        <f>IF(J12="","",J12)</f>
        <v>22. 3. 2019</v>
      </c>
      <c r="L78" s="46"/>
    </row>
    <row r="79" spans="2:12" s="1" customFormat="1" ht="6.95" customHeight="1">
      <c r="B79" s="46"/>
      <c r="I79" s="176"/>
      <c r="L79" s="46"/>
    </row>
    <row r="80" spans="2:12" s="1" customFormat="1" ht="13.5">
      <c r="B80" s="46"/>
      <c r="C80" s="74" t="s">
        <v>28</v>
      </c>
      <c r="F80" s="178" t="str">
        <f>E15</f>
        <v>Kraj Vysočina</v>
      </c>
      <c r="I80" s="179" t="s">
        <v>34</v>
      </c>
      <c r="J80" s="178" t="str">
        <f>E21</f>
        <v>Ing. arch. Martin Jirovský</v>
      </c>
      <c r="L80" s="46"/>
    </row>
    <row r="81" spans="2:12" s="1" customFormat="1" ht="14.4" customHeight="1">
      <c r="B81" s="46"/>
      <c r="C81" s="74" t="s">
        <v>32</v>
      </c>
      <c r="F81" s="178" t="str">
        <f>IF(E18="","",E18)</f>
        <v/>
      </c>
      <c r="I81" s="176"/>
      <c r="L81" s="46"/>
    </row>
    <row r="82" spans="2:12" s="1" customFormat="1" ht="10.3" customHeight="1">
      <c r="B82" s="46"/>
      <c r="I82" s="176"/>
      <c r="L82" s="46"/>
    </row>
    <row r="83" spans="2:20" s="9" customFormat="1" ht="29.25" customHeight="1">
      <c r="B83" s="180"/>
      <c r="C83" s="181" t="s">
        <v>216</v>
      </c>
      <c r="D83" s="182" t="s">
        <v>58</v>
      </c>
      <c r="E83" s="182" t="s">
        <v>54</v>
      </c>
      <c r="F83" s="182" t="s">
        <v>217</v>
      </c>
      <c r="G83" s="182" t="s">
        <v>218</v>
      </c>
      <c r="H83" s="182" t="s">
        <v>219</v>
      </c>
      <c r="I83" s="183" t="s">
        <v>220</v>
      </c>
      <c r="J83" s="182" t="s">
        <v>177</v>
      </c>
      <c r="K83" s="184" t="s">
        <v>221</v>
      </c>
      <c r="L83" s="180"/>
      <c r="M83" s="92" t="s">
        <v>222</v>
      </c>
      <c r="N83" s="93" t="s">
        <v>43</v>
      </c>
      <c r="O83" s="93" t="s">
        <v>223</v>
      </c>
      <c r="P83" s="93" t="s">
        <v>224</v>
      </c>
      <c r="Q83" s="93" t="s">
        <v>225</v>
      </c>
      <c r="R83" s="93" t="s">
        <v>226</v>
      </c>
      <c r="S83" s="93" t="s">
        <v>227</v>
      </c>
      <c r="T83" s="94" t="s">
        <v>228</v>
      </c>
    </row>
    <row r="84" spans="2:63" s="1" customFormat="1" ht="29.25" customHeight="1">
      <c r="B84" s="46"/>
      <c r="C84" s="96" t="s">
        <v>178</v>
      </c>
      <c r="I84" s="176"/>
      <c r="J84" s="185">
        <f>BK84</f>
        <v>0</v>
      </c>
      <c r="L84" s="46"/>
      <c r="M84" s="95"/>
      <c r="N84" s="82"/>
      <c r="O84" s="82"/>
      <c r="P84" s="186">
        <f>P85+P118</f>
        <v>0</v>
      </c>
      <c r="Q84" s="82"/>
      <c r="R84" s="186">
        <f>R85+R118</f>
        <v>0.0334</v>
      </c>
      <c r="S84" s="82"/>
      <c r="T84" s="187">
        <f>T85+T118</f>
        <v>0.119</v>
      </c>
      <c r="AT84" s="24" t="s">
        <v>72</v>
      </c>
      <c r="AU84" s="24" t="s">
        <v>179</v>
      </c>
      <c r="BK84" s="188">
        <f>BK85+BK118</f>
        <v>0</v>
      </c>
    </row>
    <row r="85" spans="2:63" s="10" customFormat="1" ht="37.4" customHeight="1">
      <c r="B85" s="189"/>
      <c r="D85" s="190" t="s">
        <v>72</v>
      </c>
      <c r="E85" s="191" t="s">
        <v>229</v>
      </c>
      <c r="F85" s="191" t="s">
        <v>230</v>
      </c>
      <c r="I85" s="192"/>
      <c r="J85" s="193">
        <f>BK85</f>
        <v>0</v>
      </c>
      <c r="L85" s="189"/>
      <c r="M85" s="194"/>
      <c r="N85" s="195"/>
      <c r="O85" s="195"/>
      <c r="P85" s="196">
        <f>P86+P96+P100+P103+P106</f>
        <v>0</v>
      </c>
      <c r="Q85" s="195"/>
      <c r="R85" s="196">
        <f>R86+R96+R100+R103+R106</f>
        <v>0.0017499999999999998</v>
      </c>
      <c r="S85" s="195"/>
      <c r="T85" s="197">
        <f>T86+T96+T100+T103+T106</f>
        <v>0.119</v>
      </c>
      <c r="AR85" s="190" t="s">
        <v>81</v>
      </c>
      <c r="AT85" s="198" t="s">
        <v>72</v>
      </c>
      <c r="AU85" s="198" t="s">
        <v>73</v>
      </c>
      <c r="AY85" s="190" t="s">
        <v>231</v>
      </c>
      <c r="BK85" s="199">
        <f>BK86+BK96+BK100+BK103+BK106</f>
        <v>0</v>
      </c>
    </row>
    <row r="86" spans="2:63" s="10" customFormat="1" ht="19.9" customHeight="1">
      <c r="B86" s="189"/>
      <c r="D86" s="190" t="s">
        <v>72</v>
      </c>
      <c r="E86" s="200" t="s">
        <v>81</v>
      </c>
      <c r="F86" s="200" t="s">
        <v>232</v>
      </c>
      <c r="I86" s="192"/>
      <c r="J86" s="201">
        <f>BK86</f>
        <v>0</v>
      </c>
      <c r="L86" s="189"/>
      <c r="M86" s="194"/>
      <c r="N86" s="195"/>
      <c r="O86" s="195"/>
      <c r="P86" s="196">
        <f>SUM(P87:P95)</f>
        <v>0</v>
      </c>
      <c r="Q86" s="195"/>
      <c r="R86" s="196">
        <f>SUM(R87:R95)</f>
        <v>0</v>
      </c>
      <c r="S86" s="195"/>
      <c r="T86" s="197">
        <f>SUM(T87:T95)</f>
        <v>0</v>
      </c>
      <c r="AR86" s="190" t="s">
        <v>81</v>
      </c>
      <c r="AT86" s="198" t="s">
        <v>72</v>
      </c>
      <c r="AU86" s="198" t="s">
        <v>81</v>
      </c>
      <c r="AY86" s="190" t="s">
        <v>231</v>
      </c>
      <c r="BK86" s="199">
        <f>SUM(BK87:BK95)</f>
        <v>0</v>
      </c>
    </row>
    <row r="87" spans="2:65" s="1" customFormat="1" ht="25.5" customHeight="1">
      <c r="B87" s="202"/>
      <c r="C87" s="203" t="s">
        <v>81</v>
      </c>
      <c r="D87" s="203" t="s">
        <v>235</v>
      </c>
      <c r="E87" s="204" t="s">
        <v>2088</v>
      </c>
      <c r="F87" s="205" t="s">
        <v>2089</v>
      </c>
      <c r="G87" s="206" t="s">
        <v>258</v>
      </c>
      <c r="H87" s="207">
        <v>7</v>
      </c>
      <c r="I87" s="208"/>
      <c r="J87" s="209">
        <f>ROUND(I87*H87,2)</f>
        <v>0</v>
      </c>
      <c r="K87" s="205" t="s">
        <v>238</v>
      </c>
      <c r="L87" s="46"/>
      <c r="M87" s="210" t="s">
        <v>5</v>
      </c>
      <c r="N87" s="211" t="s">
        <v>44</v>
      </c>
      <c r="O87" s="47"/>
      <c r="P87" s="212">
        <f>O87*H87</f>
        <v>0</v>
      </c>
      <c r="Q87" s="212">
        <v>0</v>
      </c>
      <c r="R87" s="212">
        <f>Q87*H87</f>
        <v>0</v>
      </c>
      <c r="S87" s="212">
        <v>0</v>
      </c>
      <c r="T87" s="213">
        <f>S87*H87</f>
        <v>0</v>
      </c>
      <c r="AR87" s="24" t="s">
        <v>239</v>
      </c>
      <c r="AT87" s="24" t="s">
        <v>235</v>
      </c>
      <c r="AU87" s="24" t="s">
        <v>83</v>
      </c>
      <c r="AY87" s="24" t="s">
        <v>231</v>
      </c>
      <c r="BE87" s="214">
        <f>IF(N87="základní",J87,0)</f>
        <v>0</v>
      </c>
      <c r="BF87" s="214">
        <f>IF(N87="snížená",J87,0)</f>
        <v>0</v>
      </c>
      <c r="BG87" s="214">
        <f>IF(N87="zákl. přenesená",J87,0)</f>
        <v>0</v>
      </c>
      <c r="BH87" s="214">
        <f>IF(N87="sníž. přenesená",J87,0)</f>
        <v>0</v>
      </c>
      <c r="BI87" s="214">
        <f>IF(N87="nulová",J87,0)</f>
        <v>0</v>
      </c>
      <c r="BJ87" s="24" t="s">
        <v>81</v>
      </c>
      <c r="BK87" s="214">
        <f>ROUND(I87*H87,2)</f>
        <v>0</v>
      </c>
      <c r="BL87" s="24" t="s">
        <v>239</v>
      </c>
      <c r="BM87" s="24" t="s">
        <v>3169</v>
      </c>
    </row>
    <row r="88" spans="2:47" s="1" customFormat="1" ht="13.5">
      <c r="B88" s="46"/>
      <c r="D88" s="215" t="s">
        <v>241</v>
      </c>
      <c r="F88" s="216" t="s">
        <v>2089</v>
      </c>
      <c r="I88" s="176"/>
      <c r="L88" s="46"/>
      <c r="M88" s="217"/>
      <c r="N88" s="47"/>
      <c r="O88" s="47"/>
      <c r="P88" s="47"/>
      <c r="Q88" s="47"/>
      <c r="R88" s="47"/>
      <c r="S88" s="47"/>
      <c r="T88" s="85"/>
      <c r="AT88" s="24" t="s">
        <v>241</v>
      </c>
      <c r="AU88" s="24" t="s">
        <v>83</v>
      </c>
    </row>
    <row r="89" spans="2:51" s="11" customFormat="1" ht="13.5">
      <c r="B89" s="218"/>
      <c r="D89" s="215" t="s">
        <v>242</v>
      </c>
      <c r="E89" s="219" t="s">
        <v>5</v>
      </c>
      <c r="F89" s="220" t="s">
        <v>3170</v>
      </c>
      <c r="H89" s="221">
        <v>7</v>
      </c>
      <c r="I89" s="222"/>
      <c r="L89" s="218"/>
      <c r="M89" s="223"/>
      <c r="N89" s="224"/>
      <c r="O89" s="224"/>
      <c r="P89" s="224"/>
      <c r="Q89" s="224"/>
      <c r="R89" s="224"/>
      <c r="S89" s="224"/>
      <c r="T89" s="225"/>
      <c r="AT89" s="219" t="s">
        <v>242</v>
      </c>
      <c r="AU89" s="219" t="s">
        <v>83</v>
      </c>
      <c r="AV89" s="11" t="s">
        <v>83</v>
      </c>
      <c r="AW89" s="11" t="s">
        <v>36</v>
      </c>
      <c r="AX89" s="11" t="s">
        <v>81</v>
      </c>
      <c r="AY89" s="219" t="s">
        <v>231</v>
      </c>
    </row>
    <row r="90" spans="2:65" s="1" customFormat="1" ht="38.25" customHeight="1">
      <c r="B90" s="202"/>
      <c r="C90" s="203" t="s">
        <v>83</v>
      </c>
      <c r="D90" s="203" t="s">
        <v>235</v>
      </c>
      <c r="E90" s="204" t="s">
        <v>2091</v>
      </c>
      <c r="F90" s="205" t="s">
        <v>2092</v>
      </c>
      <c r="G90" s="206" t="s">
        <v>258</v>
      </c>
      <c r="H90" s="207">
        <v>7</v>
      </c>
      <c r="I90" s="208"/>
      <c r="J90" s="209">
        <f>ROUND(I90*H90,2)</f>
        <v>0</v>
      </c>
      <c r="K90" s="205" t="s">
        <v>238</v>
      </c>
      <c r="L90" s="46"/>
      <c r="M90" s="210" t="s">
        <v>5</v>
      </c>
      <c r="N90" s="211" t="s">
        <v>44</v>
      </c>
      <c r="O90" s="47"/>
      <c r="P90" s="212">
        <f>O90*H90</f>
        <v>0</v>
      </c>
      <c r="Q90" s="212">
        <v>0</v>
      </c>
      <c r="R90" s="212">
        <f>Q90*H90</f>
        <v>0</v>
      </c>
      <c r="S90" s="212">
        <v>0</v>
      </c>
      <c r="T90" s="213">
        <f>S90*H90</f>
        <v>0</v>
      </c>
      <c r="AR90" s="24" t="s">
        <v>239</v>
      </c>
      <c r="AT90" s="24" t="s">
        <v>235</v>
      </c>
      <c r="AU90" s="24" t="s">
        <v>83</v>
      </c>
      <c r="AY90" s="24" t="s">
        <v>231</v>
      </c>
      <c r="BE90" s="214">
        <f>IF(N90="základní",J90,0)</f>
        <v>0</v>
      </c>
      <c r="BF90" s="214">
        <f>IF(N90="snížená",J90,0)</f>
        <v>0</v>
      </c>
      <c r="BG90" s="214">
        <f>IF(N90="zákl. přenesená",J90,0)</f>
        <v>0</v>
      </c>
      <c r="BH90" s="214">
        <f>IF(N90="sníž. přenesená",J90,0)</f>
        <v>0</v>
      </c>
      <c r="BI90" s="214">
        <f>IF(N90="nulová",J90,0)</f>
        <v>0</v>
      </c>
      <c r="BJ90" s="24" t="s">
        <v>81</v>
      </c>
      <c r="BK90" s="214">
        <f>ROUND(I90*H90,2)</f>
        <v>0</v>
      </c>
      <c r="BL90" s="24" t="s">
        <v>239</v>
      </c>
      <c r="BM90" s="24" t="s">
        <v>3171</v>
      </c>
    </row>
    <row r="91" spans="2:47" s="1" customFormat="1" ht="13.5">
      <c r="B91" s="46"/>
      <c r="D91" s="215" t="s">
        <v>241</v>
      </c>
      <c r="F91" s="216" t="s">
        <v>2092</v>
      </c>
      <c r="I91" s="176"/>
      <c r="L91" s="46"/>
      <c r="M91" s="217"/>
      <c r="N91" s="47"/>
      <c r="O91" s="47"/>
      <c r="P91" s="47"/>
      <c r="Q91" s="47"/>
      <c r="R91" s="47"/>
      <c r="S91" s="47"/>
      <c r="T91" s="85"/>
      <c r="AT91" s="24" t="s">
        <v>241</v>
      </c>
      <c r="AU91" s="24" t="s">
        <v>83</v>
      </c>
    </row>
    <row r="92" spans="2:51" s="11" customFormat="1" ht="13.5">
      <c r="B92" s="218"/>
      <c r="D92" s="215" t="s">
        <v>242</v>
      </c>
      <c r="E92" s="219" t="s">
        <v>5</v>
      </c>
      <c r="F92" s="220" t="s">
        <v>3170</v>
      </c>
      <c r="H92" s="221">
        <v>7</v>
      </c>
      <c r="I92" s="222"/>
      <c r="L92" s="218"/>
      <c r="M92" s="223"/>
      <c r="N92" s="224"/>
      <c r="O92" s="224"/>
      <c r="P92" s="224"/>
      <c r="Q92" s="224"/>
      <c r="R92" s="224"/>
      <c r="S92" s="224"/>
      <c r="T92" s="225"/>
      <c r="AT92" s="219" t="s">
        <v>242</v>
      </c>
      <c r="AU92" s="219" t="s">
        <v>83</v>
      </c>
      <c r="AV92" s="11" t="s">
        <v>83</v>
      </c>
      <c r="AW92" s="11" t="s">
        <v>36</v>
      </c>
      <c r="AX92" s="11" t="s">
        <v>81</v>
      </c>
      <c r="AY92" s="219" t="s">
        <v>231</v>
      </c>
    </row>
    <row r="93" spans="2:65" s="1" customFormat="1" ht="25.5" customHeight="1">
      <c r="B93" s="202"/>
      <c r="C93" s="203" t="s">
        <v>149</v>
      </c>
      <c r="D93" s="203" t="s">
        <v>235</v>
      </c>
      <c r="E93" s="204" t="s">
        <v>3172</v>
      </c>
      <c r="F93" s="205" t="s">
        <v>3173</v>
      </c>
      <c r="G93" s="206" t="s">
        <v>258</v>
      </c>
      <c r="H93" s="207">
        <v>7</v>
      </c>
      <c r="I93" s="208"/>
      <c r="J93" s="209">
        <f>ROUND(I93*H93,2)</f>
        <v>0</v>
      </c>
      <c r="K93" s="205" t="s">
        <v>238</v>
      </c>
      <c r="L93" s="46"/>
      <c r="M93" s="210" t="s">
        <v>5</v>
      </c>
      <c r="N93" s="211" t="s">
        <v>44</v>
      </c>
      <c r="O93" s="47"/>
      <c r="P93" s="212">
        <f>O93*H93</f>
        <v>0</v>
      </c>
      <c r="Q93" s="212">
        <v>0</v>
      </c>
      <c r="R93" s="212">
        <f>Q93*H93</f>
        <v>0</v>
      </c>
      <c r="S93" s="212">
        <v>0</v>
      </c>
      <c r="T93" s="213">
        <f>S93*H93</f>
        <v>0</v>
      </c>
      <c r="AR93" s="24" t="s">
        <v>298</v>
      </c>
      <c r="AT93" s="24" t="s">
        <v>235</v>
      </c>
      <c r="AU93" s="24" t="s">
        <v>83</v>
      </c>
      <c r="AY93" s="24" t="s">
        <v>231</v>
      </c>
      <c r="BE93" s="214">
        <f>IF(N93="základní",J93,0)</f>
        <v>0</v>
      </c>
      <c r="BF93" s="214">
        <f>IF(N93="snížená",J93,0)</f>
        <v>0</v>
      </c>
      <c r="BG93" s="214">
        <f>IF(N93="zákl. přenesená",J93,0)</f>
        <v>0</v>
      </c>
      <c r="BH93" s="214">
        <f>IF(N93="sníž. přenesená",J93,0)</f>
        <v>0</v>
      </c>
      <c r="BI93" s="214">
        <f>IF(N93="nulová",J93,0)</f>
        <v>0</v>
      </c>
      <c r="BJ93" s="24" t="s">
        <v>81</v>
      </c>
      <c r="BK93" s="214">
        <f>ROUND(I93*H93,2)</f>
        <v>0</v>
      </c>
      <c r="BL93" s="24" t="s">
        <v>298</v>
      </c>
      <c r="BM93" s="24" t="s">
        <v>3174</v>
      </c>
    </row>
    <row r="94" spans="2:47" s="1" customFormat="1" ht="13.5">
      <c r="B94" s="46"/>
      <c r="D94" s="215" t="s">
        <v>241</v>
      </c>
      <c r="F94" s="216" t="s">
        <v>3173</v>
      </c>
      <c r="I94" s="176"/>
      <c r="L94" s="46"/>
      <c r="M94" s="217"/>
      <c r="N94" s="47"/>
      <c r="O94" s="47"/>
      <c r="P94" s="47"/>
      <c r="Q94" s="47"/>
      <c r="R94" s="47"/>
      <c r="S94" s="47"/>
      <c r="T94" s="85"/>
      <c r="AT94" s="24" t="s">
        <v>241</v>
      </c>
      <c r="AU94" s="24" t="s">
        <v>83</v>
      </c>
    </row>
    <row r="95" spans="2:51" s="11" customFormat="1" ht="13.5">
      <c r="B95" s="218"/>
      <c r="D95" s="215" t="s">
        <v>242</v>
      </c>
      <c r="E95" s="219" t="s">
        <v>5</v>
      </c>
      <c r="F95" s="220" t="s">
        <v>3175</v>
      </c>
      <c r="H95" s="221">
        <v>7</v>
      </c>
      <c r="I95" s="222"/>
      <c r="L95" s="218"/>
      <c r="M95" s="223"/>
      <c r="N95" s="224"/>
      <c r="O95" s="224"/>
      <c r="P95" s="224"/>
      <c r="Q95" s="224"/>
      <c r="R95" s="224"/>
      <c r="S95" s="224"/>
      <c r="T95" s="225"/>
      <c r="AT95" s="219" t="s">
        <v>242</v>
      </c>
      <c r="AU95" s="219" t="s">
        <v>83</v>
      </c>
      <c r="AV95" s="11" t="s">
        <v>83</v>
      </c>
      <c r="AW95" s="11" t="s">
        <v>36</v>
      </c>
      <c r="AX95" s="11" t="s">
        <v>81</v>
      </c>
      <c r="AY95" s="219" t="s">
        <v>231</v>
      </c>
    </row>
    <row r="96" spans="2:63" s="10" customFormat="1" ht="29.85" customHeight="1">
      <c r="B96" s="189"/>
      <c r="D96" s="190" t="s">
        <v>72</v>
      </c>
      <c r="E96" s="200" t="s">
        <v>239</v>
      </c>
      <c r="F96" s="200" t="s">
        <v>638</v>
      </c>
      <c r="I96" s="192"/>
      <c r="J96" s="201">
        <f>BK96</f>
        <v>0</v>
      </c>
      <c r="L96" s="189"/>
      <c r="M96" s="194"/>
      <c r="N96" s="195"/>
      <c r="O96" s="195"/>
      <c r="P96" s="196">
        <f>SUM(P97:P99)</f>
        <v>0</v>
      </c>
      <c r="Q96" s="195"/>
      <c r="R96" s="196">
        <f>SUM(R97:R99)</f>
        <v>0</v>
      </c>
      <c r="S96" s="195"/>
      <c r="T96" s="197">
        <f>SUM(T97:T99)</f>
        <v>0</v>
      </c>
      <c r="AR96" s="190" t="s">
        <v>81</v>
      </c>
      <c r="AT96" s="198" t="s">
        <v>72</v>
      </c>
      <c r="AU96" s="198" t="s">
        <v>81</v>
      </c>
      <c r="AY96" s="190" t="s">
        <v>231</v>
      </c>
      <c r="BK96" s="199">
        <f>SUM(BK97:BK99)</f>
        <v>0</v>
      </c>
    </row>
    <row r="97" spans="2:65" s="1" customFormat="1" ht="25.5" customHeight="1">
      <c r="B97" s="202"/>
      <c r="C97" s="203" t="s">
        <v>239</v>
      </c>
      <c r="D97" s="203" t="s">
        <v>235</v>
      </c>
      <c r="E97" s="204" t="s">
        <v>2110</v>
      </c>
      <c r="F97" s="205" t="s">
        <v>2111</v>
      </c>
      <c r="G97" s="206" t="s">
        <v>258</v>
      </c>
      <c r="H97" s="207">
        <v>0.875</v>
      </c>
      <c r="I97" s="208"/>
      <c r="J97" s="209">
        <f>ROUND(I97*H97,2)</f>
        <v>0</v>
      </c>
      <c r="K97" s="205" t="s">
        <v>238</v>
      </c>
      <c r="L97" s="46"/>
      <c r="M97" s="210" t="s">
        <v>5</v>
      </c>
      <c r="N97" s="211" t="s">
        <v>44</v>
      </c>
      <c r="O97" s="47"/>
      <c r="P97" s="212">
        <f>O97*H97</f>
        <v>0</v>
      </c>
      <c r="Q97" s="212">
        <v>0</v>
      </c>
      <c r="R97" s="212">
        <f>Q97*H97</f>
        <v>0</v>
      </c>
      <c r="S97" s="212">
        <v>0</v>
      </c>
      <c r="T97" s="213">
        <f>S97*H97</f>
        <v>0</v>
      </c>
      <c r="AR97" s="24" t="s">
        <v>239</v>
      </c>
      <c r="AT97" s="24" t="s">
        <v>235</v>
      </c>
      <c r="AU97" s="24" t="s">
        <v>83</v>
      </c>
      <c r="AY97" s="24" t="s">
        <v>231</v>
      </c>
      <c r="BE97" s="214">
        <f>IF(N97="základní",J97,0)</f>
        <v>0</v>
      </c>
      <c r="BF97" s="214">
        <f>IF(N97="snížená",J97,0)</f>
        <v>0</v>
      </c>
      <c r="BG97" s="214">
        <f>IF(N97="zákl. přenesená",J97,0)</f>
        <v>0</v>
      </c>
      <c r="BH97" s="214">
        <f>IF(N97="sníž. přenesená",J97,0)</f>
        <v>0</v>
      </c>
      <c r="BI97" s="214">
        <f>IF(N97="nulová",J97,0)</f>
        <v>0</v>
      </c>
      <c r="BJ97" s="24" t="s">
        <v>81</v>
      </c>
      <c r="BK97" s="214">
        <f>ROUND(I97*H97,2)</f>
        <v>0</v>
      </c>
      <c r="BL97" s="24" t="s">
        <v>239</v>
      </c>
      <c r="BM97" s="24" t="s">
        <v>3176</v>
      </c>
    </row>
    <row r="98" spans="2:47" s="1" customFormat="1" ht="13.5">
      <c r="B98" s="46"/>
      <c r="D98" s="215" t="s">
        <v>241</v>
      </c>
      <c r="F98" s="216" t="s">
        <v>2111</v>
      </c>
      <c r="I98" s="176"/>
      <c r="L98" s="46"/>
      <c r="M98" s="217"/>
      <c r="N98" s="47"/>
      <c r="O98" s="47"/>
      <c r="P98" s="47"/>
      <c r="Q98" s="47"/>
      <c r="R98" s="47"/>
      <c r="S98" s="47"/>
      <c r="T98" s="85"/>
      <c r="AT98" s="24" t="s">
        <v>241</v>
      </c>
      <c r="AU98" s="24" t="s">
        <v>83</v>
      </c>
    </row>
    <row r="99" spans="2:51" s="11" customFormat="1" ht="13.5">
      <c r="B99" s="218"/>
      <c r="D99" s="215" t="s">
        <v>242</v>
      </c>
      <c r="E99" s="219" t="s">
        <v>5</v>
      </c>
      <c r="F99" s="220" t="s">
        <v>3177</v>
      </c>
      <c r="H99" s="221">
        <v>0.875</v>
      </c>
      <c r="I99" s="222"/>
      <c r="L99" s="218"/>
      <c r="M99" s="223"/>
      <c r="N99" s="224"/>
      <c r="O99" s="224"/>
      <c r="P99" s="224"/>
      <c r="Q99" s="224"/>
      <c r="R99" s="224"/>
      <c r="S99" s="224"/>
      <c r="T99" s="225"/>
      <c r="AT99" s="219" t="s">
        <v>242</v>
      </c>
      <c r="AU99" s="219" t="s">
        <v>83</v>
      </c>
      <c r="AV99" s="11" t="s">
        <v>83</v>
      </c>
      <c r="AW99" s="11" t="s">
        <v>36</v>
      </c>
      <c r="AX99" s="11" t="s">
        <v>81</v>
      </c>
      <c r="AY99" s="219" t="s">
        <v>231</v>
      </c>
    </row>
    <row r="100" spans="2:63" s="10" customFormat="1" ht="29.85" customHeight="1">
      <c r="B100" s="189"/>
      <c r="D100" s="190" t="s">
        <v>72</v>
      </c>
      <c r="E100" s="200" t="s">
        <v>276</v>
      </c>
      <c r="F100" s="200" t="s">
        <v>2113</v>
      </c>
      <c r="I100" s="192"/>
      <c r="J100" s="201">
        <f>BK100</f>
        <v>0</v>
      </c>
      <c r="L100" s="189"/>
      <c r="M100" s="194"/>
      <c r="N100" s="195"/>
      <c r="O100" s="195"/>
      <c r="P100" s="196">
        <f>SUM(P101:P102)</f>
        <v>0</v>
      </c>
      <c r="Q100" s="195"/>
      <c r="R100" s="196">
        <f>SUM(R101:R102)</f>
        <v>0.0017499999999999998</v>
      </c>
      <c r="S100" s="195"/>
      <c r="T100" s="197">
        <f>SUM(T101:T102)</f>
        <v>0</v>
      </c>
      <c r="AR100" s="190" t="s">
        <v>81</v>
      </c>
      <c r="AT100" s="198" t="s">
        <v>72</v>
      </c>
      <c r="AU100" s="198" t="s">
        <v>81</v>
      </c>
      <c r="AY100" s="190" t="s">
        <v>231</v>
      </c>
      <c r="BK100" s="199">
        <f>SUM(BK101:BK102)</f>
        <v>0</v>
      </c>
    </row>
    <row r="101" spans="2:65" s="1" customFormat="1" ht="16.5" customHeight="1">
      <c r="B101" s="202"/>
      <c r="C101" s="203" t="s">
        <v>255</v>
      </c>
      <c r="D101" s="203" t="s">
        <v>235</v>
      </c>
      <c r="E101" s="204" t="s">
        <v>3178</v>
      </c>
      <c r="F101" s="205" t="s">
        <v>3179</v>
      </c>
      <c r="G101" s="206" t="s">
        <v>367</v>
      </c>
      <c r="H101" s="207">
        <v>25</v>
      </c>
      <c r="I101" s="208"/>
      <c r="J101" s="209">
        <f>ROUND(I101*H101,2)</f>
        <v>0</v>
      </c>
      <c r="K101" s="205" t="s">
        <v>238</v>
      </c>
      <c r="L101" s="46"/>
      <c r="M101" s="210" t="s">
        <v>5</v>
      </c>
      <c r="N101" s="211" t="s">
        <v>44</v>
      </c>
      <c r="O101" s="47"/>
      <c r="P101" s="212">
        <f>O101*H101</f>
        <v>0</v>
      </c>
      <c r="Q101" s="212">
        <v>7E-05</v>
      </c>
      <c r="R101" s="212">
        <f>Q101*H101</f>
        <v>0.0017499999999999998</v>
      </c>
      <c r="S101" s="212">
        <v>0</v>
      </c>
      <c r="T101" s="213">
        <f>S101*H101</f>
        <v>0</v>
      </c>
      <c r="AR101" s="24" t="s">
        <v>239</v>
      </c>
      <c r="AT101" s="24" t="s">
        <v>235</v>
      </c>
      <c r="AU101" s="24" t="s">
        <v>83</v>
      </c>
      <c r="AY101" s="24" t="s">
        <v>231</v>
      </c>
      <c r="BE101" s="214">
        <f>IF(N101="základní",J101,0)</f>
        <v>0</v>
      </c>
      <c r="BF101" s="214">
        <f>IF(N101="snížená",J101,0)</f>
        <v>0</v>
      </c>
      <c r="BG101" s="214">
        <f>IF(N101="zákl. přenesená",J101,0)</f>
        <v>0</v>
      </c>
      <c r="BH101" s="214">
        <f>IF(N101="sníž. přenesená",J101,0)</f>
        <v>0</v>
      </c>
      <c r="BI101" s="214">
        <f>IF(N101="nulová",J101,0)</f>
        <v>0</v>
      </c>
      <c r="BJ101" s="24" t="s">
        <v>81</v>
      </c>
      <c r="BK101" s="214">
        <f>ROUND(I101*H101,2)</f>
        <v>0</v>
      </c>
      <c r="BL101" s="24" t="s">
        <v>239</v>
      </c>
      <c r="BM101" s="24" t="s">
        <v>3180</v>
      </c>
    </row>
    <row r="102" spans="2:47" s="1" customFormat="1" ht="13.5">
      <c r="B102" s="46"/>
      <c r="D102" s="215" t="s">
        <v>241</v>
      </c>
      <c r="F102" s="216" t="s">
        <v>3179</v>
      </c>
      <c r="I102" s="176"/>
      <c r="L102" s="46"/>
      <c r="M102" s="217"/>
      <c r="N102" s="47"/>
      <c r="O102" s="47"/>
      <c r="P102" s="47"/>
      <c r="Q102" s="47"/>
      <c r="R102" s="47"/>
      <c r="S102" s="47"/>
      <c r="T102" s="85"/>
      <c r="AT102" s="24" t="s">
        <v>241</v>
      </c>
      <c r="AU102" s="24" t="s">
        <v>83</v>
      </c>
    </row>
    <row r="103" spans="2:63" s="10" customFormat="1" ht="29.85" customHeight="1">
      <c r="B103" s="189"/>
      <c r="D103" s="190" t="s">
        <v>72</v>
      </c>
      <c r="E103" s="200" t="s">
        <v>285</v>
      </c>
      <c r="F103" s="200" t="s">
        <v>948</v>
      </c>
      <c r="I103" s="192"/>
      <c r="J103" s="201">
        <f>BK103</f>
        <v>0</v>
      </c>
      <c r="L103" s="189"/>
      <c r="M103" s="194"/>
      <c r="N103" s="195"/>
      <c r="O103" s="195"/>
      <c r="P103" s="196">
        <f>SUM(P104:P105)</f>
        <v>0</v>
      </c>
      <c r="Q103" s="195"/>
      <c r="R103" s="196">
        <f>SUM(R104:R105)</f>
        <v>0</v>
      </c>
      <c r="S103" s="195"/>
      <c r="T103" s="197">
        <f>SUM(T104:T105)</f>
        <v>0.119</v>
      </c>
      <c r="AR103" s="190" t="s">
        <v>81</v>
      </c>
      <c r="AT103" s="198" t="s">
        <v>72</v>
      </c>
      <c r="AU103" s="198" t="s">
        <v>81</v>
      </c>
      <c r="AY103" s="190" t="s">
        <v>231</v>
      </c>
      <c r="BK103" s="199">
        <f>SUM(BK104:BK105)</f>
        <v>0</v>
      </c>
    </row>
    <row r="104" spans="2:65" s="1" customFormat="1" ht="25.5" customHeight="1">
      <c r="B104" s="202"/>
      <c r="C104" s="203" t="s">
        <v>261</v>
      </c>
      <c r="D104" s="203" t="s">
        <v>235</v>
      </c>
      <c r="E104" s="204" t="s">
        <v>3181</v>
      </c>
      <c r="F104" s="205" t="s">
        <v>3182</v>
      </c>
      <c r="G104" s="206" t="s">
        <v>249</v>
      </c>
      <c r="H104" s="207">
        <v>1</v>
      </c>
      <c r="I104" s="208"/>
      <c r="J104" s="209">
        <f>ROUND(I104*H104,2)</f>
        <v>0</v>
      </c>
      <c r="K104" s="205" t="s">
        <v>238</v>
      </c>
      <c r="L104" s="46"/>
      <c r="M104" s="210" t="s">
        <v>5</v>
      </c>
      <c r="N104" s="211" t="s">
        <v>44</v>
      </c>
      <c r="O104" s="47"/>
      <c r="P104" s="212">
        <f>O104*H104</f>
        <v>0</v>
      </c>
      <c r="Q104" s="212">
        <v>0</v>
      </c>
      <c r="R104" s="212">
        <f>Q104*H104</f>
        <v>0</v>
      </c>
      <c r="S104" s="212">
        <v>0.119</v>
      </c>
      <c r="T104" s="213">
        <f>S104*H104</f>
        <v>0.119</v>
      </c>
      <c r="AR104" s="24" t="s">
        <v>239</v>
      </c>
      <c r="AT104" s="24" t="s">
        <v>235</v>
      </c>
      <c r="AU104" s="24" t="s">
        <v>83</v>
      </c>
      <c r="AY104" s="24" t="s">
        <v>231</v>
      </c>
      <c r="BE104" s="214">
        <f>IF(N104="základní",J104,0)</f>
        <v>0</v>
      </c>
      <c r="BF104" s="214">
        <f>IF(N104="snížená",J104,0)</f>
        <v>0</v>
      </c>
      <c r="BG104" s="214">
        <f>IF(N104="zákl. přenesená",J104,0)</f>
        <v>0</v>
      </c>
      <c r="BH104" s="214">
        <f>IF(N104="sníž. přenesená",J104,0)</f>
        <v>0</v>
      </c>
      <c r="BI104" s="214">
        <f>IF(N104="nulová",J104,0)</f>
        <v>0</v>
      </c>
      <c r="BJ104" s="24" t="s">
        <v>81</v>
      </c>
      <c r="BK104" s="214">
        <f>ROUND(I104*H104,2)</f>
        <v>0</v>
      </c>
      <c r="BL104" s="24" t="s">
        <v>239</v>
      </c>
      <c r="BM104" s="24" t="s">
        <v>3183</v>
      </c>
    </row>
    <row r="105" spans="2:47" s="1" customFormat="1" ht="13.5">
      <c r="B105" s="46"/>
      <c r="D105" s="215" t="s">
        <v>241</v>
      </c>
      <c r="F105" s="216" t="s">
        <v>3182</v>
      </c>
      <c r="I105" s="176"/>
      <c r="L105" s="46"/>
      <c r="M105" s="217"/>
      <c r="N105" s="47"/>
      <c r="O105" s="47"/>
      <c r="P105" s="47"/>
      <c r="Q105" s="47"/>
      <c r="R105" s="47"/>
      <c r="S105" s="47"/>
      <c r="T105" s="85"/>
      <c r="AT105" s="24" t="s">
        <v>241</v>
      </c>
      <c r="AU105" s="24" t="s">
        <v>83</v>
      </c>
    </row>
    <row r="106" spans="2:63" s="10" customFormat="1" ht="29.85" customHeight="1">
      <c r="B106" s="189"/>
      <c r="D106" s="190" t="s">
        <v>72</v>
      </c>
      <c r="E106" s="200" t="s">
        <v>2014</v>
      </c>
      <c r="F106" s="200" t="s">
        <v>2015</v>
      </c>
      <c r="I106" s="192"/>
      <c r="J106" s="201">
        <f>BK106</f>
        <v>0</v>
      </c>
      <c r="L106" s="189"/>
      <c r="M106" s="194"/>
      <c r="N106" s="195"/>
      <c r="O106" s="195"/>
      <c r="P106" s="196">
        <f>SUM(P107:P117)</f>
        <v>0</v>
      </c>
      <c r="Q106" s="195"/>
      <c r="R106" s="196">
        <f>SUM(R107:R117)</f>
        <v>0</v>
      </c>
      <c r="S106" s="195"/>
      <c r="T106" s="197">
        <f>SUM(T107:T117)</f>
        <v>0</v>
      </c>
      <c r="AR106" s="190" t="s">
        <v>81</v>
      </c>
      <c r="AT106" s="198" t="s">
        <v>72</v>
      </c>
      <c r="AU106" s="198" t="s">
        <v>81</v>
      </c>
      <c r="AY106" s="190" t="s">
        <v>231</v>
      </c>
      <c r="BK106" s="199">
        <f>SUM(BK107:BK117)</f>
        <v>0</v>
      </c>
    </row>
    <row r="107" spans="2:65" s="1" customFormat="1" ht="25.5" customHeight="1">
      <c r="B107" s="202"/>
      <c r="C107" s="203" t="s">
        <v>270</v>
      </c>
      <c r="D107" s="203" t="s">
        <v>235</v>
      </c>
      <c r="E107" s="204" t="s">
        <v>2837</v>
      </c>
      <c r="F107" s="205" t="s">
        <v>2838</v>
      </c>
      <c r="G107" s="206" t="s">
        <v>352</v>
      </c>
      <c r="H107" s="207">
        <v>0.119</v>
      </c>
      <c r="I107" s="208"/>
      <c r="J107" s="209">
        <f>ROUND(I107*H107,2)</f>
        <v>0</v>
      </c>
      <c r="K107" s="205" t="s">
        <v>238</v>
      </c>
      <c r="L107" s="46"/>
      <c r="M107" s="210" t="s">
        <v>5</v>
      </c>
      <c r="N107" s="211" t="s">
        <v>44</v>
      </c>
      <c r="O107" s="47"/>
      <c r="P107" s="212">
        <f>O107*H107</f>
        <v>0</v>
      </c>
      <c r="Q107" s="212">
        <v>0</v>
      </c>
      <c r="R107" s="212">
        <f>Q107*H107</f>
        <v>0</v>
      </c>
      <c r="S107" s="212">
        <v>0</v>
      </c>
      <c r="T107" s="213">
        <f>S107*H107</f>
        <v>0</v>
      </c>
      <c r="AR107" s="24" t="s">
        <v>239</v>
      </c>
      <c r="AT107" s="24" t="s">
        <v>235</v>
      </c>
      <c r="AU107" s="24" t="s">
        <v>83</v>
      </c>
      <c r="AY107" s="24" t="s">
        <v>231</v>
      </c>
      <c r="BE107" s="214">
        <f>IF(N107="základní",J107,0)</f>
        <v>0</v>
      </c>
      <c r="BF107" s="214">
        <f>IF(N107="snížená",J107,0)</f>
        <v>0</v>
      </c>
      <c r="BG107" s="214">
        <f>IF(N107="zákl. přenesená",J107,0)</f>
        <v>0</v>
      </c>
      <c r="BH107" s="214">
        <f>IF(N107="sníž. přenesená",J107,0)</f>
        <v>0</v>
      </c>
      <c r="BI107" s="214">
        <f>IF(N107="nulová",J107,0)</f>
        <v>0</v>
      </c>
      <c r="BJ107" s="24" t="s">
        <v>81</v>
      </c>
      <c r="BK107" s="214">
        <f>ROUND(I107*H107,2)</f>
        <v>0</v>
      </c>
      <c r="BL107" s="24" t="s">
        <v>239</v>
      </c>
      <c r="BM107" s="24" t="s">
        <v>3184</v>
      </c>
    </row>
    <row r="108" spans="2:47" s="1" customFormat="1" ht="13.5">
      <c r="B108" s="46"/>
      <c r="D108" s="215" t="s">
        <v>241</v>
      </c>
      <c r="F108" s="216" t="s">
        <v>2838</v>
      </c>
      <c r="I108" s="176"/>
      <c r="L108" s="46"/>
      <c r="M108" s="217"/>
      <c r="N108" s="47"/>
      <c r="O108" s="47"/>
      <c r="P108" s="47"/>
      <c r="Q108" s="47"/>
      <c r="R108" s="47"/>
      <c r="S108" s="47"/>
      <c r="T108" s="85"/>
      <c r="AT108" s="24" t="s">
        <v>241</v>
      </c>
      <c r="AU108" s="24" t="s">
        <v>83</v>
      </c>
    </row>
    <row r="109" spans="2:65" s="1" customFormat="1" ht="38.25" customHeight="1">
      <c r="B109" s="202"/>
      <c r="C109" s="203" t="s">
        <v>276</v>
      </c>
      <c r="D109" s="203" t="s">
        <v>235</v>
      </c>
      <c r="E109" s="204" t="s">
        <v>2840</v>
      </c>
      <c r="F109" s="205" t="s">
        <v>2841</v>
      </c>
      <c r="G109" s="206" t="s">
        <v>352</v>
      </c>
      <c r="H109" s="207">
        <v>1.071</v>
      </c>
      <c r="I109" s="208"/>
      <c r="J109" s="209">
        <f>ROUND(I109*H109,2)</f>
        <v>0</v>
      </c>
      <c r="K109" s="205" t="s">
        <v>238</v>
      </c>
      <c r="L109" s="46"/>
      <c r="M109" s="210" t="s">
        <v>5</v>
      </c>
      <c r="N109" s="211" t="s">
        <v>44</v>
      </c>
      <c r="O109" s="47"/>
      <c r="P109" s="212">
        <f>O109*H109</f>
        <v>0</v>
      </c>
      <c r="Q109" s="212">
        <v>0</v>
      </c>
      <c r="R109" s="212">
        <f>Q109*H109</f>
        <v>0</v>
      </c>
      <c r="S109" s="212">
        <v>0</v>
      </c>
      <c r="T109" s="213">
        <f>S109*H109</f>
        <v>0</v>
      </c>
      <c r="AR109" s="24" t="s">
        <v>239</v>
      </c>
      <c r="AT109" s="24" t="s">
        <v>235</v>
      </c>
      <c r="AU109" s="24" t="s">
        <v>83</v>
      </c>
      <c r="AY109" s="24" t="s">
        <v>231</v>
      </c>
      <c r="BE109" s="214">
        <f>IF(N109="základní",J109,0)</f>
        <v>0</v>
      </c>
      <c r="BF109" s="214">
        <f>IF(N109="snížená",J109,0)</f>
        <v>0</v>
      </c>
      <c r="BG109" s="214">
        <f>IF(N109="zákl. přenesená",J109,0)</f>
        <v>0</v>
      </c>
      <c r="BH109" s="214">
        <f>IF(N109="sníž. přenesená",J109,0)</f>
        <v>0</v>
      </c>
      <c r="BI109" s="214">
        <f>IF(N109="nulová",J109,0)</f>
        <v>0</v>
      </c>
      <c r="BJ109" s="24" t="s">
        <v>81</v>
      </c>
      <c r="BK109" s="214">
        <f>ROUND(I109*H109,2)</f>
        <v>0</v>
      </c>
      <c r="BL109" s="24" t="s">
        <v>239</v>
      </c>
      <c r="BM109" s="24" t="s">
        <v>3185</v>
      </c>
    </row>
    <row r="110" spans="2:47" s="1" customFormat="1" ht="13.5">
      <c r="B110" s="46"/>
      <c r="D110" s="215" t="s">
        <v>241</v>
      </c>
      <c r="F110" s="216" t="s">
        <v>2841</v>
      </c>
      <c r="I110" s="176"/>
      <c r="L110" s="46"/>
      <c r="M110" s="217"/>
      <c r="N110" s="47"/>
      <c r="O110" s="47"/>
      <c r="P110" s="47"/>
      <c r="Q110" s="47"/>
      <c r="R110" s="47"/>
      <c r="S110" s="47"/>
      <c r="T110" s="85"/>
      <c r="AT110" s="24" t="s">
        <v>241</v>
      </c>
      <c r="AU110" s="24" t="s">
        <v>83</v>
      </c>
    </row>
    <row r="111" spans="2:51" s="11" customFormat="1" ht="13.5">
      <c r="B111" s="218"/>
      <c r="D111" s="215" t="s">
        <v>242</v>
      </c>
      <c r="E111" s="219" t="s">
        <v>5</v>
      </c>
      <c r="F111" s="220" t="s">
        <v>3186</v>
      </c>
      <c r="H111" s="221">
        <v>1.071</v>
      </c>
      <c r="I111" s="222"/>
      <c r="L111" s="218"/>
      <c r="M111" s="223"/>
      <c r="N111" s="224"/>
      <c r="O111" s="224"/>
      <c r="P111" s="224"/>
      <c r="Q111" s="224"/>
      <c r="R111" s="224"/>
      <c r="S111" s="224"/>
      <c r="T111" s="225"/>
      <c r="AT111" s="219" t="s">
        <v>242</v>
      </c>
      <c r="AU111" s="219" t="s">
        <v>83</v>
      </c>
      <c r="AV111" s="11" t="s">
        <v>83</v>
      </c>
      <c r="AW111" s="11" t="s">
        <v>36</v>
      </c>
      <c r="AX111" s="11" t="s">
        <v>81</v>
      </c>
      <c r="AY111" s="219" t="s">
        <v>231</v>
      </c>
    </row>
    <row r="112" spans="2:65" s="1" customFormat="1" ht="25.5" customHeight="1">
      <c r="B112" s="202"/>
      <c r="C112" s="203" t="s">
        <v>285</v>
      </c>
      <c r="D112" s="203" t="s">
        <v>235</v>
      </c>
      <c r="E112" s="204" t="s">
        <v>2844</v>
      </c>
      <c r="F112" s="205" t="s">
        <v>2845</v>
      </c>
      <c r="G112" s="206" t="s">
        <v>352</v>
      </c>
      <c r="H112" s="207">
        <v>0.119</v>
      </c>
      <c r="I112" s="208"/>
      <c r="J112" s="209">
        <f>ROUND(I112*H112,2)</f>
        <v>0</v>
      </c>
      <c r="K112" s="205" t="s">
        <v>238</v>
      </c>
      <c r="L112" s="46"/>
      <c r="M112" s="210" t="s">
        <v>5</v>
      </c>
      <c r="N112" s="211" t="s">
        <v>44</v>
      </c>
      <c r="O112" s="47"/>
      <c r="P112" s="212">
        <f>O112*H112</f>
        <v>0</v>
      </c>
      <c r="Q112" s="212">
        <v>0</v>
      </c>
      <c r="R112" s="212">
        <f>Q112*H112</f>
        <v>0</v>
      </c>
      <c r="S112" s="212">
        <v>0</v>
      </c>
      <c r="T112" s="213">
        <f>S112*H112</f>
        <v>0</v>
      </c>
      <c r="AR112" s="24" t="s">
        <v>239</v>
      </c>
      <c r="AT112" s="24" t="s">
        <v>235</v>
      </c>
      <c r="AU112" s="24" t="s">
        <v>83</v>
      </c>
      <c r="AY112" s="24" t="s">
        <v>231</v>
      </c>
      <c r="BE112" s="214">
        <f>IF(N112="základní",J112,0)</f>
        <v>0</v>
      </c>
      <c r="BF112" s="214">
        <f>IF(N112="snížená",J112,0)</f>
        <v>0</v>
      </c>
      <c r="BG112" s="214">
        <f>IF(N112="zákl. přenesená",J112,0)</f>
        <v>0</v>
      </c>
      <c r="BH112" s="214">
        <f>IF(N112="sníž. přenesená",J112,0)</f>
        <v>0</v>
      </c>
      <c r="BI112" s="214">
        <f>IF(N112="nulová",J112,0)</f>
        <v>0</v>
      </c>
      <c r="BJ112" s="24" t="s">
        <v>81</v>
      </c>
      <c r="BK112" s="214">
        <f>ROUND(I112*H112,2)</f>
        <v>0</v>
      </c>
      <c r="BL112" s="24" t="s">
        <v>239</v>
      </c>
      <c r="BM112" s="24" t="s">
        <v>3187</v>
      </c>
    </row>
    <row r="113" spans="2:47" s="1" customFormat="1" ht="13.5">
      <c r="B113" s="46"/>
      <c r="D113" s="215" t="s">
        <v>241</v>
      </c>
      <c r="F113" s="216" t="s">
        <v>2845</v>
      </c>
      <c r="I113" s="176"/>
      <c r="L113" s="46"/>
      <c r="M113" s="217"/>
      <c r="N113" s="47"/>
      <c r="O113" s="47"/>
      <c r="P113" s="47"/>
      <c r="Q113" s="47"/>
      <c r="R113" s="47"/>
      <c r="S113" s="47"/>
      <c r="T113" s="85"/>
      <c r="AT113" s="24" t="s">
        <v>241</v>
      </c>
      <c r="AU113" s="24" t="s">
        <v>83</v>
      </c>
    </row>
    <row r="114" spans="2:65" s="1" customFormat="1" ht="25.5" customHeight="1">
      <c r="B114" s="202"/>
      <c r="C114" s="203" t="s">
        <v>289</v>
      </c>
      <c r="D114" s="203" t="s">
        <v>235</v>
      </c>
      <c r="E114" s="204" t="s">
        <v>2847</v>
      </c>
      <c r="F114" s="205" t="s">
        <v>2848</v>
      </c>
      <c r="G114" s="206" t="s">
        <v>352</v>
      </c>
      <c r="H114" s="207">
        <v>0.119</v>
      </c>
      <c r="I114" s="208"/>
      <c r="J114" s="209">
        <f>ROUND(I114*H114,2)</f>
        <v>0</v>
      </c>
      <c r="K114" s="205" t="s">
        <v>238</v>
      </c>
      <c r="L114" s="46"/>
      <c r="M114" s="210" t="s">
        <v>5</v>
      </c>
      <c r="N114" s="211" t="s">
        <v>44</v>
      </c>
      <c r="O114" s="47"/>
      <c r="P114" s="212">
        <f>O114*H114</f>
        <v>0</v>
      </c>
      <c r="Q114" s="212">
        <v>0</v>
      </c>
      <c r="R114" s="212">
        <f>Q114*H114</f>
        <v>0</v>
      </c>
      <c r="S114" s="212">
        <v>0</v>
      </c>
      <c r="T114" s="213">
        <f>S114*H114</f>
        <v>0</v>
      </c>
      <c r="AR114" s="24" t="s">
        <v>239</v>
      </c>
      <c r="AT114" s="24" t="s">
        <v>235</v>
      </c>
      <c r="AU114" s="24" t="s">
        <v>83</v>
      </c>
      <c r="AY114" s="24" t="s">
        <v>231</v>
      </c>
      <c r="BE114" s="214">
        <f>IF(N114="základní",J114,0)</f>
        <v>0</v>
      </c>
      <c r="BF114" s="214">
        <f>IF(N114="snížená",J114,0)</f>
        <v>0</v>
      </c>
      <c r="BG114" s="214">
        <f>IF(N114="zákl. přenesená",J114,0)</f>
        <v>0</v>
      </c>
      <c r="BH114" s="214">
        <f>IF(N114="sníž. přenesená",J114,0)</f>
        <v>0</v>
      </c>
      <c r="BI114" s="214">
        <f>IF(N114="nulová",J114,0)</f>
        <v>0</v>
      </c>
      <c r="BJ114" s="24" t="s">
        <v>81</v>
      </c>
      <c r="BK114" s="214">
        <f>ROUND(I114*H114,2)</f>
        <v>0</v>
      </c>
      <c r="BL114" s="24" t="s">
        <v>239</v>
      </c>
      <c r="BM114" s="24" t="s">
        <v>3188</v>
      </c>
    </row>
    <row r="115" spans="2:47" s="1" customFormat="1" ht="13.5">
      <c r="B115" s="46"/>
      <c r="D115" s="215" t="s">
        <v>241</v>
      </c>
      <c r="F115" s="216" t="s">
        <v>2848</v>
      </c>
      <c r="I115" s="176"/>
      <c r="L115" s="46"/>
      <c r="M115" s="217"/>
      <c r="N115" s="47"/>
      <c r="O115" s="47"/>
      <c r="P115" s="47"/>
      <c r="Q115" s="47"/>
      <c r="R115" s="47"/>
      <c r="S115" s="47"/>
      <c r="T115" s="85"/>
      <c r="AT115" s="24" t="s">
        <v>241</v>
      </c>
      <c r="AU115" s="24" t="s">
        <v>83</v>
      </c>
    </row>
    <row r="116" spans="2:65" s="1" customFormat="1" ht="16.5" customHeight="1">
      <c r="B116" s="202"/>
      <c r="C116" s="203" t="s">
        <v>233</v>
      </c>
      <c r="D116" s="203" t="s">
        <v>235</v>
      </c>
      <c r="E116" s="204" t="s">
        <v>2027</v>
      </c>
      <c r="F116" s="205" t="s">
        <v>2028</v>
      </c>
      <c r="G116" s="206" t="s">
        <v>352</v>
      </c>
      <c r="H116" s="207">
        <v>0.119</v>
      </c>
      <c r="I116" s="208"/>
      <c r="J116" s="209">
        <f>ROUND(I116*H116,2)</f>
        <v>0</v>
      </c>
      <c r="K116" s="205" t="s">
        <v>238</v>
      </c>
      <c r="L116" s="46"/>
      <c r="M116" s="210" t="s">
        <v>5</v>
      </c>
      <c r="N116" s="211" t="s">
        <v>44</v>
      </c>
      <c r="O116" s="47"/>
      <c r="P116" s="212">
        <f>O116*H116</f>
        <v>0</v>
      </c>
      <c r="Q116" s="212">
        <v>0</v>
      </c>
      <c r="R116" s="212">
        <f>Q116*H116</f>
        <v>0</v>
      </c>
      <c r="S116" s="212">
        <v>0</v>
      </c>
      <c r="T116" s="213">
        <f>S116*H116</f>
        <v>0</v>
      </c>
      <c r="AR116" s="24" t="s">
        <v>239</v>
      </c>
      <c r="AT116" s="24" t="s">
        <v>235</v>
      </c>
      <c r="AU116" s="24" t="s">
        <v>83</v>
      </c>
      <c r="AY116" s="24" t="s">
        <v>231</v>
      </c>
      <c r="BE116" s="214">
        <f>IF(N116="základní",J116,0)</f>
        <v>0</v>
      </c>
      <c r="BF116" s="214">
        <f>IF(N116="snížená",J116,0)</f>
        <v>0</v>
      </c>
      <c r="BG116" s="214">
        <f>IF(N116="zákl. přenesená",J116,0)</f>
        <v>0</v>
      </c>
      <c r="BH116" s="214">
        <f>IF(N116="sníž. přenesená",J116,0)</f>
        <v>0</v>
      </c>
      <c r="BI116" s="214">
        <f>IF(N116="nulová",J116,0)</f>
        <v>0</v>
      </c>
      <c r="BJ116" s="24" t="s">
        <v>81</v>
      </c>
      <c r="BK116" s="214">
        <f>ROUND(I116*H116,2)</f>
        <v>0</v>
      </c>
      <c r="BL116" s="24" t="s">
        <v>239</v>
      </c>
      <c r="BM116" s="24" t="s">
        <v>3189</v>
      </c>
    </row>
    <row r="117" spans="2:47" s="1" customFormat="1" ht="13.5">
      <c r="B117" s="46"/>
      <c r="D117" s="215" t="s">
        <v>241</v>
      </c>
      <c r="F117" s="216" t="s">
        <v>2028</v>
      </c>
      <c r="I117" s="176"/>
      <c r="L117" s="46"/>
      <c r="M117" s="217"/>
      <c r="N117" s="47"/>
      <c r="O117" s="47"/>
      <c r="P117" s="47"/>
      <c r="Q117" s="47"/>
      <c r="R117" s="47"/>
      <c r="S117" s="47"/>
      <c r="T117" s="85"/>
      <c r="AT117" s="24" t="s">
        <v>241</v>
      </c>
      <c r="AU117" s="24" t="s">
        <v>83</v>
      </c>
    </row>
    <row r="118" spans="2:63" s="10" customFormat="1" ht="37.4" customHeight="1">
      <c r="B118" s="189"/>
      <c r="D118" s="190" t="s">
        <v>72</v>
      </c>
      <c r="E118" s="191" t="s">
        <v>1006</v>
      </c>
      <c r="F118" s="191" t="s">
        <v>2925</v>
      </c>
      <c r="I118" s="192"/>
      <c r="J118" s="193">
        <f>BK118</f>
        <v>0</v>
      </c>
      <c r="L118" s="189"/>
      <c r="M118" s="194"/>
      <c r="N118" s="195"/>
      <c r="O118" s="195"/>
      <c r="P118" s="196">
        <f>P119</f>
        <v>0</v>
      </c>
      <c r="Q118" s="195"/>
      <c r="R118" s="196">
        <f>R119</f>
        <v>0.03165</v>
      </c>
      <c r="S118" s="195"/>
      <c r="T118" s="197">
        <f>T119</f>
        <v>0</v>
      </c>
      <c r="AR118" s="190" t="s">
        <v>83</v>
      </c>
      <c r="AT118" s="198" t="s">
        <v>72</v>
      </c>
      <c r="AU118" s="198" t="s">
        <v>73</v>
      </c>
      <c r="AY118" s="190" t="s">
        <v>231</v>
      </c>
      <c r="BK118" s="199">
        <f>BK119</f>
        <v>0</v>
      </c>
    </row>
    <row r="119" spans="2:63" s="10" customFormat="1" ht="19.9" customHeight="1">
      <c r="B119" s="189"/>
      <c r="D119" s="190" t="s">
        <v>72</v>
      </c>
      <c r="E119" s="200" t="s">
        <v>2926</v>
      </c>
      <c r="F119" s="200" t="s">
        <v>2927</v>
      </c>
      <c r="I119" s="192"/>
      <c r="J119" s="201">
        <f>BK119</f>
        <v>0</v>
      </c>
      <c r="L119" s="189"/>
      <c r="M119" s="194"/>
      <c r="N119" s="195"/>
      <c r="O119" s="195"/>
      <c r="P119" s="196">
        <f>SUM(P120:P144)</f>
        <v>0</v>
      </c>
      <c r="Q119" s="195"/>
      <c r="R119" s="196">
        <f>SUM(R120:R144)</f>
        <v>0.03165</v>
      </c>
      <c r="S119" s="195"/>
      <c r="T119" s="197">
        <f>SUM(T120:T144)</f>
        <v>0</v>
      </c>
      <c r="AR119" s="190" t="s">
        <v>83</v>
      </c>
      <c r="AT119" s="198" t="s">
        <v>72</v>
      </c>
      <c r="AU119" s="198" t="s">
        <v>81</v>
      </c>
      <c r="AY119" s="190" t="s">
        <v>231</v>
      </c>
      <c r="BK119" s="199">
        <f>SUM(BK120:BK144)</f>
        <v>0</v>
      </c>
    </row>
    <row r="120" spans="2:65" s="1" customFormat="1" ht="25.5" customHeight="1">
      <c r="B120" s="202"/>
      <c r="C120" s="203" t="s">
        <v>254</v>
      </c>
      <c r="D120" s="203" t="s">
        <v>235</v>
      </c>
      <c r="E120" s="204" t="s">
        <v>3190</v>
      </c>
      <c r="F120" s="205" t="s">
        <v>3191</v>
      </c>
      <c r="G120" s="206" t="s">
        <v>367</v>
      </c>
      <c r="H120" s="207">
        <v>25</v>
      </c>
      <c r="I120" s="208"/>
      <c r="J120" s="209">
        <f>ROUND(I120*H120,2)</f>
        <v>0</v>
      </c>
      <c r="K120" s="205" t="s">
        <v>238</v>
      </c>
      <c r="L120" s="46"/>
      <c r="M120" s="210" t="s">
        <v>5</v>
      </c>
      <c r="N120" s="211" t="s">
        <v>44</v>
      </c>
      <c r="O120" s="47"/>
      <c r="P120" s="212">
        <f>O120*H120</f>
        <v>0</v>
      </c>
      <c r="Q120" s="212">
        <v>0</v>
      </c>
      <c r="R120" s="212">
        <f>Q120*H120</f>
        <v>0</v>
      </c>
      <c r="S120" s="212">
        <v>0</v>
      </c>
      <c r="T120" s="213">
        <f>S120*H120</f>
        <v>0</v>
      </c>
      <c r="AR120" s="24" t="s">
        <v>298</v>
      </c>
      <c r="AT120" s="24" t="s">
        <v>235</v>
      </c>
      <c r="AU120" s="24" t="s">
        <v>83</v>
      </c>
      <c r="AY120" s="24" t="s">
        <v>231</v>
      </c>
      <c r="BE120" s="214">
        <f>IF(N120="základní",J120,0)</f>
        <v>0</v>
      </c>
      <c r="BF120" s="214">
        <f>IF(N120="snížená",J120,0)</f>
        <v>0</v>
      </c>
      <c r="BG120" s="214">
        <f>IF(N120="zákl. přenesená",J120,0)</f>
        <v>0</v>
      </c>
      <c r="BH120" s="214">
        <f>IF(N120="sníž. přenesená",J120,0)</f>
        <v>0</v>
      </c>
      <c r="BI120" s="214">
        <f>IF(N120="nulová",J120,0)</f>
        <v>0</v>
      </c>
      <c r="BJ120" s="24" t="s">
        <v>81</v>
      </c>
      <c r="BK120" s="214">
        <f>ROUND(I120*H120,2)</f>
        <v>0</v>
      </c>
      <c r="BL120" s="24" t="s">
        <v>298</v>
      </c>
      <c r="BM120" s="24" t="s">
        <v>3192</v>
      </c>
    </row>
    <row r="121" spans="2:47" s="1" customFormat="1" ht="13.5">
      <c r="B121" s="46"/>
      <c r="D121" s="215" t="s">
        <v>241</v>
      </c>
      <c r="F121" s="216" t="s">
        <v>3191</v>
      </c>
      <c r="I121" s="176"/>
      <c r="L121" s="46"/>
      <c r="M121" s="217"/>
      <c r="N121" s="47"/>
      <c r="O121" s="47"/>
      <c r="P121" s="47"/>
      <c r="Q121" s="47"/>
      <c r="R121" s="47"/>
      <c r="S121" s="47"/>
      <c r="T121" s="85"/>
      <c r="AT121" s="24" t="s">
        <v>241</v>
      </c>
      <c r="AU121" s="24" t="s">
        <v>83</v>
      </c>
    </row>
    <row r="122" spans="2:65" s="1" customFormat="1" ht="25.5" customHeight="1">
      <c r="B122" s="202"/>
      <c r="C122" s="242" t="s">
        <v>307</v>
      </c>
      <c r="D122" s="242" t="s">
        <v>399</v>
      </c>
      <c r="E122" s="243" t="s">
        <v>3193</v>
      </c>
      <c r="F122" s="244" t="s">
        <v>3194</v>
      </c>
      <c r="G122" s="245" t="s">
        <v>367</v>
      </c>
      <c r="H122" s="246">
        <v>25</v>
      </c>
      <c r="I122" s="247"/>
      <c r="J122" s="248">
        <f>ROUND(I122*H122,2)</f>
        <v>0</v>
      </c>
      <c r="K122" s="244" t="s">
        <v>238</v>
      </c>
      <c r="L122" s="249"/>
      <c r="M122" s="250" t="s">
        <v>5</v>
      </c>
      <c r="N122" s="251" t="s">
        <v>44</v>
      </c>
      <c r="O122" s="47"/>
      <c r="P122" s="212">
        <f>O122*H122</f>
        <v>0</v>
      </c>
      <c r="Q122" s="212">
        <v>0.00019</v>
      </c>
      <c r="R122" s="212">
        <f>Q122*H122</f>
        <v>0.00475</v>
      </c>
      <c r="S122" s="212">
        <v>0</v>
      </c>
      <c r="T122" s="213">
        <f>S122*H122</f>
        <v>0</v>
      </c>
      <c r="AR122" s="24" t="s">
        <v>410</v>
      </c>
      <c r="AT122" s="24" t="s">
        <v>399</v>
      </c>
      <c r="AU122" s="24" t="s">
        <v>83</v>
      </c>
      <c r="AY122" s="24" t="s">
        <v>231</v>
      </c>
      <c r="BE122" s="214">
        <f>IF(N122="základní",J122,0)</f>
        <v>0</v>
      </c>
      <c r="BF122" s="214">
        <f>IF(N122="snížená",J122,0)</f>
        <v>0</v>
      </c>
      <c r="BG122" s="214">
        <f>IF(N122="zákl. přenesená",J122,0)</f>
        <v>0</v>
      </c>
      <c r="BH122" s="214">
        <f>IF(N122="sníž. přenesená",J122,0)</f>
        <v>0</v>
      </c>
      <c r="BI122" s="214">
        <f>IF(N122="nulová",J122,0)</f>
        <v>0</v>
      </c>
      <c r="BJ122" s="24" t="s">
        <v>81</v>
      </c>
      <c r="BK122" s="214">
        <f>ROUND(I122*H122,2)</f>
        <v>0</v>
      </c>
      <c r="BL122" s="24" t="s">
        <v>298</v>
      </c>
      <c r="BM122" s="24" t="s">
        <v>3195</v>
      </c>
    </row>
    <row r="123" spans="2:47" s="1" customFormat="1" ht="13.5">
      <c r="B123" s="46"/>
      <c r="D123" s="215" t="s">
        <v>241</v>
      </c>
      <c r="F123" s="216" t="s">
        <v>3194</v>
      </c>
      <c r="I123" s="176"/>
      <c r="L123" s="46"/>
      <c r="M123" s="217"/>
      <c r="N123" s="47"/>
      <c r="O123" s="47"/>
      <c r="P123" s="47"/>
      <c r="Q123" s="47"/>
      <c r="R123" s="47"/>
      <c r="S123" s="47"/>
      <c r="T123" s="85"/>
      <c r="AT123" s="24" t="s">
        <v>241</v>
      </c>
      <c r="AU123" s="24" t="s">
        <v>83</v>
      </c>
    </row>
    <row r="124" spans="2:65" s="1" customFormat="1" ht="25.5" customHeight="1">
      <c r="B124" s="202"/>
      <c r="C124" s="203" t="s">
        <v>311</v>
      </c>
      <c r="D124" s="203" t="s">
        <v>235</v>
      </c>
      <c r="E124" s="204" t="s">
        <v>3196</v>
      </c>
      <c r="F124" s="205" t="s">
        <v>3197</v>
      </c>
      <c r="G124" s="206" t="s">
        <v>367</v>
      </c>
      <c r="H124" s="207">
        <v>30</v>
      </c>
      <c r="I124" s="208"/>
      <c r="J124" s="209">
        <f>ROUND(I124*H124,2)</f>
        <v>0</v>
      </c>
      <c r="K124" s="205" t="s">
        <v>238</v>
      </c>
      <c r="L124" s="46"/>
      <c r="M124" s="210" t="s">
        <v>5</v>
      </c>
      <c r="N124" s="211" t="s">
        <v>44</v>
      </c>
      <c r="O124" s="47"/>
      <c r="P124" s="212">
        <f>O124*H124</f>
        <v>0</v>
      </c>
      <c r="Q124" s="212">
        <v>0</v>
      </c>
      <c r="R124" s="212">
        <f>Q124*H124</f>
        <v>0</v>
      </c>
      <c r="S124" s="212">
        <v>0</v>
      </c>
      <c r="T124" s="213">
        <f>S124*H124</f>
        <v>0</v>
      </c>
      <c r="AR124" s="24" t="s">
        <v>298</v>
      </c>
      <c r="AT124" s="24" t="s">
        <v>235</v>
      </c>
      <c r="AU124" s="24" t="s">
        <v>83</v>
      </c>
      <c r="AY124" s="24" t="s">
        <v>231</v>
      </c>
      <c r="BE124" s="214">
        <f>IF(N124="základní",J124,0)</f>
        <v>0</v>
      </c>
      <c r="BF124" s="214">
        <f>IF(N124="snížená",J124,0)</f>
        <v>0</v>
      </c>
      <c r="BG124" s="214">
        <f>IF(N124="zákl. přenesená",J124,0)</f>
        <v>0</v>
      </c>
      <c r="BH124" s="214">
        <f>IF(N124="sníž. přenesená",J124,0)</f>
        <v>0</v>
      </c>
      <c r="BI124" s="214">
        <f>IF(N124="nulová",J124,0)</f>
        <v>0</v>
      </c>
      <c r="BJ124" s="24" t="s">
        <v>81</v>
      </c>
      <c r="BK124" s="214">
        <f>ROUND(I124*H124,2)</f>
        <v>0</v>
      </c>
      <c r="BL124" s="24" t="s">
        <v>298</v>
      </c>
      <c r="BM124" s="24" t="s">
        <v>3198</v>
      </c>
    </row>
    <row r="125" spans="2:47" s="1" customFormat="1" ht="13.5">
      <c r="B125" s="46"/>
      <c r="D125" s="215" t="s">
        <v>241</v>
      </c>
      <c r="F125" s="216" t="s">
        <v>3197</v>
      </c>
      <c r="I125" s="176"/>
      <c r="L125" s="46"/>
      <c r="M125" s="217"/>
      <c r="N125" s="47"/>
      <c r="O125" s="47"/>
      <c r="P125" s="47"/>
      <c r="Q125" s="47"/>
      <c r="R125" s="47"/>
      <c r="S125" s="47"/>
      <c r="T125" s="85"/>
      <c r="AT125" s="24" t="s">
        <v>241</v>
      </c>
      <c r="AU125" s="24" t="s">
        <v>83</v>
      </c>
    </row>
    <row r="126" spans="2:65" s="1" customFormat="1" ht="16.5" customHeight="1">
      <c r="B126" s="202"/>
      <c r="C126" s="242" t="s">
        <v>11</v>
      </c>
      <c r="D126" s="242" t="s">
        <v>399</v>
      </c>
      <c r="E126" s="243" t="s">
        <v>3199</v>
      </c>
      <c r="F126" s="244" t="s">
        <v>3200</v>
      </c>
      <c r="G126" s="245" t="s">
        <v>367</v>
      </c>
      <c r="H126" s="246">
        <v>30</v>
      </c>
      <c r="I126" s="247"/>
      <c r="J126" s="248">
        <f>ROUND(I126*H126,2)</f>
        <v>0</v>
      </c>
      <c r="K126" s="244" t="s">
        <v>238</v>
      </c>
      <c r="L126" s="249"/>
      <c r="M126" s="250" t="s">
        <v>5</v>
      </c>
      <c r="N126" s="251" t="s">
        <v>44</v>
      </c>
      <c r="O126" s="47"/>
      <c r="P126" s="212">
        <f>O126*H126</f>
        <v>0</v>
      </c>
      <c r="Q126" s="212">
        <v>0.00063</v>
      </c>
      <c r="R126" s="212">
        <f>Q126*H126</f>
        <v>0.0189</v>
      </c>
      <c r="S126" s="212">
        <v>0</v>
      </c>
      <c r="T126" s="213">
        <f>S126*H126</f>
        <v>0</v>
      </c>
      <c r="AR126" s="24" t="s">
        <v>410</v>
      </c>
      <c r="AT126" s="24" t="s">
        <v>399</v>
      </c>
      <c r="AU126" s="24" t="s">
        <v>83</v>
      </c>
      <c r="AY126" s="24" t="s">
        <v>231</v>
      </c>
      <c r="BE126" s="214">
        <f>IF(N126="základní",J126,0)</f>
        <v>0</v>
      </c>
      <c r="BF126" s="214">
        <f>IF(N126="snížená",J126,0)</f>
        <v>0</v>
      </c>
      <c r="BG126" s="214">
        <f>IF(N126="zákl. přenesená",J126,0)</f>
        <v>0</v>
      </c>
      <c r="BH126" s="214">
        <f>IF(N126="sníž. přenesená",J126,0)</f>
        <v>0</v>
      </c>
      <c r="BI126" s="214">
        <f>IF(N126="nulová",J126,0)</f>
        <v>0</v>
      </c>
      <c r="BJ126" s="24" t="s">
        <v>81</v>
      </c>
      <c r="BK126" s="214">
        <f>ROUND(I126*H126,2)</f>
        <v>0</v>
      </c>
      <c r="BL126" s="24" t="s">
        <v>298</v>
      </c>
      <c r="BM126" s="24" t="s">
        <v>3201</v>
      </c>
    </row>
    <row r="127" spans="2:47" s="1" customFormat="1" ht="13.5">
      <c r="B127" s="46"/>
      <c r="D127" s="215" t="s">
        <v>241</v>
      </c>
      <c r="F127" s="216" t="s">
        <v>3200</v>
      </c>
      <c r="I127" s="176"/>
      <c r="L127" s="46"/>
      <c r="M127" s="217"/>
      <c r="N127" s="47"/>
      <c r="O127" s="47"/>
      <c r="P127" s="47"/>
      <c r="Q127" s="47"/>
      <c r="R127" s="47"/>
      <c r="S127" s="47"/>
      <c r="T127" s="85"/>
      <c r="AT127" s="24" t="s">
        <v>241</v>
      </c>
      <c r="AU127" s="24" t="s">
        <v>83</v>
      </c>
    </row>
    <row r="128" spans="2:65" s="1" customFormat="1" ht="25.5" customHeight="1">
      <c r="B128" s="202"/>
      <c r="C128" s="203" t="s">
        <v>298</v>
      </c>
      <c r="D128" s="203" t="s">
        <v>235</v>
      </c>
      <c r="E128" s="204" t="s">
        <v>3202</v>
      </c>
      <c r="F128" s="205" t="s">
        <v>3203</v>
      </c>
      <c r="G128" s="206" t="s">
        <v>249</v>
      </c>
      <c r="H128" s="207">
        <v>8</v>
      </c>
      <c r="I128" s="208"/>
      <c r="J128" s="209">
        <f>ROUND(I128*H128,2)</f>
        <v>0</v>
      </c>
      <c r="K128" s="205" t="s">
        <v>238</v>
      </c>
      <c r="L128" s="46"/>
      <c r="M128" s="210" t="s">
        <v>5</v>
      </c>
      <c r="N128" s="211" t="s">
        <v>44</v>
      </c>
      <c r="O128" s="47"/>
      <c r="P128" s="212">
        <f>O128*H128</f>
        <v>0</v>
      </c>
      <c r="Q128" s="212">
        <v>0</v>
      </c>
      <c r="R128" s="212">
        <f>Q128*H128</f>
        <v>0</v>
      </c>
      <c r="S128" s="212">
        <v>0</v>
      </c>
      <c r="T128" s="213">
        <f>S128*H128</f>
        <v>0</v>
      </c>
      <c r="AR128" s="24" t="s">
        <v>298</v>
      </c>
      <c r="AT128" s="24" t="s">
        <v>235</v>
      </c>
      <c r="AU128" s="24" t="s">
        <v>83</v>
      </c>
      <c r="AY128" s="24" t="s">
        <v>231</v>
      </c>
      <c r="BE128" s="214">
        <f>IF(N128="základní",J128,0)</f>
        <v>0</v>
      </c>
      <c r="BF128" s="214">
        <f>IF(N128="snížená",J128,0)</f>
        <v>0</v>
      </c>
      <c r="BG128" s="214">
        <f>IF(N128="zákl. přenesená",J128,0)</f>
        <v>0</v>
      </c>
      <c r="BH128" s="214">
        <f>IF(N128="sníž. přenesená",J128,0)</f>
        <v>0</v>
      </c>
      <c r="BI128" s="214">
        <f>IF(N128="nulová",J128,0)</f>
        <v>0</v>
      </c>
      <c r="BJ128" s="24" t="s">
        <v>81</v>
      </c>
      <c r="BK128" s="214">
        <f>ROUND(I128*H128,2)</f>
        <v>0</v>
      </c>
      <c r="BL128" s="24" t="s">
        <v>298</v>
      </c>
      <c r="BM128" s="24" t="s">
        <v>3204</v>
      </c>
    </row>
    <row r="129" spans="2:47" s="1" customFormat="1" ht="13.5">
      <c r="B129" s="46"/>
      <c r="D129" s="215" t="s">
        <v>241</v>
      </c>
      <c r="F129" s="216" t="s">
        <v>3203</v>
      </c>
      <c r="I129" s="176"/>
      <c r="L129" s="46"/>
      <c r="M129" s="217"/>
      <c r="N129" s="47"/>
      <c r="O129" s="47"/>
      <c r="P129" s="47"/>
      <c r="Q129" s="47"/>
      <c r="R129" s="47"/>
      <c r="S129" s="47"/>
      <c r="T129" s="85"/>
      <c r="AT129" s="24" t="s">
        <v>241</v>
      </c>
      <c r="AU129" s="24" t="s">
        <v>83</v>
      </c>
    </row>
    <row r="130" spans="2:65" s="1" customFormat="1" ht="25.5" customHeight="1">
      <c r="B130" s="202"/>
      <c r="C130" s="203" t="s">
        <v>321</v>
      </c>
      <c r="D130" s="203" t="s">
        <v>235</v>
      </c>
      <c r="E130" s="204" t="s">
        <v>2992</v>
      </c>
      <c r="F130" s="205" t="s">
        <v>2993</v>
      </c>
      <c r="G130" s="206" t="s">
        <v>249</v>
      </c>
      <c r="H130" s="207">
        <v>1</v>
      </c>
      <c r="I130" s="208"/>
      <c r="J130" s="209">
        <f>ROUND(I130*H130,2)</f>
        <v>0</v>
      </c>
      <c r="K130" s="205" t="s">
        <v>238</v>
      </c>
      <c r="L130" s="46"/>
      <c r="M130" s="210" t="s">
        <v>5</v>
      </c>
      <c r="N130" s="211" t="s">
        <v>44</v>
      </c>
      <c r="O130" s="47"/>
      <c r="P130" s="212">
        <f>O130*H130</f>
        <v>0</v>
      </c>
      <c r="Q130" s="212">
        <v>0</v>
      </c>
      <c r="R130" s="212">
        <f>Q130*H130</f>
        <v>0</v>
      </c>
      <c r="S130" s="212">
        <v>0</v>
      </c>
      <c r="T130" s="213">
        <f>S130*H130</f>
        <v>0</v>
      </c>
      <c r="AR130" s="24" t="s">
        <v>298</v>
      </c>
      <c r="AT130" s="24" t="s">
        <v>235</v>
      </c>
      <c r="AU130" s="24" t="s">
        <v>83</v>
      </c>
      <c r="AY130" s="24" t="s">
        <v>231</v>
      </c>
      <c r="BE130" s="214">
        <f>IF(N130="základní",J130,0)</f>
        <v>0</v>
      </c>
      <c r="BF130" s="214">
        <f>IF(N130="snížená",J130,0)</f>
        <v>0</v>
      </c>
      <c r="BG130" s="214">
        <f>IF(N130="zákl. přenesená",J130,0)</f>
        <v>0</v>
      </c>
      <c r="BH130" s="214">
        <f>IF(N130="sníž. přenesená",J130,0)</f>
        <v>0</v>
      </c>
      <c r="BI130" s="214">
        <f>IF(N130="nulová",J130,0)</f>
        <v>0</v>
      </c>
      <c r="BJ130" s="24" t="s">
        <v>81</v>
      </c>
      <c r="BK130" s="214">
        <f>ROUND(I130*H130,2)</f>
        <v>0</v>
      </c>
      <c r="BL130" s="24" t="s">
        <v>298</v>
      </c>
      <c r="BM130" s="24" t="s">
        <v>3205</v>
      </c>
    </row>
    <row r="131" spans="2:47" s="1" customFormat="1" ht="13.5">
      <c r="B131" s="46"/>
      <c r="D131" s="215" t="s">
        <v>241</v>
      </c>
      <c r="F131" s="216" t="s">
        <v>2993</v>
      </c>
      <c r="I131" s="176"/>
      <c r="L131" s="46"/>
      <c r="M131" s="217"/>
      <c r="N131" s="47"/>
      <c r="O131" s="47"/>
      <c r="P131" s="47"/>
      <c r="Q131" s="47"/>
      <c r="R131" s="47"/>
      <c r="S131" s="47"/>
      <c r="T131" s="85"/>
      <c r="AT131" s="24" t="s">
        <v>241</v>
      </c>
      <c r="AU131" s="24" t="s">
        <v>83</v>
      </c>
    </row>
    <row r="132" spans="2:65" s="1" customFormat="1" ht="16.5" customHeight="1">
      <c r="B132" s="202"/>
      <c r="C132" s="242" t="s">
        <v>325</v>
      </c>
      <c r="D132" s="242" t="s">
        <v>399</v>
      </c>
      <c r="E132" s="243" t="s">
        <v>3206</v>
      </c>
      <c r="F132" s="244" t="s">
        <v>3207</v>
      </c>
      <c r="G132" s="245" t="s">
        <v>249</v>
      </c>
      <c r="H132" s="246">
        <v>1</v>
      </c>
      <c r="I132" s="247"/>
      <c r="J132" s="248">
        <f>ROUND(I132*H132,2)</f>
        <v>0</v>
      </c>
      <c r="K132" s="244" t="s">
        <v>5</v>
      </c>
      <c r="L132" s="249"/>
      <c r="M132" s="250" t="s">
        <v>5</v>
      </c>
      <c r="N132" s="251" t="s">
        <v>44</v>
      </c>
      <c r="O132" s="47"/>
      <c r="P132" s="212">
        <f>O132*H132</f>
        <v>0</v>
      </c>
      <c r="Q132" s="212">
        <v>0.008</v>
      </c>
      <c r="R132" s="212">
        <f>Q132*H132</f>
        <v>0.008</v>
      </c>
      <c r="S132" s="212">
        <v>0</v>
      </c>
      <c r="T132" s="213">
        <f>S132*H132</f>
        <v>0</v>
      </c>
      <c r="AR132" s="24" t="s">
        <v>410</v>
      </c>
      <c r="AT132" s="24" t="s">
        <v>399</v>
      </c>
      <c r="AU132" s="24" t="s">
        <v>83</v>
      </c>
      <c r="AY132" s="24" t="s">
        <v>231</v>
      </c>
      <c r="BE132" s="214">
        <f>IF(N132="základní",J132,0)</f>
        <v>0</v>
      </c>
      <c r="BF132" s="214">
        <f>IF(N132="snížená",J132,0)</f>
        <v>0</v>
      </c>
      <c r="BG132" s="214">
        <f>IF(N132="zákl. přenesená",J132,0)</f>
        <v>0</v>
      </c>
      <c r="BH132" s="214">
        <f>IF(N132="sníž. přenesená",J132,0)</f>
        <v>0</v>
      </c>
      <c r="BI132" s="214">
        <f>IF(N132="nulová",J132,0)</f>
        <v>0</v>
      </c>
      <c r="BJ132" s="24" t="s">
        <v>81</v>
      </c>
      <c r="BK132" s="214">
        <f>ROUND(I132*H132,2)</f>
        <v>0</v>
      </c>
      <c r="BL132" s="24" t="s">
        <v>298</v>
      </c>
      <c r="BM132" s="24" t="s">
        <v>3208</v>
      </c>
    </row>
    <row r="133" spans="2:47" s="1" customFormat="1" ht="13.5">
      <c r="B133" s="46"/>
      <c r="D133" s="215" t="s">
        <v>241</v>
      </c>
      <c r="F133" s="216" t="s">
        <v>3207</v>
      </c>
      <c r="I133" s="176"/>
      <c r="L133" s="46"/>
      <c r="M133" s="217"/>
      <c r="N133" s="47"/>
      <c r="O133" s="47"/>
      <c r="P133" s="47"/>
      <c r="Q133" s="47"/>
      <c r="R133" s="47"/>
      <c r="S133" s="47"/>
      <c r="T133" s="85"/>
      <c r="AT133" s="24" t="s">
        <v>241</v>
      </c>
      <c r="AU133" s="24" t="s">
        <v>83</v>
      </c>
    </row>
    <row r="134" spans="2:65" s="1" customFormat="1" ht="16.5" customHeight="1">
      <c r="B134" s="202"/>
      <c r="C134" s="203" t="s">
        <v>329</v>
      </c>
      <c r="D134" s="203" t="s">
        <v>235</v>
      </c>
      <c r="E134" s="204" t="s">
        <v>3209</v>
      </c>
      <c r="F134" s="205" t="s">
        <v>3210</v>
      </c>
      <c r="G134" s="206" t="s">
        <v>249</v>
      </c>
      <c r="H134" s="207">
        <v>1</v>
      </c>
      <c r="I134" s="208"/>
      <c r="J134" s="209">
        <f>ROUND(I134*H134,2)</f>
        <v>0</v>
      </c>
      <c r="K134" s="205" t="s">
        <v>238</v>
      </c>
      <c r="L134" s="46"/>
      <c r="M134" s="210" t="s">
        <v>5</v>
      </c>
      <c r="N134" s="211" t="s">
        <v>44</v>
      </c>
      <c r="O134" s="47"/>
      <c r="P134" s="212">
        <f>O134*H134</f>
        <v>0</v>
      </c>
      <c r="Q134" s="212">
        <v>0</v>
      </c>
      <c r="R134" s="212">
        <f>Q134*H134</f>
        <v>0</v>
      </c>
      <c r="S134" s="212">
        <v>0</v>
      </c>
      <c r="T134" s="213">
        <f>S134*H134</f>
        <v>0</v>
      </c>
      <c r="AR134" s="24" t="s">
        <v>298</v>
      </c>
      <c r="AT134" s="24" t="s">
        <v>235</v>
      </c>
      <c r="AU134" s="24" t="s">
        <v>83</v>
      </c>
      <c r="AY134" s="24" t="s">
        <v>231</v>
      </c>
      <c r="BE134" s="214">
        <f>IF(N134="základní",J134,0)</f>
        <v>0</v>
      </c>
      <c r="BF134" s="214">
        <f>IF(N134="snížená",J134,0)</f>
        <v>0</v>
      </c>
      <c r="BG134" s="214">
        <f>IF(N134="zákl. přenesená",J134,0)</f>
        <v>0</v>
      </c>
      <c r="BH134" s="214">
        <f>IF(N134="sníž. přenesená",J134,0)</f>
        <v>0</v>
      </c>
      <c r="BI134" s="214">
        <f>IF(N134="nulová",J134,0)</f>
        <v>0</v>
      </c>
      <c r="BJ134" s="24" t="s">
        <v>81</v>
      </c>
      <c r="BK134" s="214">
        <f>ROUND(I134*H134,2)</f>
        <v>0</v>
      </c>
      <c r="BL134" s="24" t="s">
        <v>298</v>
      </c>
      <c r="BM134" s="24" t="s">
        <v>3211</v>
      </c>
    </row>
    <row r="135" spans="2:47" s="1" customFormat="1" ht="13.5">
      <c r="B135" s="46"/>
      <c r="D135" s="215" t="s">
        <v>241</v>
      </c>
      <c r="F135" s="216" t="s">
        <v>3210</v>
      </c>
      <c r="I135" s="176"/>
      <c r="L135" s="46"/>
      <c r="M135" s="217"/>
      <c r="N135" s="47"/>
      <c r="O135" s="47"/>
      <c r="P135" s="47"/>
      <c r="Q135" s="47"/>
      <c r="R135" s="47"/>
      <c r="S135" s="47"/>
      <c r="T135" s="85"/>
      <c r="AT135" s="24" t="s">
        <v>241</v>
      </c>
      <c r="AU135" s="24" t="s">
        <v>83</v>
      </c>
    </row>
    <row r="136" spans="2:65" s="1" customFormat="1" ht="25.5" customHeight="1">
      <c r="B136" s="202"/>
      <c r="C136" s="242" t="s">
        <v>340</v>
      </c>
      <c r="D136" s="242" t="s">
        <v>399</v>
      </c>
      <c r="E136" s="243" t="s">
        <v>3212</v>
      </c>
      <c r="F136" s="244" t="s">
        <v>3213</v>
      </c>
      <c r="G136" s="245" t="s">
        <v>249</v>
      </c>
      <c r="H136" s="246">
        <v>1</v>
      </c>
      <c r="I136" s="247"/>
      <c r="J136" s="248">
        <f>ROUND(I136*H136,2)</f>
        <v>0</v>
      </c>
      <c r="K136" s="244" t="s">
        <v>5</v>
      </c>
      <c r="L136" s="249"/>
      <c r="M136" s="250" t="s">
        <v>5</v>
      </c>
      <c r="N136" s="251" t="s">
        <v>44</v>
      </c>
      <c r="O136" s="47"/>
      <c r="P136" s="212">
        <f>O136*H136</f>
        <v>0</v>
      </c>
      <c r="Q136" s="212">
        <v>0</v>
      </c>
      <c r="R136" s="212">
        <f>Q136*H136</f>
        <v>0</v>
      </c>
      <c r="S136" s="212">
        <v>0</v>
      </c>
      <c r="T136" s="213">
        <f>S136*H136</f>
        <v>0</v>
      </c>
      <c r="AR136" s="24" t="s">
        <v>410</v>
      </c>
      <c r="AT136" s="24" t="s">
        <v>399</v>
      </c>
      <c r="AU136" s="24" t="s">
        <v>83</v>
      </c>
      <c r="AY136" s="24" t="s">
        <v>231</v>
      </c>
      <c r="BE136" s="214">
        <f>IF(N136="základní",J136,0)</f>
        <v>0</v>
      </c>
      <c r="BF136" s="214">
        <f>IF(N136="snížená",J136,0)</f>
        <v>0</v>
      </c>
      <c r="BG136" s="214">
        <f>IF(N136="zákl. přenesená",J136,0)</f>
        <v>0</v>
      </c>
      <c r="BH136" s="214">
        <f>IF(N136="sníž. přenesená",J136,0)</f>
        <v>0</v>
      </c>
      <c r="BI136" s="214">
        <f>IF(N136="nulová",J136,0)</f>
        <v>0</v>
      </c>
      <c r="BJ136" s="24" t="s">
        <v>81</v>
      </c>
      <c r="BK136" s="214">
        <f>ROUND(I136*H136,2)</f>
        <v>0</v>
      </c>
      <c r="BL136" s="24" t="s">
        <v>298</v>
      </c>
      <c r="BM136" s="24" t="s">
        <v>3214</v>
      </c>
    </row>
    <row r="137" spans="2:47" s="1" customFormat="1" ht="13.5">
      <c r="B137" s="46"/>
      <c r="D137" s="215" t="s">
        <v>241</v>
      </c>
      <c r="F137" s="216" t="s">
        <v>3213</v>
      </c>
      <c r="I137" s="176"/>
      <c r="L137" s="46"/>
      <c r="M137" s="217"/>
      <c r="N137" s="47"/>
      <c r="O137" s="47"/>
      <c r="P137" s="47"/>
      <c r="Q137" s="47"/>
      <c r="R137" s="47"/>
      <c r="S137" s="47"/>
      <c r="T137" s="85"/>
      <c r="AT137" s="24" t="s">
        <v>241</v>
      </c>
      <c r="AU137" s="24" t="s">
        <v>83</v>
      </c>
    </row>
    <row r="138" spans="2:47" s="1" customFormat="1" ht="13.5">
      <c r="B138" s="46"/>
      <c r="D138" s="215" t="s">
        <v>442</v>
      </c>
      <c r="F138" s="241" t="s">
        <v>3215</v>
      </c>
      <c r="I138" s="176"/>
      <c r="L138" s="46"/>
      <c r="M138" s="217"/>
      <c r="N138" s="47"/>
      <c r="O138" s="47"/>
      <c r="P138" s="47"/>
      <c r="Q138" s="47"/>
      <c r="R138" s="47"/>
      <c r="S138" s="47"/>
      <c r="T138" s="85"/>
      <c r="AT138" s="24" t="s">
        <v>442</v>
      </c>
      <c r="AU138" s="24" t="s">
        <v>83</v>
      </c>
    </row>
    <row r="139" spans="2:65" s="1" customFormat="1" ht="25.5" customHeight="1">
      <c r="B139" s="202"/>
      <c r="C139" s="203" t="s">
        <v>10</v>
      </c>
      <c r="D139" s="203" t="s">
        <v>235</v>
      </c>
      <c r="E139" s="204" t="s">
        <v>3216</v>
      </c>
      <c r="F139" s="205" t="s">
        <v>3217</v>
      </c>
      <c r="G139" s="206" t="s">
        <v>249</v>
      </c>
      <c r="H139" s="207">
        <v>1</v>
      </c>
      <c r="I139" s="208"/>
      <c r="J139" s="209">
        <f>ROUND(I139*H139,2)</f>
        <v>0</v>
      </c>
      <c r="K139" s="205" t="s">
        <v>238</v>
      </c>
      <c r="L139" s="46"/>
      <c r="M139" s="210" t="s">
        <v>5</v>
      </c>
      <c r="N139" s="211" t="s">
        <v>44</v>
      </c>
      <c r="O139" s="47"/>
      <c r="P139" s="212">
        <f>O139*H139</f>
        <v>0</v>
      </c>
      <c r="Q139" s="212">
        <v>0</v>
      </c>
      <c r="R139" s="212">
        <f>Q139*H139</f>
        <v>0</v>
      </c>
      <c r="S139" s="212">
        <v>0</v>
      </c>
      <c r="T139" s="213">
        <f>S139*H139</f>
        <v>0</v>
      </c>
      <c r="AR139" s="24" t="s">
        <v>298</v>
      </c>
      <c r="AT139" s="24" t="s">
        <v>235</v>
      </c>
      <c r="AU139" s="24" t="s">
        <v>83</v>
      </c>
      <c r="AY139" s="24" t="s">
        <v>231</v>
      </c>
      <c r="BE139" s="214">
        <f>IF(N139="základní",J139,0)</f>
        <v>0</v>
      </c>
      <c r="BF139" s="214">
        <f>IF(N139="snížená",J139,0)</f>
        <v>0</v>
      </c>
      <c r="BG139" s="214">
        <f>IF(N139="zákl. přenesená",J139,0)</f>
        <v>0</v>
      </c>
      <c r="BH139" s="214">
        <f>IF(N139="sníž. přenesená",J139,0)</f>
        <v>0</v>
      </c>
      <c r="BI139" s="214">
        <f>IF(N139="nulová",J139,0)</f>
        <v>0</v>
      </c>
      <c r="BJ139" s="24" t="s">
        <v>81</v>
      </c>
      <c r="BK139" s="214">
        <f>ROUND(I139*H139,2)</f>
        <v>0</v>
      </c>
      <c r="BL139" s="24" t="s">
        <v>298</v>
      </c>
      <c r="BM139" s="24" t="s">
        <v>3218</v>
      </c>
    </row>
    <row r="140" spans="2:47" s="1" customFormat="1" ht="13.5">
      <c r="B140" s="46"/>
      <c r="D140" s="215" t="s">
        <v>241</v>
      </c>
      <c r="F140" s="216" t="s">
        <v>3217</v>
      </c>
      <c r="I140" s="176"/>
      <c r="L140" s="46"/>
      <c r="M140" s="217"/>
      <c r="N140" s="47"/>
      <c r="O140" s="47"/>
      <c r="P140" s="47"/>
      <c r="Q140" s="47"/>
      <c r="R140" s="47"/>
      <c r="S140" s="47"/>
      <c r="T140" s="85"/>
      <c r="AT140" s="24" t="s">
        <v>241</v>
      </c>
      <c r="AU140" s="24" t="s">
        <v>83</v>
      </c>
    </row>
    <row r="141" spans="2:65" s="1" customFormat="1" ht="16.5" customHeight="1">
      <c r="B141" s="202"/>
      <c r="C141" s="203" t="s">
        <v>349</v>
      </c>
      <c r="D141" s="203" t="s">
        <v>235</v>
      </c>
      <c r="E141" s="204" t="s">
        <v>3219</v>
      </c>
      <c r="F141" s="205" t="s">
        <v>3220</v>
      </c>
      <c r="G141" s="206" t="s">
        <v>249</v>
      </c>
      <c r="H141" s="207">
        <v>1</v>
      </c>
      <c r="I141" s="208"/>
      <c r="J141" s="209">
        <f>ROUND(I141*H141,2)</f>
        <v>0</v>
      </c>
      <c r="K141" s="205" t="s">
        <v>238</v>
      </c>
      <c r="L141" s="46"/>
      <c r="M141" s="210" t="s">
        <v>5</v>
      </c>
      <c r="N141" s="211" t="s">
        <v>44</v>
      </c>
      <c r="O141" s="47"/>
      <c r="P141" s="212">
        <f>O141*H141</f>
        <v>0</v>
      </c>
      <c r="Q141" s="212">
        <v>0</v>
      </c>
      <c r="R141" s="212">
        <f>Q141*H141</f>
        <v>0</v>
      </c>
      <c r="S141" s="212">
        <v>0</v>
      </c>
      <c r="T141" s="213">
        <f>S141*H141</f>
        <v>0</v>
      </c>
      <c r="AR141" s="24" t="s">
        <v>298</v>
      </c>
      <c r="AT141" s="24" t="s">
        <v>235</v>
      </c>
      <c r="AU141" s="24" t="s">
        <v>83</v>
      </c>
      <c r="AY141" s="24" t="s">
        <v>231</v>
      </c>
      <c r="BE141" s="214">
        <f>IF(N141="základní",J141,0)</f>
        <v>0</v>
      </c>
      <c r="BF141" s="214">
        <f>IF(N141="snížená",J141,0)</f>
        <v>0</v>
      </c>
      <c r="BG141" s="214">
        <f>IF(N141="zákl. přenesená",J141,0)</f>
        <v>0</v>
      </c>
      <c r="BH141" s="214">
        <f>IF(N141="sníž. přenesená",J141,0)</f>
        <v>0</v>
      </c>
      <c r="BI141" s="214">
        <f>IF(N141="nulová",J141,0)</f>
        <v>0</v>
      </c>
      <c r="BJ141" s="24" t="s">
        <v>81</v>
      </c>
      <c r="BK141" s="214">
        <f>ROUND(I141*H141,2)</f>
        <v>0</v>
      </c>
      <c r="BL141" s="24" t="s">
        <v>298</v>
      </c>
      <c r="BM141" s="24" t="s">
        <v>3221</v>
      </c>
    </row>
    <row r="142" spans="2:47" s="1" customFormat="1" ht="13.5">
      <c r="B142" s="46"/>
      <c r="D142" s="215" t="s">
        <v>241</v>
      </c>
      <c r="F142" s="216" t="s">
        <v>3220</v>
      </c>
      <c r="I142" s="176"/>
      <c r="L142" s="46"/>
      <c r="M142" s="217"/>
      <c r="N142" s="47"/>
      <c r="O142" s="47"/>
      <c r="P142" s="47"/>
      <c r="Q142" s="47"/>
      <c r="R142" s="47"/>
      <c r="S142" s="47"/>
      <c r="T142" s="85"/>
      <c r="AT142" s="24" t="s">
        <v>241</v>
      </c>
      <c r="AU142" s="24" t="s">
        <v>83</v>
      </c>
    </row>
    <row r="143" spans="2:65" s="1" customFormat="1" ht="38.25" customHeight="1">
      <c r="B143" s="202"/>
      <c r="C143" s="203" t="s">
        <v>355</v>
      </c>
      <c r="D143" s="203" t="s">
        <v>235</v>
      </c>
      <c r="E143" s="204" t="s">
        <v>3080</v>
      </c>
      <c r="F143" s="205" t="s">
        <v>3081</v>
      </c>
      <c r="G143" s="206" t="s">
        <v>352</v>
      </c>
      <c r="H143" s="207">
        <v>0.032</v>
      </c>
      <c r="I143" s="208"/>
      <c r="J143" s="209">
        <f>ROUND(I143*H143,2)</f>
        <v>0</v>
      </c>
      <c r="K143" s="205" t="s">
        <v>238</v>
      </c>
      <c r="L143" s="46"/>
      <c r="M143" s="210" t="s">
        <v>5</v>
      </c>
      <c r="N143" s="211" t="s">
        <v>44</v>
      </c>
      <c r="O143" s="47"/>
      <c r="P143" s="212">
        <f>O143*H143</f>
        <v>0</v>
      </c>
      <c r="Q143" s="212">
        <v>0</v>
      </c>
      <c r="R143" s="212">
        <f>Q143*H143</f>
        <v>0</v>
      </c>
      <c r="S143" s="212">
        <v>0</v>
      </c>
      <c r="T143" s="213">
        <f>S143*H143</f>
        <v>0</v>
      </c>
      <c r="AR143" s="24" t="s">
        <v>298</v>
      </c>
      <c r="AT143" s="24" t="s">
        <v>235</v>
      </c>
      <c r="AU143" s="24" t="s">
        <v>83</v>
      </c>
      <c r="AY143" s="24" t="s">
        <v>231</v>
      </c>
      <c r="BE143" s="214">
        <f>IF(N143="základní",J143,0)</f>
        <v>0</v>
      </c>
      <c r="BF143" s="214">
        <f>IF(N143="snížená",J143,0)</f>
        <v>0</v>
      </c>
      <c r="BG143" s="214">
        <f>IF(N143="zákl. přenesená",J143,0)</f>
        <v>0</v>
      </c>
      <c r="BH143" s="214">
        <f>IF(N143="sníž. přenesená",J143,0)</f>
        <v>0</v>
      </c>
      <c r="BI143" s="214">
        <f>IF(N143="nulová",J143,0)</f>
        <v>0</v>
      </c>
      <c r="BJ143" s="24" t="s">
        <v>81</v>
      </c>
      <c r="BK143" s="214">
        <f>ROUND(I143*H143,2)</f>
        <v>0</v>
      </c>
      <c r="BL143" s="24" t="s">
        <v>298</v>
      </c>
      <c r="BM143" s="24" t="s">
        <v>3222</v>
      </c>
    </row>
    <row r="144" spans="2:47" s="1" customFormat="1" ht="13.5">
      <c r="B144" s="46"/>
      <c r="D144" s="215" t="s">
        <v>241</v>
      </c>
      <c r="F144" s="216" t="s">
        <v>3081</v>
      </c>
      <c r="I144" s="176"/>
      <c r="L144" s="46"/>
      <c r="M144" s="252"/>
      <c r="N144" s="253"/>
      <c r="O144" s="253"/>
      <c r="P144" s="253"/>
      <c r="Q144" s="253"/>
      <c r="R144" s="253"/>
      <c r="S144" s="253"/>
      <c r="T144" s="254"/>
      <c r="AT144" s="24" t="s">
        <v>241</v>
      </c>
      <c r="AU144" s="24" t="s">
        <v>83</v>
      </c>
    </row>
    <row r="145" spans="2:12" s="1" customFormat="1" ht="6.95" customHeight="1">
      <c r="B145" s="67"/>
      <c r="C145" s="68"/>
      <c r="D145" s="68"/>
      <c r="E145" s="68"/>
      <c r="F145" s="68"/>
      <c r="G145" s="68"/>
      <c r="H145" s="68"/>
      <c r="I145" s="153"/>
      <c r="J145" s="68"/>
      <c r="K145" s="68"/>
      <c r="L145" s="46"/>
    </row>
  </sheetData>
  <autoFilter ref="C83:K144"/>
  <mergeCells count="10">
    <mergeCell ref="E7:H7"/>
    <mergeCell ref="E9:H9"/>
    <mergeCell ref="E24:H24"/>
    <mergeCell ref="E45:H45"/>
    <mergeCell ref="E47:H47"/>
    <mergeCell ref="J51:J52"/>
    <mergeCell ref="E74:H74"/>
    <mergeCell ref="E76:H76"/>
    <mergeCell ref="G1:H1"/>
    <mergeCell ref="L2:V2"/>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BR12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9" max="19" width="8.16015625" style="0" customWidth="1"/>
    <col min="20" max="20" width="29.66015625" style="0" customWidth="1"/>
    <col min="21" max="21" width="16.33203125" style="0"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3"/>
      <c r="C1" s="123"/>
      <c r="D1" s="124" t="s">
        <v>1</v>
      </c>
      <c r="E1" s="123"/>
      <c r="F1" s="125" t="s">
        <v>140</v>
      </c>
      <c r="G1" s="125" t="s">
        <v>141</v>
      </c>
      <c r="H1" s="125"/>
      <c r="I1" s="126"/>
      <c r="J1" s="125" t="s">
        <v>142</v>
      </c>
      <c r="K1" s="124" t="s">
        <v>143</v>
      </c>
      <c r="L1" s="125" t="s">
        <v>144</v>
      </c>
      <c r="M1" s="125"/>
      <c r="N1" s="125"/>
      <c r="O1" s="125"/>
      <c r="P1" s="125"/>
      <c r="Q1" s="125"/>
      <c r="R1" s="125"/>
      <c r="S1" s="125"/>
      <c r="T1" s="125"/>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4" t="s">
        <v>110</v>
      </c>
    </row>
    <row r="3" spans="2:46" ht="6.95" customHeight="1">
      <c r="B3" s="25"/>
      <c r="C3" s="26"/>
      <c r="D3" s="26"/>
      <c r="E3" s="26"/>
      <c r="F3" s="26"/>
      <c r="G3" s="26"/>
      <c r="H3" s="26"/>
      <c r="I3" s="128"/>
      <c r="J3" s="26"/>
      <c r="K3" s="27"/>
      <c r="AT3" s="24" t="s">
        <v>83</v>
      </c>
    </row>
    <row r="4" spans="2:46" ht="36.95" customHeight="1">
      <c r="B4" s="28"/>
      <c r="C4" s="29"/>
      <c r="D4" s="30" t="s">
        <v>153</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TRANSFORMACE DOMOV HÁJ II VÝSTAVBA LEDEČ NAD SÁZAVOU DOZP</v>
      </c>
      <c r="F7" s="40"/>
      <c r="G7" s="40"/>
      <c r="H7" s="40"/>
      <c r="I7" s="129"/>
      <c r="J7" s="29"/>
      <c r="K7" s="31"/>
    </row>
    <row r="8" spans="2:11" s="1" customFormat="1" ht="13.5">
      <c r="B8" s="46"/>
      <c r="C8" s="47"/>
      <c r="D8" s="40" t="s">
        <v>166</v>
      </c>
      <c r="E8" s="47"/>
      <c r="F8" s="47"/>
      <c r="G8" s="47"/>
      <c r="H8" s="47"/>
      <c r="I8" s="131"/>
      <c r="J8" s="47"/>
      <c r="K8" s="51"/>
    </row>
    <row r="9" spans="2:11" s="1" customFormat="1" ht="36.95" customHeight="1">
      <c r="B9" s="46"/>
      <c r="C9" s="47"/>
      <c r="D9" s="47"/>
      <c r="E9" s="132" t="s">
        <v>3223</v>
      </c>
      <c r="F9" s="47"/>
      <c r="G9" s="47"/>
      <c r="H9" s="47"/>
      <c r="I9" s="131"/>
      <c r="J9" s="47"/>
      <c r="K9" s="51"/>
    </row>
    <row r="10" spans="2:11" s="1" customFormat="1" ht="13.5">
      <c r="B10" s="46"/>
      <c r="C10" s="47"/>
      <c r="D10" s="47"/>
      <c r="E10" s="47"/>
      <c r="F10" s="47"/>
      <c r="G10" s="47"/>
      <c r="H10" s="47"/>
      <c r="I10" s="131"/>
      <c r="J10" s="47"/>
      <c r="K10" s="51"/>
    </row>
    <row r="11" spans="2:11" s="1" customFormat="1" ht="14.4" customHeight="1">
      <c r="B11" s="46"/>
      <c r="C11" s="47"/>
      <c r="D11" s="40" t="s">
        <v>21</v>
      </c>
      <c r="E11" s="47"/>
      <c r="F11" s="35" t="s">
        <v>22</v>
      </c>
      <c r="G11" s="47"/>
      <c r="H11" s="47"/>
      <c r="I11" s="133" t="s">
        <v>23</v>
      </c>
      <c r="J11" s="35" t="s">
        <v>5</v>
      </c>
      <c r="K11" s="51"/>
    </row>
    <row r="12" spans="2:11" s="1" customFormat="1" ht="14.4" customHeight="1">
      <c r="B12" s="46"/>
      <c r="C12" s="47"/>
      <c r="D12" s="40" t="s">
        <v>24</v>
      </c>
      <c r="E12" s="47"/>
      <c r="F12" s="35" t="s">
        <v>25</v>
      </c>
      <c r="G12" s="47"/>
      <c r="H12" s="47"/>
      <c r="I12" s="133" t="s">
        <v>26</v>
      </c>
      <c r="J12" s="134" t="str">
        <f>'Rekapitulace stavby'!AN8</f>
        <v>22. 3. 2019</v>
      </c>
      <c r="K12" s="51"/>
    </row>
    <row r="13" spans="2:11" s="1" customFormat="1" ht="10.8" customHeight="1">
      <c r="B13" s="46"/>
      <c r="C13" s="47"/>
      <c r="D13" s="47"/>
      <c r="E13" s="47"/>
      <c r="F13" s="47"/>
      <c r="G13" s="47"/>
      <c r="H13" s="47"/>
      <c r="I13" s="131"/>
      <c r="J13" s="47"/>
      <c r="K13" s="51"/>
    </row>
    <row r="14" spans="2:11" s="1" customFormat="1" ht="14.4" customHeight="1">
      <c r="B14" s="46"/>
      <c r="C14" s="47"/>
      <c r="D14" s="40" t="s">
        <v>28</v>
      </c>
      <c r="E14" s="47"/>
      <c r="F14" s="47"/>
      <c r="G14" s="47"/>
      <c r="H14" s="47"/>
      <c r="I14" s="133" t="s">
        <v>29</v>
      </c>
      <c r="J14" s="35" t="s">
        <v>5</v>
      </c>
      <c r="K14" s="51"/>
    </row>
    <row r="15" spans="2:11" s="1" customFormat="1" ht="18" customHeight="1">
      <c r="B15" s="46"/>
      <c r="C15" s="47"/>
      <c r="D15" s="47"/>
      <c r="E15" s="35" t="s">
        <v>30</v>
      </c>
      <c r="F15" s="47"/>
      <c r="G15" s="47"/>
      <c r="H15" s="47"/>
      <c r="I15" s="133" t="s">
        <v>31</v>
      </c>
      <c r="J15" s="35" t="s">
        <v>5</v>
      </c>
      <c r="K15" s="51"/>
    </row>
    <row r="16" spans="2:11" s="1" customFormat="1" ht="6.95" customHeight="1">
      <c r="B16" s="46"/>
      <c r="C16" s="47"/>
      <c r="D16" s="47"/>
      <c r="E16" s="47"/>
      <c r="F16" s="47"/>
      <c r="G16" s="47"/>
      <c r="H16" s="47"/>
      <c r="I16" s="131"/>
      <c r="J16" s="47"/>
      <c r="K16" s="51"/>
    </row>
    <row r="17" spans="2:11" s="1" customFormat="1" ht="14.4" customHeight="1">
      <c r="B17" s="46"/>
      <c r="C17" s="47"/>
      <c r="D17" s="40" t="s">
        <v>32</v>
      </c>
      <c r="E17" s="47"/>
      <c r="F17" s="47"/>
      <c r="G17" s="47"/>
      <c r="H17" s="47"/>
      <c r="I17" s="133" t="s">
        <v>29</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33" t="s">
        <v>31</v>
      </c>
      <c r="J18" s="35" t="str">
        <f>IF('Rekapitulace stavby'!AN14="Vyplň údaj","",IF('Rekapitulace stavby'!AN14="","",'Rekapitulace stavby'!AN14))</f>
        <v/>
      </c>
      <c r="K18" s="51"/>
    </row>
    <row r="19" spans="2:11" s="1" customFormat="1" ht="6.95" customHeight="1">
      <c r="B19" s="46"/>
      <c r="C19" s="47"/>
      <c r="D19" s="47"/>
      <c r="E19" s="47"/>
      <c r="F19" s="47"/>
      <c r="G19" s="47"/>
      <c r="H19" s="47"/>
      <c r="I19" s="131"/>
      <c r="J19" s="47"/>
      <c r="K19" s="51"/>
    </row>
    <row r="20" spans="2:11" s="1" customFormat="1" ht="14.4" customHeight="1">
      <c r="B20" s="46"/>
      <c r="C20" s="47"/>
      <c r="D20" s="40" t="s">
        <v>34</v>
      </c>
      <c r="E20" s="47"/>
      <c r="F20" s="47"/>
      <c r="G20" s="47"/>
      <c r="H20" s="47"/>
      <c r="I20" s="133" t="s">
        <v>29</v>
      </c>
      <c r="J20" s="35" t="s">
        <v>5</v>
      </c>
      <c r="K20" s="51"/>
    </row>
    <row r="21" spans="2:11" s="1" customFormat="1" ht="18" customHeight="1">
      <c r="B21" s="46"/>
      <c r="C21" s="47"/>
      <c r="D21" s="47"/>
      <c r="E21" s="35" t="s">
        <v>35</v>
      </c>
      <c r="F21" s="47"/>
      <c r="G21" s="47"/>
      <c r="H21" s="47"/>
      <c r="I21" s="133" t="s">
        <v>31</v>
      </c>
      <c r="J21" s="35" t="s">
        <v>5</v>
      </c>
      <c r="K21" s="51"/>
    </row>
    <row r="22" spans="2:11" s="1" customFormat="1" ht="6.95" customHeight="1">
      <c r="B22" s="46"/>
      <c r="C22" s="47"/>
      <c r="D22" s="47"/>
      <c r="E22" s="47"/>
      <c r="F22" s="47"/>
      <c r="G22" s="47"/>
      <c r="H22" s="47"/>
      <c r="I22" s="131"/>
      <c r="J22" s="47"/>
      <c r="K22" s="51"/>
    </row>
    <row r="23" spans="2:11" s="1" customFormat="1" ht="14.4" customHeight="1">
      <c r="B23" s="46"/>
      <c r="C23" s="47"/>
      <c r="D23" s="40" t="s">
        <v>37</v>
      </c>
      <c r="E23" s="47"/>
      <c r="F23" s="47"/>
      <c r="G23" s="47"/>
      <c r="H23" s="47"/>
      <c r="I23" s="131"/>
      <c r="J23" s="47"/>
      <c r="K23" s="51"/>
    </row>
    <row r="24" spans="2:11" s="6" customFormat="1" ht="57" customHeight="1">
      <c r="B24" s="135"/>
      <c r="C24" s="136"/>
      <c r="D24" s="136"/>
      <c r="E24" s="44" t="s">
        <v>2058</v>
      </c>
      <c r="F24" s="44"/>
      <c r="G24" s="44"/>
      <c r="H24" s="44"/>
      <c r="I24" s="137"/>
      <c r="J24" s="136"/>
      <c r="K24" s="138"/>
    </row>
    <row r="25" spans="2:11" s="1" customFormat="1" ht="6.95" customHeight="1">
      <c r="B25" s="46"/>
      <c r="C25" s="47"/>
      <c r="D25" s="47"/>
      <c r="E25" s="47"/>
      <c r="F25" s="47"/>
      <c r="G25" s="47"/>
      <c r="H25" s="47"/>
      <c r="I25" s="131"/>
      <c r="J25" s="47"/>
      <c r="K25" s="51"/>
    </row>
    <row r="26" spans="2:11" s="1" customFormat="1" ht="6.95" customHeight="1">
      <c r="B26" s="46"/>
      <c r="C26" s="47"/>
      <c r="D26" s="82"/>
      <c r="E26" s="82"/>
      <c r="F26" s="82"/>
      <c r="G26" s="82"/>
      <c r="H26" s="82"/>
      <c r="I26" s="139"/>
      <c r="J26" s="82"/>
      <c r="K26" s="140"/>
    </row>
    <row r="27" spans="2:11" s="1" customFormat="1" ht="25.4" customHeight="1">
      <c r="B27" s="46"/>
      <c r="C27" s="47"/>
      <c r="D27" s="141" t="s">
        <v>39</v>
      </c>
      <c r="E27" s="47"/>
      <c r="F27" s="47"/>
      <c r="G27" s="47"/>
      <c r="H27" s="47"/>
      <c r="I27" s="131"/>
      <c r="J27" s="142">
        <f>ROUND(J82,2)</f>
        <v>0</v>
      </c>
      <c r="K27" s="51"/>
    </row>
    <row r="28" spans="2:11" s="1" customFormat="1" ht="6.95" customHeight="1">
      <c r="B28" s="46"/>
      <c r="C28" s="47"/>
      <c r="D28" s="82"/>
      <c r="E28" s="82"/>
      <c r="F28" s="82"/>
      <c r="G28" s="82"/>
      <c r="H28" s="82"/>
      <c r="I28" s="139"/>
      <c r="J28" s="82"/>
      <c r="K28" s="140"/>
    </row>
    <row r="29" spans="2:11" s="1" customFormat="1" ht="14.4" customHeight="1">
      <c r="B29" s="46"/>
      <c r="C29" s="47"/>
      <c r="D29" s="47"/>
      <c r="E29" s="47"/>
      <c r="F29" s="52" t="s">
        <v>41</v>
      </c>
      <c r="G29" s="47"/>
      <c r="H29" s="47"/>
      <c r="I29" s="143" t="s">
        <v>40</v>
      </c>
      <c r="J29" s="52" t="s">
        <v>42</v>
      </c>
      <c r="K29" s="51"/>
    </row>
    <row r="30" spans="2:11" s="1" customFormat="1" ht="14.4" customHeight="1">
      <c r="B30" s="46"/>
      <c r="C30" s="47"/>
      <c r="D30" s="55" t="s">
        <v>43</v>
      </c>
      <c r="E30" s="55" t="s">
        <v>44</v>
      </c>
      <c r="F30" s="144">
        <f>ROUND(SUM(BE82:BE128),2)</f>
        <v>0</v>
      </c>
      <c r="G30" s="47"/>
      <c r="H30" s="47"/>
      <c r="I30" s="145">
        <v>0.21</v>
      </c>
      <c r="J30" s="144">
        <f>ROUND(ROUND((SUM(BE82:BE128)),2)*I30,2)</f>
        <v>0</v>
      </c>
      <c r="K30" s="51"/>
    </row>
    <row r="31" spans="2:11" s="1" customFormat="1" ht="14.4" customHeight="1">
      <c r="B31" s="46"/>
      <c r="C31" s="47"/>
      <c r="D31" s="47"/>
      <c r="E31" s="55" t="s">
        <v>45</v>
      </c>
      <c r="F31" s="144">
        <f>ROUND(SUM(BF82:BF128),2)</f>
        <v>0</v>
      </c>
      <c r="G31" s="47"/>
      <c r="H31" s="47"/>
      <c r="I31" s="145">
        <v>0.15</v>
      </c>
      <c r="J31" s="144">
        <f>ROUND(ROUND((SUM(BF82:BF128)),2)*I31,2)</f>
        <v>0</v>
      </c>
      <c r="K31" s="51"/>
    </row>
    <row r="32" spans="2:11" s="1" customFormat="1" ht="14.4" customHeight="1" hidden="1">
      <c r="B32" s="46"/>
      <c r="C32" s="47"/>
      <c r="D32" s="47"/>
      <c r="E32" s="55" t="s">
        <v>46</v>
      </c>
      <c r="F32" s="144">
        <f>ROUND(SUM(BG82:BG128),2)</f>
        <v>0</v>
      </c>
      <c r="G32" s="47"/>
      <c r="H32" s="47"/>
      <c r="I32" s="145">
        <v>0.21</v>
      </c>
      <c r="J32" s="144">
        <v>0</v>
      </c>
      <c r="K32" s="51"/>
    </row>
    <row r="33" spans="2:11" s="1" customFormat="1" ht="14.4" customHeight="1" hidden="1">
      <c r="B33" s="46"/>
      <c r="C33" s="47"/>
      <c r="D33" s="47"/>
      <c r="E33" s="55" t="s">
        <v>47</v>
      </c>
      <c r="F33" s="144">
        <f>ROUND(SUM(BH82:BH128),2)</f>
        <v>0</v>
      </c>
      <c r="G33" s="47"/>
      <c r="H33" s="47"/>
      <c r="I33" s="145">
        <v>0.15</v>
      </c>
      <c r="J33" s="144">
        <v>0</v>
      </c>
      <c r="K33" s="51"/>
    </row>
    <row r="34" spans="2:11" s="1" customFormat="1" ht="14.4" customHeight="1" hidden="1">
      <c r="B34" s="46"/>
      <c r="C34" s="47"/>
      <c r="D34" s="47"/>
      <c r="E34" s="55" t="s">
        <v>48</v>
      </c>
      <c r="F34" s="144">
        <f>ROUND(SUM(BI82:BI128),2)</f>
        <v>0</v>
      </c>
      <c r="G34" s="47"/>
      <c r="H34" s="47"/>
      <c r="I34" s="145">
        <v>0</v>
      </c>
      <c r="J34" s="144">
        <v>0</v>
      </c>
      <c r="K34" s="51"/>
    </row>
    <row r="35" spans="2:11" s="1" customFormat="1" ht="6.95" customHeight="1">
      <c r="B35" s="46"/>
      <c r="C35" s="47"/>
      <c r="D35" s="47"/>
      <c r="E35" s="47"/>
      <c r="F35" s="47"/>
      <c r="G35" s="47"/>
      <c r="H35" s="47"/>
      <c r="I35" s="131"/>
      <c r="J35" s="47"/>
      <c r="K35" s="51"/>
    </row>
    <row r="36" spans="2:11" s="1" customFormat="1" ht="25.4" customHeight="1">
      <c r="B36" s="46"/>
      <c r="C36" s="146"/>
      <c r="D36" s="147" t="s">
        <v>49</v>
      </c>
      <c r="E36" s="88"/>
      <c r="F36" s="88"/>
      <c r="G36" s="148" t="s">
        <v>50</v>
      </c>
      <c r="H36" s="149" t="s">
        <v>51</v>
      </c>
      <c r="I36" s="150"/>
      <c r="J36" s="151">
        <f>SUM(J27:J34)</f>
        <v>0</v>
      </c>
      <c r="K36" s="152"/>
    </row>
    <row r="37" spans="2:11" s="1" customFormat="1" ht="14.4" customHeight="1">
      <c r="B37" s="67"/>
      <c r="C37" s="68"/>
      <c r="D37" s="68"/>
      <c r="E37" s="68"/>
      <c r="F37" s="68"/>
      <c r="G37" s="68"/>
      <c r="H37" s="68"/>
      <c r="I37" s="153"/>
      <c r="J37" s="68"/>
      <c r="K37" s="69"/>
    </row>
    <row r="41" spans="2:11" s="1" customFormat="1" ht="6.95" customHeight="1">
      <c r="B41" s="70"/>
      <c r="C41" s="71"/>
      <c r="D41" s="71"/>
      <c r="E41" s="71"/>
      <c r="F41" s="71"/>
      <c r="G41" s="71"/>
      <c r="H41" s="71"/>
      <c r="I41" s="154"/>
      <c r="J41" s="71"/>
      <c r="K41" s="155"/>
    </row>
    <row r="42" spans="2:11" s="1" customFormat="1" ht="36.95" customHeight="1">
      <c r="B42" s="46"/>
      <c r="C42" s="30" t="s">
        <v>175</v>
      </c>
      <c r="D42" s="47"/>
      <c r="E42" s="47"/>
      <c r="F42" s="47"/>
      <c r="G42" s="47"/>
      <c r="H42" s="47"/>
      <c r="I42" s="131"/>
      <c r="J42" s="47"/>
      <c r="K42" s="51"/>
    </row>
    <row r="43" spans="2:11" s="1" customFormat="1" ht="6.95" customHeight="1">
      <c r="B43" s="46"/>
      <c r="C43" s="47"/>
      <c r="D43" s="47"/>
      <c r="E43" s="47"/>
      <c r="F43" s="47"/>
      <c r="G43" s="47"/>
      <c r="H43" s="47"/>
      <c r="I43" s="131"/>
      <c r="J43" s="47"/>
      <c r="K43" s="51"/>
    </row>
    <row r="44" spans="2:11" s="1" customFormat="1" ht="14.4" customHeight="1">
      <c r="B44" s="46"/>
      <c r="C44" s="40" t="s">
        <v>19</v>
      </c>
      <c r="D44" s="47"/>
      <c r="E44" s="47"/>
      <c r="F44" s="47"/>
      <c r="G44" s="47"/>
      <c r="H44" s="47"/>
      <c r="I44" s="131"/>
      <c r="J44" s="47"/>
      <c r="K44" s="51"/>
    </row>
    <row r="45" spans="2:11" s="1" customFormat="1" ht="16.5" customHeight="1">
      <c r="B45" s="46"/>
      <c r="C45" s="47"/>
      <c r="D45" s="47"/>
      <c r="E45" s="130" t="str">
        <f>E7</f>
        <v>TRANSFORMACE DOMOV HÁJ II VÝSTAVBA LEDEČ NAD SÁZAVOU DOZP</v>
      </c>
      <c r="F45" s="40"/>
      <c r="G45" s="40"/>
      <c r="H45" s="40"/>
      <c r="I45" s="131"/>
      <c r="J45" s="47"/>
      <c r="K45" s="51"/>
    </row>
    <row r="46" spans="2:11" s="1" customFormat="1" ht="14.4" customHeight="1">
      <c r="B46" s="46"/>
      <c r="C46" s="40" t="s">
        <v>166</v>
      </c>
      <c r="D46" s="47"/>
      <c r="E46" s="47"/>
      <c r="F46" s="47"/>
      <c r="G46" s="47"/>
      <c r="H46" s="47"/>
      <c r="I46" s="131"/>
      <c r="J46" s="47"/>
      <c r="K46" s="51"/>
    </row>
    <row r="47" spans="2:11" s="1" customFormat="1" ht="17.25" customHeight="1">
      <c r="B47" s="46"/>
      <c r="C47" s="47"/>
      <c r="D47" s="47"/>
      <c r="E47" s="132" t="str">
        <f>E9</f>
        <v>SO 01_D.1.4.6 - Slaboproudá elektroinstalace</v>
      </c>
      <c r="F47" s="47"/>
      <c r="G47" s="47"/>
      <c r="H47" s="47"/>
      <c r="I47" s="131"/>
      <c r="J47" s="47"/>
      <c r="K47" s="51"/>
    </row>
    <row r="48" spans="2:11" s="1" customFormat="1" ht="6.95" customHeight="1">
      <c r="B48" s="46"/>
      <c r="C48" s="47"/>
      <c r="D48" s="47"/>
      <c r="E48" s="47"/>
      <c r="F48" s="47"/>
      <c r="G48" s="47"/>
      <c r="H48" s="47"/>
      <c r="I48" s="131"/>
      <c r="J48" s="47"/>
      <c r="K48" s="51"/>
    </row>
    <row r="49" spans="2:11" s="1" customFormat="1" ht="18" customHeight="1">
      <c r="B49" s="46"/>
      <c r="C49" s="40" t="s">
        <v>24</v>
      </c>
      <c r="D49" s="47"/>
      <c r="E49" s="47"/>
      <c r="F49" s="35" t="str">
        <f>F12</f>
        <v>Ledeč nad Sázavou</v>
      </c>
      <c r="G49" s="47"/>
      <c r="H49" s="47"/>
      <c r="I49" s="133" t="s">
        <v>26</v>
      </c>
      <c r="J49" s="134" t="str">
        <f>IF(J12="","",J12)</f>
        <v>22. 3. 2019</v>
      </c>
      <c r="K49" s="51"/>
    </row>
    <row r="50" spans="2:11" s="1" customFormat="1" ht="6.95" customHeight="1">
      <c r="B50" s="46"/>
      <c r="C50" s="47"/>
      <c r="D50" s="47"/>
      <c r="E50" s="47"/>
      <c r="F50" s="47"/>
      <c r="G50" s="47"/>
      <c r="H50" s="47"/>
      <c r="I50" s="131"/>
      <c r="J50" s="47"/>
      <c r="K50" s="51"/>
    </row>
    <row r="51" spans="2:11" s="1" customFormat="1" ht="13.5">
      <c r="B51" s="46"/>
      <c r="C51" s="40" t="s">
        <v>28</v>
      </c>
      <c r="D51" s="47"/>
      <c r="E51" s="47"/>
      <c r="F51" s="35" t="str">
        <f>E15</f>
        <v>Kraj Vysočina</v>
      </c>
      <c r="G51" s="47"/>
      <c r="H51" s="47"/>
      <c r="I51" s="133" t="s">
        <v>34</v>
      </c>
      <c r="J51" s="44" t="str">
        <f>E21</f>
        <v>Ing. arch. Martin Jirovský</v>
      </c>
      <c r="K51" s="51"/>
    </row>
    <row r="52" spans="2:11" s="1" customFormat="1" ht="14.4" customHeight="1">
      <c r="B52" s="46"/>
      <c r="C52" s="40" t="s">
        <v>32</v>
      </c>
      <c r="D52" s="47"/>
      <c r="E52" s="47"/>
      <c r="F52" s="35" t="str">
        <f>IF(E18="","",E18)</f>
        <v/>
      </c>
      <c r="G52" s="47"/>
      <c r="H52" s="47"/>
      <c r="I52" s="131"/>
      <c r="J52" s="156"/>
      <c r="K52" s="51"/>
    </row>
    <row r="53" spans="2:11" s="1" customFormat="1" ht="10.3" customHeight="1">
      <c r="B53" s="46"/>
      <c r="C53" s="47"/>
      <c r="D53" s="47"/>
      <c r="E53" s="47"/>
      <c r="F53" s="47"/>
      <c r="G53" s="47"/>
      <c r="H53" s="47"/>
      <c r="I53" s="131"/>
      <c r="J53" s="47"/>
      <c r="K53" s="51"/>
    </row>
    <row r="54" spans="2:11" s="1" customFormat="1" ht="29.25" customHeight="1">
      <c r="B54" s="46"/>
      <c r="C54" s="157" t="s">
        <v>176</v>
      </c>
      <c r="D54" s="146"/>
      <c r="E54" s="146"/>
      <c r="F54" s="146"/>
      <c r="G54" s="146"/>
      <c r="H54" s="146"/>
      <c r="I54" s="158"/>
      <c r="J54" s="159" t="s">
        <v>177</v>
      </c>
      <c r="K54" s="160"/>
    </row>
    <row r="55" spans="2:11" s="1" customFormat="1" ht="10.3" customHeight="1">
      <c r="B55" s="46"/>
      <c r="C55" s="47"/>
      <c r="D55" s="47"/>
      <c r="E55" s="47"/>
      <c r="F55" s="47"/>
      <c r="G55" s="47"/>
      <c r="H55" s="47"/>
      <c r="I55" s="131"/>
      <c r="J55" s="47"/>
      <c r="K55" s="51"/>
    </row>
    <row r="56" spans="2:47" s="1" customFormat="1" ht="29.25" customHeight="1">
      <c r="B56" s="46"/>
      <c r="C56" s="161" t="s">
        <v>178</v>
      </c>
      <c r="D56" s="47"/>
      <c r="E56" s="47"/>
      <c r="F56" s="47"/>
      <c r="G56" s="47"/>
      <c r="H56" s="47"/>
      <c r="I56" s="131"/>
      <c r="J56" s="142">
        <f>J82</f>
        <v>0</v>
      </c>
      <c r="K56" s="51"/>
      <c r="AU56" s="24" t="s">
        <v>179</v>
      </c>
    </row>
    <row r="57" spans="2:11" s="7" customFormat="1" ht="24.95" customHeight="1">
      <c r="B57" s="162"/>
      <c r="C57" s="163"/>
      <c r="D57" s="164" t="s">
        <v>180</v>
      </c>
      <c r="E57" s="165"/>
      <c r="F57" s="165"/>
      <c r="G57" s="165"/>
      <c r="H57" s="165"/>
      <c r="I57" s="166"/>
      <c r="J57" s="167">
        <f>J83</f>
        <v>0</v>
      </c>
      <c r="K57" s="168"/>
    </row>
    <row r="58" spans="2:11" s="8" customFormat="1" ht="19.9" customHeight="1">
      <c r="B58" s="169"/>
      <c r="C58" s="170"/>
      <c r="D58" s="171" t="s">
        <v>195</v>
      </c>
      <c r="E58" s="172"/>
      <c r="F58" s="172"/>
      <c r="G58" s="172"/>
      <c r="H58" s="172"/>
      <c r="I58" s="173"/>
      <c r="J58" s="174">
        <f>J84</f>
        <v>0</v>
      </c>
      <c r="K58" s="175"/>
    </row>
    <row r="59" spans="2:11" s="8" customFormat="1" ht="19.9" customHeight="1">
      <c r="B59" s="169"/>
      <c r="C59" s="170"/>
      <c r="D59" s="171" t="s">
        <v>1964</v>
      </c>
      <c r="E59" s="172"/>
      <c r="F59" s="172"/>
      <c r="G59" s="172"/>
      <c r="H59" s="172"/>
      <c r="I59" s="173"/>
      <c r="J59" s="174">
        <f>J87</f>
        <v>0</v>
      </c>
      <c r="K59" s="175"/>
    </row>
    <row r="60" spans="2:11" s="7" customFormat="1" ht="24.95" customHeight="1">
      <c r="B60" s="162"/>
      <c r="C60" s="163"/>
      <c r="D60" s="164" t="s">
        <v>2913</v>
      </c>
      <c r="E60" s="165"/>
      <c r="F60" s="165"/>
      <c r="G60" s="165"/>
      <c r="H60" s="165"/>
      <c r="I60" s="166"/>
      <c r="J60" s="167">
        <f>J99</f>
        <v>0</v>
      </c>
      <c r="K60" s="168"/>
    </row>
    <row r="61" spans="2:11" s="8" customFormat="1" ht="19.9" customHeight="1">
      <c r="B61" s="169"/>
      <c r="C61" s="170"/>
      <c r="D61" s="171" t="s">
        <v>2914</v>
      </c>
      <c r="E61" s="172"/>
      <c r="F61" s="172"/>
      <c r="G61" s="172"/>
      <c r="H61" s="172"/>
      <c r="I61" s="173"/>
      <c r="J61" s="174">
        <f>J100</f>
        <v>0</v>
      </c>
      <c r="K61" s="175"/>
    </row>
    <row r="62" spans="2:11" s="8" customFormat="1" ht="19.9" customHeight="1">
      <c r="B62" s="169"/>
      <c r="C62" s="170"/>
      <c r="D62" s="171" t="s">
        <v>3224</v>
      </c>
      <c r="E62" s="172"/>
      <c r="F62" s="172"/>
      <c r="G62" s="172"/>
      <c r="H62" s="172"/>
      <c r="I62" s="173"/>
      <c r="J62" s="174">
        <f>J118</f>
        <v>0</v>
      </c>
      <c r="K62" s="175"/>
    </row>
    <row r="63" spans="2:11" s="1" customFormat="1" ht="21.8" customHeight="1">
      <c r="B63" s="46"/>
      <c r="C63" s="47"/>
      <c r="D63" s="47"/>
      <c r="E63" s="47"/>
      <c r="F63" s="47"/>
      <c r="G63" s="47"/>
      <c r="H63" s="47"/>
      <c r="I63" s="131"/>
      <c r="J63" s="47"/>
      <c r="K63" s="51"/>
    </row>
    <row r="64" spans="2:11" s="1" customFormat="1" ht="6.95" customHeight="1">
      <c r="B64" s="67"/>
      <c r="C64" s="68"/>
      <c r="D64" s="68"/>
      <c r="E64" s="68"/>
      <c r="F64" s="68"/>
      <c r="G64" s="68"/>
      <c r="H64" s="68"/>
      <c r="I64" s="153"/>
      <c r="J64" s="68"/>
      <c r="K64" s="69"/>
    </row>
    <row r="68" spans="2:12" s="1" customFormat="1" ht="6.95" customHeight="1">
      <c r="B68" s="70"/>
      <c r="C68" s="71"/>
      <c r="D68" s="71"/>
      <c r="E68" s="71"/>
      <c r="F68" s="71"/>
      <c r="G68" s="71"/>
      <c r="H68" s="71"/>
      <c r="I68" s="154"/>
      <c r="J68" s="71"/>
      <c r="K68" s="71"/>
      <c r="L68" s="46"/>
    </row>
    <row r="69" spans="2:12" s="1" customFormat="1" ht="36.95" customHeight="1">
      <c r="B69" s="46"/>
      <c r="C69" s="72" t="s">
        <v>215</v>
      </c>
      <c r="I69" s="176"/>
      <c r="L69" s="46"/>
    </row>
    <row r="70" spans="2:12" s="1" customFormat="1" ht="6.95" customHeight="1">
      <c r="B70" s="46"/>
      <c r="I70" s="176"/>
      <c r="L70" s="46"/>
    </row>
    <row r="71" spans="2:12" s="1" customFormat="1" ht="14.4" customHeight="1">
      <c r="B71" s="46"/>
      <c r="C71" s="74" t="s">
        <v>19</v>
      </c>
      <c r="I71" s="176"/>
      <c r="L71" s="46"/>
    </row>
    <row r="72" spans="2:12" s="1" customFormat="1" ht="16.5" customHeight="1">
      <c r="B72" s="46"/>
      <c r="E72" s="177" t="str">
        <f>E7</f>
        <v>TRANSFORMACE DOMOV HÁJ II VÝSTAVBA LEDEČ NAD SÁZAVOU DOZP</v>
      </c>
      <c r="F72" s="74"/>
      <c r="G72" s="74"/>
      <c r="H72" s="74"/>
      <c r="I72" s="176"/>
      <c r="L72" s="46"/>
    </row>
    <row r="73" spans="2:12" s="1" customFormat="1" ht="14.4" customHeight="1">
      <c r="B73" s="46"/>
      <c r="C73" s="74" t="s">
        <v>166</v>
      </c>
      <c r="I73" s="176"/>
      <c r="L73" s="46"/>
    </row>
    <row r="74" spans="2:12" s="1" customFormat="1" ht="17.25" customHeight="1">
      <c r="B74" s="46"/>
      <c r="E74" s="77" t="str">
        <f>E9</f>
        <v>SO 01_D.1.4.6 - Slaboproudá elektroinstalace</v>
      </c>
      <c r="F74" s="1"/>
      <c r="G74" s="1"/>
      <c r="H74" s="1"/>
      <c r="I74" s="176"/>
      <c r="L74" s="46"/>
    </row>
    <row r="75" spans="2:12" s="1" customFormat="1" ht="6.95" customHeight="1">
      <c r="B75" s="46"/>
      <c r="I75" s="176"/>
      <c r="L75" s="46"/>
    </row>
    <row r="76" spans="2:12" s="1" customFormat="1" ht="18" customHeight="1">
      <c r="B76" s="46"/>
      <c r="C76" s="74" t="s">
        <v>24</v>
      </c>
      <c r="F76" s="178" t="str">
        <f>F12</f>
        <v>Ledeč nad Sázavou</v>
      </c>
      <c r="I76" s="179" t="s">
        <v>26</v>
      </c>
      <c r="J76" s="79" t="str">
        <f>IF(J12="","",J12)</f>
        <v>22. 3. 2019</v>
      </c>
      <c r="L76" s="46"/>
    </row>
    <row r="77" spans="2:12" s="1" customFormat="1" ht="6.95" customHeight="1">
      <c r="B77" s="46"/>
      <c r="I77" s="176"/>
      <c r="L77" s="46"/>
    </row>
    <row r="78" spans="2:12" s="1" customFormat="1" ht="13.5">
      <c r="B78" s="46"/>
      <c r="C78" s="74" t="s">
        <v>28</v>
      </c>
      <c r="F78" s="178" t="str">
        <f>E15</f>
        <v>Kraj Vysočina</v>
      </c>
      <c r="I78" s="179" t="s">
        <v>34</v>
      </c>
      <c r="J78" s="178" t="str">
        <f>E21</f>
        <v>Ing. arch. Martin Jirovský</v>
      </c>
      <c r="L78" s="46"/>
    </row>
    <row r="79" spans="2:12" s="1" customFormat="1" ht="14.4" customHeight="1">
      <c r="B79" s="46"/>
      <c r="C79" s="74" t="s">
        <v>32</v>
      </c>
      <c r="F79" s="178" t="str">
        <f>IF(E18="","",E18)</f>
        <v/>
      </c>
      <c r="I79" s="176"/>
      <c r="L79" s="46"/>
    </row>
    <row r="80" spans="2:12" s="1" customFormat="1" ht="10.3" customHeight="1">
      <c r="B80" s="46"/>
      <c r="I80" s="176"/>
      <c r="L80" s="46"/>
    </row>
    <row r="81" spans="2:20" s="9" customFormat="1" ht="29.25" customHeight="1">
      <c r="B81" s="180"/>
      <c r="C81" s="181" t="s">
        <v>216</v>
      </c>
      <c r="D81" s="182" t="s">
        <v>58</v>
      </c>
      <c r="E81" s="182" t="s">
        <v>54</v>
      </c>
      <c r="F81" s="182" t="s">
        <v>217</v>
      </c>
      <c r="G81" s="182" t="s">
        <v>218</v>
      </c>
      <c r="H81" s="182" t="s">
        <v>219</v>
      </c>
      <c r="I81" s="183" t="s">
        <v>220</v>
      </c>
      <c r="J81" s="182" t="s">
        <v>177</v>
      </c>
      <c r="K81" s="184" t="s">
        <v>221</v>
      </c>
      <c r="L81" s="180"/>
      <c r="M81" s="92" t="s">
        <v>222</v>
      </c>
      <c r="N81" s="93" t="s">
        <v>43</v>
      </c>
      <c r="O81" s="93" t="s">
        <v>223</v>
      </c>
      <c r="P81" s="93" t="s">
        <v>224</v>
      </c>
      <c r="Q81" s="93" t="s">
        <v>225</v>
      </c>
      <c r="R81" s="93" t="s">
        <v>226</v>
      </c>
      <c r="S81" s="93" t="s">
        <v>227</v>
      </c>
      <c r="T81" s="94" t="s">
        <v>228</v>
      </c>
    </row>
    <row r="82" spans="2:63" s="1" customFormat="1" ht="29.25" customHeight="1">
      <c r="B82" s="46"/>
      <c r="C82" s="96" t="s">
        <v>178</v>
      </c>
      <c r="I82" s="176"/>
      <c r="J82" s="185">
        <f>BK82</f>
        <v>0</v>
      </c>
      <c r="L82" s="46"/>
      <c r="M82" s="95"/>
      <c r="N82" s="82"/>
      <c r="O82" s="82"/>
      <c r="P82" s="186">
        <f>P83+P99</f>
        <v>0</v>
      </c>
      <c r="Q82" s="82"/>
      <c r="R82" s="186">
        <f>R83+R99</f>
        <v>0.015670000000000003</v>
      </c>
      <c r="S82" s="82"/>
      <c r="T82" s="187">
        <f>T83+T99</f>
        <v>0.12</v>
      </c>
      <c r="AT82" s="24" t="s">
        <v>72</v>
      </c>
      <c r="AU82" s="24" t="s">
        <v>179</v>
      </c>
      <c r="BK82" s="188">
        <f>BK83+BK99</f>
        <v>0</v>
      </c>
    </row>
    <row r="83" spans="2:63" s="10" customFormat="1" ht="37.4" customHeight="1">
      <c r="B83" s="189"/>
      <c r="D83" s="190" t="s">
        <v>72</v>
      </c>
      <c r="E83" s="191" t="s">
        <v>229</v>
      </c>
      <c r="F83" s="191" t="s">
        <v>230</v>
      </c>
      <c r="I83" s="192"/>
      <c r="J83" s="193">
        <f>BK83</f>
        <v>0</v>
      </c>
      <c r="L83" s="189"/>
      <c r="M83" s="194"/>
      <c r="N83" s="195"/>
      <c r="O83" s="195"/>
      <c r="P83" s="196">
        <f>P84+P87</f>
        <v>0</v>
      </c>
      <c r="Q83" s="195"/>
      <c r="R83" s="196">
        <f>R84+R87</f>
        <v>0</v>
      </c>
      <c r="S83" s="195"/>
      <c r="T83" s="197">
        <f>T84+T87</f>
        <v>0.12</v>
      </c>
      <c r="AR83" s="190" t="s">
        <v>81</v>
      </c>
      <c r="AT83" s="198" t="s">
        <v>72</v>
      </c>
      <c r="AU83" s="198" t="s">
        <v>73</v>
      </c>
      <c r="AY83" s="190" t="s">
        <v>231</v>
      </c>
      <c r="BK83" s="199">
        <f>BK84+BK87</f>
        <v>0</v>
      </c>
    </row>
    <row r="84" spans="2:63" s="10" customFormat="1" ht="19.9" customHeight="1">
      <c r="B84" s="189"/>
      <c r="D84" s="190" t="s">
        <v>72</v>
      </c>
      <c r="E84" s="200" t="s">
        <v>285</v>
      </c>
      <c r="F84" s="200" t="s">
        <v>948</v>
      </c>
      <c r="I84" s="192"/>
      <c r="J84" s="201">
        <f>BK84</f>
        <v>0</v>
      </c>
      <c r="L84" s="189"/>
      <c r="M84" s="194"/>
      <c r="N84" s="195"/>
      <c r="O84" s="195"/>
      <c r="P84" s="196">
        <f>SUM(P85:P86)</f>
        <v>0</v>
      </c>
      <c r="Q84" s="195"/>
      <c r="R84" s="196">
        <f>SUM(R85:R86)</f>
        <v>0</v>
      </c>
      <c r="S84" s="195"/>
      <c r="T84" s="197">
        <f>SUM(T85:T86)</f>
        <v>0.12</v>
      </c>
      <c r="AR84" s="190" t="s">
        <v>81</v>
      </c>
      <c r="AT84" s="198" t="s">
        <v>72</v>
      </c>
      <c r="AU84" s="198" t="s">
        <v>81</v>
      </c>
      <c r="AY84" s="190" t="s">
        <v>231</v>
      </c>
      <c r="BK84" s="199">
        <f>SUM(BK85:BK86)</f>
        <v>0</v>
      </c>
    </row>
    <row r="85" spans="2:65" s="1" customFormat="1" ht="25.5" customHeight="1">
      <c r="B85" s="202"/>
      <c r="C85" s="203" t="s">
        <v>81</v>
      </c>
      <c r="D85" s="203" t="s">
        <v>235</v>
      </c>
      <c r="E85" s="204" t="s">
        <v>3225</v>
      </c>
      <c r="F85" s="205" t="s">
        <v>3226</v>
      </c>
      <c r="G85" s="206" t="s">
        <v>367</v>
      </c>
      <c r="H85" s="207">
        <v>60</v>
      </c>
      <c r="I85" s="208"/>
      <c r="J85" s="209">
        <f>ROUND(I85*H85,2)</f>
        <v>0</v>
      </c>
      <c r="K85" s="205" t="s">
        <v>238</v>
      </c>
      <c r="L85" s="46"/>
      <c r="M85" s="210" t="s">
        <v>5</v>
      </c>
      <c r="N85" s="211" t="s">
        <v>44</v>
      </c>
      <c r="O85" s="47"/>
      <c r="P85" s="212">
        <f>O85*H85</f>
        <v>0</v>
      </c>
      <c r="Q85" s="212">
        <v>0</v>
      </c>
      <c r="R85" s="212">
        <f>Q85*H85</f>
        <v>0</v>
      </c>
      <c r="S85" s="212">
        <v>0.002</v>
      </c>
      <c r="T85" s="213">
        <f>S85*H85</f>
        <v>0.12</v>
      </c>
      <c r="AR85" s="24" t="s">
        <v>239</v>
      </c>
      <c r="AT85" s="24" t="s">
        <v>235</v>
      </c>
      <c r="AU85" s="24" t="s">
        <v>83</v>
      </c>
      <c r="AY85" s="24" t="s">
        <v>231</v>
      </c>
      <c r="BE85" s="214">
        <f>IF(N85="základní",J85,0)</f>
        <v>0</v>
      </c>
      <c r="BF85" s="214">
        <f>IF(N85="snížená",J85,0)</f>
        <v>0</v>
      </c>
      <c r="BG85" s="214">
        <f>IF(N85="zákl. přenesená",J85,0)</f>
        <v>0</v>
      </c>
      <c r="BH85" s="214">
        <f>IF(N85="sníž. přenesená",J85,0)</f>
        <v>0</v>
      </c>
      <c r="BI85" s="214">
        <f>IF(N85="nulová",J85,0)</f>
        <v>0</v>
      </c>
      <c r="BJ85" s="24" t="s">
        <v>81</v>
      </c>
      <c r="BK85" s="214">
        <f>ROUND(I85*H85,2)</f>
        <v>0</v>
      </c>
      <c r="BL85" s="24" t="s">
        <v>239</v>
      </c>
      <c r="BM85" s="24" t="s">
        <v>3227</v>
      </c>
    </row>
    <row r="86" spans="2:47" s="1" customFormat="1" ht="13.5">
      <c r="B86" s="46"/>
      <c r="D86" s="215" t="s">
        <v>241</v>
      </c>
      <c r="F86" s="216" t="s">
        <v>3226</v>
      </c>
      <c r="I86" s="176"/>
      <c r="L86" s="46"/>
      <c r="M86" s="217"/>
      <c r="N86" s="47"/>
      <c r="O86" s="47"/>
      <c r="P86" s="47"/>
      <c r="Q86" s="47"/>
      <c r="R86" s="47"/>
      <c r="S86" s="47"/>
      <c r="T86" s="85"/>
      <c r="AT86" s="24" t="s">
        <v>241</v>
      </c>
      <c r="AU86" s="24" t="s">
        <v>83</v>
      </c>
    </row>
    <row r="87" spans="2:63" s="10" customFormat="1" ht="29.85" customHeight="1">
      <c r="B87" s="189"/>
      <c r="D87" s="190" t="s">
        <v>72</v>
      </c>
      <c r="E87" s="200" t="s">
        <v>2014</v>
      </c>
      <c r="F87" s="200" t="s">
        <v>2015</v>
      </c>
      <c r="I87" s="192"/>
      <c r="J87" s="201">
        <f>BK87</f>
        <v>0</v>
      </c>
      <c r="L87" s="189"/>
      <c r="M87" s="194"/>
      <c r="N87" s="195"/>
      <c r="O87" s="195"/>
      <c r="P87" s="196">
        <f>SUM(P88:P98)</f>
        <v>0</v>
      </c>
      <c r="Q87" s="195"/>
      <c r="R87" s="196">
        <f>SUM(R88:R98)</f>
        <v>0</v>
      </c>
      <c r="S87" s="195"/>
      <c r="T87" s="197">
        <f>SUM(T88:T98)</f>
        <v>0</v>
      </c>
      <c r="AR87" s="190" t="s">
        <v>81</v>
      </c>
      <c r="AT87" s="198" t="s">
        <v>72</v>
      </c>
      <c r="AU87" s="198" t="s">
        <v>81</v>
      </c>
      <c r="AY87" s="190" t="s">
        <v>231</v>
      </c>
      <c r="BK87" s="199">
        <f>SUM(BK88:BK98)</f>
        <v>0</v>
      </c>
    </row>
    <row r="88" spans="2:65" s="1" customFormat="1" ht="25.5" customHeight="1">
      <c r="B88" s="202"/>
      <c r="C88" s="203" t="s">
        <v>83</v>
      </c>
      <c r="D88" s="203" t="s">
        <v>235</v>
      </c>
      <c r="E88" s="204" t="s">
        <v>2837</v>
      </c>
      <c r="F88" s="205" t="s">
        <v>2838</v>
      </c>
      <c r="G88" s="206" t="s">
        <v>352</v>
      </c>
      <c r="H88" s="207">
        <v>0.12</v>
      </c>
      <c r="I88" s="208"/>
      <c r="J88" s="209">
        <f>ROUND(I88*H88,2)</f>
        <v>0</v>
      </c>
      <c r="K88" s="205" t="s">
        <v>238</v>
      </c>
      <c r="L88" s="46"/>
      <c r="M88" s="210" t="s">
        <v>5</v>
      </c>
      <c r="N88" s="211" t="s">
        <v>44</v>
      </c>
      <c r="O88" s="47"/>
      <c r="P88" s="212">
        <f>O88*H88</f>
        <v>0</v>
      </c>
      <c r="Q88" s="212">
        <v>0</v>
      </c>
      <c r="R88" s="212">
        <f>Q88*H88</f>
        <v>0</v>
      </c>
      <c r="S88" s="212">
        <v>0</v>
      </c>
      <c r="T88" s="213">
        <f>S88*H88</f>
        <v>0</v>
      </c>
      <c r="AR88" s="24" t="s">
        <v>239</v>
      </c>
      <c r="AT88" s="24" t="s">
        <v>235</v>
      </c>
      <c r="AU88" s="24" t="s">
        <v>83</v>
      </c>
      <c r="AY88" s="24" t="s">
        <v>231</v>
      </c>
      <c r="BE88" s="214">
        <f>IF(N88="základní",J88,0)</f>
        <v>0</v>
      </c>
      <c r="BF88" s="214">
        <f>IF(N88="snížená",J88,0)</f>
        <v>0</v>
      </c>
      <c r="BG88" s="214">
        <f>IF(N88="zákl. přenesená",J88,0)</f>
        <v>0</v>
      </c>
      <c r="BH88" s="214">
        <f>IF(N88="sníž. přenesená",J88,0)</f>
        <v>0</v>
      </c>
      <c r="BI88" s="214">
        <f>IF(N88="nulová",J88,0)</f>
        <v>0</v>
      </c>
      <c r="BJ88" s="24" t="s">
        <v>81</v>
      </c>
      <c r="BK88" s="214">
        <f>ROUND(I88*H88,2)</f>
        <v>0</v>
      </c>
      <c r="BL88" s="24" t="s">
        <v>239</v>
      </c>
      <c r="BM88" s="24" t="s">
        <v>3228</v>
      </c>
    </row>
    <row r="89" spans="2:47" s="1" customFormat="1" ht="13.5">
      <c r="B89" s="46"/>
      <c r="D89" s="215" t="s">
        <v>241</v>
      </c>
      <c r="F89" s="216" t="s">
        <v>2838</v>
      </c>
      <c r="I89" s="176"/>
      <c r="L89" s="46"/>
      <c r="M89" s="217"/>
      <c r="N89" s="47"/>
      <c r="O89" s="47"/>
      <c r="P89" s="47"/>
      <c r="Q89" s="47"/>
      <c r="R89" s="47"/>
      <c r="S89" s="47"/>
      <c r="T89" s="85"/>
      <c r="AT89" s="24" t="s">
        <v>241</v>
      </c>
      <c r="AU89" s="24" t="s">
        <v>83</v>
      </c>
    </row>
    <row r="90" spans="2:65" s="1" customFormat="1" ht="38.25" customHeight="1">
      <c r="B90" s="202"/>
      <c r="C90" s="203" t="s">
        <v>149</v>
      </c>
      <c r="D90" s="203" t="s">
        <v>235</v>
      </c>
      <c r="E90" s="204" t="s">
        <v>2840</v>
      </c>
      <c r="F90" s="205" t="s">
        <v>2841</v>
      </c>
      <c r="G90" s="206" t="s">
        <v>352</v>
      </c>
      <c r="H90" s="207">
        <v>1.08</v>
      </c>
      <c r="I90" s="208"/>
      <c r="J90" s="209">
        <f>ROUND(I90*H90,2)</f>
        <v>0</v>
      </c>
      <c r="K90" s="205" t="s">
        <v>238</v>
      </c>
      <c r="L90" s="46"/>
      <c r="M90" s="210" t="s">
        <v>5</v>
      </c>
      <c r="N90" s="211" t="s">
        <v>44</v>
      </c>
      <c r="O90" s="47"/>
      <c r="P90" s="212">
        <f>O90*H90</f>
        <v>0</v>
      </c>
      <c r="Q90" s="212">
        <v>0</v>
      </c>
      <c r="R90" s="212">
        <f>Q90*H90</f>
        <v>0</v>
      </c>
      <c r="S90" s="212">
        <v>0</v>
      </c>
      <c r="T90" s="213">
        <f>S90*H90</f>
        <v>0</v>
      </c>
      <c r="AR90" s="24" t="s">
        <v>239</v>
      </c>
      <c r="AT90" s="24" t="s">
        <v>235</v>
      </c>
      <c r="AU90" s="24" t="s">
        <v>83</v>
      </c>
      <c r="AY90" s="24" t="s">
        <v>231</v>
      </c>
      <c r="BE90" s="214">
        <f>IF(N90="základní",J90,0)</f>
        <v>0</v>
      </c>
      <c r="BF90" s="214">
        <f>IF(N90="snížená",J90,0)</f>
        <v>0</v>
      </c>
      <c r="BG90" s="214">
        <f>IF(N90="zákl. přenesená",J90,0)</f>
        <v>0</v>
      </c>
      <c r="BH90" s="214">
        <f>IF(N90="sníž. přenesená",J90,0)</f>
        <v>0</v>
      </c>
      <c r="BI90" s="214">
        <f>IF(N90="nulová",J90,0)</f>
        <v>0</v>
      </c>
      <c r="BJ90" s="24" t="s">
        <v>81</v>
      </c>
      <c r="BK90" s="214">
        <f>ROUND(I90*H90,2)</f>
        <v>0</v>
      </c>
      <c r="BL90" s="24" t="s">
        <v>239</v>
      </c>
      <c r="BM90" s="24" t="s">
        <v>3229</v>
      </c>
    </row>
    <row r="91" spans="2:47" s="1" customFormat="1" ht="13.5">
      <c r="B91" s="46"/>
      <c r="D91" s="215" t="s">
        <v>241</v>
      </c>
      <c r="F91" s="216" t="s">
        <v>2841</v>
      </c>
      <c r="I91" s="176"/>
      <c r="L91" s="46"/>
      <c r="M91" s="217"/>
      <c r="N91" s="47"/>
      <c r="O91" s="47"/>
      <c r="P91" s="47"/>
      <c r="Q91" s="47"/>
      <c r="R91" s="47"/>
      <c r="S91" s="47"/>
      <c r="T91" s="85"/>
      <c r="AT91" s="24" t="s">
        <v>241</v>
      </c>
      <c r="AU91" s="24" t="s">
        <v>83</v>
      </c>
    </row>
    <row r="92" spans="2:51" s="11" customFormat="1" ht="13.5">
      <c r="B92" s="218"/>
      <c r="D92" s="215" t="s">
        <v>242</v>
      </c>
      <c r="E92" s="219" t="s">
        <v>5</v>
      </c>
      <c r="F92" s="220" t="s">
        <v>3230</v>
      </c>
      <c r="H92" s="221">
        <v>1.08</v>
      </c>
      <c r="I92" s="222"/>
      <c r="L92" s="218"/>
      <c r="M92" s="223"/>
      <c r="N92" s="224"/>
      <c r="O92" s="224"/>
      <c r="P92" s="224"/>
      <c r="Q92" s="224"/>
      <c r="R92" s="224"/>
      <c r="S92" s="224"/>
      <c r="T92" s="225"/>
      <c r="AT92" s="219" t="s">
        <v>242</v>
      </c>
      <c r="AU92" s="219" t="s">
        <v>83</v>
      </c>
      <c r="AV92" s="11" t="s">
        <v>83</v>
      </c>
      <c r="AW92" s="11" t="s">
        <v>36</v>
      </c>
      <c r="AX92" s="11" t="s">
        <v>81</v>
      </c>
      <c r="AY92" s="219" t="s">
        <v>231</v>
      </c>
    </row>
    <row r="93" spans="2:65" s="1" customFormat="1" ht="25.5" customHeight="1">
      <c r="B93" s="202"/>
      <c r="C93" s="203" t="s">
        <v>239</v>
      </c>
      <c r="D93" s="203" t="s">
        <v>235</v>
      </c>
      <c r="E93" s="204" t="s">
        <v>2844</v>
      </c>
      <c r="F93" s="205" t="s">
        <v>2845</v>
      </c>
      <c r="G93" s="206" t="s">
        <v>352</v>
      </c>
      <c r="H93" s="207">
        <v>0.12</v>
      </c>
      <c r="I93" s="208"/>
      <c r="J93" s="209">
        <f>ROUND(I93*H93,2)</f>
        <v>0</v>
      </c>
      <c r="K93" s="205" t="s">
        <v>238</v>
      </c>
      <c r="L93" s="46"/>
      <c r="M93" s="210" t="s">
        <v>5</v>
      </c>
      <c r="N93" s="211" t="s">
        <v>44</v>
      </c>
      <c r="O93" s="47"/>
      <c r="P93" s="212">
        <f>O93*H93</f>
        <v>0</v>
      </c>
      <c r="Q93" s="212">
        <v>0</v>
      </c>
      <c r="R93" s="212">
        <f>Q93*H93</f>
        <v>0</v>
      </c>
      <c r="S93" s="212">
        <v>0</v>
      </c>
      <c r="T93" s="213">
        <f>S93*H93</f>
        <v>0</v>
      </c>
      <c r="AR93" s="24" t="s">
        <v>239</v>
      </c>
      <c r="AT93" s="24" t="s">
        <v>235</v>
      </c>
      <c r="AU93" s="24" t="s">
        <v>83</v>
      </c>
      <c r="AY93" s="24" t="s">
        <v>231</v>
      </c>
      <c r="BE93" s="214">
        <f>IF(N93="základní",J93,0)</f>
        <v>0</v>
      </c>
      <c r="BF93" s="214">
        <f>IF(N93="snížená",J93,0)</f>
        <v>0</v>
      </c>
      <c r="BG93" s="214">
        <f>IF(N93="zákl. přenesená",J93,0)</f>
        <v>0</v>
      </c>
      <c r="BH93" s="214">
        <f>IF(N93="sníž. přenesená",J93,0)</f>
        <v>0</v>
      </c>
      <c r="BI93" s="214">
        <f>IF(N93="nulová",J93,0)</f>
        <v>0</v>
      </c>
      <c r="BJ93" s="24" t="s">
        <v>81</v>
      </c>
      <c r="BK93" s="214">
        <f>ROUND(I93*H93,2)</f>
        <v>0</v>
      </c>
      <c r="BL93" s="24" t="s">
        <v>239</v>
      </c>
      <c r="BM93" s="24" t="s">
        <v>3231</v>
      </c>
    </row>
    <row r="94" spans="2:47" s="1" customFormat="1" ht="13.5">
      <c r="B94" s="46"/>
      <c r="D94" s="215" t="s">
        <v>241</v>
      </c>
      <c r="F94" s="216" t="s">
        <v>2845</v>
      </c>
      <c r="I94" s="176"/>
      <c r="L94" s="46"/>
      <c r="M94" s="217"/>
      <c r="N94" s="47"/>
      <c r="O94" s="47"/>
      <c r="P94" s="47"/>
      <c r="Q94" s="47"/>
      <c r="R94" s="47"/>
      <c r="S94" s="47"/>
      <c r="T94" s="85"/>
      <c r="AT94" s="24" t="s">
        <v>241</v>
      </c>
      <c r="AU94" s="24" t="s">
        <v>83</v>
      </c>
    </row>
    <row r="95" spans="2:65" s="1" customFormat="1" ht="25.5" customHeight="1">
      <c r="B95" s="202"/>
      <c r="C95" s="203" t="s">
        <v>255</v>
      </c>
      <c r="D95" s="203" t="s">
        <v>235</v>
      </c>
      <c r="E95" s="204" t="s">
        <v>2847</v>
      </c>
      <c r="F95" s="205" t="s">
        <v>2848</v>
      </c>
      <c r="G95" s="206" t="s">
        <v>352</v>
      </c>
      <c r="H95" s="207">
        <v>0.12</v>
      </c>
      <c r="I95" s="208"/>
      <c r="J95" s="209">
        <f>ROUND(I95*H95,2)</f>
        <v>0</v>
      </c>
      <c r="K95" s="205" t="s">
        <v>238</v>
      </c>
      <c r="L95" s="46"/>
      <c r="M95" s="210" t="s">
        <v>5</v>
      </c>
      <c r="N95" s="211" t="s">
        <v>44</v>
      </c>
      <c r="O95" s="47"/>
      <c r="P95" s="212">
        <f>O95*H95</f>
        <v>0</v>
      </c>
      <c r="Q95" s="212">
        <v>0</v>
      </c>
      <c r="R95" s="212">
        <f>Q95*H95</f>
        <v>0</v>
      </c>
      <c r="S95" s="212">
        <v>0</v>
      </c>
      <c r="T95" s="213">
        <f>S95*H95</f>
        <v>0</v>
      </c>
      <c r="AR95" s="24" t="s">
        <v>239</v>
      </c>
      <c r="AT95" s="24" t="s">
        <v>235</v>
      </c>
      <c r="AU95" s="24" t="s">
        <v>83</v>
      </c>
      <c r="AY95" s="24" t="s">
        <v>231</v>
      </c>
      <c r="BE95" s="214">
        <f>IF(N95="základní",J95,0)</f>
        <v>0</v>
      </c>
      <c r="BF95" s="214">
        <f>IF(N95="snížená",J95,0)</f>
        <v>0</v>
      </c>
      <c r="BG95" s="214">
        <f>IF(N95="zákl. přenesená",J95,0)</f>
        <v>0</v>
      </c>
      <c r="BH95" s="214">
        <f>IF(N95="sníž. přenesená",J95,0)</f>
        <v>0</v>
      </c>
      <c r="BI95" s="214">
        <f>IF(N95="nulová",J95,0)</f>
        <v>0</v>
      </c>
      <c r="BJ95" s="24" t="s">
        <v>81</v>
      </c>
      <c r="BK95" s="214">
        <f>ROUND(I95*H95,2)</f>
        <v>0</v>
      </c>
      <c r="BL95" s="24" t="s">
        <v>239</v>
      </c>
      <c r="BM95" s="24" t="s">
        <v>3232</v>
      </c>
    </row>
    <row r="96" spans="2:47" s="1" customFormat="1" ht="13.5">
      <c r="B96" s="46"/>
      <c r="D96" s="215" t="s">
        <v>241</v>
      </c>
      <c r="F96" s="216" t="s">
        <v>2848</v>
      </c>
      <c r="I96" s="176"/>
      <c r="L96" s="46"/>
      <c r="M96" s="217"/>
      <c r="N96" s="47"/>
      <c r="O96" s="47"/>
      <c r="P96" s="47"/>
      <c r="Q96" s="47"/>
      <c r="R96" s="47"/>
      <c r="S96" s="47"/>
      <c r="T96" s="85"/>
      <c r="AT96" s="24" t="s">
        <v>241</v>
      </c>
      <c r="AU96" s="24" t="s">
        <v>83</v>
      </c>
    </row>
    <row r="97" spans="2:65" s="1" customFormat="1" ht="16.5" customHeight="1">
      <c r="B97" s="202"/>
      <c r="C97" s="203" t="s">
        <v>261</v>
      </c>
      <c r="D97" s="203" t="s">
        <v>235</v>
      </c>
      <c r="E97" s="204" t="s">
        <v>2027</v>
      </c>
      <c r="F97" s="205" t="s">
        <v>2028</v>
      </c>
      <c r="G97" s="206" t="s">
        <v>352</v>
      </c>
      <c r="H97" s="207">
        <v>0.12</v>
      </c>
      <c r="I97" s="208"/>
      <c r="J97" s="209">
        <f>ROUND(I97*H97,2)</f>
        <v>0</v>
      </c>
      <c r="K97" s="205" t="s">
        <v>238</v>
      </c>
      <c r="L97" s="46"/>
      <c r="M97" s="210" t="s">
        <v>5</v>
      </c>
      <c r="N97" s="211" t="s">
        <v>44</v>
      </c>
      <c r="O97" s="47"/>
      <c r="P97" s="212">
        <f>O97*H97</f>
        <v>0</v>
      </c>
      <c r="Q97" s="212">
        <v>0</v>
      </c>
      <c r="R97" s="212">
        <f>Q97*H97</f>
        <v>0</v>
      </c>
      <c r="S97" s="212">
        <v>0</v>
      </c>
      <c r="T97" s="213">
        <f>S97*H97</f>
        <v>0</v>
      </c>
      <c r="AR97" s="24" t="s">
        <v>239</v>
      </c>
      <c r="AT97" s="24" t="s">
        <v>235</v>
      </c>
      <c r="AU97" s="24" t="s">
        <v>83</v>
      </c>
      <c r="AY97" s="24" t="s">
        <v>231</v>
      </c>
      <c r="BE97" s="214">
        <f>IF(N97="základní",J97,0)</f>
        <v>0</v>
      </c>
      <c r="BF97" s="214">
        <f>IF(N97="snížená",J97,0)</f>
        <v>0</v>
      </c>
      <c r="BG97" s="214">
        <f>IF(N97="zákl. přenesená",J97,0)</f>
        <v>0</v>
      </c>
      <c r="BH97" s="214">
        <f>IF(N97="sníž. přenesená",J97,0)</f>
        <v>0</v>
      </c>
      <c r="BI97" s="214">
        <f>IF(N97="nulová",J97,0)</f>
        <v>0</v>
      </c>
      <c r="BJ97" s="24" t="s">
        <v>81</v>
      </c>
      <c r="BK97" s="214">
        <f>ROUND(I97*H97,2)</f>
        <v>0</v>
      </c>
      <c r="BL97" s="24" t="s">
        <v>239</v>
      </c>
      <c r="BM97" s="24" t="s">
        <v>3233</v>
      </c>
    </row>
    <row r="98" spans="2:47" s="1" customFormat="1" ht="13.5">
      <c r="B98" s="46"/>
      <c r="D98" s="215" t="s">
        <v>241</v>
      </c>
      <c r="F98" s="216" t="s">
        <v>2028</v>
      </c>
      <c r="I98" s="176"/>
      <c r="L98" s="46"/>
      <c r="M98" s="217"/>
      <c r="N98" s="47"/>
      <c r="O98" s="47"/>
      <c r="P98" s="47"/>
      <c r="Q98" s="47"/>
      <c r="R98" s="47"/>
      <c r="S98" s="47"/>
      <c r="T98" s="85"/>
      <c r="AT98" s="24" t="s">
        <v>241</v>
      </c>
      <c r="AU98" s="24" t="s">
        <v>83</v>
      </c>
    </row>
    <row r="99" spans="2:63" s="10" customFormat="1" ht="37.4" customHeight="1">
      <c r="B99" s="189"/>
      <c r="D99" s="190" t="s">
        <v>72</v>
      </c>
      <c r="E99" s="191" t="s">
        <v>1006</v>
      </c>
      <c r="F99" s="191" t="s">
        <v>2925</v>
      </c>
      <c r="I99" s="192"/>
      <c r="J99" s="193">
        <f>BK99</f>
        <v>0</v>
      </c>
      <c r="L99" s="189"/>
      <c r="M99" s="194"/>
      <c r="N99" s="195"/>
      <c r="O99" s="195"/>
      <c r="P99" s="196">
        <f>P100+P118</f>
        <v>0</v>
      </c>
      <c r="Q99" s="195"/>
      <c r="R99" s="196">
        <f>R100+R118</f>
        <v>0.015670000000000003</v>
      </c>
      <c r="S99" s="195"/>
      <c r="T99" s="197">
        <f>T100+T118</f>
        <v>0</v>
      </c>
      <c r="AR99" s="190" t="s">
        <v>83</v>
      </c>
      <c r="AT99" s="198" t="s">
        <v>72</v>
      </c>
      <c r="AU99" s="198" t="s">
        <v>73</v>
      </c>
      <c r="AY99" s="190" t="s">
        <v>231</v>
      </c>
      <c r="BK99" s="199">
        <f>BK100+BK118</f>
        <v>0</v>
      </c>
    </row>
    <row r="100" spans="2:63" s="10" customFormat="1" ht="19.9" customHeight="1">
      <c r="B100" s="189"/>
      <c r="D100" s="190" t="s">
        <v>72</v>
      </c>
      <c r="E100" s="200" t="s">
        <v>2926</v>
      </c>
      <c r="F100" s="200" t="s">
        <v>2927</v>
      </c>
      <c r="I100" s="192"/>
      <c r="J100" s="201">
        <f>BK100</f>
        <v>0</v>
      </c>
      <c r="L100" s="189"/>
      <c r="M100" s="194"/>
      <c r="N100" s="195"/>
      <c r="O100" s="195"/>
      <c r="P100" s="196">
        <f>SUM(P101:P117)</f>
        <v>0</v>
      </c>
      <c r="Q100" s="195"/>
      <c r="R100" s="196">
        <f>SUM(R101:R117)</f>
        <v>0.015670000000000003</v>
      </c>
      <c r="S100" s="195"/>
      <c r="T100" s="197">
        <f>SUM(T101:T117)</f>
        <v>0</v>
      </c>
      <c r="AR100" s="190" t="s">
        <v>83</v>
      </c>
      <c r="AT100" s="198" t="s">
        <v>72</v>
      </c>
      <c r="AU100" s="198" t="s">
        <v>81</v>
      </c>
      <c r="AY100" s="190" t="s">
        <v>231</v>
      </c>
      <c r="BK100" s="199">
        <f>SUM(BK101:BK117)</f>
        <v>0</v>
      </c>
    </row>
    <row r="101" spans="2:65" s="1" customFormat="1" ht="25.5" customHeight="1">
      <c r="B101" s="202"/>
      <c r="C101" s="203" t="s">
        <v>270</v>
      </c>
      <c r="D101" s="203" t="s">
        <v>235</v>
      </c>
      <c r="E101" s="204" t="s">
        <v>3234</v>
      </c>
      <c r="F101" s="205" t="s">
        <v>3235</v>
      </c>
      <c r="G101" s="206" t="s">
        <v>367</v>
      </c>
      <c r="H101" s="207">
        <v>244</v>
      </c>
      <c r="I101" s="208"/>
      <c r="J101" s="209">
        <f>ROUND(I101*H101,2)</f>
        <v>0</v>
      </c>
      <c r="K101" s="205" t="s">
        <v>238</v>
      </c>
      <c r="L101" s="46"/>
      <c r="M101" s="210" t="s">
        <v>5</v>
      </c>
      <c r="N101" s="211" t="s">
        <v>44</v>
      </c>
      <c r="O101" s="47"/>
      <c r="P101" s="212">
        <f>O101*H101</f>
        <v>0</v>
      </c>
      <c r="Q101" s="212">
        <v>0</v>
      </c>
      <c r="R101" s="212">
        <f>Q101*H101</f>
        <v>0</v>
      </c>
      <c r="S101" s="212">
        <v>0</v>
      </c>
      <c r="T101" s="213">
        <f>S101*H101</f>
        <v>0</v>
      </c>
      <c r="AR101" s="24" t="s">
        <v>298</v>
      </c>
      <c r="AT101" s="24" t="s">
        <v>235</v>
      </c>
      <c r="AU101" s="24" t="s">
        <v>83</v>
      </c>
      <c r="AY101" s="24" t="s">
        <v>231</v>
      </c>
      <c r="BE101" s="214">
        <f>IF(N101="základní",J101,0)</f>
        <v>0</v>
      </c>
      <c r="BF101" s="214">
        <f>IF(N101="snížená",J101,0)</f>
        <v>0</v>
      </c>
      <c r="BG101" s="214">
        <f>IF(N101="zákl. přenesená",J101,0)</f>
        <v>0</v>
      </c>
      <c r="BH101" s="214">
        <f>IF(N101="sníž. přenesená",J101,0)</f>
        <v>0</v>
      </c>
      <c r="BI101" s="214">
        <f>IF(N101="nulová",J101,0)</f>
        <v>0</v>
      </c>
      <c r="BJ101" s="24" t="s">
        <v>81</v>
      </c>
      <c r="BK101" s="214">
        <f>ROUND(I101*H101,2)</f>
        <v>0</v>
      </c>
      <c r="BL101" s="24" t="s">
        <v>298</v>
      </c>
      <c r="BM101" s="24" t="s">
        <v>3236</v>
      </c>
    </row>
    <row r="102" spans="2:47" s="1" customFormat="1" ht="13.5">
      <c r="B102" s="46"/>
      <c r="D102" s="215" t="s">
        <v>241</v>
      </c>
      <c r="F102" s="216" t="s">
        <v>3235</v>
      </c>
      <c r="I102" s="176"/>
      <c r="L102" s="46"/>
      <c r="M102" s="217"/>
      <c r="N102" s="47"/>
      <c r="O102" s="47"/>
      <c r="P102" s="47"/>
      <c r="Q102" s="47"/>
      <c r="R102" s="47"/>
      <c r="S102" s="47"/>
      <c r="T102" s="85"/>
      <c r="AT102" s="24" t="s">
        <v>241</v>
      </c>
      <c r="AU102" s="24" t="s">
        <v>83</v>
      </c>
    </row>
    <row r="103" spans="2:65" s="1" customFormat="1" ht="16.5" customHeight="1">
      <c r="B103" s="202"/>
      <c r="C103" s="242" t="s">
        <v>276</v>
      </c>
      <c r="D103" s="242" t="s">
        <v>399</v>
      </c>
      <c r="E103" s="243" t="s">
        <v>3237</v>
      </c>
      <c r="F103" s="244" t="s">
        <v>3238</v>
      </c>
      <c r="G103" s="245" t="s">
        <v>367</v>
      </c>
      <c r="H103" s="246">
        <v>244</v>
      </c>
      <c r="I103" s="247"/>
      <c r="J103" s="248">
        <f>ROUND(I103*H103,2)</f>
        <v>0</v>
      </c>
      <c r="K103" s="244" t="s">
        <v>238</v>
      </c>
      <c r="L103" s="249"/>
      <c r="M103" s="250" t="s">
        <v>5</v>
      </c>
      <c r="N103" s="251" t="s">
        <v>44</v>
      </c>
      <c r="O103" s="47"/>
      <c r="P103" s="212">
        <f>O103*H103</f>
        <v>0</v>
      </c>
      <c r="Q103" s="212">
        <v>4E-05</v>
      </c>
      <c r="R103" s="212">
        <f>Q103*H103</f>
        <v>0.009760000000000001</v>
      </c>
      <c r="S103" s="212">
        <v>0</v>
      </c>
      <c r="T103" s="213">
        <f>S103*H103</f>
        <v>0</v>
      </c>
      <c r="AR103" s="24" t="s">
        <v>410</v>
      </c>
      <c r="AT103" s="24" t="s">
        <v>399</v>
      </c>
      <c r="AU103" s="24" t="s">
        <v>83</v>
      </c>
      <c r="AY103" s="24" t="s">
        <v>231</v>
      </c>
      <c r="BE103" s="214">
        <f>IF(N103="základní",J103,0)</f>
        <v>0</v>
      </c>
      <c r="BF103" s="214">
        <f>IF(N103="snížená",J103,0)</f>
        <v>0</v>
      </c>
      <c r="BG103" s="214">
        <f>IF(N103="zákl. přenesená",J103,0)</f>
        <v>0</v>
      </c>
      <c r="BH103" s="214">
        <f>IF(N103="sníž. přenesená",J103,0)</f>
        <v>0</v>
      </c>
      <c r="BI103" s="214">
        <f>IF(N103="nulová",J103,0)</f>
        <v>0</v>
      </c>
      <c r="BJ103" s="24" t="s">
        <v>81</v>
      </c>
      <c r="BK103" s="214">
        <f>ROUND(I103*H103,2)</f>
        <v>0</v>
      </c>
      <c r="BL103" s="24" t="s">
        <v>298</v>
      </c>
      <c r="BM103" s="24" t="s">
        <v>3239</v>
      </c>
    </row>
    <row r="104" spans="2:47" s="1" customFormat="1" ht="13.5">
      <c r="B104" s="46"/>
      <c r="D104" s="215" t="s">
        <v>241</v>
      </c>
      <c r="F104" s="216" t="s">
        <v>3238</v>
      </c>
      <c r="I104" s="176"/>
      <c r="L104" s="46"/>
      <c r="M104" s="217"/>
      <c r="N104" s="47"/>
      <c r="O104" s="47"/>
      <c r="P104" s="47"/>
      <c r="Q104" s="47"/>
      <c r="R104" s="47"/>
      <c r="S104" s="47"/>
      <c r="T104" s="85"/>
      <c r="AT104" s="24" t="s">
        <v>241</v>
      </c>
      <c r="AU104" s="24" t="s">
        <v>83</v>
      </c>
    </row>
    <row r="105" spans="2:65" s="1" customFormat="1" ht="16.5" customHeight="1">
      <c r="B105" s="202"/>
      <c r="C105" s="203" t="s">
        <v>285</v>
      </c>
      <c r="D105" s="203" t="s">
        <v>235</v>
      </c>
      <c r="E105" s="204" t="s">
        <v>3240</v>
      </c>
      <c r="F105" s="205" t="s">
        <v>3241</v>
      </c>
      <c r="G105" s="206" t="s">
        <v>249</v>
      </c>
      <c r="H105" s="207">
        <v>1</v>
      </c>
      <c r="I105" s="208"/>
      <c r="J105" s="209">
        <f>ROUND(I105*H105,2)</f>
        <v>0</v>
      </c>
      <c r="K105" s="205" t="s">
        <v>5</v>
      </c>
      <c r="L105" s="46"/>
      <c r="M105" s="210" t="s">
        <v>5</v>
      </c>
      <c r="N105" s="211" t="s">
        <v>44</v>
      </c>
      <c r="O105" s="47"/>
      <c r="P105" s="212">
        <f>O105*H105</f>
        <v>0</v>
      </c>
      <c r="Q105" s="212">
        <v>0</v>
      </c>
      <c r="R105" s="212">
        <f>Q105*H105</f>
        <v>0</v>
      </c>
      <c r="S105" s="212">
        <v>0</v>
      </c>
      <c r="T105" s="213">
        <f>S105*H105</f>
        <v>0</v>
      </c>
      <c r="AR105" s="24" t="s">
        <v>298</v>
      </c>
      <c r="AT105" s="24" t="s">
        <v>235</v>
      </c>
      <c r="AU105" s="24" t="s">
        <v>83</v>
      </c>
      <c r="AY105" s="24" t="s">
        <v>231</v>
      </c>
      <c r="BE105" s="214">
        <f>IF(N105="základní",J105,0)</f>
        <v>0</v>
      </c>
      <c r="BF105" s="214">
        <f>IF(N105="snížená",J105,0)</f>
        <v>0</v>
      </c>
      <c r="BG105" s="214">
        <f>IF(N105="zákl. přenesená",J105,0)</f>
        <v>0</v>
      </c>
      <c r="BH105" s="214">
        <f>IF(N105="sníž. přenesená",J105,0)</f>
        <v>0</v>
      </c>
      <c r="BI105" s="214">
        <f>IF(N105="nulová",J105,0)</f>
        <v>0</v>
      </c>
      <c r="BJ105" s="24" t="s">
        <v>81</v>
      </c>
      <c r="BK105" s="214">
        <f>ROUND(I105*H105,2)</f>
        <v>0</v>
      </c>
      <c r="BL105" s="24" t="s">
        <v>298</v>
      </c>
      <c r="BM105" s="24" t="s">
        <v>3242</v>
      </c>
    </row>
    <row r="106" spans="2:47" s="1" customFormat="1" ht="13.5">
      <c r="B106" s="46"/>
      <c r="D106" s="215" t="s">
        <v>241</v>
      </c>
      <c r="F106" s="216" t="s">
        <v>3241</v>
      </c>
      <c r="I106" s="176"/>
      <c r="L106" s="46"/>
      <c r="M106" s="217"/>
      <c r="N106" s="47"/>
      <c r="O106" s="47"/>
      <c r="P106" s="47"/>
      <c r="Q106" s="47"/>
      <c r="R106" s="47"/>
      <c r="S106" s="47"/>
      <c r="T106" s="85"/>
      <c r="AT106" s="24" t="s">
        <v>241</v>
      </c>
      <c r="AU106" s="24" t="s">
        <v>83</v>
      </c>
    </row>
    <row r="107" spans="2:65" s="1" customFormat="1" ht="16.5" customHeight="1">
      <c r="B107" s="202"/>
      <c r="C107" s="242" t="s">
        <v>289</v>
      </c>
      <c r="D107" s="242" t="s">
        <v>399</v>
      </c>
      <c r="E107" s="243" t="s">
        <v>3243</v>
      </c>
      <c r="F107" s="244" t="s">
        <v>3244</v>
      </c>
      <c r="G107" s="245" t="s">
        <v>249</v>
      </c>
      <c r="H107" s="246">
        <v>1</v>
      </c>
      <c r="I107" s="247"/>
      <c r="J107" s="248">
        <f>ROUND(I107*H107,2)</f>
        <v>0</v>
      </c>
      <c r="K107" s="244" t="s">
        <v>5</v>
      </c>
      <c r="L107" s="249"/>
      <c r="M107" s="250" t="s">
        <v>5</v>
      </c>
      <c r="N107" s="251" t="s">
        <v>44</v>
      </c>
      <c r="O107" s="47"/>
      <c r="P107" s="212">
        <f>O107*H107</f>
        <v>0</v>
      </c>
      <c r="Q107" s="212">
        <v>0</v>
      </c>
      <c r="R107" s="212">
        <f>Q107*H107</f>
        <v>0</v>
      </c>
      <c r="S107" s="212">
        <v>0</v>
      </c>
      <c r="T107" s="213">
        <f>S107*H107</f>
        <v>0</v>
      </c>
      <c r="AR107" s="24" t="s">
        <v>410</v>
      </c>
      <c r="AT107" s="24" t="s">
        <v>399</v>
      </c>
      <c r="AU107" s="24" t="s">
        <v>83</v>
      </c>
      <c r="AY107" s="24" t="s">
        <v>231</v>
      </c>
      <c r="BE107" s="214">
        <f>IF(N107="základní",J107,0)</f>
        <v>0</v>
      </c>
      <c r="BF107" s="214">
        <f>IF(N107="snížená",J107,0)</f>
        <v>0</v>
      </c>
      <c r="BG107" s="214">
        <f>IF(N107="zákl. přenesená",J107,0)</f>
        <v>0</v>
      </c>
      <c r="BH107" s="214">
        <f>IF(N107="sníž. přenesená",J107,0)</f>
        <v>0</v>
      </c>
      <c r="BI107" s="214">
        <f>IF(N107="nulová",J107,0)</f>
        <v>0</v>
      </c>
      <c r="BJ107" s="24" t="s">
        <v>81</v>
      </c>
      <c r="BK107" s="214">
        <f>ROUND(I107*H107,2)</f>
        <v>0</v>
      </c>
      <c r="BL107" s="24" t="s">
        <v>298</v>
      </c>
      <c r="BM107" s="24" t="s">
        <v>3245</v>
      </c>
    </row>
    <row r="108" spans="2:47" s="1" customFormat="1" ht="13.5">
      <c r="B108" s="46"/>
      <c r="D108" s="215" t="s">
        <v>241</v>
      </c>
      <c r="F108" s="216" t="s">
        <v>3244</v>
      </c>
      <c r="I108" s="176"/>
      <c r="L108" s="46"/>
      <c r="M108" s="217"/>
      <c r="N108" s="47"/>
      <c r="O108" s="47"/>
      <c r="P108" s="47"/>
      <c r="Q108" s="47"/>
      <c r="R108" s="47"/>
      <c r="S108" s="47"/>
      <c r="T108" s="85"/>
      <c r="AT108" s="24" t="s">
        <v>241</v>
      </c>
      <c r="AU108" s="24" t="s">
        <v>83</v>
      </c>
    </row>
    <row r="109" spans="2:47" s="1" customFormat="1" ht="13.5">
      <c r="B109" s="46"/>
      <c r="D109" s="215" t="s">
        <v>442</v>
      </c>
      <c r="F109" s="241" t="s">
        <v>3246</v>
      </c>
      <c r="I109" s="176"/>
      <c r="L109" s="46"/>
      <c r="M109" s="217"/>
      <c r="N109" s="47"/>
      <c r="O109" s="47"/>
      <c r="P109" s="47"/>
      <c r="Q109" s="47"/>
      <c r="R109" s="47"/>
      <c r="S109" s="47"/>
      <c r="T109" s="85"/>
      <c r="AT109" s="24" t="s">
        <v>442</v>
      </c>
      <c r="AU109" s="24" t="s">
        <v>83</v>
      </c>
    </row>
    <row r="110" spans="2:65" s="1" customFormat="1" ht="38.25" customHeight="1">
      <c r="B110" s="202"/>
      <c r="C110" s="203" t="s">
        <v>233</v>
      </c>
      <c r="D110" s="203" t="s">
        <v>235</v>
      </c>
      <c r="E110" s="204" t="s">
        <v>2934</v>
      </c>
      <c r="F110" s="205" t="s">
        <v>2935</v>
      </c>
      <c r="G110" s="206" t="s">
        <v>249</v>
      </c>
      <c r="H110" s="207">
        <v>14</v>
      </c>
      <c r="I110" s="208"/>
      <c r="J110" s="209">
        <f>ROUND(I110*H110,2)</f>
        <v>0</v>
      </c>
      <c r="K110" s="205" t="s">
        <v>238</v>
      </c>
      <c r="L110" s="46"/>
      <c r="M110" s="210" t="s">
        <v>5</v>
      </c>
      <c r="N110" s="211" t="s">
        <v>44</v>
      </c>
      <c r="O110" s="47"/>
      <c r="P110" s="212">
        <f>O110*H110</f>
        <v>0</v>
      </c>
      <c r="Q110" s="212">
        <v>0</v>
      </c>
      <c r="R110" s="212">
        <f>Q110*H110</f>
        <v>0</v>
      </c>
      <c r="S110" s="212">
        <v>0</v>
      </c>
      <c r="T110" s="213">
        <f>S110*H110</f>
        <v>0</v>
      </c>
      <c r="AR110" s="24" t="s">
        <v>298</v>
      </c>
      <c r="AT110" s="24" t="s">
        <v>235</v>
      </c>
      <c r="AU110" s="24" t="s">
        <v>83</v>
      </c>
      <c r="AY110" s="24" t="s">
        <v>231</v>
      </c>
      <c r="BE110" s="214">
        <f>IF(N110="základní",J110,0)</f>
        <v>0</v>
      </c>
      <c r="BF110" s="214">
        <f>IF(N110="snížená",J110,0)</f>
        <v>0</v>
      </c>
      <c r="BG110" s="214">
        <f>IF(N110="zákl. přenesená",J110,0)</f>
        <v>0</v>
      </c>
      <c r="BH110" s="214">
        <f>IF(N110="sníž. přenesená",J110,0)</f>
        <v>0</v>
      </c>
      <c r="BI110" s="214">
        <f>IF(N110="nulová",J110,0)</f>
        <v>0</v>
      </c>
      <c r="BJ110" s="24" t="s">
        <v>81</v>
      </c>
      <c r="BK110" s="214">
        <f>ROUND(I110*H110,2)</f>
        <v>0</v>
      </c>
      <c r="BL110" s="24" t="s">
        <v>298</v>
      </c>
      <c r="BM110" s="24" t="s">
        <v>3247</v>
      </c>
    </row>
    <row r="111" spans="2:47" s="1" customFormat="1" ht="13.5">
      <c r="B111" s="46"/>
      <c r="D111" s="215" t="s">
        <v>241</v>
      </c>
      <c r="F111" s="216" t="s">
        <v>2935</v>
      </c>
      <c r="I111" s="176"/>
      <c r="L111" s="46"/>
      <c r="M111" s="217"/>
      <c r="N111" s="47"/>
      <c r="O111" s="47"/>
      <c r="P111" s="47"/>
      <c r="Q111" s="47"/>
      <c r="R111" s="47"/>
      <c r="S111" s="47"/>
      <c r="T111" s="85"/>
      <c r="AT111" s="24" t="s">
        <v>241</v>
      </c>
      <c r="AU111" s="24" t="s">
        <v>83</v>
      </c>
    </row>
    <row r="112" spans="2:65" s="1" customFormat="1" ht="25.5" customHeight="1">
      <c r="B112" s="202"/>
      <c r="C112" s="242" t="s">
        <v>254</v>
      </c>
      <c r="D112" s="242" t="s">
        <v>399</v>
      </c>
      <c r="E112" s="243" t="s">
        <v>2937</v>
      </c>
      <c r="F112" s="244" t="s">
        <v>2938</v>
      </c>
      <c r="G112" s="245" t="s">
        <v>249</v>
      </c>
      <c r="H112" s="246">
        <v>14</v>
      </c>
      <c r="I112" s="247"/>
      <c r="J112" s="248">
        <f>ROUND(I112*H112,2)</f>
        <v>0</v>
      </c>
      <c r="K112" s="244" t="s">
        <v>238</v>
      </c>
      <c r="L112" s="249"/>
      <c r="M112" s="250" t="s">
        <v>5</v>
      </c>
      <c r="N112" s="251" t="s">
        <v>44</v>
      </c>
      <c r="O112" s="47"/>
      <c r="P112" s="212">
        <f>O112*H112</f>
        <v>0</v>
      </c>
      <c r="Q112" s="212">
        <v>9E-05</v>
      </c>
      <c r="R112" s="212">
        <f>Q112*H112</f>
        <v>0.00126</v>
      </c>
      <c r="S112" s="212">
        <v>0</v>
      </c>
      <c r="T112" s="213">
        <f>S112*H112</f>
        <v>0</v>
      </c>
      <c r="AR112" s="24" t="s">
        <v>410</v>
      </c>
      <c r="AT112" s="24" t="s">
        <v>399</v>
      </c>
      <c r="AU112" s="24" t="s">
        <v>83</v>
      </c>
      <c r="AY112" s="24" t="s">
        <v>231</v>
      </c>
      <c r="BE112" s="214">
        <f>IF(N112="základní",J112,0)</f>
        <v>0</v>
      </c>
      <c r="BF112" s="214">
        <f>IF(N112="snížená",J112,0)</f>
        <v>0</v>
      </c>
      <c r="BG112" s="214">
        <f>IF(N112="zákl. přenesená",J112,0)</f>
        <v>0</v>
      </c>
      <c r="BH112" s="214">
        <f>IF(N112="sníž. přenesená",J112,0)</f>
        <v>0</v>
      </c>
      <c r="BI112" s="214">
        <f>IF(N112="nulová",J112,0)</f>
        <v>0</v>
      </c>
      <c r="BJ112" s="24" t="s">
        <v>81</v>
      </c>
      <c r="BK112" s="214">
        <f>ROUND(I112*H112,2)</f>
        <v>0</v>
      </c>
      <c r="BL112" s="24" t="s">
        <v>298</v>
      </c>
      <c r="BM112" s="24" t="s">
        <v>3248</v>
      </c>
    </row>
    <row r="113" spans="2:47" s="1" customFormat="1" ht="13.5">
      <c r="B113" s="46"/>
      <c r="D113" s="215" t="s">
        <v>241</v>
      </c>
      <c r="F113" s="216" t="s">
        <v>2938</v>
      </c>
      <c r="I113" s="176"/>
      <c r="L113" s="46"/>
      <c r="M113" s="217"/>
      <c r="N113" s="47"/>
      <c r="O113" s="47"/>
      <c r="P113" s="47"/>
      <c r="Q113" s="47"/>
      <c r="R113" s="47"/>
      <c r="S113" s="47"/>
      <c r="T113" s="85"/>
      <c r="AT113" s="24" t="s">
        <v>241</v>
      </c>
      <c r="AU113" s="24" t="s">
        <v>83</v>
      </c>
    </row>
    <row r="114" spans="2:65" s="1" customFormat="1" ht="25.5" customHeight="1">
      <c r="B114" s="202"/>
      <c r="C114" s="203" t="s">
        <v>307</v>
      </c>
      <c r="D114" s="203" t="s">
        <v>235</v>
      </c>
      <c r="E114" s="204" t="s">
        <v>3249</v>
      </c>
      <c r="F114" s="205" t="s">
        <v>3250</v>
      </c>
      <c r="G114" s="206" t="s">
        <v>249</v>
      </c>
      <c r="H114" s="207">
        <v>31</v>
      </c>
      <c r="I114" s="208"/>
      <c r="J114" s="209">
        <f>ROUND(I114*H114,2)</f>
        <v>0</v>
      </c>
      <c r="K114" s="205" t="s">
        <v>238</v>
      </c>
      <c r="L114" s="46"/>
      <c r="M114" s="210" t="s">
        <v>5</v>
      </c>
      <c r="N114" s="211" t="s">
        <v>44</v>
      </c>
      <c r="O114" s="47"/>
      <c r="P114" s="212">
        <f>O114*H114</f>
        <v>0</v>
      </c>
      <c r="Q114" s="212">
        <v>0</v>
      </c>
      <c r="R114" s="212">
        <f>Q114*H114</f>
        <v>0</v>
      </c>
      <c r="S114" s="212">
        <v>0</v>
      </c>
      <c r="T114" s="213">
        <f>S114*H114</f>
        <v>0</v>
      </c>
      <c r="AR114" s="24" t="s">
        <v>298</v>
      </c>
      <c r="AT114" s="24" t="s">
        <v>235</v>
      </c>
      <c r="AU114" s="24" t="s">
        <v>83</v>
      </c>
      <c r="AY114" s="24" t="s">
        <v>231</v>
      </c>
      <c r="BE114" s="214">
        <f>IF(N114="základní",J114,0)</f>
        <v>0</v>
      </c>
      <c r="BF114" s="214">
        <f>IF(N114="snížená",J114,0)</f>
        <v>0</v>
      </c>
      <c r="BG114" s="214">
        <f>IF(N114="zákl. přenesená",J114,0)</f>
        <v>0</v>
      </c>
      <c r="BH114" s="214">
        <f>IF(N114="sníž. přenesená",J114,0)</f>
        <v>0</v>
      </c>
      <c r="BI114" s="214">
        <f>IF(N114="nulová",J114,0)</f>
        <v>0</v>
      </c>
      <c r="BJ114" s="24" t="s">
        <v>81</v>
      </c>
      <c r="BK114" s="214">
        <f>ROUND(I114*H114,2)</f>
        <v>0</v>
      </c>
      <c r="BL114" s="24" t="s">
        <v>298</v>
      </c>
      <c r="BM114" s="24" t="s">
        <v>3251</v>
      </c>
    </row>
    <row r="115" spans="2:47" s="1" customFormat="1" ht="13.5">
      <c r="B115" s="46"/>
      <c r="D115" s="215" t="s">
        <v>241</v>
      </c>
      <c r="F115" s="216" t="s">
        <v>3250</v>
      </c>
      <c r="I115" s="176"/>
      <c r="L115" s="46"/>
      <c r="M115" s="217"/>
      <c r="N115" s="47"/>
      <c r="O115" s="47"/>
      <c r="P115" s="47"/>
      <c r="Q115" s="47"/>
      <c r="R115" s="47"/>
      <c r="S115" s="47"/>
      <c r="T115" s="85"/>
      <c r="AT115" s="24" t="s">
        <v>241</v>
      </c>
      <c r="AU115" s="24" t="s">
        <v>83</v>
      </c>
    </row>
    <row r="116" spans="2:65" s="1" customFormat="1" ht="16.5" customHeight="1">
      <c r="B116" s="202"/>
      <c r="C116" s="242" t="s">
        <v>311</v>
      </c>
      <c r="D116" s="242" t="s">
        <v>399</v>
      </c>
      <c r="E116" s="243" t="s">
        <v>3252</v>
      </c>
      <c r="F116" s="244" t="s">
        <v>3253</v>
      </c>
      <c r="G116" s="245" t="s">
        <v>249</v>
      </c>
      <c r="H116" s="246">
        <v>31</v>
      </c>
      <c r="I116" s="247"/>
      <c r="J116" s="248">
        <f>ROUND(I116*H116,2)</f>
        <v>0</v>
      </c>
      <c r="K116" s="244" t="s">
        <v>238</v>
      </c>
      <c r="L116" s="249"/>
      <c r="M116" s="250" t="s">
        <v>5</v>
      </c>
      <c r="N116" s="251" t="s">
        <v>44</v>
      </c>
      <c r="O116" s="47"/>
      <c r="P116" s="212">
        <f>O116*H116</f>
        <v>0</v>
      </c>
      <c r="Q116" s="212">
        <v>0.00015</v>
      </c>
      <c r="R116" s="212">
        <f>Q116*H116</f>
        <v>0.00465</v>
      </c>
      <c r="S116" s="212">
        <v>0</v>
      </c>
      <c r="T116" s="213">
        <f>S116*H116</f>
        <v>0</v>
      </c>
      <c r="AR116" s="24" t="s">
        <v>410</v>
      </c>
      <c r="AT116" s="24" t="s">
        <v>399</v>
      </c>
      <c r="AU116" s="24" t="s">
        <v>83</v>
      </c>
      <c r="AY116" s="24" t="s">
        <v>231</v>
      </c>
      <c r="BE116" s="214">
        <f>IF(N116="základní",J116,0)</f>
        <v>0</v>
      </c>
      <c r="BF116" s="214">
        <f>IF(N116="snížená",J116,0)</f>
        <v>0</v>
      </c>
      <c r="BG116" s="214">
        <f>IF(N116="zákl. přenesená",J116,0)</f>
        <v>0</v>
      </c>
      <c r="BH116" s="214">
        <f>IF(N116="sníž. přenesená",J116,0)</f>
        <v>0</v>
      </c>
      <c r="BI116" s="214">
        <f>IF(N116="nulová",J116,0)</f>
        <v>0</v>
      </c>
      <c r="BJ116" s="24" t="s">
        <v>81</v>
      </c>
      <c r="BK116" s="214">
        <f>ROUND(I116*H116,2)</f>
        <v>0</v>
      </c>
      <c r="BL116" s="24" t="s">
        <v>298</v>
      </c>
      <c r="BM116" s="24" t="s">
        <v>3254</v>
      </c>
    </row>
    <row r="117" spans="2:47" s="1" customFormat="1" ht="13.5">
      <c r="B117" s="46"/>
      <c r="D117" s="215" t="s">
        <v>241</v>
      </c>
      <c r="F117" s="216" t="s">
        <v>3253</v>
      </c>
      <c r="I117" s="176"/>
      <c r="L117" s="46"/>
      <c r="M117" s="217"/>
      <c r="N117" s="47"/>
      <c r="O117" s="47"/>
      <c r="P117" s="47"/>
      <c r="Q117" s="47"/>
      <c r="R117" s="47"/>
      <c r="S117" s="47"/>
      <c r="T117" s="85"/>
      <c r="AT117" s="24" t="s">
        <v>241</v>
      </c>
      <c r="AU117" s="24" t="s">
        <v>83</v>
      </c>
    </row>
    <row r="118" spans="2:63" s="10" customFormat="1" ht="29.85" customHeight="1">
      <c r="B118" s="189"/>
      <c r="D118" s="190" t="s">
        <v>72</v>
      </c>
      <c r="E118" s="200" t="s">
        <v>3255</v>
      </c>
      <c r="F118" s="200" t="s">
        <v>3256</v>
      </c>
      <c r="I118" s="192"/>
      <c r="J118" s="201">
        <f>BK118</f>
        <v>0</v>
      </c>
      <c r="L118" s="189"/>
      <c r="M118" s="194"/>
      <c r="N118" s="195"/>
      <c r="O118" s="195"/>
      <c r="P118" s="196">
        <f>SUM(P119:P128)</f>
        <v>0</v>
      </c>
      <c r="Q118" s="195"/>
      <c r="R118" s="196">
        <f>SUM(R119:R128)</f>
        <v>0</v>
      </c>
      <c r="S118" s="195"/>
      <c r="T118" s="197">
        <f>SUM(T119:T128)</f>
        <v>0</v>
      </c>
      <c r="AR118" s="190" t="s">
        <v>83</v>
      </c>
      <c r="AT118" s="198" t="s">
        <v>72</v>
      </c>
      <c r="AU118" s="198" t="s">
        <v>81</v>
      </c>
      <c r="AY118" s="190" t="s">
        <v>231</v>
      </c>
      <c r="BK118" s="199">
        <f>SUM(BK119:BK128)</f>
        <v>0</v>
      </c>
    </row>
    <row r="119" spans="2:65" s="1" customFormat="1" ht="38.25" customHeight="1">
      <c r="B119" s="202"/>
      <c r="C119" s="203" t="s">
        <v>11</v>
      </c>
      <c r="D119" s="203" t="s">
        <v>235</v>
      </c>
      <c r="E119" s="204" t="s">
        <v>3257</v>
      </c>
      <c r="F119" s="205" t="s">
        <v>3258</v>
      </c>
      <c r="G119" s="206" t="s">
        <v>352</v>
      </c>
      <c r="H119" s="207">
        <v>0.016</v>
      </c>
      <c r="I119" s="208"/>
      <c r="J119" s="209">
        <f>ROUND(I119*H119,2)</f>
        <v>0</v>
      </c>
      <c r="K119" s="205" t="s">
        <v>238</v>
      </c>
      <c r="L119" s="46"/>
      <c r="M119" s="210" t="s">
        <v>5</v>
      </c>
      <c r="N119" s="211" t="s">
        <v>44</v>
      </c>
      <c r="O119" s="47"/>
      <c r="P119" s="212">
        <f>O119*H119</f>
        <v>0</v>
      </c>
      <c r="Q119" s="212">
        <v>0</v>
      </c>
      <c r="R119" s="212">
        <f>Q119*H119</f>
        <v>0</v>
      </c>
      <c r="S119" s="212">
        <v>0</v>
      </c>
      <c r="T119" s="213">
        <f>S119*H119</f>
        <v>0</v>
      </c>
      <c r="AR119" s="24" t="s">
        <v>298</v>
      </c>
      <c r="AT119" s="24" t="s">
        <v>235</v>
      </c>
      <c r="AU119" s="24" t="s">
        <v>83</v>
      </c>
      <c r="AY119" s="24" t="s">
        <v>231</v>
      </c>
      <c r="BE119" s="214">
        <f>IF(N119="základní",J119,0)</f>
        <v>0</v>
      </c>
      <c r="BF119" s="214">
        <f>IF(N119="snížená",J119,0)</f>
        <v>0</v>
      </c>
      <c r="BG119" s="214">
        <f>IF(N119="zákl. přenesená",J119,0)</f>
        <v>0</v>
      </c>
      <c r="BH119" s="214">
        <f>IF(N119="sníž. přenesená",J119,0)</f>
        <v>0</v>
      </c>
      <c r="BI119" s="214">
        <f>IF(N119="nulová",J119,0)</f>
        <v>0</v>
      </c>
      <c r="BJ119" s="24" t="s">
        <v>81</v>
      </c>
      <c r="BK119" s="214">
        <f>ROUND(I119*H119,2)</f>
        <v>0</v>
      </c>
      <c r="BL119" s="24" t="s">
        <v>298</v>
      </c>
      <c r="BM119" s="24" t="s">
        <v>3259</v>
      </c>
    </row>
    <row r="120" spans="2:47" s="1" customFormat="1" ht="13.5">
      <c r="B120" s="46"/>
      <c r="D120" s="215" t="s">
        <v>241</v>
      </c>
      <c r="F120" s="216" t="s">
        <v>3258</v>
      </c>
      <c r="I120" s="176"/>
      <c r="L120" s="46"/>
      <c r="M120" s="217"/>
      <c r="N120" s="47"/>
      <c r="O120" s="47"/>
      <c r="P120" s="47"/>
      <c r="Q120" s="47"/>
      <c r="R120" s="47"/>
      <c r="S120" s="47"/>
      <c r="T120" s="85"/>
      <c r="AT120" s="24" t="s">
        <v>241</v>
      </c>
      <c r="AU120" s="24" t="s">
        <v>83</v>
      </c>
    </row>
    <row r="121" spans="2:65" s="1" customFormat="1" ht="16.5" customHeight="1">
      <c r="B121" s="202"/>
      <c r="C121" s="203" t="s">
        <v>298</v>
      </c>
      <c r="D121" s="203" t="s">
        <v>235</v>
      </c>
      <c r="E121" s="204" t="s">
        <v>3260</v>
      </c>
      <c r="F121" s="205" t="s">
        <v>5</v>
      </c>
      <c r="G121" s="206" t="s">
        <v>367</v>
      </c>
      <c r="H121" s="207">
        <v>320</v>
      </c>
      <c r="I121" s="208"/>
      <c r="J121" s="209">
        <f>ROUND(I121*H121,2)</f>
        <v>0</v>
      </c>
      <c r="K121" s="205" t="s">
        <v>5</v>
      </c>
      <c r="L121" s="46"/>
      <c r="M121" s="210" t="s">
        <v>5</v>
      </c>
      <c r="N121" s="211" t="s">
        <v>44</v>
      </c>
      <c r="O121" s="47"/>
      <c r="P121" s="212">
        <f>O121*H121</f>
        <v>0</v>
      </c>
      <c r="Q121" s="212">
        <v>0</v>
      </c>
      <c r="R121" s="212">
        <f>Q121*H121</f>
        <v>0</v>
      </c>
      <c r="S121" s="212">
        <v>0</v>
      </c>
      <c r="T121" s="213">
        <f>S121*H121</f>
        <v>0</v>
      </c>
      <c r="AR121" s="24" t="s">
        <v>298</v>
      </c>
      <c r="AT121" s="24" t="s">
        <v>235</v>
      </c>
      <c r="AU121" s="24" t="s">
        <v>83</v>
      </c>
      <c r="AY121" s="24" t="s">
        <v>231</v>
      </c>
      <c r="BE121" s="214">
        <f>IF(N121="základní",J121,0)</f>
        <v>0</v>
      </c>
      <c r="BF121" s="214">
        <f>IF(N121="snížená",J121,0)</f>
        <v>0</v>
      </c>
      <c r="BG121" s="214">
        <f>IF(N121="zákl. přenesená",J121,0)</f>
        <v>0</v>
      </c>
      <c r="BH121" s="214">
        <f>IF(N121="sníž. přenesená",J121,0)</f>
        <v>0</v>
      </c>
      <c r="BI121" s="214">
        <f>IF(N121="nulová",J121,0)</f>
        <v>0</v>
      </c>
      <c r="BJ121" s="24" t="s">
        <v>81</v>
      </c>
      <c r="BK121" s="214">
        <f>ROUND(I121*H121,2)</f>
        <v>0</v>
      </c>
      <c r="BL121" s="24" t="s">
        <v>298</v>
      </c>
      <c r="BM121" s="24" t="s">
        <v>3261</v>
      </c>
    </row>
    <row r="122" spans="2:47" s="1" customFormat="1" ht="13.5">
      <c r="B122" s="46"/>
      <c r="D122" s="215" t="s">
        <v>241</v>
      </c>
      <c r="F122" s="216" t="s">
        <v>3262</v>
      </c>
      <c r="I122" s="176"/>
      <c r="L122" s="46"/>
      <c r="M122" s="217"/>
      <c r="N122" s="47"/>
      <c r="O122" s="47"/>
      <c r="P122" s="47"/>
      <c r="Q122" s="47"/>
      <c r="R122" s="47"/>
      <c r="S122" s="47"/>
      <c r="T122" s="85"/>
      <c r="AT122" s="24" t="s">
        <v>241</v>
      </c>
      <c r="AU122" s="24" t="s">
        <v>83</v>
      </c>
    </row>
    <row r="123" spans="2:65" s="1" customFormat="1" ht="16.5" customHeight="1">
      <c r="B123" s="202"/>
      <c r="C123" s="203" t="s">
        <v>321</v>
      </c>
      <c r="D123" s="203" t="s">
        <v>235</v>
      </c>
      <c r="E123" s="204" t="s">
        <v>3263</v>
      </c>
      <c r="F123" s="205" t="s">
        <v>5</v>
      </c>
      <c r="G123" s="206" t="s">
        <v>367</v>
      </c>
      <c r="H123" s="207">
        <v>120</v>
      </c>
      <c r="I123" s="208"/>
      <c r="J123" s="209">
        <f>ROUND(I123*H123,2)</f>
        <v>0</v>
      </c>
      <c r="K123" s="205" t="s">
        <v>5</v>
      </c>
      <c r="L123" s="46"/>
      <c r="M123" s="210" t="s">
        <v>5</v>
      </c>
      <c r="N123" s="211" t="s">
        <v>44</v>
      </c>
      <c r="O123" s="47"/>
      <c r="P123" s="212">
        <f>O123*H123</f>
        <v>0</v>
      </c>
      <c r="Q123" s="212">
        <v>0</v>
      </c>
      <c r="R123" s="212">
        <f>Q123*H123</f>
        <v>0</v>
      </c>
      <c r="S123" s="212">
        <v>0</v>
      </c>
      <c r="T123" s="213">
        <f>S123*H123</f>
        <v>0</v>
      </c>
      <c r="AR123" s="24" t="s">
        <v>298</v>
      </c>
      <c r="AT123" s="24" t="s">
        <v>235</v>
      </c>
      <c r="AU123" s="24" t="s">
        <v>83</v>
      </c>
      <c r="AY123" s="24" t="s">
        <v>231</v>
      </c>
      <c r="BE123" s="214">
        <f>IF(N123="základní",J123,0)</f>
        <v>0</v>
      </c>
      <c r="BF123" s="214">
        <f>IF(N123="snížená",J123,0)</f>
        <v>0</v>
      </c>
      <c r="BG123" s="214">
        <f>IF(N123="zákl. přenesená",J123,0)</f>
        <v>0</v>
      </c>
      <c r="BH123" s="214">
        <f>IF(N123="sníž. přenesená",J123,0)</f>
        <v>0</v>
      </c>
      <c r="BI123" s="214">
        <f>IF(N123="nulová",J123,0)</f>
        <v>0</v>
      </c>
      <c r="BJ123" s="24" t="s">
        <v>81</v>
      </c>
      <c r="BK123" s="214">
        <f>ROUND(I123*H123,2)</f>
        <v>0</v>
      </c>
      <c r="BL123" s="24" t="s">
        <v>298</v>
      </c>
      <c r="BM123" s="24" t="s">
        <v>3264</v>
      </c>
    </row>
    <row r="124" spans="2:47" s="1" customFormat="1" ht="13.5">
      <c r="B124" s="46"/>
      <c r="D124" s="215" t="s">
        <v>241</v>
      </c>
      <c r="F124" s="216" t="s">
        <v>3265</v>
      </c>
      <c r="I124" s="176"/>
      <c r="L124" s="46"/>
      <c r="M124" s="217"/>
      <c r="N124" s="47"/>
      <c r="O124" s="47"/>
      <c r="P124" s="47"/>
      <c r="Q124" s="47"/>
      <c r="R124" s="47"/>
      <c r="S124" s="47"/>
      <c r="T124" s="85"/>
      <c r="AT124" s="24" t="s">
        <v>241</v>
      </c>
      <c r="AU124" s="24" t="s">
        <v>83</v>
      </c>
    </row>
    <row r="125" spans="2:65" s="1" customFormat="1" ht="16.5" customHeight="1">
      <c r="B125" s="202"/>
      <c r="C125" s="203" t="s">
        <v>325</v>
      </c>
      <c r="D125" s="203" t="s">
        <v>235</v>
      </c>
      <c r="E125" s="204" t="s">
        <v>3266</v>
      </c>
      <c r="F125" s="205" t="s">
        <v>5</v>
      </c>
      <c r="G125" s="206" t="s">
        <v>249</v>
      </c>
      <c r="H125" s="207">
        <v>1</v>
      </c>
      <c r="I125" s="208"/>
      <c r="J125" s="209">
        <f>ROUND(I125*H125,2)</f>
        <v>0</v>
      </c>
      <c r="K125" s="205" t="s">
        <v>5</v>
      </c>
      <c r="L125" s="46"/>
      <c r="M125" s="210" t="s">
        <v>5</v>
      </c>
      <c r="N125" s="211" t="s">
        <v>44</v>
      </c>
      <c r="O125" s="47"/>
      <c r="P125" s="212">
        <f>O125*H125</f>
        <v>0</v>
      </c>
      <c r="Q125" s="212">
        <v>0</v>
      </c>
      <c r="R125" s="212">
        <f>Q125*H125</f>
        <v>0</v>
      </c>
      <c r="S125" s="212">
        <v>0</v>
      </c>
      <c r="T125" s="213">
        <f>S125*H125</f>
        <v>0</v>
      </c>
      <c r="AR125" s="24" t="s">
        <v>298</v>
      </c>
      <c r="AT125" s="24" t="s">
        <v>235</v>
      </c>
      <c r="AU125" s="24" t="s">
        <v>83</v>
      </c>
      <c r="AY125" s="24" t="s">
        <v>231</v>
      </c>
      <c r="BE125" s="214">
        <f>IF(N125="základní",J125,0)</f>
        <v>0</v>
      </c>
      <c r="BF125" s="214">
        <f>IF(N125="snížená",J125,0)</f>
        <v>0</v>
      </c>
      <c r="BG125" s="214">
        <f>IF(N125="zákl. přenesená",J125,0)</f>
        <v>0</v>
      </c>
      <c r="BH125" s="214">
        <f>IF(N125="sníž. přenesená",J125,0)</f>
        <v>0</v>
      </c>
      <c r="BI125" s="214">
        <f>IF(N125="nulová",J125,0)</f>
        <v>0</v>
      </c>
      <c r="BJ125" s="24" t="s">
        <v>81</v>
      </c>
      <c r="BK125" s="214">
        <f>ROUND(I125*H125,2)</f>
        <v>0</v>
      </c>
      <c r="BL125" s="24" t="s">
        <v>298</v>
      </c>
      <c r="BM125" s="24" t="s">
        <v>3267</v>
      </c>
    </row>
    <row r="126" spans="2:47" s="1" customFormat="1" ht="13.5">
      <c r="B126" s="46"/>
      <c r="D126" s="215" t="s">
        <v>241</v>
      </c>
      <c r="F126" s="216" t="s">
        <v>3268</v>
      </c>
      <c r="I126" s="176"/>
      <c r="L126" s="46"/>
      <c r="M126" s="217"/>
      <c r="N126" s="47"/>
      <c r="O126" s="47"/>
      <c r="P126" s="47"/>
      <c r="Q126" s="47"/>
      <c r="R126" s="47"/>
      <c r="S126" s="47"/>
      <c r="T126" s="85"/>
      <c r="AT126" s="24" t="s">
        <v>241</v>
      </c>
      <c r="AU126" s="24" t="s">
        <v>83</v>
      </c>
    </row>
    <row r="127" spans="2:65" s="1" customFormat="1" ht="16.5" customHeight="1">
      <c r="B127" s="202"/>
      <c r="C127" s="203" t="s">
        <v>329</v>
      </c>
      <c r="D127" s="203" t="s">
        <v>235</v>
      </c>
      <c r="E127" s="204" t="s">
        <v>3269</v>
      </c>
      <c r="F127" s="205" t="s">
        <v>5</v>
      </c>
      <c r="G127" s="206" t="s">
        <v>249</v>
      </c>
      <c r="H127" s="207">
        <v>1</v>
      </c>
      <c r="I127" s="208"/>
      <c r="J127" s="209">
        <f>ROUND(I127*H127,2)</f>
        <v>0</v>
      </c>
      <c r="K127" s="205" t="s">
        <v>5</v>
      </c>
      <c r="L127" s="46"/>
      <c r="M127" s="210" t="s">
        <v>5</v>
      </c>
      <c r="N127" s="211" t="s">
        <v>44</v>
      </c>
      <c r="O127" s="47"/>
      <c r="P127" s="212">
        <f>O127*H127</f>
        <v>0</v>
      </c>
      <c r="Q127" s="212">
        <v>0</v>
      </c>
      <c r="R127" s="212">
        <f>Q127*H127</f>
        <v>0</v>
      </c>
      <c r="S127" s="212">
        <v>0</v>
      </c>
      <c r="T127" s="213">
        <f>S127*H127</f>
        <v>0</v>
      </c>
      <c r="AR127" s="24" t="s">
        <v>298</v>
      </c>
      <c r="AT127" s="24" t="s">
        <v>235</v>
      </c>
      <c r="AU127" s="24" t="s">
        <v>83</v>
      </c>
      <c r="AY127" s="24" t="s">
        <v>231</v>
      </c>
      <c r="BE127" s="214">
        <f>IF(N127="základní",J127,0)</f>
        <v>0</v>
      </c>
      <c r="BF127" s="214">
        <f>IF(N127="snížená",J127,0)</f>
        <v>0</v>
      </c>
      <c r="BG127" s="214">
        <f>IF(N127="zákl. přenesená",J127,0)</f>
        <v>0</v>
      </c>
      <c r="BH127" s="214">
        <f>IF(N127="sníž. přenesená",J127,0)</f>
        <v>0</v>
      </c>
      <c r="BI127" s="214">
        <f>IF(N127="nulová",J127,0)</f>
        <v>0</v>
      </c>
      <c r="BJ127" s="24" t="s">
        <v>81</v>
      </c>
      <c r="BK127" s="214">
        <f>ROUND(I127*H127,2)</f>
        <v>0</v>
      </c>
      <c r="BL127" s="24" t="s">
        <v>298</v>
      </c>
      <c r="BM127" s="24" t="s">
        <v>3270</v>
      </c>
    </row>
    <row r="128" spans="2:47" s="1" customFormat="1" ht="13.5">
      <c r="B128" s="46"/>
      <c r="D128" s="215" t="s">
        <v>241</v>
      </c>
      <c r="F128" s="216" t="s">
        <v>3271</v>
      </c>
      <c r="I128" s="176"/>
      <c r="L128" s="46"/>
      <c r="M128" s="252"/>
      <c r="N128" s="253"/>
      <c r="O128" s="253"/>
      <c r="P128" s="253"/>
      <c r="Q128" s="253"/>
      <c r="R128" s="253"/>
      <c r="S128" s="253"/>
      <c r="T128" s="254"/>
      <c r="AT128" s="24" t="s">
        <v>241</v>
      </c>
      <c r="AU128" s="24" t="s">
        <v>83</v>
      </c>
    </row>
    <row r="129" spans="2:12" s="1" customFormat="1" ht="6.95" customHeight="1">
      <c r="B129" s="67"/>
      <c r="C129" s="68"/>
      <c r="D129" s="68"/>
      <c r="E129" s="68"/>
      <c r="F129" s="68"/>
      <c r="G129" s="68"/>
      <c r="H129" s="68"/>
      <c r="I129" s="153"/>
      <c r="J129" s="68"/>
      <c r="K129" s="68"/>
      <c r="L129" s="46"/>
    </row>
  </sheetData>
  <autoFilter ref="C81:K128"/>
  <mergeCells count="10">
    <mergeCell ref="E7:H7"/>
    <mergeCell ref="E9:H9"/>
    <mergeCell ref="E24:H24"/>
    <mergeCell ref="E45:H45"/>
    <mergeCell ref="E47:H47"/>
    <mergeCell ref="J51:J52"/>
    <mergeCell ref="E72:H72"/>
    <mergeCell ref="E74:H74"/>
    <mergeCell ref="G1:H1"/>
    <mergeCell ref="L2:V2"/>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BR17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9" max="19" width="8.16015625" style="0" customWidth="1"/>
    <col min="20" max="20" width="29.66015625" style="0" customWidth="1"/>
    <col min="21" max="21" width="16.33203125" style="0"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3"/>
      <c r="C1" s="123"/>
      <c r="D1" s="124" t="s">
        <v>1</v>
      </c>
      <c r="E1" s="123"/>
      <c r="F1" s="125" t="s">
        <v>140</v>
      </c>
      <c r="G1" s="125" t="s">
        <v>141</v>
      </c>
      <c r="H1" s="125"/>
      <c r="I1" s="126"/>
      <c r="J1" s="125" t="s">
        <v>142</v>
      </c>
      <c r="K1" s="124" t="s">
        <v>143</v>
      </c>
      <c r="L1" s="125" t="s">
        <v>144</v>
      </c>
      <c r="M1" s="125"/>
      <c r="N1" s="125"/>
      <c r="O1" s="125"/>
      <c r="P1" s="125"/>
      <c r="Q1" s="125"/>
      <c r="R1" s="125"/>
      <c r="S1" s="125"/>
      <c r="T1" s="125"/>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4" t="s">
        <v>113</v>
      </c>
    </row>
    <row r="3" spans="2:46" ht="6.95" customHeight="1">
      <c r="B3" s="25"/>
      <c r="C3" s="26"/>
      <c r="D3" s="26"/>
      <c r="E3" s="26"/>
      <c r="F3" s="26"/>
      <c r="G3" s="26"/>
      <c r="H3" s="26"/>
      <c r="I3" s="128"/>
      <c r="J3" s="26"/>
      <c r="K3" s="27"/>
      <c r="AT3" s="24" t="s">
        <v>83</v>
      </c>
    </row>
    <row r="4" spans="2:46" ht="36.95" customHeight="1">
      <c r="B4" s="28"/>
      <c r="C4" s="29"/>
      <c r="D4" s="30" t="s">
        <v>153</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TRANSFORMACE DOMOV HÁJ II VÝSTAVBA LEDEČ NAD SÁZAVOU DOZP</v>
      </c>
      <c r="F7" s="40"/>
      <c r="G7" s="40"/>
      <c r="H7" s="40"/>
      <c r="I7" s="129"/>
      <c r="J7" s="29"/>
      <c r="K7" s="31"/>
    </row>
    <row r="8" spans="2:11" s="1" customFormat="1" ht="13.5">
      <c r="B8" s="46"/>
      <c r="C8" s="47"/>
      <c r="D8" s="40" t="s">
        <v>166</v>
      </c>
      <c r="E8" s="47"/>
      <c r="F8" s="47"/>
      <c r="G8" s="47"/>
      <c r="H8" s="47"/>
      <c r="I8" s="131"/>
      <c r="J8" s="47"/>
      <c r="K8" s="51"/>
    </row>
    <row r="9" spans="2:11" s="1" customFormat="1" ht="36.95" customHeight="1">
      <c r="B9" s="46"/>
      <c r="C9" s="47"/>
      <c r="D9" s="47"/>
      <c r="E9" s="132" t="s">
        <v>3272</v>
      </c>
      <c r="F9" s="47"/>
      <c r="G9" s="47"/>
      <c r="H9" s="47"/>
      <c r="I9" s="131"/>
      <c r="J9" s="47"/>
      <c r="K9" s="51"/>
    </row>
    <row r="10" spans="2:11" s="1" customFormat="1" ht="13.5">
      <c r="B10" s="46"/>
      <c r="C10" s="47"/>
      <c r="D10" s="47"/>
      <c r="E10" s="47"/>
      <c r="F10" s="47"/>
      <c r="G10" s="47"/>
      <c r="H10" s="47"/>
      <c r="I10" s="131"/>
      <c r="J10" s="47"/>
      <c r="K10" s="51"/>
    </row>
    <row r="11" spans="2:11" s="1" customFormat="1" ht="14.4" customHeight="1">
      <c r="B11" s="46"/>
      <c r="C11" s="47"/>
      <c r="D11" s="40" t="s">
        <v>21</v>
      </c>
      <c r="E11" s="47"/>
      <c r="F11" s="35" t="s">
        <v>5</v>
      </c>
      <c r="G11" s="47"/>
      <c r="H11" s="47"/>
      <c r="I11" s="133" t="s">
        <v>23</v>
      </c>
      <c r="J11" s="35" t="s">
        <v>5</v>
      </c>
      <c r="K11" s="51"/>
    </row>
    <row r="12" spans="2:11" s="1" customFormat="1" ht="14.4" customHeight="1">
      <c r="B12" s="46"/>
      <c r="C12" s="47"/>
      <c r="D12" s="40" t="s">
        <v>24</v>
      </c>
      <c r="E12" s="47"/>
      <c r="F12" s="35" t="s">
        <v>25</v>
      </c>
      <c r="G12" s="47"/>
      <c r="H12" s="47"/>
      <c r="I12" s="133" t="s">
        <v>26</v>
      </c>
      <c r="J12" s="134" t="str">
        <f>'Rekapitulace stavby'!AN8</f>
        <v>22. 3. 2019</v>
      </c>
      <c r="K12" s="51"/>
    </row>
    <row r="13" spans="2:11" s="1" customFormat="1" ht="10.8" customHeight="1">
      <c r="B13" s="46"/>
      <c r="C13" s="47"/>
      <c r="D13" s="47"/>
      <c r="E13" s="47"/>
      <c r="F13" s="47"/>
      <c r="G13" s="47"/>
      <c r="H13" s="47"/>
      <c r="I13" s="131"/>
      <c r="J13" s="47"/>
      <c r="K13" s="51"/>
    </row>
    <row r="14" spans="2:11" s="1" customFormat="1" ht="14.4" customHeight="1">
      <c r="B14" s="46"/>
      <c r="C14" s="47"/>
      <c r="D14" s="40" t="s">
        <v>28</v>
      </c>
      <c r="E14" s="47"/>
      <c r="F14" s="47"/>
      <c r="G14" s="47"/>
      <c r="H14" s="47"/>
      <c r="I14" s="133" t="s">
        <v>29</v>
      </c>
      <c r="J14" s="35" t="s">
        <v>5</v>
      </c>
      <c r="K14" s="51"/>
    </row>
    <row r="15" spans="2:11" s="1" customFormat="1" ht="18" customHeight="1">
      <c r="B15" s="46"/>
      <c r="C15" s="47"/>
      <c r="D15" s="47"/>
      <c r="E15" s="35" t="s">
        <v>30</v>
      </c>
      <c r="F15" s="47"/>
      <c r="G15" s="47"/>
      <c r="H15" s="47"/>
      <c r="I15" s="133" t="s">
        <v>31</v>
      </c>
      <c r="J15" s="35" t="s">
        <v>5</v>
      </c>
      <c r="K15" s="51"/>
    </row>
    <row r="16" spans="2:11" s="1" customFormat="1" ht="6.95" customHeight="1">
      <c r="B16" s="46"/>
      <c r="C16" s="47"/>
      <c r="D16" s="47"/>
      <c r="E16" s="47"/>
      <c r="F16" s="47"/>
      <c r="G16" s="47"/>
      <c r="H16" s="47"/>
      <c r="I16" s="131"/>
      <c r="J16" s="47"/>
      <c r="K16" s="51"/>
    </row>
    <row r="17" spans="2:11" s="1" customFormat="1" ht="14.4" customHeight="1">
      <c r="B17" s="46"/>
      <c r="C17" s="47"/>
      <c r="D17" s="40" t="s">
        <v>32</v>
      </c>
      <c r="E17" s="47"/>
      <c r="F17" s="47"/>
      <c r="G17" s="47"/>
      <c r="H17" s="47"/>
      <c r="I17" s="133" t="s">
        <v>29</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33" t="s">
        <v>31</v>
      </c>
      <c r="J18" s="35" t="str">
        <f>IF('Rekapitulace stavby'!AN14="Vyplň údaj","",IF('Rekapitulace stavby'!AN14="","",'Rekapitulace stavby'!AN14))</f>
        <v/>
      </c>
      <c r="K18" s="51"/>
    </row>
    <row r="19" spans="2:11" s="1" customFormat="1" ht="6.95" customHeight="1">
      <c r="B19" s="46"/>
      <c r="C19" s="47"/>
      <c r="D19" s="47"/>
      <c r="E19" s="47"/>
      <c r="F19" s="47"/>
      <c r="G19" s="47"/>
      <c r="H19" s="47"/>
      <c r="I19" s="131"/>
      <c r="J19" s="47"/>
      <c r="K19" s="51"/>
    </row>
    <row r="20" spans="2:11" s="1" customFormat="1" ht="14.4" customHeight="1">
      <c r="B20" s="46"/>
      <c r="C20" s="47"/>
      <c r="D20" s="40" t="s">
        <v>34</v>
      </c>
      <c r="E20" s="47"/>
      <c r="F20" s="47"/>
      <c r="G20" s="47"/>
      <c r="H20" s="47"/>
      <c r="I20" s="133" t="s">
        <v>29</v>
      </c>
      <c r="J20" s="35" t="s">
        <v>5</v>
      </c>
      <c r="K20" s="51"/>
    </row>
    <row r="21" spans="2:11" s="1" customFormat="1" ht="18" customHeight="1">
      <c r="B21" s="46"/>
      <c r="C21" s="47"/>
      <c r="D21" s="47"/>
      <c r="E21" s="35" t="s">
        <v>35</v>
      </c>
      <c r="F21" s="47"/>
      <c r="G21" s="47"/>
      <c r="H21" s="47"/>
      <c r="I21" s="133" t="s">
        <v>31</v>
      </c>
      <c r="J21" s="35" t="s">
        <v>5</v>
      </c>
      <c r="K21" s="51"/>
    </row>
    <row r="22" spans="2:11" s="1" customFormat="1" ht="6.95" customHeight="1">
      <c r="B22" s="46"/>
      <c r="C22" s="47"/>
      <c r="D22" s="47"/>
      <c r="E22" s="47"/>
      <c r="F22" s="47"/>
      <c r="G22" s="47"/>
      <c r="H22" s="47"/>
      <c r="I22" s="131"/>
      <c r="J22" s="47"/>
      <c r="K22" s="51"/>
    </row>
    <row r="23" spans="2:11" s="1" customFormat="1" ht="14.4" customHeight="1">
      <c r="B23" s="46"/>
      <c r="C23" s="47"/>
      <c r="D23" s="40" t="s">
        <v>37</v>
      </c>
      <c r="E23" s="47"/>
      <c r="F23" s="47"/>
      <c r="G23" s="47"/>
      <c r="H23" s="47"/>
      <c r="I23" s="131"/>
      <c r="J23" s="47"/>
      <c r="K23" s="51"/>
    </row>
    <row r="24" spans="2:11" s="6" customFormat="1" ht="85.5" customHeight="1">
      <c r="B24" s="135"/>
      <c r="C24" s="136"/>
      <c r="D24" s="136"/>
      <c r="E24" s="44" t="s">
        <v>174</v>
      </c>
      <c r="F24" s="44"/>
      <c r="G24" s="44"/>
      <c r="H24" s="44"/>
      <c r="I24" s="137"/>
      <c r="J24" s="136"/>
      <c r="K24" s="138"/>
    </row>
    <row r="25" spans="2:11" s="1" customFormat="1" ht="6.95" customHeight="1">
      <c r="B25" s="46"/>
      <c r="C25" s="47"/>
      <c r="D25" s="47"/>
      <c r="E25" s="47"/>
      <c r="F25" s="47"/>
      <c r="G25" s="47"/>
      <c r="H25" s="47"/>
      <c r="I25" s="131"/>
      <c r="J25" s="47"/>
      <c r="K25" s="51"/>
    </row>
    <row r="26" spans="2:11" s="1" customFormat="1" ht="6.95" customHeight="1">
      <c r="B26" s="46"/>
      <c r="C26" s="47"/>
      <c r="D26" s="82"/>
      <c r="E26" s="82"/>
      <c r="F26" s="82"/>
      <c r="G26" s="82"/>
      <c r="H26" s="82"/>
      <c r="I26" s="139"/>
      <c r="J26" s="82"/>
      <c r="K26" s="140"/>
    </row>
    <row r="27" spans="2:11" s="1" customFormat="1" ht="25.4" customHeight="1">
      <c r="B27" s="46"/>
      <c r="C27" s="47"/>
      <c r="D27" s="141" t="s">
        <v>39</v>
      </c>
      <c r="E27" s="47"/>
      <c r="F27" s="47"/>
      <c r="G27" s="47"/>
      <c r="H27" s="47"/>
      <c r="I27" s="131"/>
      <c r="J27" s="142">
        <f>ROUND(J81,2)</f>
        <v>0</v>
      </c>
      <c r="K27" s="51"/>
    </row>
    <row r="28" spans="2:11" s="1" customFormat="1" ht="6.95" customHeight="1">
      <c r="B28" s="46"/>
      <c r="C28" s="47"/>
      <c r="D28" s="82"/>
      <c r="E28" s="82"/>
      <c r="F28" s="82"/>
      <c r="G28" s="82"/>
      <c r="H28" s="82"/>
      <c r="I28" s="139"/>
      <c r="J28" s="82"/>
      <c r="K28" s="140"/>
    </row>
    <row r="29" spans="2:11" s="1" customFormat="1" ht="14.4" customHeight="1">
      <c r="B29" s="46"/>
      <c r="C29" s="47"/>
      <c r="D29" s="47"/>
      <c r="E29" s="47"/>
      <c r="F29" s="52" t="s">
        <v>41</v>
      </c>
      <c r="G29" s="47"/>
      <c r="H29" s="47"/>
      <c r="I29" s="143" t="s">
        <v>40</v>
      </c>
      <c r="J29" s="52" t="s">
        <v>42</v>
      </c>
      <c r="K29" s="51"/>
    </row>
    <row r="30" spans="2:11" s="1" customFormat="1" ht="14.4" customHeight="1">
      <c r="B30" s="46"/>
      <c r="C30" s="47"/>
      <c r="D30" s="55" t="s">
        <v>43</v>
      </c>
      <c r="E30" s="55" t="s">
        <v>44</v>
      </c>
      <c r="F30" s="144">
        <f>ROUND(SUM(BE81:BE169),2)</f>
        <v>0</v>
      </c>
      <c r="G30" s="47"/>
      <c r="H30" s="47"/>
      <c r="I30" s="145">
        <v>0.21</v>
      </c>
      <c r="J30" s="144">
        <f>ROUND(ROUND((SUM(BE81:BE169)),2)*I30,2)</f>
        <v>0</v>
      </c>
      <c r="K30" s="51"/>
    </row>
    <row r="31" spans="2:11" s="1" customFormat="1" ht="14.4" customHeight="1">
      <c r="B31" s="46"/>
      <c r="C31" s="47"/>
      <c r="D31" s="47"/>
      <c r="E31" s="55" t="s">
        <v>45</v>
      </c>
      <c r="F31" s="144">
        <f>ROUND(SUM(BF81:BF169),2)</f>
        <v>0</v>
      </c>
      <c r="G31" s="47"/>
      <c r="H31" s="47"/>
      <c r="I31" s="145">
        <v>0.15</v>
      </c>
      <c r="J31" s="144">
        <f>ROUND(ROUND((SUM(BF81:BF169)),2)*I31,2)</f>
        <v>0</v>
      </c>
      <c r="K31" s="51"/>
    </row>
    <row r="32" spans="2:11" s="1" customFormat="1" ht="14.4" customHeight="1" hidden="1">
      <c r="B32" s="46"/>
      <c r="C32" s="47"/>
      <c r="D32" s="47"/>
      <c r="E32" s="55" t="s">
        <v>46</v>
      </c>
      <c r="F32" s="144">
        <f>ROUND(SUM(BG81:BG169),2)</f>
        <v>0</v>
      </c>
      <c r="G32" s="47"/>
      <c r="H32" s="47"/>
      <c r="I32" s="145">
        <v>0.21</v>
      </c>
      <c r="J32" s="144">
        <v>0</v>
      </c>
      <c r="K32" s="51"/>
    </row>
    <row r="33" spans="2:11" s="1" customFormat="1" ht="14.4" customHeight="1" hidden="1">
      <c r="B33" s="46"/>
      <c r="C33" s="47"/>
      <c r="D33" s="47"/>
      <c r="E33" s="55" t="s">
        <v>47</v>
      </c>
      <c r="F33" s="144">
        <f>ROUND(SUM(BH81:BH169),2)</f>
        <v>0</v>
      </c>
      <c r="G33" s="47"/>
      <c r="H33" s="47"/>
      <c r="I33" s="145">
        <v>0.15</v>
      </c>
      <c r="J33" s="144">
        <v>0</v>
      </c>
      <c r="K33" s="51"/>
    </row>
    <row r="34" spans="2:11" s="1" customFormat="1" ht="14.4" customHeight="1" hidden="1">
      <c r="B34" s="46"/>
      <c r="C34" s="47"/>
      <c r="D34" s="47"/>
      <c r="E34" s="55" t="s">
        <v>48</v>
      </c>
      <c r="F34" s="144">
        <f>ROUND(SUM(BI81:BI169),2)</f>
        <v>0</v>
      </c>
      <c r="G34" s="47"/>
      <c r="H34" s="47"/>
      <c r="I34" s="145">
        <v>0</v>
      </c>
      <c r="J34" s="144">
        <v>0</v>
      </c>
      <c r="K34" s="51"/>
    </row>
    <row r="35" spans="2:11" s="1" customFormat="1" ht="6.95" customHeight="1">
      <c r="B35" s="46"/>
      <c r="C35" s="47"/>
      <c r="D35" s="47"/>
      <c r="E35" s="47"/>
      <c r="F35" s="47"/>
      <c r="G35" s="47"/>
      <c r="H35" s="47"/>
      <c r="I35" s="131"/>
      <c r="J35" s="47"/>
      <c r="K35" s="51"/>
    </row>
    <row r="36" spans="2:11" s="1" customFormat="1" ht="25.4" customHeight="1">
      <c r="B36" s="46"/>
      <c r="C36" s="146"/>
      <c r="D36" s="147" t="s">
        <v>49</v>
      </c>
      <c r="E36" s="88"/>
      <c r="F36" s="88"/>
      <c r="G36" s="148" t="s">
        <v>50</v>
      </c>
      <c r="H36" s="149" t="s">
        <v>51</v>
      </c>
      <c r="I36" s="150"/>
      <c r="J36" s="151">
        <f>SUM(J27:J34)</f>
        <v>0</v>
      </c>
      <c r="K36" s="152"/>
    </row>
    <row r="37" spans="2:11" s="1" customFormat="1" ht="14.4" customHeight="1">
      <c r="B37" s="67"/>
      <c r="C37" s="68"/>
      <c r="D37" s="68"/>
      <c r="E37" s="68"/>
      <c r="F37" s="68"/>
      <c r="G37" s="68"/>
      <c r="H37" s="68"/>
      <c r="I37" s="153"/>
      <c r="J37" s="68"/>
      <c r="K37" s="69"/>
    </row>
    <row r="41" spans="2:11" s="1" customFormat="1" ht="6.95" customHeight="1">
      <c r="B41" s="70"/>
      <c r="C41" s="71"/>
      <c r="D41" s="71"/>
      <c r="E41" s="71"/>
      <c r="F41" s="71"/>
      <c r="G41" s="71"/>
      <c r="H41" s="71"/>
      <c r="I41" s="154"/>
      <c r="J41" s="71"/>
      <c r="K41" s="155"/>
    </row>
    <row r="42" spans="2:11" s="1" customFormat="1" ht="36.95" customHeight="1">
      <c r="B42" s="46"/>
      <c r="C42" s="30" t="s">
        <v>175</v>
      </c>
      <c r="D42" s="47"/>
      <c r="E42" s="47"/>
      <c r="F42" s="47"/>
      <c r="G42" s="47"/>
      <c r="H42" s="47"/>
      <c r="I42" s="131"/>
      <c r="J42" s="47"/>
      <c r="K42" s="51"/>
    </row>
    <row r="43" spans="2:11" s="1" customFormat="1" ht="6.95" customHeight="1">
      <c r="B43" s="46"/>
      <c r="C43" s="47"/>
      <c r="D43" s="47"/>
      <c r="E43" s="47"/>
      <c r="F43" s="47"/>
      <c r="G43" s="47"/>
      <c r="H43" s="47"/>
      <c r="I43" s="131"/>
      <c r="J43" s="47"/>
      <c r="K43" s="51"/>
    </row>
    <row r="44" spans="2:11" s="1" customFormat="1" ht="14.4" customHeight="1">
      <c r="B44" s="46"/>
      <c r="C44" s="40" t="s">
        <v>19</v>
      </c>
      <c r="D44" s="47"/>
      <c r="E44" s="47"/>
      <c r="F44" s="47"/>
      <c r="G44" s="47"/>
      <c r="H44" s="47"/>
      <c r="I44" s="131"/>
      <c r="J44" s="47"/>
      <c r="K44" s="51"/>
    </row>
    <row r="45" spans="2:11" s="1" customFormat="1" ht="16.5" customHeight="1">
      <c r="B45" s="46"/>
      <c r="C45" s="47"/>
      <c r="D45" s="47"/>
      <c r="E45" s="130" t="str">
        <f>E7</f>
        <v>TRANSFORMACE DOMOV HÁJ II VÝSTAVBA LEDEČ NAD SÁZAVOU DOZP</v>
      </c>
      <c r="F45" s="40"/>
      <c r="G45" s="40"/>
      <c r="H45" s="40"/>
      <c r="I45" s="131"/>
      <c r="J45" s="47"/>
      <c r="K45" s="51"/>
    </row>
    <row r="46" spans="2:11" s="1" customFormat="1" ht="14.4" customHeight="1">
      <c r="B46" s="46"/>
      <c r="C46" s="40" t="s">
        <v>166</v>
      </c>
      <c r="D46" s="47"/>
      <c r="E46" s="47"/>
      <c r="F46" s="47"/>
      <c r="G46" s="47"/>
      <c r="H46" s="47"/>
      <c r="I46" s="131"/>
      <c r="J46" s="47"/>
      <c r="K46" s="51"/>
    </row>
    <row r="47" spans="2:11" s="1" customFormat="1" ht="17.25" customHeight="1">
      <c r="B47" s="46"/>
      <c r="C47" s="47"/>
      <c r="D47" s="47"/>
      <c r="E47" s="132" t="str">
        <f>E9</f>
        <v>SO 02 - Oplocení</v>
      </c>
      <c r="F47" s="47"/>
      <c r="G47" s="47"/>
      <c r="H47" s="47"/>
      <c r="I47" s="131"/>
      <c r="J47" s="47"/>
      <c r="K47" s="51"/>
    </row>
    <row r="48" spans="2:11" s="1" customFormat="1" ht="6.95" customHeight="1">
      <c r="B48" s="46"/>
      <c r="C48" s="47"/>
      <c r="D48" s="47"/>
      <c r="E48" s="47"/>
      <c r="F48" s="47"/>
      <c r="G48" s="47"/>
      <c r="H48" s="47"/>
      <c r="I48" s="131"/>
      <c r="J48" s="47"/>
      <c r="K48" s="51"/>
    </row>
    <row r="49" spans="2:11" s="1" customFormat="1" ht="18" customHeight="1">
      <c r="B49" s="46"/>
      <c r="C49" s="40" t="s">
        <v>24</v>
      </c>
      <c r="D49" s="47"/>
      <c r="E49" s="47"/>
      <c r="F49" s="35" t="str">
        <f>F12</f>
        <v>Ledeč nad Sázavou</v>
      </c>
      <c r="G49" s="47"/>
      <c r="H49" s="47"/>
      <c r="I49" s="133" t="s">
        <v>26</v>
      </c>
      <c r="J49" s="134" t="str">
        <f>IF(J12="","",J12)</f>
        <v>22. 3. 2019</v>
      </c>
      <c r="K49" s="51"/>
    </row>
    <row r="50" spans="2:11" s="1" customFormat="1" ht="6.95" customHeight="1">
      <c r="B50" s="46"/>
      <c r="C50" s="47"/>
      <c r="D50" s="47"/>
      <c r="E50" s="47"/>
      <c r="F50" s="47"/>
      <c r="G50" s="47"/>
      <c r="H50" s="47"/>
      <c r="I50" s="131"/>
      <c r="J50" s="47"/>
      <c r="K50" s="51"/>
    </row>
    <row r="51" spans="2:11" s="1" customFormat="1" ht="13.5">
      <c r="B51" s="46"/>
      <c r="C51" s="40" t="s">
        <v>28</v>
      </c>
      <c r="D51" s="47"/>
      <c r="E51" s="47"/>
      <c r="F51" s="35" t="str">
        <f>E15</f>
        <v>Kraj Vysočina</v>
      </c>
      <c r="G51" s="47"/>
      <c r="H51" s="47"/>
      <c r="I51" s="133" t="s">
        <v>34</v>
      </c>
      <c r="J51" s="44" t="str">
        <f>E21</f>
        <v>Ing. arch. Martin Jirovský</v>
      </c>
      <c r="K51" s="51"/>
    </row>
    <row r="52" spans="2:11" s="1" customFormat="1" ht="14.4" customHeight="1">
      <c r="B52" s="46"/>
      <c r="C52" s="40" t="s">
        <v>32</v>
      </c>
      <c r="D52" s="47"/>
      <c r="E52" s="47"/>
      <c r="F52" s="35" t="str">
        <f>IF(E18="","",E18)</f>
        <v/>
      </c>
      <c r="G52" s="47"/>
      <c r="H52" s="47"/>
      <c r="I52" s="131"/>
      <c r="J52" s="156"/>
      <c r="K52" s="51"/>
    </row>
    <row r="53" spans="2:11" s="1" customFormat="1" ht="10.3" customHeight="1">
      <c r="B53" s="46"/>
      <c r="C53" s="47"/>
      <c r="D53" s="47"/>
      <c r="E53" s="47"/>
      <c r="F53" s="47"/>
      <c r="G53" s="47"/>
      <c r="H53" s="47"/>
      <c r="I53" s="131"/>
      <c r="J53" s="47"/>
      <c r="K53" s="51"/>
    </row>
    <row r="54" spans="2:11" s="1" customFormat="1" ht="29.25" customHeight="1">
      <c r="B54" s="46"/>
      <c r="C54" s="157" t="s">
        <v>176</v>
      </c>
      <c r="D54" s="146"/>
      <c r="E54" s="146"/>
      <c r="F54" s="146"/>
      <c r="G54" s="146"/>
      <c r="H54" s="146"/>
      <c r="I54" s="158"/>
      <c r="J54" s="159" t="s">
        <v>177</v>
      </c>
      <c r="K54" s="160"/>
    </row>
    <row r="55" spans="2:11" s="1" customFormat="1" ht="10.3" customHeight="1">
      <c r="B55" s="46"/>
      <c r="C55" s="47"/>
      <c r="D55" s="47"/>
      <c r="E55" s="47"/>
      <c r="F55" s="47"/>
      <c r="G55" s="47"/>
      <c r="H55" s="47"/>
      <c r="I55" s="131"/>
      <c r="J55" s="47"/>
      <c r="K55" s="51"/>
    </row>
    <row r="56" spans="2:47" s="1" customFormat="1" ht="29.25" customHeight="1">
      <c r="B56" s="46"/>
      <c r="C56" s="161" t="s">
        <v>178</v>
      </c>
      <c r="D56" s="47"/>
      <c r="E56" s="47"/>
      <c r="F56" s="47"/>
      <c r="G56" s="47"/>
      <c r="H56" s="47"/>
      <c r="I56" s="131"/>
      <c r="J56" s="142">
        <f>J81</f>
        <v>0</v>
      </c>
      <c r="K56" s="51"/>
      <c r="AU56" s="24" t="s">
        <v>179</v>
      </c>
    </row>
    <row r="57" spans="2:11" s="7" customFormat="1" ht="24.95" customHeight="1">
      <c r="B57" s="162"/>
      <c r="C57" s="163"/>
      <c r="D57" s="164" t="s">
        <v>180</v>
      </c>
      <c r="E57" s="165"/>
      <c r="F57" s="165"/>
      <c r="G57" s="165"/>
      <c r="H57" s="165"/>
      <c r="I57" s="166"/>
      <c r="J57" s="167">
        <f>J82</f>
        <v>0</v>
      </c>
      <c r="K57" s="168"/>
    </row>
    <row r="58" spans="2:11" s="8" customFormat="1" ht="19.9" customHeight="1">
      <c r="B58" s="169"/>
      <c r="C58" s="170"/>
      <c r="D58" s="171" t="s">
        <v>181</v>
      </c>
      <c r="E58" s="172"/>
      <c r="F58" s="172"/>
      <c r="G58" s="172"/>
      <c r="H58" s="172"/>
      <c r="I58" s="173"/>
      <c r="J58" s="174">
        <f>J83</f>
        <v>0</v>
      </c>
      <c r="K58" s="175"/>
    </row>
    <row r="59" spans="2:11" s="8" customFormat="1" ht="19.9" customHeight="1">
      <c r="B59" s="169"/>
      <c r="C59" s="170"/>
      <c r="D59" s="171" t="s">
        <v>186</v>
      </c>
      <c r="E59" s="172"/>
      <c r="F59" s="172"/>
      <c r="G59" s="172"/>
      <c r="H59" s="172"/>
      <c r="I59" s="173"/>
      <c r="J59" s="174">
        <f>J96</f>
        <v>0</v>
      </c>
      <c r="K59" s="175"/>
    </row>
    <row r="60" spans="2:11" s="8" customFormat="1" ht="19.9" customHeight="1">
      <c r="B60" s="169"/>
      <c r="C60" s="170"/>
      <c r="D60" s="171" t="s">
        <v>187</v>
      </c>
      <c r="E60" s="172"/>
      <c r="F60" s="172"/>
      <c r="G60" s="172"/>
      <c r="H60" s="172"/>
      <c r="I60" s="173"/>
      <c r="J60" s="174">
        <f>J115</f>
        <v>0</v>
      </c>
      <c r="K60" s="175"/>
    </row>
    <row r="61" spans="2:11" s="8" customFormat="1" ht="19.9" customHeight="1">
      <c r="B61" s="169"/>
      <c r="C61" s="170"/>
      <c r="D61" s="171" t="s">
        <v>196</v>
      </c>
      <c r="E61" s="172"/>
      <c r="F61" s="172"/>
      <c r="G61" s="172"/>
      <c r="H61" s="172"/>
      <c r="I61" s="173"/>
      <c r="J61" s="174">
        <f>J167</f>
        <v>0</v>
      </c>
      <c r="K61" s="175"/>
    </row>
    <row r="62" spans="2:11" s="1" customFormat="1" ht="21.8" customHeight="1">
      <c r="B62" s="46"/>
      <c r="C62" s="47"/>
      <c r="D62" s="47"/>
      <c r="E62" s="47"/>
      <c r="F62" s="47"/>
      <c r="G62" s="47"/>
      <c r="H62" s="47"/>
      <c r="I62" s="131"/>
      <c r="J62" s="47"/>
      <c r="K62" s="51"/>
    </row>
    <row r="63" spans="2:11" s="1" customFormat="1" ht="6.95" customHeight="1">
      <c r="B63" s="67"/>
      <c r="C63" s="68"/>
      <c r="D63" s="68"/>
      <c r="E63" s="68"/>
      <c r="F63" s="68"/>
      <c r="G63" s="68"/>
      <c r="H63" s="68"/>
      <c r="I63" s="153"/>
      <c r="J63" s="68"/>
      <c r="K63" s="69"/>
    </row>
    <row r="67" spans="2:12" s="1" customFormat="1" ht="6.95" customHeight="1">
      <c r="B67" s="70"/>
      <c r="C67" s="71"/>
      <c r="D67" s="71"/>
      <c r="E67" s="71"/>
      <c r="F67" s="71"/>
      <c r="G67" s="71"/>
      <c r="H67" s="71"/>
      <c r="I67" s="154"/>
      <c r="J67" s="71"/>
      <c r="K67" s="71"/>
      <c r="L67" s="46"/>
    </row>
    <row r="68" spans="2:12" s="1" customFormat="1" ht="36.95" customHeight="1">
      <c r="B68" s="46"/>
      <c r="C68" s="72" t="s">
        <v>215</v>
      </c>
      <c r="I68" s="176"/>
      <c r="L68" s="46"/>
    </row>
    <row r="69" spans="2:12" s="1" customFormat="1" ht="6.95" customHeight="1">
      <c r="B69" s="46"/>
      <c r="I69" s="176"/>
      <c r="L69" s="46"/>
    </row>
    <row r="70" spans="2:12" s="1" customFormat="1" ht="14.4" customHeight="1">
      <c r="B70" s="46"/>
      <c r="C70" s="74" t="s">
        <v>19</v>
      </c>
      <c r="I70" s="176"/>
      <c r="L70" s="46"/>
    </row>
    <row r="71" spans="2:12" s="1" customFormat="1" ht="16.5" customHeight="1">
      <c r="B71" s="46"/>
      <c r="E71" s="177" t="str">
        <f>E7</f>
        <v>TRANSFORMACE DOMOV HÁJ II VÝSTAVBA LEDEČ NAD SÁZAVOU DOZP</v>
      </c>
      <c r="F71" s="74"/>
      <c r="G71" s="74"/>
      <c r="H71" s="74"/>
      <c r="I71" s="176"/>
      <c r="L71" s="46"/>
    </row>
    <row r="72" spans="2:12" s="1" customFormat="1" ht="14.4" customHeight="1">
      <c r="B72" s="46"/>
      <c r="C72" s="74" t="s">
        <v>166</v>
      </c>
      <c r="I72" s="176"/>
      <c r="L72" s="46"/>
    </row>
    <row r="73" spans="2:12" s="1" customFormat="1" ht="17.25" customHeight="1">
      <c r="B73" s="46"/>
      <c r="E73" s="77" t="str">
        <f>E9</f>
        <v>SO 02 - Oplocení</v>
      </c>
      <c r="F73" s="1"/>
      <c r="G73" s="1"/>
      <c r="H73" s="1"/>
      <c r="I73" s="176"/>
      <c r="L73" s="46"/>
    </row>
    <row r="74" spans="2:12" s="1" customFormat="1" ht="6.95" customHeight="1">
      <c r="B74" s="46"/>
      <c r="I74" s="176"/>
      <c r="L74" s="46"/>
    </row>
    <row r="75" spans="2:12" s="1" customFormat="1" ht="18" customHeight="1">
      <c r="B75" s="46"/>
      <c r="C75" s="74" t="s">
        <v>24</v>
      </c>
      <c r="F75" s="178" t="str">
        <f>F12</f>
        <v>Ledeč nad Sázavou</v>
      </c>
      <c r="I75" s="179" t="s">
        <v>26</v>
      </c>
      <c r="J75" s="79" t="str">
        <f>IF(J12="","",J12)</f>
        <v>22. 3. 2019</v>
      </c>
      <c r="L75" s="46"/>
    </row>
    <row r="76" spans="2:12" s="1" customFormat="1" ht="6.95" customHeight="1">
      <c r="B76" s="46"/>
      <c r="I76" s="176"/>
      <c r="L76" s="46"/>
    </row>
    <row r="77" spans="2:12" s="1" customFormat="1" ht="13.5">
      <c r="B77" s="46"/>
      <c r="C77" s="74" t="s">
        <v>28</v>
      </c>
      <c r="F77" s="178" t="str">
        <f>E15</f>
        <v>Kraj Vysočina</v>
      </c>
      <c r="I77" s="179" t="s">
        <v>34</v>
      </c>
      <c r="J77" s="178" t="str">
        <f>E21</f>
        <v>Ing. arch. Martin Jirovský</v>
      </c>
      <c r="L77" s="46"/>
    </row>
    <row r="78" spans="2:12" s="1" customFormat="1" ht="14.4" customHeight="1">
      <c r="B78" s="46"/>
      <c r="C78" s="74" t="s">
        <v>32</v>
      </c>
      <c r="F78" s="178" t="str">
        <f>IF(E18="","",E18)</f>
        <v/>
      </c>
      <c r="I78" s="176"/>
      <c r="L78" s="46"/>
    </row>
    <row r="79" spans="2:12" s="1" customFormat="1" ht="10.3" customHeight="1">
      <c r="B79" s="46"/>
      <c r="I79" s="176"/>
      <c r="L79" s="46"/>
    </row>
    <row r="80" spans="2:20" s="9" customFormat="1" ht="29.25" customHeight="1">
      <c r="B80" s="180"/>
      <c r="C80" s="181" t="s">
        <v>216</v>
      </c>
      <c r="D80" s="182" t="s">
        <v>58</v>
      </c>
      <c r="E80" s="182" t="s">
        <v>54</v>
      </c>
      <c r="F80" s="182" t="s">
        <v>217</v>
      </c>
      <c r="G80" s="182" t="s">
        <v>218</v>
      </c>
      <c r="H80" s="182" t="s">
        <v>219</v>
      </c>
      <c r="I80" s="183" t="s">
        <v>220</v>
      </c>
      <c r="J80" s="182" t="s">
        <v>177</v>
      </c>
      <c r="K80" s="184" t="s">
        <v>221</v>
      </c>
      <c r="L80" s="180"/>
      <c r="M80" s="92" t="s">
        <v>222</v>
      </c>
      <c r="N80" s="93" t="s">
        <v>43</v>
      </c>
      <c r="O80" s="93" t="s">
        <v>223</v>
      </c>
      <c r="P80" s="93" t="s">
        <v>224</v>
      </c>
      <c r="Q80" s="93" t="s">
        <v>225</v>
      </c>
      <c r="R80" s="93" t="s">
        <v>226</v>
      </c>
      <c r="S80" s="93" t="s">
        <v>227</v>
      </c>
      <c r="T80" s="94" t="s">
        <v>228</v>
      </c>
    </row>
    <row r="81" spans="2:63" s="1" customFormat="1" ht="29.25" customHeight="1">
      <c r="B81" s="46"/>
      <c r="C81" s="96" t="s">
        <v>178</v>
      </c>
      <c r="I81" s="176"/>
      <c r="J81" s="185">
        <f>BK81</f>
        <v>0</v>
      </c>
      <c r="L81" s="46"/>
      <c r="M81" s="95"/>
      <c r="N81" s="82"/>
      <c r="O81" s="82"/>
      <c r="P81" s="186">
        <f>P82</f>
        <v>0</v>
      </c>
      <c r="Q81" s="82"/>
      <c r="R81" s="186">
        <f>R82</f>
        <v>122.27740275</v>
      </c>
      <c r="S81" s="82"/>
      <c r="T81" s="187">
        <f>T82</f>
        <v>0</v>
      </c>
      <c r="AT81" s="24" t="s">
        <v>72</v>
      </c>
      <c r="AU81" s="24" t="s">
        <v>179</v>
      </c>
      <c r="BK81" s="188">
        <f>BK82</f>
        <v>0</v>
      </c>
    </row>
    <row r="82" spans="2:63" s="10" customFormat="1" ht="37.4" customHeight="1">
      <c r="B82" s="189"/>
      <c r="D82" s="190" t="s">
        <v>72</v>
      </c>
      <c r="E82" s="191" t="s">
        <v>229</v>
      </c>
      <c r="F82" s="191" t="s">
        <v>230</v>
      </c>
      <c r="I82" s="192"/>
      <c r="J82" s="193">
        <f>BK82</f>
        <v>0</v>
      </c>
      <c r="L82" s="189"/>
      <c r="M82" s="194"/>
      <c r="N82" s="195"/>
      <c r="O82" s="195"/>
      <c r="P82" s="196">
        <f>P83+P96+P115+P167</f>
        <v>0</v>
      </c>
      <c r="Q82" s="195"/>
      <c r="R82" s="196">
        <f>R83+R96+R115+R167</f>
        <v>122.27740275</v>
      </c>
      <c r="S82" s="195"/>
      <c r="T82" s="197">
        <f>T83+T96+T115+T167</f>
        <v>0</v>
      </c>
      <c r="AR82" s="190" t="s">
        <v>81</v>
      </c>
      <c r="AT82" s="198" t="s">
        <v>72</v>
      </c>
      <c r="AU82" s="198" t="s">
        <v>73</v>
      </c>
      <c r="AY82" s="190" t="s">
        <v>231</v>
      </c>
      <c r="BK82" s="199">
        <f>BK83+BK96+BK115+BK167</f>
        <v>0</v>
      </c>
    </row>
    <row r="83" spans="2:63" s="10" customFormat="1" ht="19.9" customHeight="1">
      <c r="B83" s="189"/>
      <c r="D83" s="190" t="s">
        <v>72</v>
      </c>
      <c r="E83" s="200" t="s">
        <v>81</v>
      </c>
      <c r="F83" s="200" t="s">
        <v>232</v>
      </c>
      <c r="I83" s="192"/>
      <c r="J83" s="201">
        <f>BK83</f>
        <v>0</v>
      </c>
      <c r="L83" s="189"/>
      <c r="M83" s="194"/>
      <c r="N83" s="195"/>
      <c r="O83" s="195"/>
      <c r="P83" s="196">
        <f>SUM(P84:P95)</f>
        <v>0</v>
      </c>
      <c r="Q83" s="195"/>
      <c r="R83" s="196">
        <f>SUM(R84:R95)</f>
        <v>0</v>
      </c>
      <c r="S83" s="195"/>
      <c r="T83" s="197">
        <f>SUM(T84:T95)</f>
        <v>0</v>
      </c>
      <c r="AR83" s="190" t="s">
        <v>81</v>
      </c>
      <c r="AT83" s="198" t="s">
        <v>72</v>
      </c>
      <c r="AU83" s="198" t="s">
        <v>81</v>
      </c>
      <c r="AY83" s="190" t="s">
        <v>231</v>
      </c>
      <c r="BK83" s="199">
        <f>SUM(BK84:BK95)</f>
        <v>0</v>
      </c>
    </row>
    <row r="84" spans="2:65" s="1" customFormat="1" ht="25.5" customHeight="1">
      <c r="B84" s="202"/>
      <c r="C84" s="203" t="s">
        <v>374</v>
      </c>
      <c r="D84" s="203" t="s">
        <v>235</v>
      </c>
      <c r="E84" s="204" t="s">
        <v>2088</v>
      </c>
      <c r="F84" s="205" t="s">
        <v>2089</v>
      </c>
      <c r="G84" s="206" t="s">
        <v>258</v>
      </c>
      <c r="H84" s="207">
        <v>10.142</v>
      </c>
      <c r="I84" s="208"/>
      <c r="J84" s="209">
        <f>ROUND(I84*H84,2)</f>
        <v>0</v>
      </c>
      <c r="K84" s="205" t="s">
        <v>238</v>
      </c>
      <c r="L84" s="46"/>
      <c r="M84" s="210" t="s">
        <v>5</v>
      </c>
      <c r="N84" s="211" t="s">
        <v>44</v>
      </c>
      <c r="O84" s="47"/>
      <c r="P84" s="212">
        <f>O84*H84</f>
        <v>0</v>
      </c>
      <c r="Q84" s="212">
        <v>0</v>
      </c>
      <c r="R84" s="212">
        <f>Q84*H84</f>
        <v>0</v>
      </c>
      <c r="S84" s="212">
        <v>0</v>
      </c>
      <c r="T84" s="213">
        <f>S84*H84</f>
        <v>0</v>
      </c>
      <c r="AR84" s="24" t="s">
        <v>239</v>
      </c>
      <c r="AT84" s="24" t="s">
        <v>235</v>
      </c>
      <c r="AU84" s="24" t="s">
        <v>83</v>
      </c>
      <c r="AY84" s="24" t="s">
        <v>231</v>
      </c>
      <c r="BE84" s="214">
        <f>IF(N84="základní",J84,0)</f>
        <v>0</v>
      </c>
      <c r="BF84" s="214">
        <f>IF(N84="snížená",J84,0)</f>
        <v>0</v>
      </c>
      <c r="BG84" s="214">
        <f>IF(N84="zákl. přenesená",J84,0)</f>
        <v>0</v>
      </c>
      <c r="BH84" s="214">
        <f>IF(N84="sníž. přenesená",J84,0)</f>
        <v>0</v>
      </c>
      <c r="BI84" s="214">
        <f>IF(N84="nulová",J84,0)</f>
        <v>0</v>
      </c>
      <c r="BJ84" s="24" t="s">
        <v>81</v>
      </c>
      <c r="BK84" s="214">
        <f>ROUND(I84*H84,2)</f>
        <v>0</v>
      </c>
      <c r="BL84" s="24" t="s">
        <v>239</v>
      </c>
      <c r="BM84" s="24" t="s">
        <v>3273</v>
      </c>
    </row>
    <row r="85" spans="2:47" s="1" customFormat="1" ht="13.5">
      <c r="B85" s="46"/>
      <c r="D85" s="215" t="s">
        <v>241</v>
      </c>
      <c r="F85" s="216" t="s">
        <v>2089</v>
      </c>
      <c r="I85" s="176"/>
      <c r="L85" s="46"/>
      <c r="M85" s="217"/>
      <c r="N85" s="47"/>
      <c r="O85" s="47"/>
      <c r="P85" s="47"/>
      <c r="Q85" s="47"/>
      <c r="R85" s="47"/>
      <c r="S85" s="47"/>
      <c r="T85" s="85"/>
      <c r="AT85" s="24" t="s">
        <v>241</v>
      </c>
      <c r="AU85" s="24" t="s">
        <v>83</v>
      </c>
    </row>
    <row r="86" spans="2:51" s="13" customFormat="1" ht="13.5">
      <c r="B86" s="234"/>
      <c r="D86" s="215" t="s">
        <v>242</v>
      </c>
      <c r="E86" s="235" t="s">
        <v>5</v>
      </c>
      <c r="F86" s="236" t="s">
        <v>3274</v>
      </c>
      <c r="H86" s="235" t="s">
        <v>5</v>
      </c>
      <c r="I86" s="237"/>
      <c r="L86" s="234"/>
      <c r="M86" s="238"/>
      <c r="N86" s="239"/>
      <c r="O86" s="239"/>
      <c r="P86" s="239"/>
      <c r="Q86" s="239"/>
      <c r="R86" s="239"/>
      <c r="S86" s="239"/>
      <c r="T86" s="240"/>
      <c r="AT86" s="235" t="s">
        <v>242</v>
      </c>
      <c r="AU86" s="235" t="s">
        <v>83</v>
      </c>
      <c r="AV86" s="13" t="s">
        <v>81</v>
      </c>
      <c r="AW86" s="13" t="s">
        <v>36</v>
      </c>
      <c r="AX86" s="13" t="s">
        <v>73</v>
      </c>
      <c r="AY86" s="235" t="s">
        <v>231</v>
      </c>
    </row>
    <row r="87" spans="2:51" s="11" customFormat="1" ht="13.5">
      <c r="B87" s="218"/>
      <c r="D87" s="215" t="s">
        <v>242</v>
      </c>
      <c r="E87" s="219" t="s">
        <v>5</v>
      </c>
      <c r="F87" s="220" t="s">
        <v>3275</v>
      </c>
      <c r="H87" s="221">
        <v>10.142</v>
      </c>
      <c r="I87" s="222"/>
      <c r="L87" s="218"/>
      <c r="M87" s="223"/>
      <c r="N87" s="224"/>
      <c r="O87" s="224"/>
      <c r="P87" s="224"/>
      <c r="Q87" s="224"/>
      <c r="R87" s="224"/>
      <c r="S87" s="224"/>
      <c r="T87" s="225"/>
      <c r="AT87" s="219" t="s">
        <v>242</v>
      </c>
      <c r="AU87" s="219" t="s">
        <v>83</v>
      </c>
      <c r="AV87" s="11" t="s">
        <v>83</v>
      </c>
      <c r="AW87" s="11" t="s">
        <v>36</v>
      </c>
      <c r="AX87" s="11" t="s">
        <v>81</v>
      </c>
      <c r="AY87" s="219" t="s">
        <v>231</v>
      </c>
    </row>
    <row r="88" spans="2:65" s="1" customFormat="1" ht="25.5" customHeight="1">
      <c r="B88" s="202"/>
      <c r="C88" s="203" t="s">
        <v>355</v>
      </c>
      <c r="D88" s="203" t="s">
        <v>235</v>
      </c>
      <c r="E88" s="204" t="s">
        <v>3276</v>
      </c>
      <c r="F88" s="205" t="s">
        <v>3277</v>
      </c>
      <c r="G88" s="206" t="s">
        <v>258</v>
      </c>
      <c r="H88" s="207">
        <v>32.076</v>
      </c>
      <c r="I88" s="208"/>
      <c r="J88" s="209">
        <f>ROUND(I88*H88,2)</f>
        <v>0</v>
      </c>
      <c r="K88" s="205" t="s">
        <v>264</v>
      </c>
      <c r="L88" s="46"/>
      <c r="M88" s="210" t="s">
        <v>5</v>
      </c>
      <c r="N88" s="211" t="s">
        <v>44</v>
      </c>
      <c r="O88" s="47"/>
      <c r="P88" s="212">
        <f>O88*H88</f>
        <v>0</v>
      </c>
      <c r="Q88" s="212">
        <v>0</v>
      </c>
      <c r="R88" s="212">
        <f>Q88*H88</f>
        <v>0</v>
      </c>
      <c r="S88" s="212">
        <v>0</v>
      </c>
      <c r="T88" s="213">
        <f>S88*H88</f>
        <v>0</v>
      </c>
      <c r="AR88" s="24" t="s">
        <v>239</v>
      </c>
      <c r="AT88" s="24" t="s">
        <v>235</v>
      </c>
      <c r="AU88" s="24" t="s">
        <v>83</v>
      </c>
      <c r="AY88" s="24" t="s">
        <v>231</v>
      </c>
      <c r="BE88" s="214">
        <f>IF(N88="základní",J88,0)</f>
        <v>0</v>
      </c>
      <c r="BF88" s="214">
        <f>IF(N88="snížená",J88,0)</f>
        <v>0</v>
      </c>
      <c r="BG88" s="214">
        <f>IF(N88="zákl. přenesená",J88,0)</f>
        <v>0</v>
      </c>
      <c r="BH88" s="214">
        <f>IF(N88="sníž. přenesená",J88,0)</f>
        <v>0</v>
      </c>
      <c r="BI88" s="214">
        <f>IF(N88="nulová",J88,0)</f>
        <v>0</v>
      </c>
      <c r="BJ88" s="24" t="s">
        <v>81</v>
      </c>
      <c r="BK88" s="214">
        <f>ROUND(I88*H88,2)</f>
        <v>0</v>
      </c>
      <c r="BL88" s="24" t="s">
        <v>239</v>
      </c>
      <c r="BM88" s="24" t="s">
        <v>3278</v>
      </c>
    </row>
    <row r="89" spans="2:47" s="1" customFormat="1" ht="13.5">
      <c r="B89" s="46"/>
      <c r="D89" s="215" t="s">
        <v>241</v>
      </c>
      <c r="F89" s="216" t="s">
        <v>3279</v>
      </c>
      <c r="I89" s="176"/>
      <c r="L89" s="46"/>
      <c r="M89" s="217"/>
      <c r="N89" s="47"/>
      <c r="O89" s="47"/>
      <c r="P89" s="47"/>
      <c r="Q89" s="47"/>
      <c r="R89" s="47"/>
      <c r="S89" s="47"/>
      <c r="T89" s="85"/>
      <c r="AT89" s="24" t="s">
        <v>241</v>
      </c>
      <c r="AU89" s="24" t="s">
        <v>83</v>
      </c>
    </row>
    <row r="90" spans="2:47" s="1" customFormat="1" ht="13.5">
      <c r="B90" s="46"/>
      <c r="D90" s="215" t="s">
        <v>379</v>
      </c>
      <c r="F90" s="241" t="s">
        <v>3280</v>
      </c>
      <c r="I90" s="176"/>
      <c r="L90" s="46"/>
      <c r="M90" s="217"/>
      <c r="N90" s="47"/>
      <c r="O90" s="47"/>
      <c r="P90" s="47"/>
      <c r="Q90" s="47"/>
      <c r="R90" s="47"/>
      <c r="S90" s="47"/>
      <c r="T90" s="85"/>
      <c r="AT90" s="24" t="s">
        <v>379</v>
      </c>
      <c r="AU90" s="24" t="s">
        <v>83</v>
      </c>
    </row>
    <row r="91" spans="2:51" s="13" customFormat="1" ht="13.5">
      <c r="B91" s="234"/>
      <c r="D91" s="215" t="s">
        <v>242</v>
      </c>
      <c r="E91" s="235" t="s">
        <v>5</v>
      </c>
      <c r="F91" s="236" t="s">
        <v>3281</v>
      </c>
      <c r="H91" s="235" t="s">
        <v>5</v>
      </c>
      <c r="I91" s="237"/>
      <c r="L91" s="234"/>
      <c r="M91" s="238"/>
      <c r="N91" s="239"/>
      <c r="O91" s="239"/>
      <c r="P91" s="239"/>
      <c r="Q91" s="239"/>
      <c r="R91" s="239"/>
      <c r="S91" s="239"/>
      <c r="T91" s="240"/>
      <c r="AT91" s="235" t="s">
        <v>242</v>
      </c>
      <c r="AU91" s="235" t="s">
        <v>83</v>
      </c>
      <c r="AV91" s="13" t="s">
        <v>81</v>
      </c>
      <c r="AW91" s="13" t="s">
        <v>36</v>
      </c>
      <c r="AX91" s="13" t="s">
        <v>73</v>
      </c>
      <c r="AY91" s="235" t="s">
        <v>231</v>
      </c>
    </row>
    <row r="92" spans="2:51" s="11" customFormat="1" ht="13.5">
      <c r="B92" s="218"/>
      <c r="D92" s="215" t="s">
        <v>242</v>
      </c>
      <c r="E92" s="219" t="s">
        <v>5</v>
      </c>
      <c r="F92" s="220" t="s">
        <v>3282</v>
      </c>
      <c r="H92" s="221">
        <v>32.076</v>
      </c>
      <c r="I92" s="222"/>
      <c r="L92" s="218"/>
      <c r="M92" s="223"/>
      <c r="N92" s="224"/>
      <c r="O92" s="224"/>
      <c r="P92" s="224"/>
      <c r="Q92" s="224"/>
      <c r="R92" s="224"/>
      <c r="S92" s="224"/>
      <c r="T92" s="225"/>
      <c r="AT92" s="219" t="s">
        <v>242</v>
      </c>
      <c r="AU92" s="219" t="s">
        <v>83</v>
      </c>
      <c r="AV92" s="11" t="s">
        <v>83</v>
      </c>
      <c r="AW92" s="11" t="s">
        <v>36</v>
      </c>
      <c r="AX92" s="11" t="s">
        <v>81</v>
      </c>
      <c r="AY92" s="219" t="s">
        <v>231</v>
      </c>
    </row>
    <row r="93" spans="2:65" s="1" customFormat="1" ht="25.5" customHeight="1">
      <c r="B93" s="202"/>
      <c r="C93" s="203" t="s">
        <v>359</v>
      </c>
      <c r="D93" s="203" t="s">
        <v>235</v>
      </c>
      <c r="E93" s="204" t="s">
        <v>3283</v>
      </c>
      <c r="F93" s="205" t="s">
        <v>3284</v>
      </c>
      <c r="G93" s="206" t="s">
        <v>258</v>
      </c>
      <c r="H93" s="207">
        <v>42.218</v>
      </c>
      <c r="I93" s="208"/>
      <c r="J93" s="209">
        <f>ROUND(I93*H93,2)</f>
        <v>0</v>
      </c>
      <c r="K93" s="205" t="s">
        <v>5</v>
      </c>
      <c r="L93" s="46"/>
      <c r="M93" s="210" t="s">
        <v>5</v>
      </c>
      <c r="N93" s="211" t="s">
        <v>44</v>
      </c>
      <c r="O93" s="47"/>
      <c r="P93" s="212">
        <f>O93*H93</f>
        <v>0</v>
      </c>
      <c r="Q93" s="212">
        <v>0</v>
      </c>
      <c r="R93" s="212">
        <f>Q93*H93</f>
        <v>0</v>
      </c>
      <c r="S93" s="212">
        <v>0</v>
      </c>
      <c r="T93" s="213">
        <f>S93*H93</f>
        <v>0</v>
      </c>
      <c r="AR93" s="24" t="s">
        <v>239</v>
      </c>
      <c r="AT93" s="24" t="s">
        <v>235</v>
      </c>
      <c r="AU93" s="24" t="s">
        <v>83</v>
      </c>
      <c r="AY93" s="24" t="s">
        <v>231</v>
      </c>
      <c r="BE93" s="214">
        <f>IF(N93="základní",J93,0)</f>
        <v>0</v>
      </c>
      <c r="BF93" s="214">
        <f>IF(N93="snížená",J93,0)</f>
        <v>0</v>
      </c>
      <c r="BG93" s="214">
        <f>IF(N93="zákl. přenesená",J93,0)</f>
        <v>0</v>
      </c>
      <c r="BH93" s="214">
        <f>IF(N93="sníž. přenesená",J93,0)</f>
        <v>0</v>
      </c>
      <c r="BI93" s="214">
        <f>IF(N93="nulová",J93,0)</f>
        <v>0</v>
      </c>
      <c r="BJ93" s="24" t="s">
        <v>81</v>
      </c>
      <c r="BK93" s="214">
        <f>ROUND(I93*H93,2)</f>
        <v>0</v>
      </c>
      <c r="BL93" s="24" t="s">
        <v>239</v>
      </c>
      <c r="BM93" s="24" t="s">
        <v>3285</v>
      </c>
    </row>
    <row r="94" spans="2:47" s="1" customFormat="1" ht="13.5">
      <c r="B94" s="46"/>
      <c r="D94" s="215" t="s">
        <v>241</v>
      </c>
      <c r="F94" s="216" t="s">
        <v>3284</v>
      </c>
      <c r="I94" s="176"/>
      <c r="L94" s="46"/>
      <c r="M94" s="217"/>
      <c r="N94" s="47"/>
      <c r="O94" s="47"/>
      <c r="P94" s="47"/>
      <c r="Q94" s="47"/>
      <c r="R94" s="47"/>
      <c r="S94" s="47"/>
      <c r="T94" s="85"/>
      <c r="AT94" s="24" t="s">
        <v>241</v>
      </c>
      <c r="AU94" s="24" t="s">
        <v>83</v>
      </c>
    </row>
    <row r="95" spans="2:51" s="11" customFormat="1" ht="13.5">
      <c r="B95" s="218"/>
      <c r="D95" s="215" t="s">
        <v>242</v>
      </c>
      <c r="E95" s="219" t="s">
        <v>5</v>
      </c>
      <c r="F95" s="220" t="s">
        <v>3286</v>
      </c>
      <c r="H95" s="221">
        <v>42.218</v>
      </c>
      <c r="I95" s="222"/>
      <c r="L95" s="218"/>
      <c r="M95" s="223"/>
      <c r="N95" s="224"/>
      <c r="O95" s="224"/>
      <c r="P95" s="224"/>
      <c r="Q95" s="224"/>
      <c r="R95" s="224"/>
      <c r="S95" s="224"/>
      <c r="T95" s="225"/>
      <c r="AT95" s="219" t="s">
        <v>242</v>
      </c>
      <c r="AU95" s="219" t="s">
        <v>83</v>
      </c>
      <c r="AV95" s="11" t="s">
        <v>83</v>
      </c>
      <c r="AW95" s="11" t="s">
        <v>36</v>
      </c>
      <c r="AX95" s="11" t="s">
        <v>81</v>
      </c>
      <c r="AY95" s="219" t="s">
        <v>231</v>
      </c>
    </row>
    <row r="96" spans="2:63" s="10" customFormat="1" ht="29.85" customHeight="1">
      <c r="B96" s="189"/>
      <c r="D96" s="190" t="s">
        <v>72</v>
      </c>
      <c r="E96" s="200" t="s">
        <v>83</v>
      </c>
      <c r="F96" s="200" t="s">
        <v>363</v>
      </c>
      <c r="I96" s="192"/>
      <c r="J96" s="201">
        <f>BK96</f>
        <v>0</v>
      </c>
      <c r="L96" s="189"/>
      <c r="M96" s="194"/>
      <c r="N96" s="195"/>
      <c r="O96" s="195"/>
      <c r="P96" s="196">
        <f>SUM(P97:P114)</f>
        <v>0</v>
      </c>
      <c r="Q96" s="195"/>
      <c r="R96" s="196">
        <f>SUM(R97:R114)</f>
        <v>94.87589025</v>
      </c>
      <c r="S96" s="195"/>
      <c r="T96" s="197">
        <f>SUM(T97:T114)</f>
        <v>0</v>
      </c>
      <c r="AR96" s="190" t="s">
        <v>81</v>
      </c>
      <c r="AT96" s="198" t="s">
        <v>72</v>
      </c>
      <c r="AU96" s="198" t="s">
        <v>81</v>
      </c>
      <c r="AY96" s="190" t="s">
        <v>231</v>
      </c>
      <c r="BK96" s="199">
        <f>SUM(BK97:BK114)</f>
        <v>0</v>
      </c>
    </row>
    <row r="97" spans="2:65" s="1" customFormat="1" ht="25.5" customHeight="1">
      <c r="B97" s="202"/>
      <c r="C97" s="203" t="s">
        <v>364</v>
      </c>
      <c r="D97" s="203" t="s">
        <v>235</v>
      </c>
      <c r="E97" s="204" t="s">
        <v>3287</v>
      </c>
      <c r="F97" s="205" t="s">
        <v>3288</v>
      </c>
      <c r="G97" s="206" t="s">
        <v>258</v>
      </c>
      <c r="H97" s="207">
        <v>9.595</v>
      </c>
      <c r="I97" s="208"/>
      <c r="J97" s="209">
        <f>ROUND(I97*H97,2)</f>
        <v>0</v>
      </c>
      <c r="K97" s="205" t="s">
        <v>264</v>
      </c>
      <c r="L97" s="46"/>
      <c r="M97" s="210" t="s">
        <v>5</v>
      </c>
      <c r="N97" s="211" t="s">
        <v>44</v>
      </c>
      <c r="O97" s="47"/>
      <c r="P97" s="212">
        <f>O97*H97</f>
        <v>0</v>
      </c>
      <c r="Q97" s="212">
        <v>2.16</v>
      </c>
      <c r="R97" s="212">
        <f>Q97*H97</f>
        <v>20.725200000000005</v>
      </c>
      <c r="S97" s="212">
        <v>0</v>
      </c>
      <c r="T97" s="213">
        <f>S97*H97</f>
        <v>0</v>
      </c>
      <c r="AR97" s="24" t="s">
        <v>239</v>
      </c>
      <c r="AT97" s="24" t="s">
        <v>235</v>
      </c>
      <c r="AU97" s="24" t="s">
        <v>83</v>
      </c>
      <c r="AY97" s="24" t="s">
        <v>231</v>
      </c>
      <c r="BE97" s="214">
        <f>IF(N97="základní",J97,0)</f>
        <v>0</v>
      </c>
      <c r="BF97" s="214">
        <f>IF(N97="snížená",J97,0)</f>
        <v>0</v>
      </c>
      <c r="BG97" s="214">
        <f>IF(N97="zákl. přenesená",J97,0)</f>
        <v>0</v>
      </c>
      <c r="BH97" s="214">
        <f>IF(N97="sníž. přenesená",J97,0)</f>
        <v>0</v>
      </c>
      <c r="BI97" s="214">
        <f>IF(N97="nulová",J97,0)</f>
        <v>0</v>
      </c>
      <c r="BJ97" s="24" t="s">
        <v>81</v>
      </c>
      <c r="BK97" s="214">
        <f>ROUND(I97*H97,2)</f>
        <v>0</v>
      </c>
      <c r="BL97" s="24" t="s">
        <v>239</v>
      </c>
      <c r="BM97" s="24" t="s">
        <v>3289</v>
      </c>
    </row>
    <row r="98" spans="2:47" s="1" customFormat="1" ht="13.5">
      <c r="B98" s="46"/>
      <c r="D98" s="215" t="s">
        <v>241</v>
      </c>
      <c r="F98" s="216" t="s">
        <v>3290</v>
      </c>
      <c r="I98" s="176"/>
      <c r="L98" s="46"/>
      <c r="M98" s="217"/>
      <c r="N98" s="47"/>
      <c r="O98" s="47"/>
      <c r="P98" s="47"/>
      <c r="Q98" s="47"/>
      <c r="R98" s="47"/>
      <c r="S98" s="47"/>
      <c r="T98" s="85"/>
      <c r="AT98" s="24" t="s">
        <v>241</v>
      </c>
      <c r="AU98" s="24" t="s">
        <v>83</v>
      </c>
    </row>
    <row r="99" spans="2:47" s="1" customFormat="1" ht="13.5">
      <c r="B99" s="46"/>
      <c r="D99" s="215" t="s">
        <v>379</v>
      </c>
      <c r="F99" s="241" t="s">
        <v>3291</v>
      </c>
      <c r="I99" s="176"/>
      <c r="L99" s="46"/>
      <c r="M99" s="217"/>
      <c r="N99" s="47"/>
      <c r="O99" s="47"/>
      <c r="P99" s="47"/>
      <c r="Q99" s="47"/>
      <c r="R99" s="47"/>
      <c r="S99" s="47"/>
      <c r="T99" s="85"/>
      <c r="AT99" s="24" t="s">
        <v>379</v>
      </c>
      <c r="AU99" s="24" t="s">
        <v>83</v>
      </c>
    </row>
    <row r="100" spans="2:51" s="13" customFormat="1" ht="13.5">
      <c r="B100" s="234"/>
      <c r="D100" s="215" t="s">
        <v>242</v>
      </c>
      <c r="E100" s="235" t="s">
        <v>5</v>
      </c>
      <c r="F100" s="236" t="s">
        <v>3281</v>
      </c>
      <c r="H100" s="235" t="s">
        <v>5</v>
      </c>
      <c r="I100" s="237"/>
      <c r="L100" s="234"/>
      <c r="M100" s="238"/>
      <c r="N100" s="239"/>
      <c r="O100" s="239"/>
      <c r="P100" s="239"/>
      <c r="Q100" s="239"/>
      <c r="R100" s="239"/>
      <c r="S100" s="239"/>
      <c r="T100" s="240"/>
      <c r="AT100" s="235" t="s">
        <v>242</v>
      </c>
      <c r="AU100" s="235" t="s">
        <v>83</v>
      </c>
      <c r="AV100" s="13" t="s">
        <v>81</v>
      </c>
      <c r="AW100" s="13" t="s">
        <v>36</v>
      </c>
      <c r="AX100" s="13" t="s">
        <v>73</v>
      </c>
      <c r="AY100" s="235" t="s">
        <v>231</v>
      </c>
    </row>
    <row r="101" spans="2:51" s="11" customFormat="1" ht="13.5">
      <c r="B101" s="218"/>
      <c r="D101" s="215" t="s">
        <v>242</v>
      </c>
      <c r="E101" s="219" t="s">
        <v>5</v>
      </c>
      <c r="F101" s="220" t="s">
        <v>3292</v>
      </c>
      <c r="H101" s="221">
        <v>7.29</v>
      </c>
      <c r="I101" s="222"/>
      <c r="L101" s="218"/>
      <c r="M101" s="223"/>
      <c r="N101" s="224"/>
      <c r="O101" s="224"/>
      <c r="P101" s="224"/>
      <c r="Q101" s="224"/>
      <c r="R101" s="224"/>
      <c r="S101" s="224"/>
      <c r="T101" s="225"/>
      <c r="AT101" s="219" t="s">
        <v>242</v>
      </c>
      <c r="AU101" s="219" t="s">
        <v>83</v>
      </c>
      <c r="AV101" s="11" t="s">
        <v>83</v>
      </c>
      <c r="AW101" s="11" t="s">
        <v>36</v>
      </c>
      <c r="AX101" s="11" t="s">
        <v>73</v>
      </c>
      <c r="AY101" s="219" t="s">
        <v>231</v>
      </c>
    </row>
    <row r="102" spans="2:51" s="13" customFormat="1" ht="13.5">
      <c r="B102" s="234"/>
      <c r="D102" s="215" t="s">
        <v>242</v>
      </c>
      <c r="E102" s="235" t="s">
        <v>5</v>
      </c>
      <c r="F102" s="236" t="s">
        <v>3274</v>
      </c>
      <c r="H102" s="235" t="s">
        <v>5</v>
      </c>
      <c r="I102" s="237"/>
      <c r="L102" s="234"/>
      <c r="M102" s="238"/>
      <c r="N102" s="239"/>
      <c r="O102" s="239"/>
      <c r="P102" s="239"/>
      <c r="Q102" s="239"/>
      <c r="R102" s="239"/>
      <c r="S102" s="239"/>
      <c r="T102" s="240"/>
      <c r="AT102" s="235" t="s">
        <v>242</v>
      </c>
      <c r="AU102" s="235" t="s">
        <v>83</v>
      </c>
      <c r="AV102" s="13" t="s">
        <v>81</v>
      </c>
      <c r="AW102" s="13" t="s">
        <v>36</v>
      </c>
      <c r="AX102" s="13" t="s">
        <v>73</v>
      </c>
      <c r="AY102" s="235" t="s">
        <v>231</v>
      </c>
    </row>
    <row r="103" spans="2:51" s="11" customFormat="1" ht="13.5">
      <c r="B103" s="218"/>
      <c r="D103" s="215" t="s">
        <v>242</v>
      </c>
      <c r="E103" s="219" t="s">
        <v>5</v>
      </c>
      <c r="F103" s="220" t="s">
        <v>3293</v>
      </c>
      <c r="H103" s="221">
        <v>2.305</v>
      </c>
      <c r="I103" s="222"/>
      <c r="L103" s="218"/>
      <c r="M103" s="223"/>
      <c r="N103" s="224"/>
      <c r="O103" s="224"/>
      <c r="P103" s="224"/>
      <c r="Q103" s="224"/>
      <c r="R103" s="224"/>
      <c r="S103" s="224"/>
      <c r="T103" s="225"/>
      <c r="AT103" s="219" t="s">
        <v>242</v>
      </c>
      <c r="AU103" s="219" t="s">
        <v>83</v>
      </c>
      <c r="AV103" s="11" t="s">
        <v>83</v>
      </c>
      <c r="AW103" s="11" t="s">
        <v>36</v>
      </c>
      <c r="AX103" s="11" t="s">
        <v>73</v>
      </c>
      <c r="AY103" s="219" t="s">
        <v>231</v>
      </c>
    </row>
    <row r="104" spans="2:51" s="12" customFormat="1" ht="13.5">
      <c r="B104" s="226"/>
      <c r="D104" s="215" t="s">
        <v>242</v>
      </c>
      <c r="E104" s="227" t="s">
        <v>5</v>
      </c>
      <c r="F104" s="228" t="s">
        <v>269</v>
      </c>
      <c r="H104" s="229">
        <v>9.595</v>
      </c>
      <c r="I104" s="230"/>
      <c r="L104" s="226"/>
      <c r="M104" s="231"/>
      <c r="N104" s="232"/>
      <c r="O104" s="232"/>
      <c r="P104" s="232"/>
      <c r="Q104" s="232"/>
      <c r="R104" s="232"/>
      <c r="S104" s="232"/>
      <c r="T104" s="233"/>
      <c r="AT104" s="227" t="s">
        <v>242</v>
      </c>
      <c r="AU104" s="227" t="s">
        <v>83</v>
      </c>
      <c r="AV104" s="12" t="s">
        <v>239</v>
      </c>
      <c r="AW104" s="12" t="s">
        <v>36</v>
      </c>
      <c r="AX104" s="12" t="s">
        <v>81</v>
      </c>
      <c r="AY104" s="227" t="s">
        <v>231</v>
      </c>
    </row>
    <row r="105" spans="2:65" s="1" customFormat="1" ht="16.5" customHeight="1">
      <c r="B105" s="202"/>
      <c r="C105" s="203" t="s">
        <v>385</v>
      </c>
      <c r="D105" s="203" t="s">
        <v>235</v>
      </c>
      <c r="E105" s="204" t="s">
        <v>3294</v>
      </c>
      <c r="F105" s="205" t="s">
        <v>3295</v>
      </c>
      <c r="G105" s="206" t="s">
        <v>258</v>
      </c>
      <c r="H105" s="207">
        <v>7.261</v>
      </c>
      <c r="I105" s="208"/>
      <c r="J105" s="209">
        <f>ROUND(I105*H105,2)</f>
        <v>0</v>
      </c>
      <c r="K105" s="205" t="s">
        <v>264</v>
      </c>
      <c r="L105" s="46"/>
      <c r="M105" s="210" t="s">
        <v>5</v>
      </c>
      <c r="N105" s="211" t="s">
        <v>44</v>
      </c>
      <c r="O105" s="47"/>
      <c r="P105" s="212">
        <f>O105*H105</f>
        <v>0</v>
      </c>
      <c r="Q105" s="212">
        <v>2.45329</v>
      </c>
      <c r="R105" s="212">
        <f>Q105*H105</f>
        <v>17.81333869</v>
      </c>
      <c r="S105" s="212">
        <v>0</v>
      </c>
      <c r="T105" s="213">
        <f>S105*H105</f>
        <v>0</v>
      </c>
      <c r="AR105" s="24" t="s">
        <v>239</v>
      </c>
      <c r="AT105" s="24" t="s">
        <v>235</v>
      </c>
      <c r="AU105" s="24" t="s">
        <v>83</v>
      </c>
      <c r="AY105" s="24" t="s">
        <v>231</v>
      </c>
      <c r="BE105" s="214">
        <f>IF(N105="základní",J105,0)</f>
        <v>0</v>
      </c>
      <c r="BF105" s="214">
        <f>IF(N105="snížená",J105,0)</f>
        <v>0</v>
      </c>
      <c r="BG105" s="214">
        <f>IF(N105="zákl. přenesená",J105,0)</f>
        <v>0</v>
      </c>
      <c r="BH105" s="214">
        <f>IF(N105="sníž. přenesená",J105,0)</f>
        <v>0</v>
      </c>
      <c r="BI105" s="214">
        <f>IF(N105="nulová",J105,0)</f>
        <v>0</v>
      </c>
      <c r="BJ105" s="24" t="s">
        <v>81</v>
      </c>
      <c r="BK105" s="214">
        <f>ROUND(I105*H105,2)</f>
        <v>0</v>
      </c>
      <c r="BL105" s="24" t="s">
        <v>239</v>
      </c>
      <c r="BM105" s="24" t="s">
        <v>3296</v>
      </c>
    </row>
    <row r="106" spans="2:47" s="1" customFormat="1" ht="13.5">
      <c r="B106" s="46"/>
      <c r="D106" s="215" t="s">
        <v>241</v>
      </c>
      <c r="F106" s="216" t="s">
        <v>3297</v>
      </c>
      <c r="I106" s="176"/>
      <c r="L106" s="46"/>
      <c r="M106" s="217"/>
      <c r="N106" s="47"/>
      <c r="O106" s="47"/>
      <c r="P106" s="47"/>
      <c r="Q106" s="47"/>
      <c r="R106" s="47"/>
      <c r="S106" s="47"/>
      <c r="T106" s="85"/>
      <c r="AT106" s="24" t="s">
        <v>241</v>
      </c>
      <c r="AU106" s="24" t="s">
        <v>83</v>
      </c>
    </row>
    <row r="107" spans="2:47" s="1" customFormat="1" ht="13.5">
      <c r="B107" s="46"/>
      <c r="D107" s="215" t="s">
        <v>379</v>
      </c>
      <c r="F107" s="241" t="s">
        <v>3298</v>
      </c>
      <c r="I107" s="176"/>
      <c r="L107" s="46"/>
      <c r="M107" s="217"/>
      <c r="N107" s="47"/>
      <c r="O107" s="47"/>
      <c r="P107" s="47"/>
      <c r="Q107" s="47"/>
      <c r="R107" s="47"/>
      <c r="S107" s="47"/>
      <c r="T107" s="85"/>
      <c r="AT107" s="24" t="s">
        <v>379</v>
      </c>
      <c r="AU107" s="24" t="s">
        <v>83</v>
      </c>
    </row>
    <row r="108" spans="2:51" s="13" customFormat="1" ht="13.5">
      <c r="B108" s="234"/>
      <c r="D108" s="215" t="s">
        <v>242</v>
      </c>
      <c r="E108" s="235" t="s">
        <v>5</v>
      </c>
      <c r="F108" s="236" t="s">
        <v>3274</v>
      </c>
      <c r="H108" s="235" t="s">
        <v>5</v>
      </c>
      <c r="I108" s="237"/>
      <c r="L108" s="234"/>
      <c r="M108" s="238"/>
      <c r="N108" s="239"/>
      <c r="O108" s="239"/>
      <c r="P108" s="239"/>
      <c r="Q108" s="239"/>
      <c r="R108" s="239"/>
      <c r="S108" s="239"/>
      <c r="T108" s="240"/>
      <c r="AT108" s="235" t="s">
        <v>242</v>
      </c>
      <c r="AU108" s="235" t="s">
        <v>83</v>
      </c>
      <c r="AV108" s="13" t="s">
        <v>81</v>
      </c>
      <c r="AW108" s="13" t="s">
        <v>36</v>
      </c>
      <c r="AX108" s="13" t="s">
        <v>73</v>
      </c>
      <c r="AY108" s="235" t="s">
        <v>231</v>
      </c>
    </row>
    <row r="109" spans="2:51" s="11" customFormat="1" ht="13.5">
      <c r="B109" s="218"/>
      <c r="D109" s="215" t="s">
        <v>242</v>
      </c>
      <c r="E109" s="219" t="s">
        <v>5</v>
      </c>
      <c r="F109" s="220" t="s">
        <v>3299</v>
      </c>
      <c r="H109" s="221">
        <v>7.261</v>
      </c>
      <c r="I109" s="222"/>
      <c r="L109" s="218"/>
      <c r="M109" s="223"/>
      <c r="N109" s="224"/>
      <c r="O109" s="224"/>
      <c r="P109" s="224"/>
      <c r="Q109" s="224"/>
      <c r="R109" s="224"/>
      <c r="S109" s="224"/>
      <c r="T109" s="225"/>
      <c r="AT109" s="219" t="s">
        <v>242</v>
      </c>
      <c r="AU109" s="219" t="s">
        <v>83</v>
      </c>
      <c r="AV109" s="11" t="s">
        <v>83</v>
      </c>
      <c r="AW109" s="11" t="s">
        <v>36</v>
      </c>
      <c r="AX109" s="11" t="s">
        <v>81</v>
      </c>
      <c r="AY109" s="219" t="s">
        <v>231</v>
      </c>
    </row>
    <row r="110" spans="2:65" s="1" customFormat="1" ht="16.5" customHeight="1">
      <c r="B110" s="202"/>
      <c r="C110" s="203" t="s">
        <v>370</v>
      </c>
      <c r="D110" s="203" t="s">
        <v>235</v>
      </c>
      <c r="E110" s="204" t="s">
        <v>3300</v>
      </c>
      <c r="F110" s="205" t="s">
        <v>3301</v>
      </c>
      <c r="G110" s="206" t="s">
        <v>258</v>
      </c>
      <c r="H110" s="207">
        <v>22.964</v>
      </c>
      <c r="I110" s="208"/>
      <c r="J110" s="209">
        <f>ROUND(I110*H110,2)</f>
        <v>0</v>
      </c>
      <c r="K110" s="205" t="s">
        <v>264</v>
      </c>
      <c r="L110" s="46"/>
      <c r="M110" s="210" t="s">
        <v>5</v>
      </c>
      <c r="N110" s="211" t="s">
        <v>44</v>
      </c>
      <c r="O110" s="47"/>
      <c r="P110" s="212">
        <f>O110*H110</f>
        <v>0</v>
      </c>
      <c r="Q110" s="212">
        <v>2.45329</v>
      </c>
      <c r="R110" s="212">
        <f>Q110*H110</f>
        <v>56.337351559999995</v>
      </c>
      <c r="S110" s="212">
        <v>0</v>
      </c>
      <c r="T110" s="213">
        <f>S110*H110</f>
        <v>0</v>
      </c>
      <c r="AR110" s="24" t="s">
        <v>239</v>
      </c>
      <c r="AT110" s="24" t="s">
        <v>235</v>
      </c>
      <c r="AU110" s="24" t="s">
        <v>83</v>
      </c>
      <c r="AY110" s="24" t="s">
        <v>231</v>
      </c>
      <c r="BE110" s="214">
        <f>IF(N110="základní",J110,0)</f>
        <v>0</v>
      </c>
      <c r="BF110" s="214">
        <f>IF(N110="snížená",J110,0)</f>
        <v>0</v>
      </c>
      <c r="BG110" s="214">
        <f>IF(N110="zákl. přenesená",J110,0)</f>
        <v>0</v>
      </c>
      <c r="BH110" s="214">
        <f>IF(N110="sníž. přenesená",J110,0)</f>
        <v>0</v>
      </c>
      <c r="BI110" s="214">
        <f>IF(N110="nulová",J110,0)</f>
        <v>0</v>
      </c>
      <c r="BJ110" s="24" t="s">
        <v>81</v>
      </c>
      <c r="BK110" s="214">
        <f>ROUND(I110*H110,2)</f>
        <v>0</v>
      </c>
      <c r="BL110" s="24" t="s">
        <v>239</v>
      </c>
      <c r="BM110" s="24" t="s">
        <v>3302</v>
      </c>
    </row>
    <row r="111" spans="2:47" s="1" customFormat="1" ht="13.5">
      <c r="B111" s="46"/>
      <c r="D111" s="215" t="s">
        <v>241</v>
      </c>
      <c r="F111" s="216" t="s">
        <v>3303</v>
      </c>
      <c r="I111" s="176"/>
      <c r="L111" s="46"/>
      <c r="M111" s="217"/>
      <c r="N111" s="47"/>
      <c r="O111" s="47"/>
      <c r="P111" s="47"/>
      <c r="Q111" s="47"/>
      <c r="R111" s="47"/>
      <c r="S111" s="47"/>
      <c r="T111" s="85"/>
      <c r="AT111" s="24" t="s">
        <v>241</v>
      </c>
      <c r="AU111" s="24" t="s">
        <v>83</v>
      </c>
    </row>
    <row r="112" spans="2:47" s="1" customFormat="1" ht="13.5">
      <c r="B112" s="46"/>
      <c r="D112" s="215" t="s">
        <v>379</v>
      </c>
      <c r="F112" s="241" t="s">
        <v>3298</v>
      </c>
      <c r="I112" s="176"/>
      <c r="L112" s="46"/>
      <c r="M112" s="217"/>
      <c r="N112" s="47"/>
      <c r="O112" s="47"/>
      <c r="P112" s="47"/>
      <c r="Q112" s="47"/>
      <c r="R112" s="47"/>
      <c r="S112" s="47"/>
      <c r="T112" s="85"/>
      <c r="AT112" s="24" t="s">
        <v>379</v>
      </c>
      <c r="AU112" s="24" t="s">
        <v>83</v>
      </c>
    </row>
    <row r="113" spans="2:51" s="13" customFormat="1" ht="13.5">
      <c r="B113" s="234"/>
      <c r="D113" s="215" t="s">
        <v>242</v>
      </c>
      <c r="E113" s="235" t="s">
        <v>5</v>
      </c>
      <c r="F113" s="236" t="s">
        <v>3304</v>
      </c>
      <c r="H113" s="235" t="s">
        <v>5</v>
      </c>
      <c r="I113" s="237"/>
      <c r="L113" s="234"/>
      <c r="M113" s="238"/>
      <c r="N113" s="239"/>
      <c r="O113" s="239"/>
      <c r="P113" s="239"/>
      <c r="Q113" s="239"/>
      <c r="R113" s="239"/>
      <c r="S113" s="239"/>
      <c r="T113" s="240"/>
      <c r="AT113" s="235" t="s">
        <v>242</v>
      </c>
      <c r="AU113" s="235" t="s">
        <v>83</v>
      </c>
      <c r="AV113" s="13" t="s">
        <v>81</v>
      </c>
      <c r="AW113" s="13" t="s">
        <v>36</v>
      </c>
      <c r="AX113" s="13" t="s">
        <v>73</v>
      </c>
      <c r="AY113" s="235" t="s">
        <v>231</v>
      </c>
    </row>
    <row r="114" spans="2:51" s="11" customFormat="1" ht="13.5">
      <c r="B114" s="218"/>
      <c r="D114" s="215" t="s">
        <v>242</v>
      </c>
      <c r="E114" s="219" t="s">
        <v>5</v>
      </c>
      <c r="F114" s="220" t="s">
        <v>3305</v>
      </c>
      <c r="H114" s="221">
        <v>22.964</v>
      </c>
      <c r="I114" s="222"/>
      <c r="L114" s="218"/>
      <c r="M114" s="223"/>
      <c r="N114" s="224"/>
      <c r="O114" s="224"/>
      <c r="P114" s="224"/>
      <c r="Q114" s="224"/>
      <c r="R114" s="224"/>
      <c r="S114" s="224"/>
      <c r="T114" s="225"/>
      <c r="AT114" s="219" t="s">
        <v>242</v>
      </c>
      <c r="AU114" s="219" t="s">
        <v>83</v>
      </c>
      <c r="AV114" s="11" t="s">
        <v>83</v>
      </c>
      <c r="AW114" s="11" t="s">
        <v>36</v>
      </c>
      <c r="AX114" s="11" t="s">
        <v>81</v>
      </c>
      <c r="AY114" s="219" t="s">
        <v>231</v>
      </c>
    </row>
    <row r="115" spans="2:63" s="10" customFormat="1" ht="29.85" customHeight="1">
      <c r="B115" s="189"/>
      <c r="D115" s="190" t="s">
        <v>72</v>
      </c>
      <c r="E115" s="200" t="s">
        <v>149</v>
      </c>
      <c r="F115" s="200" t="s">
        <v>479</v>
      </c>
      <c r="I115" s="192"/>
      <c r="J115" s="201">
        <f>BK115</f>
        <v>0</v>
      </c>
      <c r="L115" s="189"/>
      <c r="M115" s="194"/>
      <c r="N115" s="195"/>
      <c r="O115" s="195"/>
      <c r="P115" s="196">
        <f>SUM(P116:P166)</f>
        <v>0</v>
      </c>
      <c r="Q115" s="195"/>
      <c r="R115" s="196">
        <f>SUM(R116:R166)</f>
        <v>27.401512499999995</v>
      </c>
      <c r="S115" s="195"/>
      <c r="T115" s="197">
        <f>SUM(T116:T166)</f>
        <v>0</v>
      </c>
      <c r="AR115" s="190" t="s">
        <v>81</v>
      </c>
      <c r="AT115" s="198" t="s">
        <v>72</v>
      </c>
      <c r="AU115" s="198" t="s">
        <v>81</v>
      </c>
      <c r="AY115" s="190" t="s">
        <v>231</v>
      </c>
      <c r="BK115" s="199">
        <f>SUM(BK116:BK166)</f>
        <v>0</v>
      </c>
    </row>
    <row r="116" spans="2:65" s="1" customFormat="1" ht="16.5" customHeight="1">
      <c r="B116" s="202"/>
      <c r="C116" s="203" t="s">
        <v>81</v>
      </c>
      <c r="D116" s="203" t="s">
        <v>235</v>
      </c>
      <c r="E116" s="204" t="s">
        <v>3306</v>
      </c>
      <c r="F116" s="205" t="s">
        <v>3307</v>
      </c>
      <c r="G116" s="206" t="s">
        <v>249</v>
      </c>
      <c r="H116" s="207">
        <v>2</v>
      </c>
      <c r="I116" s="208"/>
      <c r="J116" s="209">
        <f>ROUND(I116*H116,2)</f>
        <v>0</v>
      </c>
      <c r="K116" s="205" t="s">
        <v>238</v>
      </c>
      <c r="L116" s="46"/>
      <c r="M116" s="210" t="s">
        <v>5</v>
      </c>
      <c r="N116" s="211" t="s">
        <v>44</v>
      </c>
      <c r="O116" s="47"/>
      <c r="P116" s="212">
        <f>O116*H116</f>
        <v>0</v>
      </c>
      <c r="Q116" s="212">
        <v>0.01606</v>
      </c>
      <c r="R116" s="212">
        <f>Q116*H116</f>
        <v>0.03212</v>
      </c>
      <c r="S116" s="212">
        <v>0</v>
      </c>
      <c r="T116" s="213">
        <f>S116*H116</f>
        <v>0</v>
      </c>
      <c r="AR116" s="24" t="s">
        <v>239</v>
      </c>
      <c r="AT116" s="24" t="s">
        <v>235</v>
      </c>
      <c r="AU116" s="24" t="s">
        <v>83</v>
      </c>
      <c r="AY116" s="24" t="s">
        <v>231</v>
      </c>
      <c r="BE116" s="214">
        <f>IF(N116="základní",J116,0)</f>
        <v>0</v>
      </c>
      <c r="BF116" s="214">
        <f>IF(N116="snížená",J116,0)</f>
        <v>0</v>
      </c>
      <c r="BG116" s="214">
        <f>IF(N116="zákl. přenesená",J116,0)</f>
        <v>0</v>
      </c>
      <c r="BH116" s="214">
        <f>IF(N116="sníž. přenesená",J116,0)</f>
        <v>0</v>
      </c>
      <c r="BI116" s="214">
        <f>IF(N116="nulová",J116,0)</f>
        <v>0</v>
      </c>
      <c r="BJ116" s="24" t="s">
        <v>81</v>
      </c>
      <c r="BK116" s="214">
        <f>ROUND(I116*H116,2)</f>
        <v>0</v>
      </c>
      <c r="BL116" s="24" t="s">
        <v>239</v>
      </c>
      <c r="BM116" s="24" t="s">
        <v>3308</v>
      </c>
    </row>
    <row r="117" spans="2:47" s="1" customFormat="1" ht="13.5">
      <c r="B117" s="46"/>
      <c r="D117" s="215" t="s">
        <v>241</v>
      </c>
      <c r="F117" s="216" t="s">
        <v>3307</v>
      </c>
      <c r="I117" s="176"/>
      <c r="L117" s="46"/>
      <c r="M117" s="217"/>
      <c r="N117" s="47"/>
      <c r="O117" s="47"/>
      <c r="P117" s="47"/>
      <c r="Q117" s="47"/>
      <c r="R117" s="47"/>
      <c r="S117" s="47"/>
      <c r="T117" s="85"/>
      <c r="AT117" s="24" t="s">
        <v>241</v>
      </c>
      <c r="AU117" s="24" t="s">
        <v>83</v>
      </c>
    </row>
    <row r="118" spans="2:65" s="1" customFormat="1" ht="25.5" customHeight="1">
      <c r="B118" s="202"/>
      <c r="C118" s="242" t="s">
        <v>83</v>
      </c>
      <c r="D118" s="242" t="s">
        <v>399</v>
      </c>
      <c r="E118" s="243" t="s">
        <v>3309</v>
      </c>
      <c r="F118" s="244" t="s">
        <v>3310</v>
      </c>
      <c r="G118" s="245" t="s">
        <v>249</v>
      </c>
      <c r="H118" s="246">
        <v>2</v>
      </c>
      <c r="I118" s="247"/>
      <c r="J118" s="248">
        <f>ROUND(I118*H118,2)</f>
        <v>0</v>
      </c>
      <c r="K118" s="244" t="s">
        <v>238</v>
      </c>
      <c r="L118" s="249"/>
      <c r="M118" s="250" t="s">
        <v>5</v>
      </c>
      <c r="N118" s="251" t="s">
        <v>44</v>
      </c>
      <c r="O118" s="47"/>
      <c r="P118" s="212">
        <f>O118*H118</f>
        <v>0</v>
      </c>
      <c r="Q118" s="212">
        <v>0.035</v>
      </c>
      <c r="R118" s="212">
        <f>Q118*H118</f>
        <v>0.07</v>
      </c>
      <c r="S118" s="212">
        <v>0</v>
      </c>
      <c r="T118" s="213">
        <f>S118*H118</f>
        <v>0</v>
      </c>
      <c r="AR118" s="24" t="s">
        <v>276</v>
      </c>
      <c r="AT118" s="24" t="s">
        <v>399</v>
      </c>
      <c r="AU118" s="24" t="s">
        <v>83</v>
      </c>
      <c r="AY118" s="24" t="s">
        <v>231</v>
      </c>
      <c r="BE118" s="214">
        <f>IF(N118="základní",J118,0)</f>
        <v>0</v>
      </c>
      <c r="BF118" s="214">
        <f>IF(N118="snížená",J118,0)</f>
        <v>0</v>
      </c>
      <c r="BG118" s="214">
        <f>IF(N118="zákl. přenesená",J118,0)</f>
        <v>0</v>
      </c>
      <c r="BH118" s="214">
        <f>IF(N118="sníž. přenesená",J118,0)</f>
        <v>0</v>
      </c>
      <c r="BI118" s="214">
        <f>IF(N118="nulová",J118,0)</f>
        <v>0</v>
      </c>
      <c r="BJ118" s="24" t="s">
        <v>81</v>
      </c>
      <c r="BK118" s="214">
        <f>ROUND(I118*H118,2)</f>
        <v>0</v>
      </c>
      <c r="BL118" s="24" t="s">
        <v>239</v>
      </c>
      <c r="BM118" s="24" t="s">
        <v>3311</v>
      </c>
    </row>
    <row r="119" spans="2:47" s="1" customFormat="1" ht="13.5">
      <c r="B119" s="46"/>
      <c r="D119" s="215" t="s">
        <v>241</v>
      </c>
      <c r="F119" s="216" t="s">
        <v>3310</v>
      </c>
      <c r="I119" s="176"/>
      <c r="L119" s="46"/>
      <c r="M119" s="217"/>
      <c r="N119" s="47"/>
      <c r="O119" s="47"/>
      <c r="P119" s="47"/>
      <c r="Q119" s="47"/>
      <c r="R119" s="47"/>
      <c r="S119" s="47"/>
      <c r="T119" s="85"/>
      <c r="AT119" s="24" t="s">
        <v>241</v>
      </c>
      <c r="AU119" s="24" t="s">
        <v>83</v>
      </c>
    </row>
    <row r="120" spans="2:65" s="1" customFormat="1" ht="16.5" customHeight="1">
      <c r="B120" s="202"/>
      <c r="C120" s="242" t="s">
        <v>149</v>
      </c>
      <c r="D120" s="242" t="s">
        <v>399</v>
      </c>
      <c r="E120" s="243" t="s">
        <v>3312</v>
      </c>
      <c r="F120" s="244" t="s">
        <v>3313</v>
      </c>
      <c r="G120" s="245" t="s">
        <v>249</v>
      </c>
      <c r="H120" s="246">
        <v>1</v>
      </c>
      <c r="I120" s="247"/>
      <c r="J120" s="248">
        <f>ROUND(I120*H120,2)</f>
        <v>0</v>
      </c>
      <c r="K120" s="244" t="s">
        <v>238</v>
      </c>
      <c r="L120" s="249"/>
      <c r="M120" s="250" t="s">
        <v>5</v>
      </c>
      <c r="N120" s="251" t="s">
        <v>44</v>
      </c>
      <c r="O120" s="47"/>
      <c r="P120" s="212">
        <f>O120*H120</f>
        <v>0</v>
      </c>
      <c r="Q120" s="212">
        <v>0.0024</v>
      </c>
      <c r="R120" s="212">
        <f>Q120*H120</f>
        <v>0.0024</v>
      </c>
      <c r="S120" s="212">
        <v>0</v>
      </c>
      <c r="T120" s="213">
        <f>S120*H120</f>
        <v>0</v>
      </c>
      <c r="AR120" s="24" t="s">
        <v>276</v>
      </c>
      <c r="AT120" s="24" t="s">
        <v>399</v>
      </c>
      <c r="AU120" s="24" t="s">
        <v>83</v>
      </c>
      <c r="AY120" s="24" t="s">
        <v>231</v>
      </c>
      <c r="BE120" s="214">
        <f>IF(N120="základní",J120,0)</f>
        <v>0</v>
      </c>
      <c r="BF120" s="214">
        <f>IF(N120="snížená",J120,0)</f>
        <v>0</v>
      </c>
      <c r="BG120" s="214">
        <f>IF(N120="zákl. přenesená",J120,0)</f>
        <v>0</v>
      </c>
      <c r="BH120" s="214">
        <f>IF(N120="sníž. přenesená",J120,0)</f>
        <v>0</v>
      </c>
      <c r="BI120" s="214">
        <f>IF(N120="nulová",J120,0)</f>
        <v>0</v>
      </c>
      <c r="BJ120" s="24" t="s">
        <v>81</v>
      </c>
      <c r="BK120" s="214">
        <f>ROUND(I120*H120,2)</f>
        <v>0</v>
      </c>
      <c r="BL120" s="24" t="s">
        <v>239</v>
      </c>
      <c r="BM120" s="24" t="s">
        <v>3314</v>
      </c>
    </row>
    <row r="121" spans="2:47" s="1" customFormat="1" ht="13.5">
      <c r="B121" s="46"/>
      <c r="D121" s="215" t="s">
        <v>241</v>
      </c>
      <c r="F121" s="216" t="s">
        <v>3313</v>
      </c>
      <c r="I121" s="176"/>
      <c r="L121" s="46"/>
      <c r="M121" s="217"/>
      <c r="N121" s="47"/>
      <c r="O121" s="47"/>
      <c r="P121" s="47"/>
      <c r="Q121" s="47"/>
      <c r="R121" s="47"/>
      <c r="S121" s="47"/>
      <c r="T121" s="85"/>
      <c r="AT121" s="24" t="s">
        <v>241</v>
      </c>
      <c r="AU121" s="24" t="s">
        <v>83</v>
      </c>
    </row>
    <row r="122" spans="2:65" s="1" customFormat="1" ht="38.25" customHeight="1">
      <c r="B122" s="202"/>
      <c r="C122" s="203" t="s">
        <v>239</v>
      </c>
      <c r="D122" s="203" t="s">
        <v>235</v>
      </c>
      <c r="E122" s="204" t="s">
        <v>3315</v>
      </c>
      <c r="F122" s="205" t="s">
        <v>3316</v>
      </c>
      <c r="G122" s="206" t="s">
        <v>249</v>
      </c>
      <c r="H122" s="207">
        <v>81</v>
      </c>
      <c r="I122" s="208"/>
      <c r="J122" s="209">
        <f>ROUND(I122*H122,2)</f>
        <v>0</v>
      </c>
      <c r="K122" s="205" t="s">
        <v>238</v>
      </c>
      <c r="L122" s="46"/>
      <c r="M122" s="210" t="s">
        <v>5</v>
      </c>
      <c r="N122" s="211" t="s">
        <v>44</v>
      </c>
      <c r="O122" s="47"/>
      <c r="P122" s="212">
        <f>O122*H122</f>
        <v>0</v>
      </c>
      <c r="Q122" s="212">
        <v>0.17489</v>
      </c>
      <c r="R122" s="212">
        <f>Q122*H122</f>
        <v>14.166089999999999</v>
      </c>
      <c r="S122" s="212">
        <v>0</v>
      </c>
      <c r="T122" s="213">
        <f>S122*H122</f>
        <v>0</v>
      </c>
      <c r="AR122" s="24" t="s">
        <v>239</v>
      </c>
      <c r="AT122" s="24" t="s">
        <v>235</v>
      </c>
      <c r="AU122" s="24" t="s">
        <v>83</v>
      </c>
      <c r="AY122" s="24" t="s">
        <v>231</v>
      </c>
      <c r="BE122" s="214">
        <f>IF(N122="základní",J122,0)</f>
        <v>0</v>
      </c>
      <c r="BF122" s="214">
        <f>IF(N122="snížená",J122,0)</f>
        <v>0</v>
      </c>
      <c r="BG122" s="214">
        <f>IF(N122="zákl. přenesená",J122,0)</f>
        <v>0</v>
      </c>
      <c r="BH122" s="214">
        <f>IF(N122="sníž. přenesená",J122,0)</f>
        <v>0</v>
      </c>
      <c r="BI122" s="214">
        <f>IF(N122="nulová",J122,0)</f>
        <v>0</v>
      </c>
      <c r="BJ122" s="24" t="s">
        <v>81</v>
      </c>
      <c r="BK122" s="214">
        <f>ROUND(I122*H122,2)</f>
        <v>0</v>
      </c>
      <c r="BL122" s="24" t="s">
        <v>239</v>
      </c>
      <c r="BM122" s="24" t="s">
        <v>3317</v>
      </c>
    </row>
    <row r="123" spans="2:47" s="1" customFormat="1" ht="13.5">
      <c r="B123" s="46"/>
      <c r="D123" s="215" t="s">
        <v>241</v>
      </c>
      <c r="F123" s="216" t="s">
        <v>3316</v>
      </c>
      <c r="I123" s="176"/>
      <c r="L123" s="46"/>
      <c r="M123" s="217"/>
      <c r="N123" s="47"/>
      <c r="O123" s="47"/>
      <c r="P123" s="47"/>
      <c r="Q123" s="47"/>
      <c r="R123" s="47"/>
      <c r="S123" s="47"/>
      <c r="T123" s="85"/>
      <c r="AT123" s="24" t="s">
        <v>241</v>
      </c>
      <c r="AU123" s="24" t="s">
        <v>83</v>
      </c>
    </row>
    <row r="124" spans="2:51" s="11" customFormat="1" ht="13.5">
      <c r="B124" s="218"/>
      <c r="D124" s="215" t="s">
        <v>242</v>
      </c>
      <c r="E124" s="219" t="s">
        <v>5</v>
      </c>
      <c r="F124" s="220" t="s">
        <v>3318</v>
      </c>
      <c r="H124" s="221">
        <v>81</v>
      </c>
      <c r="I124" s="222"/>
      <c r="L124" s="218"/>
      <c r="M124" s="223"/>
      <c r="N124" s="224"/>
      <c r="O124" s="224"/>
      <c r="P124" s="224"/>
      <c r="Q124" s="224"/>
      <c r="R124" s="224"/>
      <c r="S124" s="224"/>
      <c r="T124" s="225"/>
      <c r="AT124" s="219" t="s">
        <v>242</v>
      </c>
      <c r="AU124" s="219" t="s">
        <v>83</v>
      </c>
      <c r="AV124" s="11" t="s">
        <v>83</v>
      </c>
      <c r="AW124" s="11" t="s">
        <v>36</v>
      </c>
      <c r="AX124" s="11" t="s">
        <v>81</v>
      </c>
      <c r="AY124" s="219" t="s">
        <v>231</v>
      </c>
    </row>
    <row r="125" spans="2:65" s="1" customFormat="1" ht="16.5" customHeight="1">
      <c r="B125" s="202"/>
      <c r="C125" s="242" t="s">
        <v>261</v>
      </c>
      <c r="D125" s="242" t="s">
        <v>399</v>
      </c>
      <c r="E125" s="243" t="s">
        <v>3319</v>
      </c>
      <c r="F125" s="244" t="s">
        <v>3320</v>
      </c>
      <c r="G125" s="245" t="s">
        <v>249</v>
      </c>
      <c r="H125" s="246">
        <v>51</v>
      </c>
      <c r="I125" s="247"/>
      <c r="J125" s="248">
        <f>ROUND(I125*H125,2)</f>
        <v>0</v>
      </c>
      <c r="K125" s="244" t="s">
        <v>238</v>
      </c>
      <c r="L125" s="249"/>
      <c r="M125" s="250" t="s">
        <v>5</v>
      </c>
      <c r="N125" s="251" t="s">
        <v>44</v>
      </c>
      <c r="O125" s="47"/>
      <c r="P125" s="212">
        <f>O125*H125</f>
        <v>0</v>
      </c>
      <c r="Q125" s="212">
        <v>0.0032</v>
      </c>
      <c r="R125" s="212">
        <f>Q125*H125</f>
        <v>0.1632</v>
      </c>
      <c r="S125" s="212">
        <v>0</v>
      </c>
      <c r="T125" s="213">
        <f>S125*H125</f>
        <v>0</v>
      </c>
      <c r="AR125" s="24" t="s">
        <v>276</v>
      </c>
      <c r="AT125" s="24" t="s">
        <v>399</v>
      </c>
      <c r="AU125" s="24" t="s">
        <v>83</v>
      </c>
      <c r="AY125" s="24" t="s">
        <v>231</v>
      </c>
      <c r="BE125" s="214">
        <f>IF(N125="základní",J125,0)</f>
        <v>0</v>
      </c>
      <c r="BF125" s="214">
        <f>IF(N125="snížená",J125,0)</f>
        <v>0</v>
      </c>
      <c r="BG125" s="214">
        <f>IF(N125="zákl. přenesená",J125,0)</f>
        <v>0</v>
      </c>
      <c r="BH125" s="214">
        <f>IF(N125="sníž. přenesená",J125,0)</f>
        <v>0</v>
      </c>
      <c r="BI125" s="214">
        <f>IF(N125="nulová",J125,0)</f>
        <v>0</v>
      </c>
      <c r="BJ125" s="24" t="s">
        <v>81</v>
      </c>
      <c r="BK125" s="214">
        <f>ROUND(I125*H125,2)</f>
        <v>0</v>
      </c>
      <c r="BL125" s="24" t="s">
        <v>239</v>
      </c>
      <c r="BM125" s="24" t="s">
        <v>3321</v>
      </c>
    </row>
    <row r="126" spans="2:47" s="1" customFormat="1" ht="13.5">
      <c r="B126" s="46"/>
      <c r="D126" s="215" t="s">
        <v>241</v>
      </c>
      <c r="F126" s="216" t="s">
        <v>3320</v>
      </c>
      <c r="I126" s="176"/>
      <c r="L126" s="46"/>
      <c r="M126" s="217"/>
      <c r="N126" s="47"/>
      <c r="O126" s="47"/>
      <c r="P126" s="47"/>
      <c r="Q126" s="47"/>
      <c r="R126" s="47"/>
      <c r="S126" s="47"/>
      <c r="T126" s="85"/>
      <c r="AT126" s="24" t="s">
        <v>241</v>
      </c>
      <c r="AU126" s="24" t="s">
        <v>83</v>
      </c>
    </row>
    <row r="127" spans="2:51" s="11" customFormat="1" ht="13.5">
      <c r="B127" s="218"/>
      <c r="D127" s="215" t="s">
        <v>242</v>
      </c>
      <c r="E127" s="219" t="s">
        <v>5</v>
      </c>
      <c r="F127" s="220" t="s">
        <v>3322</v>
      </c>
      <c r="H127" s="221">
        <v>51</v>
      </c>
      <c r="I127" s="222"/>
      <c r="L127" s="218"/>
      <c r="M127" s="223"/>
      <c r="N127" s="224"/>
      <c r="O127" s="224"/>
      <c r="P127" s="224"/>
      <c r="Q127" s="224"/>
      <c r="R127" s="224"/>
      <c r="S127" s="224"/>
      <c r="T127" s="225"/>
      <c r="AT127" s="219" t="s">
        <v>242</v>
      </c>
      <c r="AU127" s="219" t="s">
        <v>83</v>
      </c>
      <c r="AV127" s="11" t="s">
        <v>83</v>
      </c>
      <c r="AW127" s="11" t="s">
        <v>36</v>
      </c>
      <c r="AX127" s="11" t="s">
        <v>81</v>
      </c>
      <c r="AY127" s="219" t="s">
        <v>231</v>
      </c>
    </row>
    <row r="128" spans="2:65" s="1" customFormat="1" ht="16.5" customHeight="1">
      <c r="B128" s="202"/>
      <c r="C128" s="242" t="s">
        <v>270</v>
      </c>
      <c r="D128" s="242" t="s">
        <v>399</v>
      </c>
      <c r="E128" s="243" t="s">
        <v>3323</v>
      </c>
      <c r="F128" s="244" t="s">
        <v>3324</v>
      </c>
      <c r="G128" s="245" t="s">
        <v>249</v>
      </c>
      <c r="H128" s="246">
        <v>4</v>
      </c>
      <c r="I128" s="247"/>
      <c r="J128" s="248">
        <f>ROUND(I128*H128,2)</f>
        <v>0</v>
      </c>
      <c r="K128" s="244" t="s">
        <v>238</v>
      </c>
      <c r="L128" s="249"/>
      <c r="M128" s="250" t="s">
        <v>5</v>
      </c>
      <c r="N128" s="251" t="s">
        <v>44</v>
      </c>
      <c r="O128" s="47"/>
      <c r="P128" s="212">
        <f>O128*H128</f>
        <v>0</v>
      </c>
      <c r="Q128" s="212">
        <v>0.0039</v>
      </c>
      <c r="R128" s="212">
        <f>Q128*H128</f>
        <v>0.0156</v>
      </c>
      <c r="S128" s="212">
        <v>0</v>
      </c>
      <c r="T128" s="213">
        <f>S128*H128</f>
        <v>0</v>
      </c>
      <c r="AR128" s="24" t="s">
        <v>276</v>
      </c>
      <c r="AT128" s="24" t="s">
        <v>399</v>
      </c>
      <c r="AU128" s="24" t="s">
        <v>83</v>
      </c>
      <c r="AY128" s="24" t="s">
        <v>231</v>
      </c>
      <c r="BE128" s="214">
        <f>IF(N128="základní",J128,0)</f>
        <v>0</v>
      </c>
      <c r="BF128" s="214">
        <f>IF(N128="snížená",J128,0)</f>
        <v>0</v>
      </c>
      <c r="BG128" s="214">
        <f>IF(N128="zákl. přenesená",J128,0)</f>
        <v>0</v>
      </c>
      <c r="BH128" s="214">
        <f>IF(N128="sníž. přenesená",J128,0)</f>
        <v>0</v>
      </c>
      <c r="BI128" s="214">
        <f>IF(N128="nulová",J128,0)</f>
        <v>0</v>
      </c>
      <c r="BJ128" s="24" t="s">
        <v>81</v>
      </c>
      <c r="BK128" s="214">
        <f>ROUND(I128*H128,2)</f>
        <v>0</v>
      </c>
      <c r="BL128" s="24" t="s">
        <v>239</v>
      </c>
      <c r="BM128" s="24" t="s">
        <v>3325</v>
      </c>
    </row>
    <row r="129" spans="2:47" s="1" customFormat="1" ht="13.5">
      <c r="B129" s="46"/>
      <c r="D129" s="215" t="s">
        <v>241</v>
      </c>
      <c r="F129" s="216" t="s">
        <v>3324</v>
      </c>
      <c r="I129" s="176"/>
      <c r="L129" s="46"/>
      <c r="M129" s="217"/>
      <c r="N129" s="47"/>
      <c r="O129" s="47"/>
      <c r="P129" s="47"/>
      <c r="Q129" s="47"/>
      <c r="R129" s="47"/>
      <c r="S129" s="47"/>
      <c r="T129" s="85"/>
      <c r="AT129" s="24" t="s">
        <v>241</v>
      </c>
      <c r="AU129" s="24" t="s">
        <v>83</v>
      </c>
    </row>
    <row r="130" spans="2:65" s="1" customFormat="1" ht="16.5" customHeight="1">
      <c r="B130" s="202"/>
      <c r="C130" s="242" t="s">
        <v>276</v>
      </c>
      <c r="D130" s="242" t="s">
        <v>399</v>
      </c>
      <c r="E130" s="243" t="s">
        <v>3326</v>
      </c>
      <c r="F130" s="244" t="s">
        <v>3327</v>
      </c>
      <c r="G130" s="245" t="s">
        <v>249</v>
      </c>
      <c r="H130" s="246">
        <v>26</v>
      </c>
      <c r="I130" s="247"/>
      <c r="J130" s="248">
        <f>ROUND(I130*H130,2)</f>
        <v>0</v>
      </c>
      <c r="K130" s="244" t="s">
        <v>238</v>
      </c>
      <c r="L130" s="249"/>
      <c r="M130" s="250" t="s">
        <v>5</v>
      </c>
      <c r="N130" s="251" t="s">
        <v>44</v>
      </c>
      <c r="O130" s="47"/>
      <c r="P130" s="212">
        <f>O130*H130</f>
        <v>0</v>
      </c>
      <c r="Q130" s="212">
        <v>0.0027</v>
      </c>
      <c r="R130" s="212">
        <f>Q130*H130</f>
        <v>0.0702</v>
      </c>
      <c r="S130" s="212">
        <v>0</v>
      </c>
      <c r="T130" s="213">
        <f>S130*H130</f>
        <v>0</v>
      </c>
      <c r="AR130" s="24" t="s">
        <v>276</v>
      </c>
      <c r="AT130" s="24" t="s">
        <v>399</v>
      </c>
      <c r="AU130" s="24" t="s">
        <v>83</v>
      </c>
      <c r="AY130" s="24" t="s">
        <v>231</v>
      </c>
      <c r="BE130" s="214">
        <f>IF(N130="základní",J130,0)</f>
        <v>0</v>
      </c>
      <c r="BF130" s="214">
        <f>IF(N130="snížená",J130,0)</f>
        <v>0</v>
      </c>
      <c r="BG130" s="214">
        <f>IF(N130="zákl. přenesená",J130,0)</f>
        <v>0</v>
      </c>
      <c r="BH130" s="214">
        <f>IF(N130="sníž. přenesená",J130,0)</f>
        <v>0</v>
      </c>
      <c r="BI130" s="214">
        <f>IF(N130="nulová",J130,0)</f>
        <v>0</v>
      </c>
      <c r="BJ130" s="24" t="s">
        <v>81</v>
      </c>
      <c r="BK130" s="214">
        <f>ROUND(I130*H130,2)</f>
        <v>0</v>
      </c>
      <c r="BL130" s="24" t="s">
        <v>239</v>
      </c>
      <c r="BM130" s="24" t="s">
        <v>3328</v>
      </c>
    </row>
    <row r="131" spans="2:47" s="1" customFormat="1" ht="13.5">
      <c r="B131" s="46"/>
      <c r="D131" s="215" t="s">
        <v>241</v>
      </c>
      <c r="F131" s="216" t="s">
        <v>3327</v>
      </c>
      <c r="I131" s="176"/>
      <c r="L131" s="46"/>
      <c r="M131" s="217"/>
      <c r="N131" s="47"/>
      <c r="O131" s="47"/>
      <c r="P131" s="47"/>
      <c r="Q131" s="47"/>
      <c r="R131" s="47"/>
      <c r="S131" s="47"/>
      <c r="T131" s="85"/>
      <c r="AT131" s="24" t="s">
        <v>241</v>
      </c>
      <c r="AU131" s="24" t="s">
        <v>83</v>
      </c>
    </row>
    <row r="132" spans="2:51" s="11" customFormat="1" ht="13.5">
      <c r="B132" s="218"/>
      <c r="D132" s="215" t="s">
        <v>242</v>
      </c>
      <c r="E132" s="219" t="s">
        <v>5</v>
      </c>
      <c r="F132" s="220" t="s">
        <v>3329</v>
      </c>
      <c r="H132" s="221">
        <v>26</v>
      </c>
      <c r="I132" s="222"/>
      <c r="L132" s="218"/>
      <c r="M132" s="223"/>
      <c r="N132" s="224"/>
      <c r="O132" s="224"/>
      <c r="P132" s="224"/>
      <c r="Q132" s="224"/>
      <c r="R132" s="224"/>
      <c r="S132" s="224"/>
      <c r="T132" s="225"/>
      <c r="AT132" s="219" t="s">
        <v>242</v>
      </c>
      <c r="AU132" s="219" t="s">
        <v>83</v>
      </c>
      <c r="AV132" s="11" t="s">
        <v>83</v>
      </c>
      <c r="AW132" s="11" t="s">
        <v>36</v>
      </c>
      <c r="AX132" s="11" t="s">
        <v>81</v>
      </c>
      <c r="AY132" s="219" t="s">
        <v>231</v>
      </c>
    </row>
    <row r="133" spans="2:65" s="1" customFormat="1" ht="25.5" customHeight="1">
      <c r="B133" s="202"/>
      <c r="C133" s="203" t="s">
        <v>285</v>
      </c>
      <c r="D133" s="203" t="s">
        <v>235</v>
      </c>
      <c r="E133" s="204" t="s">
        <v>3330</v>
      </c>
      <c r="F133" s="205" t="s">
        <v>3331</v>
      </c>
      <c r="G133" s="206" t="s">
        <v>249</v>
      </c>
      <c r="H133" s="207">
        <v>1</v>
      </c>
      <c r="I133" s="208"/>
      <c r="J133" s="209">
        <f>ROUND(I133*H133,2)</f>
        <v>0</v>
      </c>
      <c r="K133" s="205" t="s">
        <v>238</v>
      </c>
      <c r="L133" s="46"/>
      <c r="M133" s="210" t="s">
        <v>5</v>
      </c>
      <c r="N133" s="211" t="s">
        <v>44</v>
      </c>
      <c r="O133" s="47"/>
      <c r="P133" s="212">
        <f>O133*H133</f>
        <v>0</v>
      </c>
      <c r="Q133" s="212">
        <v>1.18108</v>
      </c>
      <c r="R133" s="212">
        <f>Q133*H133</f>
        <v>1.18108</v>
      </c>
      <c r="S133" s="212">
        <v>0</v>
      </c>
      <c r="T133" s="213">
        <f>S133*H133</f>
        <v>0</v>
      </c>
      <c r="AR133" s="24" t="s">
        <v>239</v>
      </c>
      <c r="AT133" s="24" t="s">
        <v>235</v>
      </c>
      <c r="AU133" s="24" t="s">
        <v>83</v>
      </c>
      <c r="AY133" s="24" t="s">
        <v>231</v>
      </c>
      <c r="BE133" s="214">
        <f>IF(N133="základní",J133,0)</f>
        <v>0</v>
      </c>
      <c r="BF133" s="214">
        <f>IF(N133="snížená",J133,0)</f>
        <v>0</v>
      </c>
      <c r="BG133" s="214">
        <f>IF(N133="zákl. přenesená",J133,0)</f>
        <v>0</v>
      </c>
      <c r="BH133" s="214">
        <f>IF(N133="sníž. přenesená",J133,0)</f>
        <v>0</v>
      </c>
      <c r="BI133" s="214">
        <f>IF(N133="nulová",J133,0)</f>
        <v>0</v>
      </c>
      <c r="BJ133" s="24" t="s">
        <v>81</v>
      </c>
      <c r="BK133" s="214">
        <f>ROUND(I133*H133,2)</f>
        <v>0</v>
      </c>
      <c r="BL133" s="24" t="s">
        <v>239</v>
      </c>
      <c r="BM133" s="24" t="s">
        <v>3332</v>
      </c>
    </row>
    <row r="134" spans="2:47" s="1" customFormat="1" ht="13.5">
      <c r="B134" s="46"/>
      <c r="D134" s="215" t="s">
        <v>241</v>
      </c>
      <c r="F134" s="216" t="s">
        <v>3331</v>
      </c>
      <c r="I134" s="176"/>
      <c r="L134" s="46"/>
      <c r="M134" s="217"/>
      <c r="N134" s="47"/>
      <c r="O134" s="47"/>
      <c r="P134" s="47"/>
      <c r="Q134" s="47"/>
      <c r="R134" s="47"/>
      <c r="S134" s="47"/>
      <c r="T134" s="85"/>
      <c r="AT134" s="24" t="s">
        <v>241</v>
      </c>
      <c r="AU134" s="24" t="s">
        <v>83</v>
      </c>
    </row>
    <row r="135" spans="2:47" s="1" customFormat="1" ht="13.5">
      <c r="B135" s="46"/>
      <c r="D135" s="215" t="s">
        <v>442</v>
      </c>
      <c r="F135" s="241" t="s">
        <v>3333</v>
      </c>
      <c r="I135" s="176"/>
      <c r="L135" s="46"/>
      <c r="M135" s="217"/>
      <c r="N135" s="47"/>
      <c r="O135" s="47"/>
      <c r="P135" s="47"/>
      <c r="Q135" s="47"/>
      <c r="R135" s="47"/>
      <c r="S135" s="47"/>
      <c r="T135" s="85"/>
      <c r="AT135" s="24" t="s">
        <v>442</v>
      </c>
      <c r="AU135" s="24" t="s">
        <v>83</v>
      </c>
    </row>
    <row r="136" spans="2:65" s="1" customFormat="1" ht="25.5" customHeight="1">
      <c r="B136" s="202"/>
      <c r="C136" s="203" t="s">
        <v>289</v>
      </c>
      <c r="D136" s="203" t="s">
        <v>235</v>
      </c>
      <c r="E136" s="204" t="s">
        <v>3334</v>
      </c>
      <c r="F136" s="205" t="s">
        <v>3335</v>
      </c>
      <c r="G136" s="206" t="s">
        <v>249</v>
      </c>
      <c r="H136" s="207">
        <v>1</v>
      </c>
      <c r="I136" s="208"/>
      <c r="J136" s="209">
        <f>ROUND(I136*H136,2)</f>
        <v>0</v>
      </c>
      <c r="K136" s="205" t="s">
        <v>238</v>
      </c>
      <c r="L136" s="46"/>
      <c r="M136" s="210" t="s">
        <v>5</v>
      </c>
      <c r="N136" s="211" t="s">
        <v>44</v>
      </c>
      <c r="O136" s="47"/>
      <c r="P136" s="212">
        <f>O136*H136</f>
        <v>0</v>
      </c>
      <c r="Q136" s="212">
        <v>1.45692</v>
      </c>
      <c r="R136" s="212">
        <f>Q136*H136</f>
        <v>1.45692</v>
      </c>
      <c r="S136" s="212">
        <v>0</v>
      </c>
      <c r="T136" s="213">
        <f>S136*H136</f>
        <v>0</v>
      </c>
      <c r="AR136" s="24" t="s">
        <v>239</v>
      </c>
      <c r="AT136" s="24" t="s">
        <v>235</v>
      </c>
      <c r="AU136" s="24" t="s">
        <v>83</v>
      </c>
      <c r="AY136" s="24" t="s">
        <v>231</v>
      </c>
      <c r="BE136" s="214">
        <f>IF(N136="základní",J136,0)</f>
        <v>0</v>
      </c>
      <c r="BF136" s="214">
        <f>IF(N136="snížená",J136,0)</f>
        <v>0</v>
      </c>
      <c r="BG136" s="214">
        <f>IF(N136="zákl. přenesená",J136,0)</f>
        <v>0</v>
      </c>
      <c r="BH136" s="214">
        <f>IF(N136="sníž. přenesená",J136,0)</f>
        <v>0</v>
      </c>
      <c r="BI136" s="214">
        <f>IF(N136="nulová",J136,0)</f>
        <v>0</v>
      </c>
      <c r="BJ136" s="24" t="s">
        <v>81</v>
      </c>
      <c r="BK136" s="214">
        <f>ROUND(I136*H136,2)</f>
        <v>0</v>
      </c>
      <c r="BL136" s="24" t="s">
        <v>239</v>
      </c>
      <c r="BM136" s="24" t="s">
        <v>3336</v>
      </c>
    </row>
    <row r="137" spans="2:47" s="1" customFormat="1" ht="13.5">
      <c r="B137" s="46"/>
      <c r="D137" s="215" t="s">
        <v>241</v>
      </c>
      <c r="F137" s="216" t="s">
        <v>3335</v>
      </c>
      <c r="I137" s="176"/>
      <c r="L137" s="46"/>
      <c r="M137" s="217"/>
      <c r="N137" s="47"/>
      <c r="O137" s="47"/>
      <c r="P137" s="47"/>
      <c r="Q137" s="47"/>
      <c r="R137" s="47"/>
      <c r="S137" s="47"/>
      <c r="T137" s="85"/>
      <c r="AT137" s="24" t="s">
        <v>241</v>
      </c>
      <c r="AU137" s="24" t="s">
        <v>83</v>
      </c>
    </row>
    <row r="138" spans="2:47" s="1" customFormat="1" ht="13.5">
      <c r="B138" s="46"/>
      <c r="D138" s="215" t="s">
        <v>442</v>
      </c>
      <c r="F138" s="241" t="s">
        <v>3337</v>
      </c>
      <c r="I138" s="176"/>
      <c r="L138" s="46"/>
      <c r="M138" s="217"/>
      <c r="N138" s="47"/>
      <c r="O138" s="47"/>
      <c r="P138" s="47"/>
      <c r="Q138" s="47"/>
      <c r="R138" s="47"/>
      <c r="S138" s="47"/>
      <c r="T138" s="85"/>
      <c r="AT138" s="24" t="s">
        <v>442</v>
      </c>
      <c r="AU138" s="24" t="s">
        <v>83</v>
      </c>
    </row>
    <row r="139" spans="2:65" s="1" customFormat="1" ht="16.5" customHeight="1">
      <c r="B139" s="202"/>
      <c r="C139" s="203" t="s">
        <v>391</v>
      </c>
      <c r="D139" s="203" t="s">
        <v>235</v>
      </c>
      <c r="E139" s="204" t="s">
        <v>3338</v>
      </c>
      <c r="F139" s="205" t="s">
        <v>3339</v>
      </c>
      <c r="G139" s="206" t="s">
        <v>249</v>
      </c>
      <c r="H139" s="207">
        <v>55</v>
      </c>
      <c r="I139" s="208"/>
      <c r="J139" s="209">
        <f>ROUND(I139*H139,2)</f>
        <v>0</v>
      </c>
      <c r="K139" s="205" t="s">
        <v>264</v>
      </c>
      <c r="L139" s="46"/>
      <c r="M139" s="210" t="s">
        <v>5</v>
      </c>
      <c r="N139" s="211" t="s">
        <v>44</v>
      </c>
      <c r="O139" s="47"/>
      <c r="P139" s="212">
        <f>O139*H139</f>
        <v>0</v>
      </c>
      <c r="Q139" s="212">
        <v>0.0004</v>
      </c>
      <c r="R139" s="212">
        <f>Q139*H139</f>
        <v>0.022000000000000002</v>
      </c>
      <c r="S139" s="212">
        <v>0</v>
      </c>
      <c r="T139" s="213">
        <f>S139*H139</f>
        <v>0</v>
      </c>
      <c r="AR139" s="24" t="s">
        <v>239</v>
      </c>
      <c r="AT139" s="24" t="s">
        <v>235</v>
      </c>
      <c r="AU139" s="24" t="s">
        <v>83</v>
      </c>
      <c r="AY139" s="24" t="s">
        <v>231</v>
      </c>
      <c r="BE139" s="214">
        <f>IF(N139="základní",J139,0)</f>
        <v>0</v>
      </c>
      <c r="BF139" s="214">
        <f>IF(N139="snížená",J139,0)</f>
        <v>0</v>
      </c>
      <c r="BG139" s="214">
        <f>IF(N139="zákl. přenesená",J139,0)</f>
        <v>0</v>
      </c>
      <c r="BH139" s="214">
        <f>IF(N139="sníž. přenesená",J139,0)</f>
        <v>0</v>
      </c>
      <c r="BI139" s="214">
        <f>IF(N139="nulová",J139,0)</f>
        <v>0</v>
      </c>
      <c r="BJ139" s="24" t="s">
        <v>81</v>
      </c>
      <c r="BK139" s="214">
        <f>ROUND(I139*H139,2)</f>
        <v>0</v>
      </c>
      <c r="BL139" s="24" t="s">
        <v>239</v>
      </c>
      <c r="BM139" s="24" t="s">
        <v>3340</v>
      </c>
    </row>
    <row r="140" spans="2:47" s="1" customFormat="1" ht="13.5">
      <c r="B140" s="46"/>
      <c r="D140" s="215" t="s">
        <v>241</v>
      </c>
      <c r="F140" s="216" t="s">
        <v>3341</v>
      </c>
      <c r="I140" s="176"/>
      <c r="L140" s="46"/>
      <c r="M140" s="217"/>
      <c r="N140" s="47"/>
      <c r="O140" s="47"/>
      <c r="P140" s="47"/>
      <c r="Q140" s="47"/>
      <c r="R140" s="47"/>
      <c r="S140" s="47"/>
      <c r="T140" s="85"/>
      <c r="AT140" s="24" t="s">
        <v>241</v>
      </c>
      <c r="AU140" s="24" t="s">
        <v>83</v>
      </c>
    </row>
    <row r="141" spans="2:47" s="1" customFormat="1" ht="13.5">
      <c r="B141" s="46"/>
      <c r="D141" s="215" t="s">
        <v>379</v>
      </c>
      <c r="F141" s="241" t="s">
        <v>3342</v>
      </c>
      <c r="I141" s="176"/>
      <c r="L141" s="46"/>
      <c r="M141" s="217"/>
      <c r="N141" s="47"/>
      <c r="O141" s="47"/>
      <c r="P141" s="47"/>
      <c r="Q141" s="47"/>
      <c r="R141" s="47"/>
      <c r="S141" s="47"/>
      <c r="T141" s="85"/>
      <c r="AT141" s="24" t="s">
        <v>379</v>
      </c>
      <c r="AU141" s="24" t="s">
        <v>83</v>
      </c>
    </row>
    <row r="142" spans="2:65" s="1" customFormat="1" ht="16.5" customHeight="1">
      <c r="B142" s="202"/>
      <c r="C142" s="242" t="s">
        <v>398</v>
      </c>
      <c r="D142" s="242" t="s">
        <v>399</v>
      </c>
      <c r="E142" s="243" t="s">
        <v>3343</v>
      </c>
      <c r="F142" s="244" t="s">
        <v>3344</v>
      </c>
      <c r="G142" s="245" t="s">
        <v>249</v>
      </c>
      <c r="H142" s="246">
        <v>55</v>
      </c>
      <c r="I142" s="247"/>
      <c r="J142" s="248">
        <f>ROUND(I142*H142,2)</f>
        <v>0</v>
      </c>
      <c r="K142" s="244" t="s">
        <v>264</v>
      </c>
      <c r="L142" s="249"/>
      <c r="M142" s="250" t="s">
        <v>5</v>
      </c>
      <c r="N142" s="251" t="s">
        <v>44</v>
      </c>
      <c r="O142" s="47"/>
      <c r="P142" s="212">
        <f>O142*H142</f>
        <v>0</v>
      </c>
      <c r="Q142" s="212">
        <v>0.066</v>
      </c>
      <c r="R142" s="212">
        <f>Q142*H142</f>
        <v>3.6300000000000003</v>
      </c>
      <c r="S142" s="212">
        <v>0</v>
      </c>
      <c r="T142" s="213">
        <f>S142*H142</f>
        <v>0</v>
      </c>
      <c r="AR142" s="24" t="s">
        <v>276</v>
      </c>
      <c r="AT142" s="24" t="s">
        <v>399</v>
      </c>
      <c r="AU142" s="24" t="s">
        <v>83</v>
      </c>
      <c r="AY142" s="24" t="s">
        <v>231</v>
      </c>
      <c r="BE142" s="214">
        <f>IF(N142="základní",J142,0)</f>
        <v>0</v>
      </c>
      <c r="BF142" s="214">
        <f>IF(N142="snížená",J142,0)</f>
        <v>0</v>
      </c>
      <c r="BG142" s="214">
        <f>IF(N142="zákl. přenesená",J142,0)</f>
        <v>0</v>
      </c>
      <c r="BH142" s="214">
        <f>IF(N142="sníž. přenesená",J142,0)</f>
        <v>0</v>
      </c>
      <c r="BI142" s="214">
        <f>IF(N142="nulová",J142,0)</f>
        <v>0</v>
      </c>
      <c r="BJ142" s="24" t="s">
        <v>81</v>
      </c>
      <c r="BK142" s="214">
        <f>ROUND(I142*H142,2)</f>
        <v>0</v>
      </c>
      <c r="BL142" s="24" t="s">
        <v>239</v>
      </c>
      <c r="BM142" s="24" t="s">
        <v>3345</v>
      </c>
    </row>
    <row r="143" spans="2:47" s="1" customFormat="1" ht="13.5">
      <c r="B143" s="46"/>
      <c r="D143" s="215" t="s">
        <v>241</v>
      </c>
      <c r="F143" s="216" t="s">
        <v>3344</v>
      </c>
      <c r="I143" s="176"/>
      <c r="L143" s="46"/>
      <c r="M143" s="217"/>
      <c r="N143" s="47"/>
      <c r="O143" s="47"/>
      <c r="P143" s="47"/>
      <c r="Q143" s="47"/>
      <c r="R143" s="47"/>
      <c r="S143" s="47"/>
      <c r="T143" s="85"/>
      <c r="AT143" s="24" t="s">
        <v>241</v>
      </c>
      <c r="AU143" s="24" t="s">
        <v>83</v>
      </c>
    </row>
    <row r="144" spans="2:65" s="1" customFormat="1" ht="16.5" customHeight="1">
      <c r="B144" s="202"/>
      <c r="C144" s="203" t="s">
        <v>254</v>
      </c>
      <c r="D144" s="203" t="s">
        <v>235</v>
      </c>
      <c r="E144" s="204" t="s">
        <v>3346</v>
      </c>
      <c r="F144" s="205" t="s">
        <v>3347</v>
      </c>
      <c r="G144" s="206" t="s">
        <v>249</v>
      </c>
      <c r="H144" s="207">
        <v>1</v>
      </c>
      <c r="I144" s="208"/>
      <c r="J144" s="209">
        <f>ROUND(I144*H144,2)</f>
        <v>0</v>
      </c>
      <c r="K144" s="205" t="s">
        <v>5</v>
      </c>
      <c r="L144" s="46"/>
      <c r="M144" s="210" t="s">
        <v>5</v>
      </c>
      <c r="N144" s="211" t="s">
        <v>44</v>
      </c>
      <c r="O144" s="47"/>
      <c r="P144" s="212">
        <f>O144*H144</f>
        <v>0</v>
      </c>
      <c r="Q144" s="212">
        <v>0</v>
      </c>
      <c r="R144" s="212">
        <f>Q144*H144</f>
        <v>0</v>
      </c>
      <c r="S144" s="212">
        <v>0</v>
      </c>
      <c r="T144" s="213">
        <f>S144*H144</f>
        <v>0</v>
      </c>
      <c r="AR144" s="24" t="s">
        <v>239</v>
      </c>
      <c r="AT144" s="24" t="s">
        <v>235</v>
      </c>
      <c r="AU144" s="24" t="s">
        <v>83</v>
      </c>
      <c r="AY144" s="24" t="s">
        <v>231</v>
      </c>
      <c r="BE144" s="214">
        <f>IF(N144="základní",J144,0)</f>
        <v>0</v>
      </c>
      <c r="BF144" s="214">
        <f>IF(N144="snížená",J144,0)</f>
        <v>0</v>
      </c>
      <c r="BG144" s="214">
        <f>IF(N144="zákl. přenesená",J144,0)</f>
        <v>0</v>
      </c>
      <c r="BH144" s="214">
        <f>IF(N144="sníž. přenesená",J144,0)</f>
        <v>0</v>
      </c>
      <c r="BI144" s="214">
        <f>IF(N144="nulová",J144,0)</f>
        <v>0</v>
      </c>
      <c r="BJ144" s="24" t="s">
        <v>81</v>
      </c>
      <c r="BK144" s="214">
        <f>ROUND(I144*H144,2)</f>
        <v>0</v>
      </c>
      <c r="BL144" s="24" t="s">
        <v>239</v>
      </c>
      <c r="BM144" s="24" t="s">
        <v>3348</v>
      </c>
    </row>
    <row r="145" spans="2:47" s="1" customFormat="1" ht="13.5">
      <c r="B145" s="46"/>
      <c r="D145" s="215" t="s">
        <v>241</v>
      </c>
      <c r="F145" s="216" t="s">
        <v>3349</v>
      </c>
      <c r="I145" s="176"/>
      <c r="L145" s="46"/>
      <c r="M145" s="217"/>
      <c r="N145" s="47"/>
      <c r="O145" s="47"/>
      <c r="P145" s="47"/>
      <c r="Q145" s="47"/>
      <c r="R145" s="47"/>
      <c r="S145" s="47"/>
      <c r="T145" s="85"/>
      <c r="AT145" s="24" t="s">
        <v>241</v>
      </c>
      <c r="AU145" s="24" t="s">
        <v>83</v>
      </c>
    </row>
    <row r="146" spans="2:65" s="1" customFormat="1" ht="16.5" customHeight="1">
      <c r="B146" s="202"/>
      <c r="C146" s="242" t="s">
        <v>307</v>
      </c>
      <c r="D146" s="242" t="s">
        <v>399</v>
      </c>
      <c r="E146" s="243" t="s">
        <v>3350</v>
      </c>
      <c r="F146" s="244" t="s">
        <v>3351</v>
      </c>
      <c r="G146" s="245" t="s">
        <v>249</v>
      </c>
      <c r="H146" s="246">
        <v>1</v>
      </c>
      <c r="I146" s="247"/>
      <c r="J146" s="248">
        <f>ROUND(I146*H146,2)</f>
        <v>0</v>
      </c>
      <c r="K146" s="244" t="s">
        <v>238</v>
      </c>
      <c r="L146" s="249"/>
      <c r="M146" s="250" t="s">
        <v>5</v>
      </c>
      <c r="N146" s="251" t="s">
        <v>44</v>
      </c>
      <c r="O146" s="47"/>
      <c r="P146" s="212">
        <f>O146*H146</f>
        <v>0</v>
      </c>
      <c r="Q146" s="212">
        <v>0.154</v>
      </c>
      <c r="R146" s="212">
        <f>Q146*H146</f>
        <v>0.154</v>
      </c>
      <c r="S146" s="212">
        <v>0</v>
      </c>
      <c r="T146" s="213">
        <f>S146*H146</f>
        <v>0</v>
      </c>
      <c r="AR146" s="24" t="s">
        <v>276</v>
      </c>
      <c r="AT146" s="24" t="s">
        <v>399</v>
      </c>
      <c r="AU146" s="24" t="s">
        <v>83</v>
      </c>
      <c r="AY146" s="24" t="s">
        <v>231</v>
      </c>
      <c r="BE146" s="214">
        <f>IF(N146="základní",J146,0)</f>
        <v>0</v>
      </c>
      <c r="BF146" s="214">
        <f>IF(N146="snížená",J146,0)</f>
        <v>0</v>
      </c>
      <c r="BG146" s="214">
        <f>IF(N146="zákl. přenesená",J146,0)</f>
        <v>0</v>
      </c>
      <c r="BH146" s="214">
        <f>IF(N146="sníž. přenesená",J146,0)</f>
        <v>0</v>
      </c>
      <c r="BI146" s="214">
        <f>IF(N146="nulová",J146,0)</f>
        <v>0</v>
      </c>
      <c r="BJ146" s="24" t="s">
        <v>81</v>
      </c>
      <c r="BK146" s="214">
        <f>ROUND(I146*H146,2)</f>
        <v>0</v>
      </c>
      <c r="BL146" s="24" t="s">
        <v>239</v>
      </c>
      <c r="BM146" s="24" t="s">
        <v>3352</v>
      </c>
    </row>
    <row r="147" spans="2:47" s="1" customFormat="1" ht="13.5">
      <c r="B147" s="46"/>
      <c r="D147" s="215" t="s">
        <v>241</v>
      </c>
      <c r="F147" s="216" t="s">
        <v>3351</v>
      </c>
      <c r="I147" s="176"/>
      <c r="L147" s="46"/>
      <c r="M147" s="217"/>
      <c r="N147" s="47"/>
      <c r="O147" s="47"/>
      <c r="P147" s="47"/>
      <c r="Q147" s="47"/>
      <c r="R147" s="47"/>
      <c r="S147" s="47"/>
      <c r="T147" s="85"/>
      <c r="AT147" s="24" t="s">
        <v>241</v>
      </c>
      <c r="AU147" s="24" t="s">
        <v>83</v>
      </c>
    </row>
    <row r="148" spans="2:65" s="1" customFormat="1" ht="25.5" customHeight="1">
      <c r="B148" s="202"/>
      <c r="C148" s="203" t="s">
        <v>311</v>
      </c>
      <c r="D148" s="203" t="s">
        <v>235</v>
      </c>
      <c r="E148" s="204" t="s">
        <v>3353</v>
      </c>
      <c r="F148" s="205" t="s">
        <v>3354</v>
      </c>
      <c r="G148" s="206" t="s">
        <v>367</v>
      </c>
      <c r="H148" s="207">
        <v>23.05</v>
      </c>
      <c r="I148" s="208"/>
      <c r="J148" s="209">
        <f>ROUND(I148*H148,2)</f>
        <v>0</v>
      </c>
      <c r="K148" s="205" t="s">
        <v>238</v>
      </c>
      <c r="L148" s="46"/>
      <c r="M148" s="210" t="s">
        <v>5</v>
      </c>
      <c r="N148" s="211" t="s">
        <v>44</v>
      </c>
      <c r="O148" s="47"/>
      <c r="P148" s="212">
        <f>O148*H148</f>
        <v>0</v>
      </c>
      <c r="Q148" s="212">
        <v>0</v>
      </c>
      <c r="R148" s="212">
        <f>Q148*H148</f>
        <v>0</v>
      </c>
      <c r="S148" s="212">
        <v>0</v>
      </c>
      <c r="T148" s="213">
        <f>S148*H148</f>
        <v>0</v>
      </c>
      <c r="AR148" s="24" t="s">
        <v>239</v>
      </c>
      <c r="AT148" s="24" t="s">
        <v>235</v>
      </c>
      <c r="AU148" s="24" t="s">
        <v>83</v>
      </c>
      <c r="AY148" s="24" t="s">
        <v>231</v>
      </c>
      <c r="BE148" s="214">
        <f>IF(N148="základní",J148,0)</f>
        <v>0</v>
      </c>
      <c r="BF148" s="214">
        <f>IF(N148="snížená",J148,0)</f>
        <v>0</v>
      </c>
      <c r="BG148" s="214">
        <f>IF(N148="zákl. přenesená",J148,0)</f>
        <v>0</v>
      </c>
      <c r="BH148" s="214">
        <f>IF(N148="sníž. přenesená",J148,0)</f>
        <v>0</v>
      </c>
      <c r="BI148" s="214">
        <f>IF(N148="nulová",J148,0)</f>
        <v>0</v>
      </c>
      <c r="BJ148" s="24" t="s">
        <v>81</v>
      </c>
      <c r="BK148" s="214">
        <f>ROUND(I148*H148,2)</f>
        <v>0</v>
      </c>
      <c r="BL148" s="24" t="s">
        <v>239</v>
      </c>
      <c r="BM148" s="24" t="s">
        <v>3355</v>
      </c>
    </row>
    <row r="149" spans="2:47" s="1" customFormat="1" ht="13.5">
      <c r="B149" s="46"/>
      <c r="D149" s="215" t="s">
        <v>241</v>
      </c>
      <c r="F149" s="216" t="s">
        <v>3354</v>
      </c>
      <c r="I149" s="176"/>
      <c r="L149" s="46"/>
      <c r="M149" s="217"/>
      <c r="N149" s="47"/>
      <c r="O149" s="47"/>
      <c r="P149" s="47"/>
      <c r="Q149" s="47"/>
      <c r="R149" s="47"/>
      <c r="S149" s="47"/>
      <c r="T149" s="85"/>
      <c r="AT149" s="24" t="s">
        <v>241</v>
      </c>
      <c r="AU149" s="24" t="s">
        <v>83</v>
      </c>
    </row>
    <row r="150" spans="2:51" s="11" customFormat="1" ht="13.5">
      <c r="B150" s="218"/>
      <c r="D150" s="215" t="s">
        <v>242</v>
      </c>
      <c r="E150" s="219" t="s">
        <v>5</v>
      </c>
      <c r="F150" s="220" t="s">
        <v>3356</v>
      </c>
      <c r="H150" s="221">
        <v>23.05</v>
      </c>
      <c r="I150" s="222"/>
      <c r="L150" s="218"/>
      <c r="M150" s="223"/>
      <c r="N150" s="224"/>
      <c r="O150" s="224"/>
      <c r="P150" s="224"/>
      <c r="Q150" s="224"/>
      <c r="R150" s="224"/>
      <c r="S150" s="224"/>
      <c r="T150" s="225"/>
      <c r="AT150" s="219" t="s">
        <v>242</v>
      </c>
      <c r="AU150" s="219" t="s">
        <v>83</v>
      </c>
      <c r="AV150" s="11" t="s">
        <v>83</v>
      </c>
      <c r="AW150" s="11" t="s">
        <v>36</v>
      </c>
      <c r="AX150" s="11" t="s">
        <v>81</v>
      </c>
      <c r="AY150" s="219" t="s">
        <v>231</v>
      </c>
    </row>
    <row r="151" spans="2:65" s="1" customFormat="1" ht="25.5" customHeight="1">
      <c r="B151" s="202"/>
      <c r="C151" s="242" t="s">
        <v>11</v>
      </c>
      <c r="D151" s="242" t="s">
        <v>399</v>
      </c>
      <c r="E151" s="243" t="s">
        <v>3357</v>
      </c>
      <c r="F151" s="244" t="s">
        <v>3358</v>
      </c>
      <c r="G151" s="245" t="s">
        <v>367</v>
      </c>
      <c r="H151" s="246">
        <v>23.05</v>
      </c>
      <c r="I151" s="247"/>
      <c r="J151" s="248">
        <f>ROUND(I151*H151,2)</f>
        <v>0</v>
      </c>
      <c r="K151" s="244" t="s">
        <v>5</v>
      </c>
      <c r="L151" s="249"/>
      <c r="M151" s="250" t="s">
        <v>5</v>
      </c>
      <c r="N151" s="251" t="s">
        <v>44</v>
      </c>
      <c r="O151" s="47"/>
      <c r="P151" s="212">
        <f>O151*H151</f>
        <v>0</v>
      </c>
      <c r="Q151" s="212">
        <v>0</v>
      </c>
      <c r="R151" s="212">
        <f>Q151*H151</f>
        <v>0</v>
      </c>
      <c r="S151" s="212">
        <v>0</v>
      </c>
      <c r="T151" s="213">
        <f>S151*H151</f>
        <v>0</v>
      </c>
      <c r="AR151" s="24" t="s">
        <v>276</v>
      </c>
      <c r="AT151" s="24" t="s">
        <v>399</v>
      </c>
      <c r="AU151" s="24" t="s">
        <v>83</v>
      </c>
      <c r="AY151" s="24" t="s">
        <v>231</v>
      </c>
      <c r="BE151" s="214">
        <f>IF(N151="základní",J151,0)</f>
        <v>0</v>
      </c>
      <c r="BF151" s="214">
        <f>IF(N151="snížená",J151,0)</f>
        <v>0</v>
      </c>
      <c r="BG151" s="214">
        <f>IF(N151="zákl. přenesená",J151,0)</f>
        <v>0</v>
      </c>
      <c r="BH151" s="214">
        <f>IF(N151="sníž. přenesená",J151,0)</f>
        <v>0</v>
      </c>
      <c r="BI151" s="214">
        <f>IF(N151="nulová",J151,0)</f>
        <v>0</v>
      </c>
      <c r="BJ151" s="24" t="s">
        <v>81</v>
      </c>
      <c r="BK151" s="214">
        <f>ROUND(I151*H151,2)</f>
        <v>0</v>
      </c>
      <c r="BL151" s="24" t="s">
        <v>239</v>
      </c>
      <c r="BM151" s="24" t="s">
        <v>3359</v>
      </c>
    </row>
    <row r="152" spans="2:47" s="1" customFormat="1" ht="13.5">
      <c r="B152" s="46"/>
      <c r="D152" s="215" t="s">
        <v>241</v>
      </c>
      <c r="F152" s="216" t="s">
        <v>3358</v>
      </c>
      <c r="I152" s="176"/>
      <c r="L152" s="46"/>
      <c r="M152" s="217"/>
      <c r="N152" s="47"/>
      <c r="O152" s="47"/>
      <c r="P152" s="47"/>
      <c r="Q152" s="47"/>
      <c r="R152" s="47"/>
      <c r="S152" s="47"/>
      <c r="T152" s="85"/>
      <c r="AT152" s="24" t="s">
        <v>241</v>
      </c>
      <c r="AU152" s="24" t="s">
        <v>83</v>
      </c>
    </row>
    <row r="153" spans="2:65" s="1" customFormat="1" ht="16.5" customHeight="1">
      <c r="B153" s="202"/>
      <c r="C153" s="203" t="s">
        <v>298</v>
      </c>
      <c r="D153" s="203" t="s">
        <v>235</v>
      </c>
      <c r="E153" s="204" t="s">
        <v>3360</v>
      </c>
      <c r="F153" s="205" t="s">
        <v>3361</v>
      </c>
      <c r="G153" s="206" t="s">
        <v>147</v>
      </c>
      <c r="H153" s="207">
        <v>18.44</v>
      </c>
      <c r="I153" s="208"/>
      <c r="J153" s="209">
        <f>ROUND(I153*H153,2)</f>
        <v>0</v>
      </c>
      <c r="K153" s="205" t="s">
        <v>5</v>
      </c>
      <c r="L153" s="46"/>
      <c r="M153" s="210" t="s">
        <v>5</v>
      </c>
      <c r="N153" s="211" t="s">
        <v>44</v>
      </c>
      <c r="O153" s="47"/>
      <c r="P153" s="212">
        <f>O153*H153</f>
        <v>0</v>
      </c>
      <c r="Q153" s="212">
        <v>0.34</v>
      </c>
      <c r="R153" s="212">
        <f>Q153*H153</f>
        <v>6.2696000000000005</v>
      </c>
      <c r="S153" s="212">
        <v>0</v>
      </c>
      <c r="T153" s="213">
        <f>S153*H153</f>
        <v>0</v>
      </c>
      <c r="AR153" s="24" t="s">
        <v>239</v>
      </c>
      <c r="AT153" s="24" t="s">
        <v>235</v>
      </c>
      <c r="AU153" s="24" t="s">
        <v>83</v>
      </c>
      <c r="AY153" s="24" t="s">
        <v>231</v>
      </c>
      <c r="BE153" s="214">
        <f>IF(N153="základní",J153,0)</f>
        <v>0</v>
      </c>
      <c r="BF153" s="214">
        <f>IF(N153="snížená",J153,0)</f>
        <v>0</v>
      </c>
      <c r="BG153" s="214">
        <f>IF(N153="zákl. přenesená",J153,0)</f>
        <v>0</v>
      </c>
      <c r="BH153" s="214">
        <f>IF(N153="sníž. přenesená",J153,0)</f>
        <v>0</v>
      </c>
      <c r="BI153" s="214">
        <f>IF(N153="nulová",J153,0)</f>
        <v>0</v>
      </c>
      <c r="BJ153" s="24" t="s">
        <v>81</v>
      </c>
      <c r="BK153" s="214">
        <f>ROUND(I153*H153,2)</f>
        <v>0</v>
      </c>
      <c r="BL153" s="24" t="s">
        <v>239</v>
      </c>
      <c r="BM153" s="24" t="s">
        <v>3362</v>
      </c>
    </row>
    <row r="154" spans="2:47" s="1" customFormat="1" ht="13.5">
      <c r="B154" s="46"/>
      <c r="D154" s="215" t="s">
        <v>241</v>
      </c>
      <c r="F154" s="216" t="s">
        <v>3363</v>
      </c>
      <c r="I154" s="176"/>
      <c r="L154" s="46"/>
      <c r="M154" s="217"/>
      <c r="N154" s="47"/>
      <c r="O154" s="47"/>
      <c r="P154" s="47"/>
      <c r="Q154" s="47"/>
      <c r="R154" s="47"/>
      <c r="S154" s="47"/>
      <c r="T154" s="85"/>
      <c r="AT154" s="24" t="s">
        <v>241</v>
      </c>
      <c r="AU154" s="24" t="s">
        <v>83</v>
      </c>
    </row>
    <row r="155" spans="2:51" s="11" customFormat="1" ht="13.5">
      <c r="B155" s="218"/>
      <c r="D155" s="215" t="s">
        <v>242</v>
      </c>
      <c r="E155" s="219" t="s">
        <v>5</v>
      </c>
      <c r="F155" s="220" t="s">
        <v>3364</v>
      </c>
      <c r="H155" s="221">
        <v>18.44</v>
      </c>
      <c r="I155" s="222"/>
      <c r="L155" s="218"/>
      <c r="M155" s="223"/>
      <c r="N155" s="224"/>
      <c r="O155" s="224"/>
      <c r="P155" s="224"/>
      <c r="Q155" s="224"/>
      <c r="R155" s="224"/>
      <c r="S155" s="224"/>
      <c r="T155" s="225"/>
      <c r="AT155" s="219" t="s">
        <v>242</v>
      </c>
      <c r="AU155" s="219" t="s">
        <v>83</v>
      </c>
      <c r="AV155" s="11" t="s">
        <v>83</v>
      </c>
      <c r="AW155" s="11" t="s">
        <v>36</v>
      </c>
      <c r="AX155" s="11" t="s">
        <v>81</v>
      </c>
      <c r="AY155" s="219" t="s">
        <v>231</v>
      </c>
    </row>
    <row r="156" spans="2:65" s="1" customFormat="1" ht="25.5" customHeight="1">
      <c r="B156" s="202"/>
      <c r="C156" s="203" t="s">
        <v>321</v>
      </c>
      <c r="D156" s="203" t="s">
        <v>235</v>
      </c>
      <c r="E156" s="204" t="s">
        <v>3365</v>
      </c>
      <c r="F156" s="205" t="s">
        <v>3366</v>
      </c>
      <c r="G156" s="206" t="s">
        <v>367</v>
      </c>
      <c r="H156" s="207">
        <v>104.195</v>
      </c>
      <c r="I156" s="208"/>
      <c r="J156" s="209">
        <f>ROUND(I156*H156,2)</f>
        <v>0</v>
      </c>
      <c r="K156" s="205" t="s">
        <v>238</v>
      </c>
      <c r="L156" s="46"/>
      <c r="M156" s="210" t="s">
        <v>5</v>
      </c>
      <c r="N156" s="211" t="s">
        <v>44</v>
      </c>
      <c r="O156" s="47"/>
      <c r="P156" s="212">
        <f>O156*H156</f>
        <v>0</v>
      </c>
      <c r="Q156" s="212">
        <v>0</v>
      </c>
      <c r="R156" s="212">
        <f>Q156*H156</f>
        <v>0</v>
      </c>
      <c r="S156" s="212">
        <v>0</v>
      </c>
      <c r="T156" s="213">
        <f>S156*H156</f>
        <v>0</v>
      </c>
      <c r="AR156" s="24" t="s">
        <v>239</v>
      </c>
      <c r="AT156" s="24" t="s">
        <v>235</v>
      </c>
      <c r="AU156" s="24" t="s">
        <v>83</v>
      </c>
      <c r="AY156" s="24" t="s">
        <v>231</v>
      </c>
      <c r="BE156" s="214">
        <f>IF(N156="základní",J156,0)</f>
        <v>0</v>
      </c>
      <c r="BF156" s="214">
        <f>IF(N156="snížená",J156,0)</f>
        <v>0</v>
      </c>
      <c r="BG156" s="214">
        <f>IF(N156="zákl. přenesená",J156,0)</f>
        <v>0</v>
      </c>
      <c r="BH156" s="214">
        <f>IF(N156="sníž. přenesená",J156,0)</f>
        <v>0</v>
      </c>
      <c r="BI156" s="214">
        <f>IF(N156="nulová",J156,0)</f>
        <v>0</v>
      </c>
      <c r="BJ156" s="24" t="s">
        <v>81</v>
      </c>
      <c r="BK156" s="214">
        <f>ROUND(I156*H156,2)</f>
        <v>0</v>
      </c>
      <c r="BL156" s="24" t="s">
        <v>239</v>
      </c>
      <c r="BM156" s="24" t="s">
        <v>3367</v>
      </c>
    </row>
    <row r="157" spans="2:47" s="1" customFormat="1" ht="13.5">
      <c r="B157" s="46"/>
      <c r="D157" s="215" t="s">
        <v>241</v>
      </c>
      <c r="F157" s="216" t="s">
        <v>3366</v>
      </c>
      <c r="I157" s="176"/>
      <c r="L157" s="46"/>
      <c r="M157" s="217"/>
      <c r="N157" s="47"/>
      <c r="O157" s="47"/>
      <c r="P157" s="47"/>
      <c r="Q157" s="47"/>
      <c r="R157" s="47"/>
      <c r="S157" s="47"/>
      <c r="T157" s="85"/>
      <c r="AT157" s="24" t="s">
        <v>241</v>
      </c>
      <c r="AU157" s="24" t="s">
        <v>83</v>
      </c>
    </row>
    <row r="158" spans="2:51" s="11" customFormat="1" ht="13.5">
      <c r="B158" s="218"/>
      <c r="D158" s="215" t="s">
        <v>242</v>
      </c>
      <c r="E158" s="219" t="s">
        <v>5</v>
      </c>
      <c r="F158" s="220" t="s">
        <v>3368</v>
      </c>
      <c r="H158" s="221">
        <v>104.195</v>
      </c>
      <c r="I158" s="222"/>
      <c r="L158" s="218"/>
      <c r="M158" s="223"/>
      <c r="N158" s="224"/>
      <c r="O158" s="224"/>
      <c r="P158" s="224"/>
      <c r="Q158" s="224"/>
      <c r="R158" s="224"/>
      <c r="S158" s="224"/>
      <c r="T158" s="225"/>
      <c r="AT158" s="219" t="s">
        <v>242</v>
      </c>
      <c r="AU158" s="219" t="s">
        <v>83</v>
      </c>
      <c r="AV158" s="11" t="s">
        <v>83</v>
      </c>
      <c r="AW158" s="11" t="s">
        <v>36</v>
      </c>
      <c r="AX158" s="11" t="s">
        <v>81</v>
      </c>
      <c r="AY158" s="219" t="s">
        <v>231</v>
      </c>
    </row>
    <row r="159" spans="2:65" s="1" customFormat="1" ht="16.5" customHeight="1">
      <c r="B159" s="202"/>
      <c r="C159" s="242" t="s">
        <v>325</v>
      </c>
      <c r="D159" s="242" t="s">
        <v>399</v>
      </c>
      <c r="E159" s="243" t="s">
        <v>3369</v>
      </c>
      <c r="F159" s="244" t="s">
        <v>3370</v>
      </c>
      <c r="G159" s="245" t="s">
        <v>367</v>
      </c>
      <c r="H159" s="246">
        <v>104.195</v>
      </c>
      <c r="I159" s="247"/>
      <c r="J159" s="248">
        <f>ROUND(I159*H159,2)</f>
        <v>0</v>
      </c>
      <c r="K159" s="244" t="s">
        <v>238</v>
      </c>
      <c r="L159" s="249"/>
      <c r="M159" s="250" t="s">
        <v>5</v>
      </c>
      <c r="N159" s="251" t="s">
        <v>44</v>
      </c>
      <c r="O159" s="47"/>
      <c r="P159" s="212">
        <f>O159*H159</f>
        <v>0</v>
      </c>
      <c r="Q159" s="212">
        <v>0.0015</v>
      </c>
      <c r="R159" s="212">
        <f>Q159*H159</f>
        <v>0.1562925</v>
      </c>
      <c r="S159" s="212">
        <v>0</v>
      </c>
      <c r="T159" s="213">
        <f>S159*H159</f>
        <v>0</v>
      </c>
      <c r="AR159" s="24" t="s">
        <v>276</v>
      </c>
      <c r="AT159" s="24" t="s">
        <v>399</v>
      </c>
      <c r="AU159" s="24" t="s">
        <v>83</v>
      </c>
      <c r="AY159" s="24" t="s">
        <v>231</v>
      </c>
      <c r="BE159" s="214">
        <f>IF(N159="základní",J159,0)</f>
        <v>0</v>
      </c>
      <c r="BF159" s="214">
        <f>IF(N159="snížená",J159,0)</f>
        <v>0</v>
      </c>
      <c r="BG159" s="214">
        <f>IF(N159="zákl. přenesená",J159,0)</f>
        <v>0</v>
      </c>
      <c r="BH159" s="214">
        <f>IF(N159="sníž. přenesená",J159,0)</f>
        <v>0</v>
      </c>
      <c r="BI159" s="214">
        <f>IF(N159="nulová",J159,0)</f>
        <v>0</v>
      </c>
      <c r="BJ159" s="24" t="s">
        <v>81</v>
      </c>
      <c r="BK159" s="214">
        <f>ROUND(I159*H159,2)</f>
        <v>0</v>
      </c>
      <c r="BL159" s="24" t="s">
        <v>239</v>
      </c>
      <c r="BM159" s="24" t="s">
        <v>3371</v>
      </c>
    </row>
    <row r="160" spans="2:47" s="1" customFormat="1" ht="13.5">
      <c r="B160" s="46"/>
      <c r="D160" s="215" t="s">
        <v>241</v>
      </c>
      <c r="F160" s="216" t="s">
        <v>3370</v>
      </c>
      <c r="I160" s="176"/>
      <c r="L160" s="46"/>
      <c r="M160" s="217"/>
      <c r="N160" s="47"/>
      <c r="O160" s="47"/>
      <c r="P160" s="47"/>
      <c r="Q160" s="47"/>
      <c r="R160" s="47"/>
      <c r="S160" s="47"/>
      <c r="T160" s="85"/>
      <c r="AT160" s="24" t="s">
        <v>241</v>
      </c>
      <c r="AU160" s="24" t="s">
        <v>83</v>
      </c>
    </row>
    <row r="161" spans="2:65" s="1" customFormat="1" ht="25.5" customHeight="1">
      <c r="B161" s="202"/>
      <c r="C161" s="203" t="s">
        <v>329</v>
      </c>
      <c r="D161" s="203" t="s">
        <v>235</v>
      </c>
      <c r="E161" s="204" t="s">
        <v>3372</v>
      </c>
      <c r="F161" s="205" t="s">
        <v>3373</v>
      </c>
      <c r="G161" s="206" t="s">
        <v>367</v>
      </c>
      <c r="H161" s="207">
        <v>210</v>
      </c>
      <c r="I161" s="208"/>
      <c r="J161" s="209">
        <f>ROUND(I161*H161,2)</f>
        <v>0</v>
      </c>
      <c r="K161" s="205" t="s">
        <v>238</v>
      </c>
      <c r="L161" s="46"/>
      <c r="M161" s="210" t="s">
        <v>5</v>
      </c>
      <c r="N161" s="211" t="s">
        <v>44</v>
      </c>
      <c r="O161" s="47"/>
      <c r="P161" s="212">
        <f>O161*H161</f>
        <v>0</v>
      </c>
      <c r="Q161" s="212">
        <v>0</v>
      </c>
      <c r="R161" s="212">
        <f>Q161*H161</f>
        <v>0</v>
      </c>
      <c r="S161" s="212">
        <v>0</v>
      </c>
      <c r="T161" s="213">
        <f>S161*H161</f>
        <v>0</v>
      </c>
      <c r="AR161" s="24" t="s">
        <v>239</v>
      </c>
      <c r="AT161" s="24" t="s">
        <v>235</v>
      </c>
      <c r="AU161" s="24" t="s">
        <v>83</v>
      </c>
      <c r="AY161" s="24" t="s">
        <v>231</v>
      </c>
      <c r="BE161" s="214">
        <f>IF(N161="základní",J161,0)</f>
        <v>0</v>
      </c>
      <c r="BF161" s="214">
        <f>IF(N161="snížená",J161,0)</f>
        <v>0</v>
      </c>
      <c r="BG161" s="214">
        <f>IF(N161="zákl. přenesená",J161,0)</f>
        <v>0</v>
      </c>
      <c r="BH161" s="214">
        <f>IF(N161="sníž. přenesená",J161,0)</f>
        <v>0</v>
      </c>
      <c r="BI161" s="214">
        <f>IF(N161="nulová",J161,0)</f>
        <v>0</v>
      </c>
      <c r="BJ161" s="24" t="s">
        <v>81</v>
      </c>
      <c r="BK161" s="214">
        <f>ROUND(I161*H161,2)</f>
        <v>0</v>
      </c>
      <c r="BL161" s="24" t="s">
        <v>239</v>
      </c>
      <c r="BM161" s="24" t="s">
        <v>3374</v>
      </c>
    </row>
    <row r="162" spans="2:47" s="1" customFormat="1" ht="13.5">
      <c r="B162" s="46"/>
      <c r="D162" s="215" t="s">
        <v>241</v>
      </c>
      <c r="F162" s="216" t="s">
        <v>3373</v>
      </c>
      <c r="I162" s="176"/>
      <c r="L162" s="46"/>
      <c r="M162" s="217"/>
      <c r="N162" s="47"/>
      <c r="O162" s="47"/>
      <c r="P162" s="47"/>
      <c r="Q162" s="47"/>
      <c r="R162" s="47"/>
      <c r="S162" s="47"/>
      <c r="T162" s="85"/>
      <c r="AT162" s="24" t="s">
        <v>241</v>
      </c>
      <c r="AU162" s="24" t="s">
        <v>83</v>
      </c>
    </row>
    <row r="163" spans="2:65" s="1" customFormat="1" ht="16.5" customHeight="1">
      <c r="B163" s="202"/>
      <c r="C163" s="242" t="s">
        <v>340</v>
      </c>
      <c r="D163" s="242" t="s">
        <v>399</v>
      </c>
      <c r="E163" s="243" t="s">
        <v>3375</v>
      </c>
      <c r="F163" s="244" t="s">
        <v>3376</v>
      </c>
      <c r="G163" s="245" t="s">
        <v>367</v>
      </c>
      <c r="H163" s="246">
        <v>234</v>
      </c>
      <c r="I163" s="247"/>
      <c r="J163" s="248">
        <f>ROUND(I163*H163,2)</f>
        <v>0</v>
      </c>
      <c r="K163" s="244" t="s">
        <v>238</v>
      </c>
      <c r="L163" s="249"/>
      <c r="M163" s="250" t="s">
        <v>5</v>
      </c>
      <c r="N163" s="251" t="s">
        <v>44</v>
      </c>
      <c r="O163" s="47"/>
      <c r="P163" s="212">
        <f>O163*H163</f>
        <v>0</v>
      </c>
      <c r="Q163" s="212">
        <v>5E-05</v>
      </c>
      <c r="R163" s="212">
        <f>Q163*H163</f>
        <v>0.0117</v>
      </c>
      <c r="S163" s="212">
        <v>0</v>
      </c>
      <c r="T163" s="213">
        <f>S163*H163</f>
        <v>0</v>
      </c>
      <c r="AR163" s="24" t="s">
        <v>954</v>
      </c>
      <c r="AT163" s="24" t="s">
        <v>399</v>
      </c>
      <c r="AU163" s="24" t="s">
        <v>83</v>
      </c>
      <c r="AY163" s="24" t="s">
        <v>231</v>
      </c>
      <c r="BE163" s="214">
        <f>IF(N163="základní",J163,0)</f>
        <v>0</v>
      </c>
      <c r="BF163" s="214">
        <f>IF(N163="snížená",J163,0)</f>
        <v>0</v>
      </c>
      <c r="BG163" s="214">
        <f>IF(N163="zákl. přenesená",J163,0)</f>
        <v>0</v>
      </c>
      <c r="BH163" s="214">
        <f>IF(N163="sníž. přenesená",J163,0)</f>
        <v>0</v>
      </c>
      <c r="BI163" s="214">
        <f>IF(N163="nulová",J163,0)</f>
        <v>0</v>
      </c>
      <c r="BJ163" s="24" t="s">
        <v>81</v>
      </c>
      <c r="BK163" s="214">
        <f>ROUND(I163*H163,2)</f>
        <v>0</v>
      </c>
      <c r="BL163" s="24" t="s">
        <v>954</v>
      </c>
      <c r="BM163" s="24" t="s">
        <v>3377</v>
      </c>
    </row>
    <row r="164" spans="2:47" s="1" customFormat="1" ht="13.5">
      <c r="B164" s="46"/>
      <c r="D164" s="215" t="s">
        <v>241</v>
      </c>
      <c r="F164" s="216" t="s">
        <v>3376</v>
      </c>
      <c r="I164" s="176"/>
      <c r="L164" s="46"/>
      <c r="M164" s="217"/>
      <c r="N164" s="47"/>
      <c r="O164" s="47"/>
      <c r="P164" s="47"/>
      <c r="Q164" s="47"/>
      <c r="R164" s="47"/>
      <c r="S164" s="47"/>
      <c r="T164" s="85"/>
      <c r="AT164" s="24" t="s">
        <v>241</v>
      </c>
      <c r="AU164" s="24" t="s">
        <v>83</v>
      </c>
    </row>
    <row r="165" spans="2:65" s="1" customFormat="1" ht="16.5" customHeight="1">
      <c r="B165" s="202"/>
      <c r="C165" s="203" t="s">
        <v>10</v>
      </c>
      <c r="D165" s="203" t="s">
        <v>235</v>
      </c>
      <c r="E165" s="204" t="s">
        <v>3378</v>
      </c>
      <c r="F165" s="205" t="s">
        <v>3379</v>
      </c>
      <c r="G165" s="206" t="s">
        <v>249</v>
      </c>
      <c r="H165" s="207">
        <v>1</v>
      </c>
      <c r="I165" s="208"/>
      <c r="J165" s="209">
        <f>ROUND(I165*H165,2)</f>
        <v>0</v>
      </c>
      <c r="K165" s="205" t="s">
        <v>238</v>
      </c>
      <c r="L165" s="46"/>
      <c r="M165" s="210" t="s">
        <v>5</v>
      </c>
      <c r="N165" s="211" t="s">
        <v>44</v>
      </c>
      <c r="O165" s="47"/>
      <c r="P165" s="212">
        <f>O165*H165</f>
        <v>0</v>
      </c>
      <c r="Q165" s="212">
        <v>0.00031</v>
      </c>
      <c r="R165" s="212">
        <f>Q165*H165</f>
        <v>0.00031</v>
      </c>
      <c r="S165" s="212">
        <v>0</v>
      </c>
      <c r="T165" s="213">
        <f>S165*H165</f>
        <v>0</v>
      </c>
      <c r="AR165" s="24" t="s">
        <v>298</v>
      </c>
      <c r="AT165" s="24" t="s">
        <v>235</v>
      </c>
      <c r="AU165" s="24" t="s">
        <v>83</v>
      </c>
      <c r="AY165" s="24" t="s">
        <v>231</v>
      </c>
      <c r="BE165" s="214">
        <f>IF(N165="základní",J165,0)</f>
        <v>0</v>
      </c>
      <c r="BF165" s="214">
        <f>IF(N165="snížená",J165,0)</f>
        <v>0</v>
      </c>
      <c r="BG165" s="214">
        <f>IF(N165="zákl. přenesená",J165,0)</f>
        <v>0</v>
      </c>
      <c r="BH165" s="214">
        <f>IF(N165="sníž. přenesená",J165,0)</f>
        <v>0</v>
      </c>
      <c r="BI165" s="214">
        <f>IF(N165="nulová",J165,0)</f>
        <v>0</v>
      </c>
      <c r="BJ165" s="24" t="s">
        <v>81</v>
      </c>
      <c r="BK165" s="214">
        <f>ROUND(I165*H165,2)</f>
        <v>0</v>
      </c>
      <c r="BL165" s="24" t="s">
        <v>298</v>
      </c>
      <c r="BM165" s="24" t="s">
        <v>3380</v>
      </c>
    </row>
    <row r="166" spans="2:47" s="1" customFormat="1" ht="13.5">
      <c r="B166" s="46"/>
      <c r="D166" s="215" t="s">
        <v>241</v>
      </c>
      <c r="F166" s="216" t="s">
        <v>3379</v>
      </c>
      <c r="I166" s="176"/>
      <c r="L166" s="46"/>
      <c r="M166" s="217"/>
      <c r="N166" s="47"/>
      <c r="O166" s="47"/>
      <c r="P166" s="47"/>
      <c r="Q166" s="47"/>
      <c r="R166" s="47"/>
      <c r="S166" s="47"/>
      <c r="T166" s="85"/>
      <c r="AT166" s="24" t="s">
        <v>241</v>
      </c>
      <c r="AU166" s="24" t="s">
        <v>83</v>
      </c>
    </row>
    <row r="167" spans="2:63" s="10" customFormat="1" ht="29.85" customHeight="1">
      <c r="B167" s="189"/>
      <c r="D167" s="190" t="s">
        <v>72</v>
      </c>
      <c r="E167" s="200" t="s">
        <v>1000</v>
      </c>
      <c r="F167" s="200" t="s">
        <v>1001</v>
      </c>
      <c r="I167" s="192"/>
      <c r="J167" s="201">
        <f>BK167</f>
        <v>0</v>
      </c>
      <c r="L167" s="189"/>
      <c r="M167" s="194"/>
      <c r="N167" s="195"/>
      <c r="O167" s="195"/>
      <c r="P167" s="196">
        <f>SUM(P168:P169)</f>
        <v>0</v>
      </c>
      <c r="Q167" s="195"/>
      <c r="R167" s="196">
        <f>SUM(R168:R169)</f>
        <v>0</v>
      </c>
      <c r="S167" s="195"/>
      <c r="T167" s="197">
        <f>SUM(T168:T169)</f>
        <v>0</v>
      </c>
      <c r="AR167" s="190" t="s">
        <v>81</v>
      </c>
      <c r="AT167" s="198" t="s">
        <v>72</v>
      </c>
      <c r="AU167" s="198" t="s">
        <v>81</v>
      </c>
      <c r="AY167" s="190" t="s">
        <v>231</v>
      </c>
      <c r="BK167" s="199">
        <f>SUM(BK168:BK169)</f>
        <v>0</v>
      </c>
    </row>
    <row r="168" spans="2:65" s="1" customFormat="1" ht="38.25" customHeight="1">
      <c r="B168" s="202"/>
      <c r="C168" s="203" t="s">
        <v>349</v>
      </c>
      <c r="D168" s="203" t="s">
        <v>235</v>
      </c>
      <c r="E168" s="204" t="s">
        <v>3381</v>
      </c>
      <c r="F168" s="205" t="s">
        <v>3382</v>
      </c>
      <c r="G168" s="206" t="s">
        <v>352</v>
      </c>
      <c r="H168" s="207">
        <v>23.836</v>
      </c>
      <c r="I168" s="208"/>
      <c r="J168" s="209">
        <f>ROUND(I168*H168,2)</f>
        <v>0</v>
      </c>
      <c r="K168" s="205" t="s">
        <v>238</v>
      </c>
      <c r="L168" s="46"/>
      <c r="M168" s="210" t="s">
        <v>5</v>
      </c>
      <c r="N168" s="211" t="s">
        <v>44</v>
      </c>
      <c r="O168" s="47"/>
      <c r="P168" s="212">
        <f>O168*H168</f>
        <v>0</v>
      </c>
      <c r="Q168" s="212">
        <v>0</v>
      </c>
      <c r="R168" s="212">
        <f>Q168*H168</f>
        <v>0</v>
      </c>
      <c r="S168" s="212">
        <v>0</v>
      </c>
      <c r="T168" s="213">
        <f>S168*H168</f>
        <v>0</v>
      </c>
      <c r="AR168" s="24" t="s">
        <v>239</v>
      </c>
      <c r="AT168" s="24" t="s">
        <v>235</v>
      </c>
      <c r="AU168" s="24" t="s">
        <v>83</v>
      </c>
      <c r="AY168" s="24" t="s">
        <v>231</v>
      </c>
      <c r="BE168" s="214">
        <f>IF(N168="základní",J168,0)</f>
        <v>0</v>
      </c>
      <c r="BF168" s="214">
        <f>IF(N168="snížená",J168,0)</f>
        <v>0</v>
      </c>
      <c r="BG168" s="214">
        <f>IF(N168="zákl. přenesená",J168,0)</f>
        <v>0</v>
      </c>
      <c r="BH168" s="214">
        <f>IF(N168="sníž. přenesená",J168,0)</f>
        <v>0</v>
      </c>
      <c r="BI168" s="214">
        <f>IF(N168="nulová",J168,0)</f>
        <v>0</v>
      </c>
      <c r="BJ168" s="24" t="s">
        <v>81</v>
      </c>
      <c r="BK168" s="214">
        <f>ROUND(I168*H168,2)</f>
        <v>0</v>
      </c>
      <c r="BL168" s="24" t="s">
        <v>239</v>
      </c>
      <c r="BM168" s="24" t="s">
        <v>3383</v>
      </c>
    </row>
    <row r="169" spans="2:47" s="1" customFormat="1" ht="13.5">
      <c r="B169" s="46"/>
      <c r="D169" s="215" t="s">
        <v>241</v>
      </c>
      <c r="F169" s="216" t="s">
        <v>3382</v>
      </c>
      <c r="I169" s="176"/>
      <c r="L169" s="46"/>
      <c r="M169" s="252"/>
      <c r="N169" s="253"/>
      <c r="O169" s="253"/>
      <c r="P169" s="253"/>
      <c r="Q169" s="253"/>
      <c r="R169" s="253"/>
      <c r="S169" s="253"/>
      <c r="T169" s="254"/>
      <c r="AT169" s="24" t="s">
        <v>241</v>
      </c>
      <c r="AU169" s="24" t="s">
        <v>83</v>
      </c>
    </row>
    <row r="170" spans="2:12" s="1" customFormat="1" ht="6.95" customHeight="1">
      <c r="B170" s="67"/>
      <c r="C170" s="68"/>
      <c r="D170" s="68"/>
      <c r="E170" s="68"/>
      <c r="F170" s="68"/>
      <c r="G170" s="68"/>
      <c r="H170" s="68"/>
      <c r="I170" s="153"/>
      <c r="J170" s="68"/>
      <c r="K170" s="68"/>
      <c r="L170" s="46"/>
    </row>
  </sheetData>
  <autoFilter ref="C80:K169"/>
  <mergeCells count="10">
    <mergeCell ref="E7:H7"/>
    <mergeCell ref="E9:H9"/>
    <mergeCell ref="E24:H24"/>
    <mergeCell ref="E45:H45"/>
    <mergeCell ref="E47:H47"/>
    <mergeCell ref="J51:J52"/>
    <mergeCell ref="E71:H71"/>
    <mergeCell ref="E73:H73"/>
    <mergeCell ref="G1:H1"/>
    <mergeCell ref="L2:V2"/>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BR137"/>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9" max="19" width="8.16015625" style="0" customWidth="1"/>
    <col min="20" max="20" width="29.66015625" style="0" customWidth="1"/>
    <col min="21" max="21" width="16.33203125" style="0"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3"/>
      <c r="C1" s="123"/>
      <c r="D1" s="124" t="s">
        <v>1</v>
      </c>
      <c r="E1" s="123"/>
      <c r="F1" s="125" t="s">
        <v>140</v>
      </c>
      <c r="G1" s="125" t="s">
        <v>141</v>
      </c>
      <c r="H1" s="125"/>
      <c r="I1" s="126"/>
      <c r="J1" s="125" t="s">
        <v>142</v>
      </c>
      <c r="K1" s="124" t="s">
        <v>143</v>
      </c>
      <c r="L1" s="125" t="s">
        <v>144</v>
      </c>
      <c r="M1" s="125"/>
      <c r="N1" s="125"/>
      <c r="O1" s="125"/>
      <c r="P1" s="125"/>
      <c r="Q1" s="125"/>
      <c r="R1" s="125"/>
      <c r="S1" s="125"/>
      <c r="T1" s="125"/>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4" t="s">
        <v>116</v>
      </c>
    </row>
    <row r="3" spans="2:46" ht="6.95" customHeight="1">
      <c r="B3" s="25"/>
      <c r="C3" s="26"/>
      <c r="D3" s="26"/>
      <c r="E3" s="26"/>
      <c r="F3" s="26"/>
      <c r="G3" s="26"/>
      <c r="H3" s="26"/>
      <c r="I3" s="128"/>
      <c r="J3" s="26"/>
      <c r="K3" s="27"/>
      <c r="AT3" s="24" t="s">
        <v>83</v>
      </c>
    </row>
    <row r="4" spans="2:46" ht="36.95" customHeight="1">
      <c r="B4" s="28"/>
      <c r="C4" s="29"/>
      <c r="D4" s="30" t="s">
        <v>153</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TRANSFORMACE DOMOV HÁJ II VÝSTAVBA LEDEČ NAD SÁZAVOU DOZP</v>
      </c>
      <c r="F7" s="40"/>
      <c r="G7" s="40"/>
      <c r="H7" s="40"/>
      <c r="I7" s="129"/>
      <c r="J7" s="29"/>
      <c r="K7" s="31"/>
    </row>
    <row r="8" spans="2:11" s="1" customFormat="1" ht="13.5">
      <c r="B8" s="46"/>
      <c r="C8" s="47"/>
      <c r="D8" s="40" t="s">
        <v>166</v>
      </c>
      <c r="E8" s="47"/>
      <c r="F8" s="47"/>
      <c r="G8" s="47"/>
      <c r="H8" s="47"/>
      <c r="I8" s="131"/>
      <c r="J8" s="47"/>
      <c r="K8" s="51"/>
    </row>
    <row r="9" spans="2:11" s="1" customFormat="1" ht="36.95" customHeight="1">
      <c r="B9" s="46"/>
      <c r="C9" s="47"/>
      <c r="D9" s="47"/>
      <c r="E9" s="132" t="s">
        <v>3384</v>
      </c>
      <c r="F9" s="47"/>
      <c r="G9" s="47"/>
      <c r="H9" s="47"/>
      <c r="I9" s="131"/>
      <c r="J9" s="47"/>
      <c r="K9" s="51"/>
    </row>
    <row r="10" spans="2:11" s="1" customFormat="1" ht="13.5">
      <c r="B10" s="46"/>
      <c r="C10" s="47"/>
      <c r="D10" s="47"/>
      <c r="E10" s="47"/>
      <c r="F10" s="47"/>
      <c r="G10" s="47"/>
      <c r="H10" s="47"/>
      <c r="I10" s="131"/>
      <c r="J10" s="47"/>
      <c r="K10" s="51"/>
    </row>
    <row r="11" spans="2:11" s="1" customFormat="1" ht="14.4" customHeight="1">
      <c r="B11" s="46"/>
      <c r="C11" s="47"/>
      <c r="D11" s="40" t="s">
        <v>21</v>
      </c>
      <c r="E11" s="47"/>
      <c r="F11" s="35" t="s">
        <v>5</v>
      </c>
      <c r="G11" s="47"/>
      <c r="H11" s="47"/>
      <c r="I11" s="133" t="s">
        <v>23</v>
      </c>
      <c r="J11" s="35" t="s">
        <v>5</v>
      </c>
      <c r="K11" s="51"/>
    </row>
    <row r="12" spans="2:11" s="1" customFormat="1" ht="14.4" customHeight="1">
      <c r="B12" s="46"/>
      <c r="C12" s="47"/>
      <c r="D12" s="40" t="s">
        <v>24</v>
      </c>
      <c r="E12" s="47"/>
      <c r="F12" s="35" t="s">
        <v>25</v>
      </c>
      <c r="G12" s="47"/>
      <c r="H12" s="47"/>
      <c r="I12" s="133" t="s">
        <v>26</v>
      </c>
      <c r="J12" s="134" t="str">
        <f>'Rekapitulace stavby'!AN8</f>
        <v>22. 3. 2019</v>
      </c>
      <c r="K12" s="51"/>
    </row>
    <row r="13" spans="2:11" s="1" customFormat="1" ht="10.8" customHeight="1">
      <c r="B13" s="46"/>
      <c r="C13" s="47"/>
      <c r="D13" s="47"/>
      <c r="E13" s="47"/>
      <c r="F13" s="47"/>
      <c r="G13" s="47"/>
      <c r="H13" s="47"/>
      <c r="I13" s="131"/>
      <c r="J13" s="47"/>
      <c r="K13" s="51"/>
    </row>
    <row r="14" spans="2:11" s="1" customFormat="1" ht="14.4" customHeight="1">
      <c r="B14" s="46"/>
      <c r="C14" s="47"/>
      <c r="D14" s="40" t="s">
        <v>28</v>
      </c>
      <c r="E14" s="47"/>
      <c r="F14" s="47"/>
      <c r="G14" s="47"/>
      <c r="H14" s="47"/>
      <c r="I14" s="133" t="s">
        <v>29</v>
      </c>
      <c r="J14" s="35" t="s">
        <v>5</v>
      </c>
      <c r="K14" s="51"/>
    </row>
    <row r="15" spans="2:11" s="1" customFormat="1" ht="18" customHeight="1">
      <c r="B15" s="46"/>
      <c r="C15" s="47"/>
      <c r="D15" s="47"/>
      <c r="E15" s="35" t="s">
        <v>30</v>
      </c>
      <c r="F15" s="47"/>
      <c r="G15" s="47"/>
      <c r="H15" s="47"/>
      <c r="I15" s="133" t="s">
        <v>31</v>
      </c>
      <c r="J15" s="35" t="s">
        <v>5</v>
      </c>
      <c r="K15" s="51"/>
    </row>
    <row r="16" spans="2:11" s="1" customFormat="1" ht="6.95" customHeight="1">
      <c r="B16" s="46"/>
      <c r="C16" s="47"/>
      <c r="D16" s="47"/>
      <c r="E16" s="47"/>
      <c r="F16" s="47"/>
      <c r="G16" s="47"/>
      <c r="H16" s="47"/>
      <c r="I16" s="131"/>
      <c r="J16" s="47"/>
      <c r="K16" s="51"/>
    </row>
    <row r="17" spans="2:11" s="1" customFormat="1" ht="14.4" customHeight="1">
      <c r="B17" s="46"/>
      <c r="C17" s="47"/>
      <c r="D17" s="40" t="s">
        <v>32</v>
      </c>
      <c r="E17" s="47"/>
      <c r="F17" s="47"/>
      <c r="G17" s="47"/>
      <c r="H17" s="47"/>
      <c r="I17" s="133" t="s">
        <v>29</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33" t="s">
        <v>31</v>
      </c>
      <c r="J18" s="35" t="str">
        <f>IF('Rekapitulace stavby'!AN14="Vyplň údaj","",IF('Rekapitulace stavby'!AN14="","",'Rekapitulace stavby'!AN14))</f>
        <v/>
      </c>
      <c r="K18" s="51"/>
    </row>
    <row r="19" spans="2:11" s="1" customFormat="1" ht="6.95" customHeight="1">
      <c r="B19" s="46"/>
      <c r="C19" s="47"/>
      <c r="D19" s="47"/>
      <c r="E19" s="47"/>
      <c r="F19" s="47"/>
      <c r="G19" s="47"/>
      <c r="H19" s="47"/>
      <c r="I19" s="131"/>
      <c r="J19" s="47"/>
      <c r="K19" s="51"/>
    </row>
    <row r="20" spans="2:11" s="1" customFormat="1" ht="14.4" customHeight="1">
      <c r="B20" s="46"/>
      <c r="C20" s="47"/>
      <c r="D20" s="40" t="s">
        <v>34</v>
      </c>
      <c r="E20" s="47"/>
      <c r="F20" s="47"/>
      <c r="G20" s="47"/>
      <c r="H20" s="47"/>
      <c r="I20" s="133" t="s">
        <v>29</v>
      </c>
      <c r="J20" s="35" t="s">
        <v>5</v>
      </c>
      <c r="K20" s="51"/>
    </row>
    <row r="21" spans="2:11" s="1" customFormat="1" ht="18" customHeight="1">
      <c r="B21" s="46"/>
      <c r="C21" s="47"/>
      <c r="D21" s="47"/>
      <c r="E21" s="35" t="s">
        <v>35</v>
      </c>
      <c r="F21" s="47"/>
      <c r="G21" s="47"/>
      <c r="H21" s="47"/>
      <c r="I21" s="133" t="s">
        <v>31</v>
      </c>
      <c r="J21" s="35" t="s">
        <v>5</v>
      </c>
      <c r="K21" s="51"/>
    </row>
    <row r="22" spans="2:11" s="1" customFormat="1" ht="6.95" customHeight="1">
      <c r="B22" s="46"/>
      <c r="C22" s="47"/>
      <c r="D22" s="47"/>
      <c r="E22" s="47"/>
      <c r="F22" s="47"/>
      <c r="G22" s="47"/>
      <c r="H22" s="47"/>
      <c r="I22" s="131"/>
      <c r="J22" s="47"/>
      <c r="K22" s="51"/>
    </row>
    <row r="23" spans="2:11" s="1" customFormat="1" ht="14.4" customHeight="1">
      <c r="B23" s="46"/>
      <c r="C23" s="47"/>
      <c r="D23" s="40" t="s">
        <v>37</v>
      </c>
      <c r="E23" s="47"/>
      <c r="F23" s="47"/>
      <c r="G23" s="47"/>
      <c r="H23" s="47"/>
      <c r="I23" s="131"/>
      <c r="J23" s="47"/>
      <c r="K23" s="51"/>
    </row>
    <row r="24" spans="2:11" s="6" customFormat="1" ht="85.5" customHeight="1">
      <c r="B24" s="135"/>
      <c r="C24" s="136"/>
      <c r="D24" s="136"/>
      <c r="E24" s="44" t="s">
        <v>174</v>
      </c>
      <c r="F24" s="44"/>
      <c r="G24" s="44"/>
      <c r="H24" s="44"/>
      <c r="I24" s="137"/>
      <c r="J24" s="136"/>
      <c r="K24" s="138"/>
    </row>
    <row r="25" spans="2:11" s="1" customFormat="1" ht="6.95" customHeight="1">
      <c r="B25" s="46"/>
      <c r="C25" s="47"/>
      <c r="D25" s="47"/>
      <c r="E25" s="47"/>
      <c r="F25" s="47"/>
      <c r="G25" s="47"/>
      <c r="H25" s="47"/>
      <c r="I25" s="131"/>
      <c r="J25" s="47"/>
      <c r="K25" s="51"/>
    </row>
    <row r="26" spans="2:11" s="1" customFormat="1" ht="6.95" customHeight="1">
      <c r="B26" s="46"/>
      <c r="C26" s="47"/>
      <c r="D26" s="82"/>
      <c r="E26" s="82"/>
      <c r="F26" s="82"/>
      <c r="G26" s="82"/>
      <c r="H26" s="82"/>
      <c r="I26" s="139"/>
      <c r="J26" s="82"/>
      <c r="K26" s="140"/>
    </row>
    <row r="27" spans="2:11" s="1" customFormat="1" ht="25.4" customHeight="1">
      <c r="B27" s="46"/>
      <c r="C27" s="47"/>
      <c r="D27" s="141" t="s">
        <v>39</v>
      </c>
      <c r="E27" s="47"/>
      <c r="F27" s="47"/>
      <c r="G27" s="47"/>
      <c r="H27" s="47"/>
      <c r="I27" s="131"/>
      <c r="J27" s="142">
        <f>ROUND(J81,2)</f>
        <v>0</v>
      </c>
      <c r="K27" s="51"/>
    </row>
    <row r="28" spans="2:11" s="1" customFormat="1" ht="6.95" customHeight="1">
      <c r="B28" s="46"/>
      <c r="C28" s="47"/>
      <c r="D28" s="82"/>
      <c r="E28" s="82"/>
      <c r="F28" s="82"/>
      <c r="G28" s="82"/>
      <c r="H28" s="82"/>
      <c r="I28" s="139"/>
      <c r="J28" s="82"/>
      <c r="K28" s="140"/>
    </row>
    <row r="29" spans="2:11" s="1" customFormat="1" ht="14.4" customHeight="1">
      <c r="B29" s="46"/>
      <c r="C29" s="47"/>
      <c r="D29" s="47"/>
      <c r="E29" s="47"/>
      <c r="F29" s="52" t="s">
        <v>41</v>
      </c>
      <c r="G29" s="47"/>
      <c r="H29" s="47"/>
      <c r="I29" s="143" t="s">
        <v>40</v>
      </c>
      <c r="J29" s="52" t="s">
        <v>42</v>
      </c>
      <c r="K29" s="51"/>
    </row>
    <row r="30" spans="2:11" s="1" customFormat="1" ht="14.4" customHeight="1">
      <c r="B30" s="46"/>
      <c r="C30" s="47"/>
      <c r="D30" s="55" t="s">
        <v>43</v>
      </c>
      <c r="E30" s="55" t="s">
        <v>44</v>
      </c>
      <c r="F30" s="144">
        <f>ROUND(SUM(BE81:BE136),2)</f>
        <v>0</v>
      </c>
      <c r="G30" s="47"/>
      <c r="H30" s="47"/>
      <c r="I30" s="145">
        <v>0.21</v>
      </c>
      <c r="J30" s="144">
        <f>ROUND(ROUND((SUM(BE81:BE136)),2)*I30,2)</f>
        <v>0</v>
      </c>
      <c r="K30" s="51"/>
    </row>
    <row r="31" spans="2:11" s="1" customFormat="1" ht="14.4" customHeight="1">
      <c r="B31" s="46"/>
      <c r="C31" s="47"/>
      <c r="D31" s="47"/>
      <c r="E31" s="55" t="s">
        <v>45</v>
      </c>
      <c r="F31" s="144">
        <f>ROUND(SUM(BF81:BF136),2)</f>
        <v>0</v>
      </c>
      <c r="G31" s="47"/>
      <c r="H31" s="47"/>
      <c r="I31" s="145">
        <v>0.15</v>
      </c>
      <c r="J31" s="144">
        <f>ROUND(ROUND((SUM(BF81:BF136)),2)*I31,2)</f>
        <v>0</v>
      </c>
      <c r="K31" s="51"/>
    </row>
    <row r="32" spans="2:11" s="1" customFormat="1" ht="14.4" customHeight="1" hidden="1">
      <c r="B32" s="46"/>
      <c r="C32" s="47"/>
      <c r="D32" s="47"/>
      <c r="E32" s="55" t="s">
        <v>46</v>
      </c>
      <c r="F32" s="144">
        <f>ROUND(SUM(BG81:BG136),2)</f>
        <v>0</v>
      </c>
      <c r="G32" s="47"/>
      <c r="H32" s="47"/>
      <c r="I32" s="145">
        <v>0.21</v>
      </c>
      <c r="J32" s="144">
        <v>0</v>
      </c>
      <c r="K32" s="51"/>
    </row>
    <row r="33" spans="2:11" s="1" customFormat="1" ht="14.4" customHeight="1" hidden="1">
      <c r="B33" s="46"/>
      <c r="C33" s="47"/>
      <c r="D33" s="47"/>
      <c r="E33" s="55" t="s">
        <v>47</v>
      </c>
      <c r="F33" s="144">
        <f>ROUND(SUM(BH81:BH136),2)</f>
        <v>0</v>
      </c>
      <c r="G33" s="47"/>
      <c r="H33" s="47"/>
      <c r="I33" s="145">
        <v>0.15</v>
      </c>
      <c r="J33" s="144">
        <v>0</v>
      </c>
      <c r="K33" s="51"/>
    </row>
    <row r="34" spans="2:11" s="1" customFormat="1" ht="14.4" customHeight="1" hidden="1">
      <c r="B34" s="46"/>
      <c r="C34" s="47"/>
      <c r="D34" s="47"/>
      <c r="E34" s="55" t="s">
        <v>48</v>
      </c>
      <c r="F34" s="144">
        <f>ROUND(SUM(BI81:BI136),2)</f>
        <v>0</v>
      </c>
      <c r="G34" s="47"/>
      <c r="H34" s="47"/>
      <c r="I34" s="145">
        <v>0</v>
      </c>
      <c r="J34" s="144">
        <v>0</v>
      </c>
      <c r="K34" s="51"/>
    </row>
    <row r="35" spans="2:11" s="1" customFormat="1" ht="6.95" customHeight="1">
      <c r="B35" s="46"/>
      <c r="C35" s="47"/>
      <c r="D35" s="47"/>
      <c r="E35" s="47"/>
      <c r="F35" s="47"/>
      <c r="G35" s="47"/>
      <c r="H35" s="47"/>
      <c r="I35" s="131"/>
      <c r="J35" s="47"/>
      <c r="K35" s="51"/>
    </row>
    <row r="36" spans="2:11" s="1" customFormat="1" ht="25.4" customHeight="1">
      <c r="B36" s="46"/>
      <c r="C36" s="146"/>
      <c r="D36" s="147" t="s">
        <v>49</v>
      </c>
      <c r="E36" s="88"/>
      <c r="F36" s="88"/>
      <c r="G36" s="148" t="s">
        <v>50</v>
      </c>
      <c r="H36" s="149" t="s">
        <v>51</v>
      </c>
      <c r="I36" s="150"/>
      <c r="J36" s="151">
        <f>SUM(J27:J34)</f>
        <v>0</v>
      </c>
      <c r="K36" s="152"/>
    </row>
    <row r="37" spans="2:11" s="1" customFormat="1" ht="14.4" customHeight="1">
      <c r="B37" s="67"/>
      <c r="C37" s="68"/>
      <c r="D37" s="68"/>
      <c r="E37" s="68"/>
      <c r="F37" s="68"/>
      <c r="G37" s="68"/>
      <c r="H37" s="68"/>
      <c r="I37" s="153"/>
      <c r="J37" s="68"/>
      <c r="K37" s="69"/>
    </row>
    <row r="41" spans="2:11" s="1" customFormat="1" ht="6.95" customHeight="1">
      <c r="B41" s="70"/>
      <c r="C41" s="71"/>
      <c r="D41" s="71"/>
      <c r="E41" s="71"/>
      <c r="F41" s="71"/>
      <c r="G41" s="71"/>
      <c r="H41" s="71"/>
      <c r="I41" s="154"/>
      <c r="J41" s="71"/>
      <c r="K41" s="155"/>
    </row>
    <row r="42" spans="2:11" s="1" customFormat="1" ht="36.95" customHeight="1">
      <c r="B42" s="46"/>
      <c r="C42" s="30" t="s">
        <v>175</v>
      </c>
      <c r="D42" s="47"/>
      <c r="E42" s="47"/>
      <c r="F42" s="47"/>
      <c r="G42" s="47"/>
      <c r="H42" s="47"/>
      <c r="I42" s="131"/>
      <c r="J42" s="47"/>
      <c r="K42" s="51"/>
    </row>
    <row r="43" spans="2:11" s="1" customFormat="1" ht="6.95" customHeight="1">
      <c r="B43" s="46"/>
      <c r="C43" s="47"/>
      <c r="D43" s="47"/>
      <c r="E43" s="47"/>
      <c r="F43" s="47"/>
      <c r="G43" s="47"/>
      <c r="H43" s="47"/>
      <c r="I43" s="131"/>
      <c r="J43" s="47"/>
      <c r="K43" s="51"/>
    </row>
    <row r="44" spans="2:11" s="1" customFormat="1" ht="14.4" customHeight="1">
      <c r="B44" s="46"/>
      <c r="C44" s="40" t="s">
        <v>19</v>
      </c>
      <c r="D44" s="47"/>
      <c r="E44" s="47"/>
      <c r="F44" s="47"/>
      <c r="G44" s="47"/>
      <c r="H44" s="47"/>
      <c r="I44" s="131"/>
      <c r="J44" s="47"/>
      <c r="K44" s="51"/>
    </row>
    <row r="45" spans="2:11" s="1" customFormat="1" ht="16.5" customHeight="1">
      <c r="B45" s="46"/>
      <c r="C45" s="47"/>
      <c r="D45" s="47"/>
      <c r="E45" s="130" t="str">
        <f>E7</f>
        <v>TRANSFORMACE DOMOV HÁJ II VÝSTAVBA LEDEČ NAD SÁZAVOU DOZP</v>
      </c>
      <c r="F45" s="40"/>
      <c r="G45" s="40"/>
      <c r="H45" s="40"/>
      <c r="I45" s="131"/>
      <c r="J45" s="47"/>
      <c r="K45" s="51"/>
    </row>
    <row r="46" spans="2:11" s="1" customFormat="1" ht="14.4" customHeight="1">
      <c r="B46" s="46"/>
      <c r="C46" s="40" t="s">
        <v>166</v>
      </c>
      <c r="D46" s="47"/>
      <c r="E46" s="47"/>
      <c r="F46" s="47"/>
      <c r="G46" s="47"/>
      <c r="H46" s="47"/>
      <c r="I46" s="131"/>
      <c r="J46" s="47"/>
      <c r="K46" s="51"/>
    </row>
    <row r="47" spans="2:11" s="1" customFormat="1" ht="17.25" customHeight="1">
      <c r="B47" s="46"/>
      <c r="C47" s="47"/>
      <c r="D47" s="47"/>
      <c r="E47" s="132" t="str">
        <f>E9</f>
        <v xml:space="preserve">SO 03 - Zpevněné parkovací plochy a sjezd </v>
      </c>
      <c r="F47" s="47"/>
      <c r="G47" s="47"/>
      <c r="H47" s="47"/>
      <c r="I47" s="131"/>
      <c r="J47" s="47"/>
      <c r="K47" s="51"/>
    </row>
    <row r="48" spans="2:11" s="1" customFormat="1" ht="6.95" customHeight="1">
      <c r="B48" s="46"/>
      <c r="C48" s="47"/>
      <c r="D48" s="47"/>
      <c r="E48" s="47"/>
      <c r="F48" s="47"/>
      <c r="G48" s="47"/>
      <c r="H48" s="47"/>
      <c r="I48" s="131"/>
      <c r="J48" s="47"/>
      <c r="K48" s="51"/>
    </row>
    <row r="49" spans="2:11" s="1" customFormat="1" ht="18" customHeight="1">
      <c r="B49" s="46"/>
      <c r="C49" s="40" t="s">
        <v>24</v>
      </c>
      <c r="D49" s="47"/>
      <c r="E49" s="47"/>
      <c r="F49" s="35" t="str">
        <f>F12</f>
        <v>Ledeč nad Sázavou</v>
      </c>
      <c r="G49" s="47"/>
      <c r="H49" s="47"/>
      <c r="I49" s="133" t="s">
        <v>26</v>
      </c>
      <c r="J49" s="134" t="str">
        <f>IF(J12="","",J12)</f>
        <v>22. 3. 2019</v>
      </c>
      <c r="K49" s="51"/>
    </row>
    <row r="50" spans="2:11" s="1" customFormat="1" ht="6.95" customHeight="1">
      <c r="B50" s="46"/>
      <c r="C50" s="47"/>
      <c r="D50" s="47"/>
      <c r="E50" s="47"/>
      <c r="F50" s="47"/>
      <c r="G50" s="47"/>
      <c r="H50" s="47"/>
      <c r="I50" s="131"/>
      <c r="J50" s="47"/>
      <c r="K50" s="51"/>
    </row>
    <row r="51" spans="2:11" s="1" customFormat="1" ht="13.5">
      <c r="B51" s="46"/>
      <c r="C51" s="40" t="s">
        <v>28</v>
      </c>
      <c r="D51" s="47"/>
      <c r="E51" s="47"/>
      <c r="F51" s="35" t="str">
        <f>E15</f>
        <v>Kraj Vysočina</v>
      </c>
      <c r="G51" s="47"/>
      <c r="H51" s="47"/>
      <c r="I51" s="133" t="s">
        <v>34</v>
      </c>
      <c r="J51" s="44" t="str">
        <f>E21</f>
        <v>Ing. arch. Martin Jirovský</v>
      </c>
      <c r="K51" s="51"/>
    </row>
    <row r="52" spans="2:11" s="1" customFormat="1" ht="14.4" customHeight="1">
      <c r="B52" s="46"/>
      <c r="C52" s="40" t="s">
        <v>32</v>
      </c>
      <c r="D52" s="47"/>
      <c r="E52" s="47"/>
      <c r="F52" s="35" t="str">
        <f>IF(E18="","",E18)</f>
        <v/>
      </c>
      <c r="G52" s="47"/>
      <c r="H52" s="47"/>
      <c r="I52" s="131"/>
      <c r="J52" s="156"/>
      <c r="K52" s="51"/>
    </row>
    <row r="53" spans="2:11" s="1" customFormat="1" ht="10.3" customHeight="1">
      <c r="B53" s="46"/>
      <c r="C53" s="47"/>
      <c r="D53" s="47"/>
      <c r="E53" s="47"/>
      <c r="F53" s="47"/>
      <c r="G53" s="47"/>
      <c r="H53" s="47"/>
      <c r="I53" s="131"/>
      <c r="J53" s="47"/>
      <c r="K53" s="51"/>
    </row>
    <row r="54" spans="2:11" s="1" customFormat="1" ht="29.25" customHeight="1">
      <c r="B54" s="46"/>
      <c r="C54" s="157" t="s">
        <v>176</v>
      </c>
      <c r="D54" s="146"/>
      <c r="E54" s="146"/>
      <c r="F54" s="146"/>
      <c r="G54" s="146"/>
      <c r="H54" s="146"/>
      <c r="I54" s="158"/>
      <c r="J54" s="159" t="s">
        <v>177</v>
      </c>
      <c r="K54" s="160"/>
    </row>
    <row r="55" spans="2:11" s="1" customFormat="1" ht="10.3" customHeight="1">
      <c r="B55" s="46"/>
      <c r="C55" s="47"/>
      <c r="D55" s="47"/>
      <c r="E55" s="47"/>
      <c r="F55" s="47"/>
      <c r="G55" s="47"/>
      <c r="H55" s="47"/>
      <c r="I55" s="131"/>
      <c r="J55" s="47"/>
      <c r="K55" s="51"/>
    </row>
    <row r="56" spans="2:47" s="1" customFormat="1" ht="29.25" customHeight="1">
      <c r="B56" s="46"/>
      <c r="C56" s="161" t="s">
        <v>178</v>
      </c>
      <c r="D56" s="47"/>
      <c r="E56" s="47"/>
      <c r="F56" s="47"/>
      <c r="G56" s="47"/>
      <c r="H56" s="47"/>
      <c r="I56" s="131"/>
      <c r="J56" s="142">
        <f>J81</f>
        <v>0</v>
      </c>
      <c r="K56" s="51"/>
      <c r="AU56" s="24" t="s">
        <v>179</v>
      </c>
    </row>
    <row r="57" spans="2:11" s="7" customFormat="1" ht="24.95" customHeight="1">
      <c r="B57" s="162"/>
      <c r="C57" s="163"/>
      <c r="D57" s="164" t="s">
        <v>180</v>
      </c>
      <c r="E57" s="165"/>
      <c r="F57" s="165"/>
      <c r="G57" s="165"/>
      <c r="H57" s="165"/>
      <c r="I57" s="166"/>
      <c r="J57" s="167">
        <f>J82</f>
        <v>0</v>
      </c>
      <c r="K57" s="168"/>
    </row>
    <row r="58" spans="2:11" s="8" customFormat="1" ht="19.9" customHeight="1">
      <c r="B58" s="169"/>
      <c r="C58" s="170"/>
      <c r="D58" s="171" t="s">
        <v>181</v>
      </c>
      <c r="E58" s="172"/>
      <c r="F58" s="172"/>
      <c r="G58" s="172"/>
      <c r="H58" s="172"/>
      <c r="I58" s="173"/>
      <c r="J58" s="174">
        <f>J83</f>
        <v>0</v>
      </c>
      <c r="K58" s="175"/>
    </row>
    <row r="59" spans="2:11" s="8" customFormat="1" ht="19.9" customHeight="1">
      <c r="B59" s="169"/>
      <c r="C59" s="170"/>
      <c r="D59" s="171" t="s">
        <v>187</v>
      </c>
      <c r="E59" s="172"/>
      <c r="F59" s="172"/>
      <c r="G59" s="172"/>
      <c r="H59" s="172"/>
      <c r="I59" s="173"/>
      <c r="J59" s="174">
        <f>J91</f>
        <v>0</v>
      </c>
      <c r="K59" s="175"/>
    </row>
    <row r="60" spans="2:11" s="8" customFormat="1" ht="19.9" customHeight="1">
      <c r="B60" s="169"/>
      <c r="C60" s="170"/>
      <c r="D60" s="171" t="s">
        <v>189</v>
      </c>
      <c r="E60" s="172"/>
      <c r="F60" s="172"/>
      <c r="G60" s="172"/>
      <c r="H60" s="172"/>
      <c r="I60" s="173"/>
      <c r="J60" s="174">
        <f>J112</f>
        <v>0</v>
      </c>
      <c r="K60" s="175"/>
    </row>
    <row r="61" spans="2:11" s="8" customFormat="1" ht="19.9" customHeight="1">
      <c r="B61" s="169"/>
      <c r="C61" s="170"/>
      <c r="D61" s="171" t="s">
        <v>195</v>
      </c>
      <c r="E61" s="172"/>
      <c r="F61" s="172"/>
      <c r="G61" s="172"/>
      <c r="H61" s="172"/>
      <c r="I61" s="173"/>
      <c r="J61" s="174">
        <f>J134</f>
        <v>0</v>
      </c>
      <c r="K61" s="175"/>
    </row>
    <row r="62" spans="2:11" s="1" customFormat="1" ht="21.8" customHeight="1">
      <c r="B62" s="46"/>
      <c r="C62" s="47"/>
      <c r="D62" s="47"/>
      <c r="E62" s="47"/>
      <c r="F62" s="47"/>
      <c r="G62" s="47"/>
      <c r="H62" s="47"/>
      <c r="I62" s="131"/>
      <c r="J62" s="47"/>
      <c r="K62" s="51"/>
    </row>
    <row r="63" spans="2:11" s="1" customFormat="1" ht="6.95" customHeight="1">
      <c r="B63" s="67"/>
      <c r="C63" s="68"/>
      <c r="D63" s="68"/>
      <c r="E63" s="68"/>
      <c r="F63" s="68"/>
      <c r="G63" s="68"/>
      <c r="H63" s="68"/>
      <c r="I63" s="153"/>
      <c r="J63" s="68"/>
      <c r="K63" s="69"/>
    </row>
    <row r="67" spans="2:12" s="1" customFormat="1" ht="6.95" customHeight="1">
      <c r="B67" s="70"/>
      <c r="C67" s="71"/>
      <c r="D67" s="71"/>
      <c r="E67" s="71"/>
      <c r="F67" s="71"/>
      <c r="G67" s="71"/>
      <c r="H67" s="71"/>
      <c r="I67" s="154"/>
      <c r="J67" s="71"/>
      <c r="K67" s="71"/>
      <c r="L67" s="46"/>
    </row>
    <row r="68" spans="2:12" s="1" customFormat="1" ht="36.95" customHeight="1">
      <c r="B68" s="46"/>
      <c r="C68" s="72" t="s">
        <v>215</v>
      </c>
      <c r="I68" s="176"/>
      <c r="L68" s="46"/>
    </row>
    <row r="69" spans="2:12" s="1" customFormat="1" ht="6.95" customHeight="1">
      <c r="B69" s="46"/>
      <c r="I69" s="176"/>
      <c r="L69" s="46"/>
    </row>
    <row r="70" spans="2:12" s="1" customFormat="1" ht="14.4" customHeight="1">
      <c r="B70" s="46"/>
      <c r="C70" s="74" t="s">
        <v>19</v>
      </c>
      <c r="I70" s="176"/>
      <c r="L70" s="46"/>
    </row>
    <row r="71" spans="2:12" s="1" customFormat="1" ht="16.5" customHeight="1">
      <c r="B71" s="46"/>
      <c r="E71" s="177" t="str">
        <f>E7</f>
        <v>TRANSFORMACE DOMOV HÁJ II VÝSTAVBA LEDEČ NAD SÁZAVOU DOZP</v>
      </c>
      <c r="F71" s="74"/>
      <c r="G71" s="74"/>
      <c r="H71" s="74"/>
      <c r="I71" s="176"/>
      <c r="L71" s="46"/>
    </row>
    <row r="72" spans="2:12" s="1" customFormat="1" ht="14.4" customHeight="1">
      <c r="B72" s="46"/>
      <c r="C72" s="74" t="s">
        <v>166</v>
      </c>
      <c r="I72" s="176"/>
      <c r="L72" s="46"/>
    </row>
    <row r="73" spans="2:12" s="1" customFormat="1" ht="17.25" customHeight="1">
      <c r="B73" s="46"/>
      <c r="E73" s="77" t="str">
        <f>E9</f>
        <v xml:space="preserve">SO 03 - Zpevněné parkovací plochy a sjezd </v>
      </c>
      <c r="F73" s="1"/>
      <c r="G73" s="1"/>
      <c r="H73" s="1"/>
      <c r="I73" s="176"/>
      <c r="L73" s="46"/>
    </row>
    <row r="74" spans="2:12" s="1" customFormat="1" ht="6.95" customHeight="1">
      <c r="B74" s="46"/>
      <c r="I74" s="176"/>
      <c r="L74" s="46"/>
    </row>
    <row r="75" spans="2:12" s="1" customFormat="1" ht="18" customHeight="1">
      <c r="B75" s="46"/>
      <c r="C75" s="74" t="s">
        <v>24</v>
      </c>
      <c r="F75" s="178" t="str">
        <f>F12</f>
        <v>Ledeč nad Sázavou</v>
      </c>
      <c r="I75" s="179" t="s">
        <v>26</v>
      </c>
      <c r="J75" s="79" t="str">
        <f>IF(J12="","",J12)</f>
        <v>22. 3. 2019</v>
      </c>
      <c r="L75" s="46"/>
    </row>
    <row r="76" spans="2:12" s="1" customFormat="1" ht="6.95" customHeight="1">
      <c r="B76" s="46"/>
      <c r="I76" s="176"/>
      <c r="L76" s="46"/>
    </row>
    <row r="77" spans="2:12" s="1" customFormat="1" ht="13.5">
      <c r="B77" s="46"/>
      <c r="C77" s="74" t="s">
        <v>28</v>
      </c>
      <c r="F77" s="178" t="str">
        <f>E15</f>
        <v>Kraj Vysočina</v>
      </c>
      <c r="I77" s="179" t="s">
        <v>34</v>
      </c>
      <c r="J77" s="178" t="str">
        <f>E21</f>
        <v>Ing. arch. Martin Jirovský</v>
      </c>
      <c r="L77" s="46"/>
    </row>
    <row r="78" spans="2:12" s="1" customFormat="1" ht="14.4" customHeight="1">
      <c r="B78" s="46"/>
      <c r="C78" s="74" t="s">
        <v>32</v>
      </c>
      <c r="F78" s="178" t="str">
        <f>IF(E18="","",E18)</f>
        <v/>
      </c>
      <c r="I78" s="176"/>
      <c r="L78" s="46"/>
    </row>
    <row r="79" spans="2:12" s="1" customFormat="1" ht="10.3" customHeight="1">
      <c r="B79" s="46"/>
      <c r="I79" s="176"/>
      <c r="L79" s="46"/>
    </row>
    <row r="80" spans="2:20" s="9" customFormat="1" ht="29.25" customHeight="1">
      <c r="B80" s="180"/>
      <c r="C80" s="181" t="s">
        <v>216</v>
      </c>
      <c r="D80" s="182" t="s">
        <v>58</v>
      </c>
      <c r="E80" s="182" t="s">
        <v>54</v>
      </c>
      <c r="F80" s="182" t="s">
        <v>217</v>
      </c>
      <c r="G80" s="182" t="s">
        <v>218</v>
      </c>
      <c r="H80" s="182" t="s">
        <v>219</v>
      </c>
      <c r="I80" s="183" t="s">
        <v>220</v>
      </c>
      <c r="J80" s="182" t="s">
        <v>177</v>
      </c>
      <c r="K80" s="184" t="s">
        <v>221</v>
      </c>
      <c r="L80" s="180"/>
      <c r="M80" s="92" t="s">
        <v>222</v>
      </c>
      <c r="N80" s="93" t="s">
        <v>43</v>
      </c>
      <c r="O80" s="93" t="s">
        <v>223</v>
      </c>
      <c r="P80" s="93" t="s">
        <v>224</v>
      </c>
      <c r="Q80" s="93" t="s">
        <v>225</v>
      </c>
      <c r="R80" s="93" t="s">
        <v>226</v>
      </c>
      <c r="S80" s="93" t="s">
        <v>227</v>
      </c>
      <c r="T80" s="94" t="s">
        <v>228</v>
      </c>
    </row>
    <row r="81" spans="2:63" s="1" customFormat="1" ht="29.25" customHeight="1">
      <c r="B81" s="46"/>
      <c r="C81" s="96" t="s">
        <v>178</v>
      </c>
      <c r="I81" s="176"/>
      <c r="J81" s="185">
        <f>BK81</f>
        <v>0</v>
      </c>
      <c r="L81" s="46"/>
      <c r="M81" s="95"/>
      <c r="N81" s="82"/>
      <c r="O81" s="82"/>
      <c r="P81" s="186">
        <f>P82</f>
        <v>0</v>
      </c>
      <c r="Q81" s="82"/>
      <c r="R81" s="186">
        <f>R82</f>
        <v>29.18129672</v>
      </c>
      <c r="S81" s="82"/>
      <c r="T81" s="187">
        <f>T82</f>
        <v>0</v>
      </c>
      <c r="AT81" s="24" t="s">
        <v>72</v>
      </c>
      <c r="AU81" s="24" t="s">
        <v>179</v>
      </c>
      <c r="BK81" s="188">
        <f>BK82</f>
        <v>0</v>
      </c>
    </row>
    <row r="82" spans="2:63" s="10" customFormat="1" ht="37.4" customHeight="1">
      <c r="B82" s="189"/>
      <c r="D82" s="190" t="s">
        <v>72</v>
      </c>
      <c r="E82" s="191" t="s">
        <v>229</v>
      </c>
      <c r="F82" s="191" t="s">
        <v>230</v>
      </c>
      <c r="I82" s="192"/>
      <c r="J82" s="193">
        <f>BK82</f>
        <v>0</v>
      </c>
      <c r="L82" s="189"/>
      <c r="M82" s="194"/>
      <c r="N82" s="195"/>
      <c r="O82" s="195"/>
      <c r="P82" s="196">
        <f>P83+P91+P112+P134</f>
        <v>0</v>
      </c>
      <c r="Q82" s="195"/>
      <c r="R82" s="196">
        <f>R83+R91+R112+R134</f>
        <v>29.18129672</v>
      </c>
      <c r="S82" s="195"/>
      <c r="T82" s="197">
        <f>T83+T91+T112+T134</f>
        <v>0</v>
      </c>
      <c r="AR82" s="190" t="s">
        <v>81</v>
      </c>
      <c r="AT82" s="198" t="s">
        <v>72</v>
      </c>
      <c r="AU82" s="198" t="s">
        <v>73</v>
      </c>
      <c r="AY82" s="190" t="s">
        <v>231</v>
      </c>
      <c r="BK82" s="199">
        <f>BK83+BK91+BK112+BK134</f>
        <v>0</v>
      </c>
    </row>
    <row r="83" spans="2:63" s="10" customFormat="1" ht="19.9" customHeight="1">
      <c r="B83" s="189"/>
      <c r="D83" s="190" t="s">
        <v>72</v>
      </c>
      <c r="E83" s="200" t="s">
        <v>81</v>
      </c>
      <c r="F83" s="200" t="s">
        <v>232</v>
      </c>
      <c r="I83" s="192"/>
      <c r="J83" s="201">
        <f>BK83</f>
        <v>0</v>
      </c>
      <c r="L83" s="189"/>
      <c r="M83" s="194"/>
      <c r="N83" s="195"/>
      <c r="O83" s="195"/>
      <c r="P83" s="196">
        <f>SUM(P84:P90)</f>
        <v>0</v>
      </c>
      <c r="Q83" s="195"/>
      <c r="R83" s="196">
        <f>SUM(R84:R90)</f>
        <v>0</v>
      </c>
      <c r="S83" s="195"/>
      <c r="T83" s="197">
        <f>SUM(T84:T90)</f>
        <v>0</v>
      </c>
      <c r="AR83" s="190" t="s">
        <v>81</v>
      </c>
      <c r="AT83" s="198" t="s">
        <v>72</v>
      </c>
      <c r="AU83" s="198" t="s">
        <v>81</v>
      </c>
      <c r="AY83" s="190" t="s">
        <v>231</v>
      </c>
      <c r="BK83" s="199">
        <f>SUM(BK84:BK90)</f>
        <v>0</v>
      </c>
    </row>
    <row r="84" spans="2:65" s="1" customFormat="1" ht="38.25" customHeight="1">
      <c r="B84" s="202"/>
      <c r="C84" s="203" t="s">
        <v>81</v>
      </c>
      <c r="D84" s="203" t="s">
        <v>235</v>
      </c>
      <c r="E84" s="204" t="s">
        <v>3385</v>
      </c>
      <c r="F84" s="205" t="s">
        <v>3386</v>
      </c>
      <c r="G84" s="206" t="s">
        <v>258</v>
      </c>
      <c r="H84" s="207">
        <v>32.482</v>
      </c>
      <c r="I84" s="208"/>
      <c r="J84" s="209">
        <f>ROUND(I84*H84,2)</f>
        <v>0</v>
      </c>
      <c r="K84" s="205" t="s">
        <v>238</v>
      </c>
      <c r="L84" s="46"/>
      <c r="M84" s="210" t="s">
        <v>5</v>
      </c>
      <c r="N84" s="211" t="s">
        <v>44</v>
      </c>
      <c r="O84" s="47"/>
      <c r="P84" s="212">
        <f>O84*H84</f>
        <v>0</v>
      </c>
      <c r="Q84" s="212">
        <v>0</v>
      </c>
      <c r="R84" s="212">
        <f>Q84*H84</f>
        <v>0</v>
      </c>
      <c r="S84" s="212">
        <v>0</v>
      </c>
      <c r="T84" s="213">
        <f>S84*H84</f>
        <v>0</v>
      </c>
      <c r="AR84" s="24" t="s">
        <v>239</v>
      </c>
      <c r="AT84" s="24" t="s">
        <v>235</v>
      </c>
      <c r="AU84" s="24" t="s">
        <v>83</v>
      </c>
      <c r="AY84" s="24" t="s">
        <v>231</v>
      </c>
      <c r="BE84" s="214">
        <f>IF(N84="základní",J84,0)</f>
        <v>0</v>
      </c>
      <c r="BF84" s="214">
        <f>IF(N84="snížená",J84,0)</f>
        <v>0</v>
      </c>
      <c r="BG84" s="214">
        <f>IF(N84="zákl. přenesená",J84,0)</f>
        <v>0</v>
      </c>
      <c r="BH84" s="214">
        <f>IF(N84="sníž. přenesená",J84,0)</f>
        <v>0</v>
      </c>
      <c r="BI84" s="214">
        <f>IF(N84="nulová",J84,0)</f>
        <v>0</v>
      </c>
      <c r="BJ84" s="24" t="s">
        <v>81</v>
      </c>
      <c r="BK84" s="214">
        <f>ROUND(I84*H84,2)</f>
        <v>0</v>
      </c>
      <c r="BL84" s="24" t="s">
        <v>239</v>
      </c>
      <c r="BM84" s="24" t="s">
        <v>3387</v>
      </c>
    </row>
    <row r="85" spans="2:47" s="1" customFormat="1" ht="13.5">
      <c r="B85" s="46"/>
      <c r="D85" s="215" t="s">
        <v>241</v>
      </c>
      <c r="F85" s="216" t="s">
        <v>3386</v>
      </c>
      <c r="I85" s="176"/>
      <c r="L85" s="46"/>
      <c r="M85" s="217"/>
      <c r="N85" s="47"/>
      <c r="O85" s="47"/>
      <c r="P85" s="47"/>
      <c r="Q85" s="47"/>
      <c r="R85" s="47"/>
      <c r="S85" s="47"/>
      <c r="T85" s="85"/>
      <c r="AT85" s="24" t="s">
        <v>241</v>
      </c>
      <c r="AU85" s="24" t="s">
        <v>83</v>
      </c>
    </row>
    <row r="86" spans="2:51" s="11" customFormat="1" ht="13.5">
      <c r="B86" s="218"/>
      <c r="D86" s="215" t="s">
        <v>242</v>
      </c>
      <c r="E86" s="219" t="s">
        <v>5</v>
      </c>
      <c r="F86" s="220" t="s">
        <v>3388</v>
      </c>
      <c r="H86" s="221">
        <v>32.482</v>
      </c>
      <c r="I86" s="222"/>
      <c r="L86" s="218"/>
      <c r="M86" s="223"/>
      <c r="N86" s="224"/>
      <c r="O86" s="224"/>
      <c r="P86" s="224"/>
      <c r="Q86" s="224"/>
      <c r="R86" s="224"/>
      <c r="S86" s="224"/>
      <c r="T86" s="225"/>
      <c r="AT86" s="219" t="s">
        <v>242</v>
      </c>
      <c r="AU86" s="219" t="s">
        <v>83</v>
      </c>
      <c r="AV86" s="11" t="s">
        <v>83</v>
      </c>
      <c r="AW86" s="11" t="s">
        <v>36</v>
      </c>
      <c r="AX86" s="11" t="s">
        <v>81</v>
      </c>
      <c r="AY86" s="219" t="s">
        <v>231</v>
      </c>
    </row>
    <row r="87" spans="2:65" s="1" customFormat="1" ht="38.25" customHeight="1">
      <c r="B87" s="202"/>
      <c r="C87" s="203" t="s">
        <v>83</v>
      </c>
      <c r="D87" s="203" t="s">
        <v>235</v>
      </c>
      <c r="E87" s="204" t="s">
        <v>3389</v>
      </c>
      <c r="F87" s="205" t="s">
        <v>3390</v>
      </c>
      <c r="G87" s="206" t="s">
        <v>258</v>
      </c>
      <c r="H87" s="207">
        <v>32.482</v>
      </c>
      <c r="I87" s="208"/>
      <c r="J87" s="209">
        <f>ROUND(I87*H87,2)</f>
        <v>0</v>
      </c>
      <c r="K87" s="205" t="s">
        <v>238</v>
      </c>
      <c r="L87" s="46"/>
      <c r="M87" s="210" t="s">
        <v>5</v>
      </c>
      <c r="N87" s="211" t="s">
        <v>44</v>
      </c>
      <c r="O87" s="47"/>
      <c r="P87" s="212">
        <f>O87*H87</f>
        <v>0</v>
      </c>
      <c r="Q87" s="212">
        <v>0</v>
      </c>
      <c r="R87" s="212">
        <f>Q87*H87</f>
        <v>0</v>
      </c>
      <c r="S87" s="212">
        <v>0</v>
      </c>
      <c r="T87" s="213">
        <f>S87*H87</f>
        <v>0</v>
      </c>
      <c r="AR87" s="24" t="s">
        <v>239</v>
      </c>
      <c r="AT87" s="24" t="s">
        <v>235</v>
      </c>
      <c r="AU87" s="24" t="s">
        <v>83</v>
      </c>
      <c r="AY87" s="24" t="s">
        <v>231</v>
      </c>
      <c r="BE87" s="214">
        <f>IF(N87="základní",J87,0)</f>
        <v>0</v>
      </c>
      <c r="BF87" s="214">
        <f>IF(N87="snížená",J87,0)</f>
        <v>0</v>
      </c>
      <c r="BG87" s="214">
        <f>IF(N87="zákl. přenesená",J87,0)</f>
        <v>0</v>
      </c>
      <c r="BH87" s="214">
        <f>IF(N87="sníž. přenesená",J87,0)</f>
        <v>0</v>
      </c>
      <c r="BI87" s="214">
        <f>IF(N87="nulová",J87,0)</f>
        <v>0</v>
      </c>
      <c r="BJ87" s="24" t="s">
        <v>81</v>
      </c>
      <c r="BK87" s="214">
        <f>ROUND(I87*H87,2)</f>
        <v>0</v>
      </c>
      <c r="BL87" s="24" t="s">
        <v>239</v>
      </c>
      <c r="BM87" s="24" t="s">
        <v>3391</v>
      </c>
    </row>
    <row r="88" spans="2:47" s="1" customFormat="1" ht="13.5">
      <c r="B88" s="46"/>
      <c r="D88" s="215" t="s">
        <v>241</v>
      </c>
      <c r="F88" s="216" t="s">
        <v>3390</v>
      </c>
      <c r="I88" s="176"/>
      <c r="L88" s="46"/>
      <c r="M88" s="217"/>
      <c r="N88" s="47"/>
      <c r="O88" s="47"/>
      <c r="P88" s="47"/>
      <c r="Q88" s="47"/>
      <c r="R88" s="47"/>
      <c r="S88" s="47"/>
      <c r="T88" s="85"/>
      <c r="AT88" s="24" t="s">
        <v>241</v>
      </c>
      <c r="AU88" s="24" t="s">
        <v>83</v>
      </c>
    </row>
    <row r="89" spans="2:65" s="1" customFormat="1" ht="16.5" customHeight="1">
      <c r="B89" s="202"/>
      <c r="C89" s="203" t="s">
        <v>149</v>
      </c>
      <c r="D89" s="203" t="s">
        <v>235</v>
      </c>
      <c r="E89" s="204" t="s">
        <v>3392</v>
      </c>
      <c r="F89" s="205" t="s">
        <v>3393</v>
      </c>
      <c r="G89" s="206" t="s">
        <v>147</v>
      </c>
      <c r="H89" s="207">
        <v>97.421</v>
      </c>
      <c r="I89" s="208"/>
      <c r="J89" s="209">
        <f>ROUND(I89*H89,2)</f>
        <v>0</v>
      </c>
      <c r="K89" s="205" t="s">
        <v>238</v>
      </c>
      <c r="L89" s="46"/>
      <c r="M89" s="210" t="s">
        <v>5</v>
      </c>
      <c r="N89" s="211" t="s">
        <v>44</v>
      </c>
      <c r="O89" s="47"/>
      <c r="P89" s="212">
        <f>O89*H89</f>
        <v>0</v>
      </c>
      <c r="Q89" s="212">
        <v>0</v>
      </c>
      <c r="R89" s="212">
        <f>Q89*H89</f>
        <v>0</v>
      </c>
      <c r="S89" s="212">
        <v>0</v>
      </c>
      <c r="T89" s="213">
        <f>S89*H89</f>
        <v>0</v>
      </c>
      <c r="AR89" s="24" t="s">
        <v>239</v>
      </c>
      <c r="AT89" s="24" t="s">
        <v>235</v>
      </c>
      <c r="AU89" s="24" t="s">
        <v>83</v>
      </c>
      <c r="AY89" s="24" t="s">
        <v>231</v>
      </c>
      <c r="BE89" s="214">
        <f>IF(N89="základní",J89,0)</f>
        <v>0</v>
      </c>
      <c r="BF89" s="214">
        <f>IF(N89="snížená",J89,0)</f>
        <v>0</v>
      </c>
      <c r="BG89" s="214">
        <f>IF(N89="zákl. přenesená",J89,0)</f>
        <v>0</v>
      </c>
      <c r="BH89" s="214">
        <f>IF(N89="sníž. přenesená",J89,0)</f>
        <v>0</v>
      </c>
      <c r="BI89" s="214">
        <f>IF(N89="nulová",J89,0)</f>
        <v>0</v>
      </c>
      <c r="BJ89" s="24" t="s">
        <v>81</v>
      </c>
      <c r="BK89" s="214">
        <f>ROUND(I89*H89,2)</f>
        <v>0</v>
      </c>
      <c r="BL89" s="24" t="s">
        <v>239</v>
      </c>
      <c r="BM89" s="24" t="s">
        <v>3394</v>
      </c>
    </row>
    <row r="90" spans="2:47" s="1" customFormat="1" ht="13.5">
      <c r="B90" s="46"/>
      <c r="D90" s="215" t="s">
        <v>241</v>
      </c>
      <c r="F90" s="216" t="s">
        <v>3395</v>
      </c>
      <c r="I90" s="176"/>
      <c r="L90" s="46"/>
      <c r="M90" s="217"/>
      <c r="N90" s="47"/>
      <c r="O90" s="47"/>
      <c r="P90" s="47"/>
      <c r="Q90" s="47"/>
      <c r="R90" s="47"/>
      <c r="S90" s="47"/>
      <c r="T90" s="85"/>
      <c r="AT90" s="24" t="s">
        <v>241</v>
      </c>
      <c r="AU90" s="24" t="s">
        <v>83</v>
      </c>
    </row>
    <row r="91" spans="2:63" s="10" customFormat="1" ht="29.85" customHeight="1">
      <c r="B91" s="189"/>
      <c r="D91" s="190" t="s">
        <v>72</v>
      </c>
      <c r="E91" s="200" t="s">
        <v>149</v>
      </c>
      <c r="F91" s="200" t="s">
        <v>479</v>
      </c>
      <c r="I91" s="192"/>
      <c r="J91" s="201">
        <f>BK91</f>
        <v>0</v>
      </c>
      <c r="L91" s="189"/>
      <c r="M91" s="194"/>
      <c r="N91" s="195"/>
      <c r="O91" s="195"/>
      <c r="P91" s="196">
        <f>SUM(P92:P111)</f>
        <v>0</v>
      </c>
      <c r="Q91" s="195"/>
      <c r="R91" s="196">
        <f>SUM(R92:R111)</f>
        <v>1.6484267</v>
      </c>
      <c r="S91" s="195"/>
      <c r="T91" s="197">
        <f>SUM(T92:T111)</f>
        <v>0</v>
      </c>
      <c r="AR91" s="190" t="s">
        <v>81</v>
      </c>
      <c r="AT91" s="198" t="s">
        <v>72</v>
      </c>
      <c r="AU91" s="198" t="s">
        <v>81</v>
      </c>
      <c r="AY91" s="190" t="s">
        <v>231</v>
      </c>
      <c r="BK91" s="199">
        <f>SUM(BK92:BK111)</f>
        <v>0</v>
      </c>
    </row>
    <row r="92" spans="2:65" s="1" customFormat="1" ht="25.5" customHeight="1">
      <c r="B92" s="202"/>
      <c r="C92" s="203" t="s">
        <v>239</v>
      </c>
      <c r="D92" s="203" t="s">
        <v>235</v>
      </c>
      <c r="E92" s="204" t="s">
        <v>594</v>
      </c>
      <c r="F92" s="205" t="s">
        <v>595</v>
      </c>
      <c r="G92" s="206" t="s">
        <v>258</v>
      </c>
      <c r="H92" s="207">
        <v>12.605</v>
      </c>
      <c r="I92" s="208"/>
      <c r="J92" s="209">
        <f>ROUND(I92*H92,2)</f>
        <v>0</v>
      </c>
      <c r="K92" s="205" t="s">
        <v>238</v>
      </c>
      <c r="L92" s="46"/>
      <c r="M92" s="210" t="s">
        <v>5</v>
      </c>
      <c r="N92" s="211" t="s">
        <v>44</v>
      </c>
      <c r="O92" s="47"/>
      <c r="P92" s="212">
        <f>O92*H92</f>
        <v>0</v>
      </c>
      <c r="Q92" s="212">
        <v>0</v>
      </c>
      <c r="R92" s="212">
        <f>Q92*H92</f>
        <v>0</v>
      </c>
      <c r="S92" s="212">
        <v>0</v>
      </c>
      <c r="T92" s="213">
        <f>S92*H92</f>
        <v>0</v>
      </c>
      <c r="AR92" s="24" t="s">
        <v>239</v>
      </c>
      <c r="AT92" s="24" t="s">
        <v>235</v>
      </c>
      <c r="AU92" s="24" t="s">
        <v>83</v>
      </c>
      <c r="AY92" s="24" t="s">
        <v>231</v>
      </c>
      <c r="BE92" s="214">
        <f>IF(N92="základní",J92,0)</f>
        <v>0</v>
      </c>
      <c r="BF92" s="214">
        <f>IF(N92="snížená",J92,0)</f>
        <v>0</v>
      </c>
      <c r="BG92" s="214">
        <f>IF(N92="zákl. přenesená",J92,0)</f>
        <v>0</v>
      </c>
      <c r="BH92" s="214">
        <f>IF(N92="sníž. přenesená",J92,0)</f>
        <v>0</v>
      </c>
      <c r="BI92" s="214">
        <f>IF(N92="nulová",J92,0)</f>
        <v>0</v>
      </c>
      <c r="BJ92" s="24" t="s">
        <v>81</v>
      </c>
      <c r="BK92" s="214">
        <f>ROUND(I92*H92,2)</f>
        <v>0</v>
      </c>
      <c r="BL92" s="24" t="s">
        <v>239</v>
      </c>
      <c r="BM92" s="24" t="s">
        <v>3396</v>
      </c>
    </row>
    <row r="93" spans="2:47" s="1" customFormat="1" ht="13.5">
      <c r="B93" s="46"/>
      <c r="D93" s="215" t="s">
        <v>241</v>
      </c>
      <c r="F93" s="216" t="s">
        <v>595</v>
      </c>
      <c r="I93" s="176"/>
      <c r="L93" s="46"/>
      <c r="M93" s="217"/>
      <c r="N93" s="47"/>
      <c r="O93" s="47"/>
      <c r="P93" s="47"/>
      <c r="Q93" s="47"/>
      <c r="R93" s="47"/>
      <c r="S93" s="47"/>
      <c r="T93" s="85"/>
      <c r="AT93" s="24" t="s">
        <v>241</v>
      </c>
      <c r="AU93" s="24" t="s">
        <v>83</v>
      </c>
    </row>
    <row r="94" spans="2:51" s="13" customFormat="1" ht="13.5">
      <c r="B94" s="234"/>
      <c r="D94" s="215" t="s">
        <v>242</v>
      </c>
      <c r="E94" s="235" t="s">
        <v>5</v>
      </c>
      <c r="F94" s="236" t="s">
        <v>3397</v>
      </c>
      <c r="H94" s="235" t="s">
        <v>5</v>
      </c>
      <c r="I94" s="237"/>
      <c r="L94" s="234"/>
      <c r="M94" s="238"/>
      <c r="N94" s="239"/>
      <c r="O94" s="239"/>
      <c r="P94" s="239"/>
      <c r="Q94" s="239"/>
      <c r="R94" s="239"/>
      <c r="S94" s="239"/>
      <c r="T94" s="240"/>
      <c r="AT94" s="235" t="s">
        <v>242</v>
      </c>
      <c r="AU94" s="235" t="s">
        <v>83</v>
      </c>
      <c r="AV94" s="13" t="s">
        <v>81</v>
      </c>
      <c r="AW94" s="13" t="s">
        <v>36</v>
      </c>
      <c r="AX94" s="13" t="s">
        <v>73</v>
      </c>
      <c r="AY94" s="235" t="s">
        <v>231</v>
      </c>
    </row>
    <row r="95" spans="2:51" s="11" customFormat="1" ht="13.5">
      <c r="B95" s="218"/>
      <c r="D95" s="215" t="s">
        <v>242</v>
      </c>
      <c r="E95" s="219" t="s">
        <v>5</v>
      </c>
      <c r="F95" s="220" t="s">
        <v>3398</v>
      </c>
      <c r="H95" s="221">
        <v>7.732</v>
      </c>
      <c r="I95" s="222"/>
      <c r="L95" s="218"/>
      <c r="M95" s="223"/>
      <c r="N95" s="224"/>
      <c r="O95" s="224"/>
      <c r="P95" s="224"/>
      <c r="Q95" s="224"/>
      <c r="R95" s="224"/>
      <c r="S95" s="224"/>
      <c r="T95" s="225"/>
      <c r="AT95" s="219" t="s">
        <v>242</v>
      </c>
      <c r="AU95" s="219" t="s">
        <v>83</v>
      </c>
      <c r="AV95" s="11" t="s">
        <v>83</v>
      </c>
      <c r="AW95" s="11" t="s">
        <v>36</v>
      </c>
      <c r="AX95" s="11" t="s">
        <v>73</v>
      </c>
      <c r="AY95" s="219" t="s">
        <v>231</v>
      </c>
    </row>
    <row r="96" spans="2:51" s="11" customFormat="1" ht="13.5">
      <c r="B96" s="218"/>
      <c r="D96" s="215" t="s">
        <v>242</v>
      </c>
      <c r="E96" s="219" t="s">
        <v>5</v>
      </c>
      <c r="F96" s="220" t="s">
        <v>3399</v>
      </c>
      <c r="H96" s="221">
        <v>4.873</v>
      </c>
      <c r="I96" s="222"/>
      <c r="L96" s="218"/>
      <c r="M96" s="223"/>
      <c r="N96" s="224"/>
      <c r="O96" s="224"/>
      <c r="P96" s="224"/>
      <c r="Q96" s="224"/>
      <c r="R96" s="224"/>
      <c r="S96" s="224"/>
      <c r="T96" s="225"/>
      <c r="AT96" s="219" t="s">
        <v>242</v>
      </c>
      <c r="AU96" s="219" t="s">
        <v>83</v>
      </c>
      <c r="AV96" s="11" t="s">
        <v>83</v>
      </c>
      <c r="AW96" s="11" t="s">
        <v>36</v>
      </c>
      <c r="AX96" s="11" t="s">
        <v>73</v>
      </c>
      <c r="AY96" s="219" t="s">
        <v>231</v>
      </c>
    </row>
    <row r="97" spans="2:51" s="12" customFormat="1" ht="13.5">
      <c r="B97" s="226"/>
      <c r="D97" s="215" t="s">
        <v>242</v>
      </c>
      <c r="E97" s="227" t="s">
        <v>5</v>
      </c>
      <c r="F97" s="228" t="s">
        <v>269</v>
      </c>
      <c r="H97" s="229">
        <v>12.605</v>
      </c>
      <c r="I97" s="230"/>
      <c r="L97" s="226"/>
      <c r="M97" s="231"/>
      <c r="N97" s="232"/>
      <c r="O97" s="232"/>
      <c r="P97" s="232"/>
      <c r="Q97" s="232"/>
      <c r="R97" s="232"/>
      <c r="S97" s="232"/>
      <c r="T97" s="233"/>
      <c r="AT97" s="227" t="s">
        <v>242</v>
      </c>
      <c r="AU97" s="227" t="s">
        <v>83</v>
      </c>
      <c r="AV97" s="12" t="s">
        <v>239</v>
      </c>
      <c r="AW97" s="12" t="s">
        <v>36</v>
      </c>
      <c r="AX97" s="12" t="s">
        <v>81</v>
      </c>
      <c r="AY97" s="227" t="s">
        <v>231</v>
      </c>
    </row>
    <row r="98" spans="2:65" s="1" customFormat="1" ht="16.5" customHeight="1">
      <c r="B98" s="202"/>
      <c r="C98" s="203" t="s">
        <v>255</v>
      </c>
      <c r="D98" s="203" t="s">
        <v>235</v>
      </c>
      <c r="E98" s="204" t="s">
        <v>601</v>
      </c>
      <c r="F98" s="205" t="s">
        <v>602</v>
      </c>
      <c r="G98" s="206" t="s">
        <v>147</v>
      </c>
      <c r="H98" s="207">
        <v>59.854</v>
      </c>
      <c r="I98" s="208"/>
      <c r="J98" s="209">
        <f>ROUND(I98*H98,2)</f>
        <v>0</v>
      </c>
      <c r="K98" s="205" t="s">
        <v>238</v>
      </c>
      <c r="L98" s="46"/>
      <c r="M98" s="210" t="s">
        <v>5</v>
      </c>
      <c r="N98" s="211" t="s">
        <v>44</v>
      </c>
      <c r="O98" s="47"/>
      <c r="P98" s="212">
        <f>O98*H98</f>
        <v>0</v>
      </c>
      <c r="Q98" s="212">
        <v>0.00251</v>
      </c>
      <c r="R98" s="212">
        <f>Q98*H98</f>
        <v>0.15023354</v>
      </c>
      <c r="S98" s="212">
        <v>0</v>
      </c>
      <c r="T98" s="213">
        <f>S98*H98</f>
        <v>0</v>
      </c>
      <c r="AR98" s="24" t="s">
        <v>239</v>
      </c>
      <c r="AT98" s="24" t="s">
        <v>235</v>
      </c>
      <c r="AU98" s="24" t="s">
        <v>83</v>
      </c>
      <c r="AY98" s="24" t="s">
        <v>231</v>
      </c>
      <c r="BE98" s="214">
        <f>IF(N98="základní",J98,0)</f>
        <v>0</v>
      </c>
      <c r="BF98" s="214">
        <f>IF(N98="snížená",J98,0)</f>
        <v>0</v>
      </c>
      <c r="BG98" s="214">
        <f>IF(N98="zákl. přenesená",J98,0)</f>
        <v>0</v>
      </c>
      <c r="BH98" s="214">
        <f>IF(N98="sníž. přenesená",J98,0)</f>
        <v>0</v>
      </c>
      <c r="BI98" s="214">
        <f>IF(N98="nulová",J98,0)</f>
        <v>0</v>
      </c>
      <c r="BJ98" s="24" t="s">
        <v>81</v>
      </c>
      <c r="BK98" s="214">
        <f>ROUND(I98*H98,2)</f>
        <v>0</v>
      </c>
      <c r="BL98" s="24" t="s">
        <v>239</v>
      </c>
      <c r="BM98" s="24" t="s">
        <v>3400</v>
      </c>
    </row>
    <row r="99" spans="2:47" s="1" customFormat="1" ht="13.5">
      <c r="B99" s="46"/>
      <c r="D99" s="215" t="s">
        <v>241</v>
      </c>
      <c r="F99" s="216" t="s">
        <v>602</v>
      </c>
      <c r="I99" s="176"/>
      <c r="L99" s="46"/>
      <c r="M99" s="217"/>
      <c r="N99" s="47"/>
      <c r="O99" s="47"/>
      <c r="P99" s="47"/>
      <c r="Q99" s="47"/>
      <c r="R99" s="47"/>
      <c r="S99" s="47"/>
      <c r="T99" s="85"/>
      <c r="AT99" s="24" t="s">
        <v>241</v>
      </c>
      <c r="AU99" s="24" t="s">
        <v>83</v>
      </c>
    </row>
    <row r="100" spans="2:51" s="13" customFormat="1" ht="13.5">
      <c r="B100" s="234"/>
      <c r="D100" s="215" t="s">
        <v>242</v>
      </c>
      <c r="E100" s="235" t="s">
        <v>5</v>
      </c>
      <c r="F100" s="236" t="s">
        <v>3397</v>
      </c>
      <c r="H100" s="235" t="s">
        <v>5</v>
      </c>
      <c r="I100" s="237"/>
      <c r="L100" s="234"/>
      <c r="M100" s="238"/>
      <c r="N100" s="239"/>
      <c r="O100" s="239"/>
      <c r="P100" s="239"/>
      <c r="Q100" s="239"/>
      <c r="R100" s="239"/>
      <c r="S100" s="239"/>
      <c r="T100" s="240"/>
      <c r="AT100" s="235" t="s">
        <v>242</v>
      </c>
      <c r="AU100" s="235" t="s">
        <v>83</v>
      </c>
      <c r="AV100" s="13" t="s">
        <v>81</v>
      </c>
      <c r="AW100" s="13" t="s">
        <v>36</v>
      </c>
      <c r="AX100" s="13" t="s">
        <v>73</v>
      </c>
      <c r="AY100" s="235" t="s">
        <v>231</v>
      </c>
    </row>
    <row r="101" spans="2:51" s="11" customFormat="1" ht="13.5">
      <c r="B101" s="218"/>
      <c r="D101" s="215" t="s">
        <v>242</v>
      </c>
      <c r="E101" s="219" t="s">
        <v>5</v>
      </c>
      <c r="F101" s="220" t="s">
        <v>3401</v>
      </c>
      <c r="H101" s="221">
        <v>24.646</v>
      </c>
      <c r="I101" s="222"/>
      <c r="L101" s="218"/>
      <c r="M101" s="223"/>
      <c r="N101" s="224"/>
      <c r="O101" s="224"/>
      <c r="P101" s="224"/>
      <c r="Q101" s="224"/>
      <c r="R101" s="224"/>
      <c r="S101" s="224"/>
      <c r="T101" s="225"/>
      <c r="AT101" s="219" t="s">
        <v>242</v>
      </c>
      <c r="AU101" s="219" t="s">
        <v>83</v>
      </c>
      <c r="AV101" s="11" t="s">
        <v>83</v>
      </c>
      <c r="AW101" s="11" t="s">
        <v>36</v>
      </c>
      <c r="AX101" s="11" t="s">
        <v>73</v>
      </c>
      <c r="AY101" s="219" t="s">
        <v>231</v>
      </c>
    </row>
    <row r="102" spans="2:51" s="11" customFormat="1" ht="13.5">
      <c r="B102" s="218"/>
      <c r="D102" s="215" t="s">
        <v>242</v>
      </c>
      <c r="E102" s="219" t="s">
        <v>5</v>
      </c>
      <c r="F102" s="220" t="s">
        <v>3402</v>
      </c>
      <c r="H102" s="221">
        <v>35.208</v>
      </c>
      <c r="I102" s="222"/>
      <c r="L102" s="218"/>
      <c r="M102" s="223"/>
      <c r="N102" s="224"/>
      <c r="O102" s="224"/>
      <c r="P102" s="224"/>
      <c r="Q102" s="224"/>
      <c r="R102" s="224"/>
      <c r="S102" s="224"/>
      <c r="T102" s="225"/>
      <c r="AT102" s="219" t="s">
        <v>242</v>
      </c>
      <c r="AU102" s="219" t="s">
        <v>83</v>
      </c>
      <c r="AV102" s="11" t="s">
        <v>83</v>
      </c>
      <c r="AW102" s="11" t="s">
        <v>36</v>
      </c>
      <c r="AX102" s="11" t="s">
        <v>73</v>
      </c>
      <c r="AY102" s="219" t="s">
        <v>231</v>
      </c>
    </row>
    <row r="103" spans="2:51" s="12" customFormat="1" ht="13.5">
      <c r="B103" s="226"/>
      <c r="D103" s="215" t="s">
        <v>242</v>
      </c>
      <c r="E103" s="227" t="s">
        <v>5</v>
      </c>
      <c r="F103" s="228" t="s">
        <v>269</v>
      </c>
      <c r="H103" s="229">
        <v>59.854</v>
      </c>
      <c r="I103" s="230"/>
      <c r="L103" s="226"/>
      <c r="M103" s="231"/>
      <c r="N103" s="232"/>
      <c r="O103" s="232"/>
      <c r="P103" s="232"/>
      <c r="Q103" s="232"/>
      <c r="R103" s="232"/>
      <c r="S103" s="232"/>
      <c r="T103" s="233"/>
      <c r="AT103" s="227" t="s">
        <v>242</v>
      </c>
      <c r="AU103" s="227" t="s">
        <v>83</v>
      </c>
      <c r="AV103" s="12" t="s">
        <v>239</v>
      </c>
      <c r="AW103" s="12" t="s">
        <v>36</v>
      </c>
      <c r="AX103" s="12" t="s">
        <v>81</v>
      </c>
      <c r="AY103" s="227" t="s">
        <v>231</v>
      </c>
    </row>
    <row r="104" spans="2:65" s="1" customFormat="1" ht="25.5" customHeight="1">
      <c r="B104" s="202"/>
      <c r="C104" s="203" t="s">
        <v>261</v>
      </c>
      <c r="D104" s="203" t="s">
        <v>235</v>
      </c>
      <c r="E104" s="204" t="s">
        <v>607</v>
      </c>
      <c r="F104" s="205" t="s">
        <v>608</v>
      </c>
      <c r="G104" s="206" t="s">
        <v>147</v>
      </c>
      <c r="H104" s="207">
        <v>59.854</v>
      </c>
      <c r="I104" s="208"/>
      <c r="J104" s="209">
        <f>ROUND(I104*H104,2)</f>
        <v>0</v>
      </c>
      <c r="K104" s="205" t="s">
        <v>238</v>
      </c>
      <c r="L104" s="46"/>
      <c r="M104" s="210" t="s">
        <v>5</v>
      </c>
      <c r="N104" s="211" t="s">
        <v>44</v>
      </c>
      <c r="O104" s="47"/>
      <c r="P104" s="212">
        <f>O104*H104</f>
        <v>0</v>
      </c>
      <c r="Q104" s="212">
        <v>0</v>
      </c>
      <c r="R104" s="212">
        <f>Q104*H104</f>
        <v>0</v>
      </c>
      <c r="S104" s="212">
        <v>0</v>
      </c>
      <c r="T104" s="213">
        <f>S104*H104</f>
        <v>0</v>
      </c>
      <c r="AR104" s="24" t="s">
        <v>239</v>
      </c>
      <c r="AT104" s="24" t="s">
        <v>235</v>
      </c>
      <c r="AU104" s="24" t="s">
        <v>83</v>
      </c>
      <c r="AY104" s="24" t="s">
        <v>231</v>
      </c>
      <c r="BE104" s="214">
        <f>IF(N104="základní",J104,0)</f>
        <v>0</v>
      </c>
      <c r="BF104" s="214">
        <f>IF(N104="snížená",J104,0)</f>
        <v>0</v>
      </c>
      <c r="BG104" s="214">
        <f>IF(N104="zákl. přenesená",J104,0)</f>
        <v>0</v>
      </c>
      <c r="BH104" s="214">
        <f>IF(N104="sníž. přenesená",J104,0)</f>
        <v>0</v>
      </c>
      <c r="BI104" s="214">
        <f>IF(N104="nulová",J104,0)</f>
        <v>0</v>
      </c>
      <c r="BJ104" s="24" t="s">
        <v>81</v>
      </c>
      <c r="BK104" s="214">
        <f>ROUND(I104*H104,2)</f>
        <v>0</v>
      </c>
      <c r="BL104" s="24" t="s">
        <v>239</v>
      </c>
      <c r="BM104" s="24" t="s">
        <v>3403</v>
      </c>
    </row>
    <row r="105" spans="2:47" s="1" customFormat="1" ht="13.5">
      <c r="B105" s="46"/>
      <c r="D105" s="215" t="s">
        <v>241</v>
      </c>
      <c r="F105" s="216" t="s">
        <v>608</v>
      </c>
      <c r="I105" s="176"/>
      <c r="L105" s="46"/>
      <c r="M105" s="217"/>
      <c r="N105" s="47"/>
      <c r="O105" s="47"/>
      <c r="P105" s="47"/>
      <c r="Q105" s="47"/>
      <c r="R105" s="47"/>
      <c r="S105" s="47"/>
      <c r="T105" s="85"/>
      <c r="AT105" s="24" t="s">
        <v>241</v>
      </c>
      <c r="AU105" s="24" t="s">
        <v>83</v>
      </c>
    </row>
    <row r="106" spans="2:65" s="1" customFormat="1" ht="25.5" customHeight="1">
      <c r="B106" s="202"/>
      <c r="C106" s="203" t="s">
        <v>270</v>
      </c>
      <c r="D106" s="203" t="s">
        <v>235</v>
      </c>
      <c r="E106" s="204" t="s">
        <v>611</v>
      </c>
      <c r="F106" s="205" t="s">
        <v>612</v>
      </c>
      <c r="G106" s="206" t="s">
        <v>352</v>
      </c>
      <c r="H106" s="207">
        <v>1.436</v>
      </c>
      <c r="I106" s="208"/>
      <c r="J106" s="209">
        <f>ROUND(I106*H106,2)</f>
        <v>0</v>
      </c>
      <c r="K106" s="205" t="s">
        <v>238</v>
      </c>
      <c r="L106" s="46"/>
      <c r="M106" s="210" t="s">
        <v>5</v>
      </c>
      <c r="N106" s="211" t="s">
        <v>44</v>
      </c>
      <c r="O106" s="47"/>
      <c r="P106" s="212">
        <f>O106*H106</f>
        <v>0</v>
      </c>
      <c r="Q106" s="212">
        <v>1.04331</v>
      </c>
      <c r="R106" s="212">
        <f>Q106*H106</f>
        <v>1.4981931599999998</v>
      </c>
      <c r="S106" s="212">
        <v>0</v>
      </c>
      <c r="T106" s="213">
        <f>S106*H106</f>
        <v>0</v>
      </c>
      <c r="AR106" s="24" t="s">
        <v>239</v>
      </c>
      <c r="AT106" s="24" t="s">
        <v>235</v>
      </c>
      <c r="AU106" s="24" t="s">
        <v>83</v>
      </c>
      <c r="AY106" s="24" t="s">
        <v>231</v>
      </c>
      <c r="BE106" s="214">
        <f>IF(N106="základní",J106,0)</f>
        <v>0</v>
      </c>
      <c r="BF106" s="214">
        <f>IF(N106="snížená",J106,0)</f>
        <v>0</v>
      </c>
      <c r="BG106" s="214">
        <f>IF(N106="zákl. přenesená",J106,0)</f>
        <v>0</v>
      </c>
      <c r="BH106" s="214">
        <f>IF(N106="sníž. přenesená",J106,0)</f>
        <v>0</v>
      </c>
      <c r="BI106" s="214">
        <f>IF(N106="nulová",J106,0)</f>
        <v>0</v>
      </c>
      <c r="BJ106" s="24" t="s">
        <v>81</v>
      </c>
      <c r="BK106" s="214">
        <f>ROUND(I106*H106,2)</f>
        <v>0</v>
      </c>
      <c r="BL106" s="24" t="s">
        <v>239</v>
      </c>
      <c r="BM106" s="24" t="s">
        <v>3404</v>
      </c>
    </row>
    <row r="107" spans="2:47" s="1" customFormat="1" ht="13.5">
      <c r="B107" s="46"/>
      <c r="D107" s="215" t="s">
        <v>241</v>
      </c>
      <c r="F107" s="216" t="s">
        <v>612</v>
      </c>
      <c r="I107" s="176"/>
      <c r="L107" s="46"/>
      <c r="M107" s="217"/>
      <c r="N107" s="47"/>
      <c r="O107" s="47"/>
      <c r="P107" s="47"/>
      <c r="Q107" s="47"/>
      <c r="R107" s="47"/>
      <c r="S107" s="47"/>
      <c r="T107" s="85"/>
      <c r="AT107" s="24" t="s">
        <v>241</v>
      </c>
      <c r="AU107" s="24" t="s">
        <v>83</v>
      </c>
    </row>
    <row r="108" spans="2:51" s="13" customFormat="1" ht="13.5">
      <c r="B108" s="234"/>
      <c r="D108" s="215" t="s">
        <v>242</v>
      </c>
      <c r="E108" s="235" t="s">
        <v>5</v>
      </c>
      <c r="F108" s="236" t="s">
        <v>3397</v>
      </c>
      <c r="H108" s="235" t="s">
        <v>5</v>
      </c>
      <c r="I108" s="237"/>
      <c r="L108" s="234"/>
      <c r="M108" s="238"/>
      <c r="N108" s="239"/>
      <c r="O108" s="239"/>
      <c r="P108" s="239"/>
      <c r="Q108" s="239"/>
      <c r="R108" s="239"/>
      <c r="S108" s="239"/>
      <c r="T108" s="240"/>
      <c r="AT108" s="235" t="s">
        <v>242</v>
      </c>
      <c r="AU108" s="235" t="s">
        <v>83</v>
      </c>
      <c r="AV108" s="13" t="s">
        <v>81</v>
      </c>
      <c r="AW108" s="13" t="s">
        <v>36</v>
      </c>
      <c r="AX108" s="13" t="s">
        <v>73</v>
      </c>
      <c r="AY108" s="235" t="s">
        <v>231</v>
      </c>
    </row>
    <row r="109" spans="2:51" s="11" customFormat="1" ht="13.5">
      <c r="B109" s="218"/>
      <c r="D109" s="215" t="s">
        <v>242</v>
      </c>
      <c r="E109" s="219" t="s">
        <v>5</v>
      </c>
      <c r="F109" s="220" t="s">
        <v>3405</v>
      </c>
      <c r="H109" s="221">
        <v>0.851</v>
      </c>
      <c r="I109" s="222"/>
      <c r="L109" s="218"/>
      <c r="M109" s="223"/>
      <c r="N109" s="224"/>
      <c r="O109" s="224"/>
      <c r="P109" s="224"/>
      <c r="Q109" s="224"/>
      <c r="R109" s="224"/>
      <c r="S109" s="224"/>
      <c r="T109" s="225"/>
      <c r="AT109" s="219" t="s">
        <v>242</v>
      </c>
      <c r="AU109" s="219" t="s">
        <v>83</v>
      </c>
      <c r="AV109" s="11" t="s">
        <v>83</v>
      </c>
      <c r="AW109" s="11" t="s">
        <v>36</v>
      </c>
      <c r="AX109" s="11" t="s">
        <v>73</v>
      </c>
      <c r="AY109" s="219" t="s">
        <v>231</v>
      </c>
    </row>
    <row r="110" spans="2:51" s="11" customFormat="1" ht="13.5">
      <c r="B110" s="218"/>
      <c r="D110" s="215" t="s">
        <v>242</v>
      </c>
      <c r="E110" s="219" t="s">
        <v>5</v>
      </c>
      <c r="F110" s="220" t="s">
        <v>3406</v>
      </c>
      <c r="H110" s="221">
        <v>0.585</v>
      </c>
      <c r="I110" s="222"/>
      <c r="L110" s="218"/>
      <c r="M110" s="223"/>
      <c r="N110" s="224"/>
      <c r="O110" s="224"/>
      <c r="P110" s="224"/>
      <c r="Q110" s="224"/>
      <c r="R110" s="224"/>
      <c r="S110" s="224"/>
      <c r="T110" s="225"/>
      <c r="AT110" s="219" t="s">
        <v>242</v>
      </c>
      <c r="AU110" s="219" t="s">
        <v>83</v>
      </c>
      <c r="AV110" s="11" t="s">
        <v>83</v>
      </c>
      <c r="AW110" s="11" t="s">
        <v>36</v>
      </c>
      <c r="AX110" s="11" t="s">
        <v>73</v>
      </c>
      <c r="AY110" s="219" t="s">
        <v>231</v>
      </c>
    </row>
    <row r="111" spans="2:51" s="12" customFormat="1" ht="13.5">
      <c r="B111" s="226"/>
      <c r="D111" s="215" t="s">
        <v>242</v>
      </c>
      <c r="E111" s="227" t="s">
        <v>5</v>
      </c>
      <c r="F111" s="228" t="s">
        <v>269</v>
      </c>
      <c r="H111" s="229">
        <v>1.436</v>
      </c>
      <c r="I111" s="230"/>
      <c r="L111" s="226"/>
      <c r="M111" s="231"/>
      <c r="N111" s="232"/>
      <c r="O111" s="232"/>
      <c r="P111" s="232"/>
      <c r="Q111" s="232"/>
      <c r="R111" s="232"/>
      <c r="S111" s="232"/>
      <c r="T111" s="233"/>
      <c r="AT111" s="227" t="s">
        <v>242</v>
      </c>
      <c r="AU111" s="227" t="s">
        <v>83</v>
      </c>
      <c r="AV111" s="12" t="s">
        <v>239</v>
      </c>
      <c r="AW111" s="12" t="s">
        <v>36</v>
      </c>
      <c r="AX111" s="12" t="s">
        <v>81</v>
      </c>
      <c r="AY111" s="227" t="s">
        <v>231</v>
      </c>
    </row>
    <row r="112" spans="2:63" s="10" customFormat="1" ht="29.85" customHeight="1">
      <c r="B112" s="189"/>
      <c r="D112" s="190" t="s">
        <v>72</v>
      </c>
      <c r="E112" s="200" t="s">
        <v>255</v>
      </c>
      <c r="F112" s="200" t="s">
        <v>773</v>
      </c>
      <c r="I112" s="192"/>
      <c r="J112" s="201">
        <f>BK112</f>
        <v>0</v>
      </c>
      <c r="L112" s="189"/>
      <c r="M112" s="194"/>
      <c r="N112" s="195"/>
      <c r="O112" s="195"/>
      <c r="P112" s="196">
        <f>SUM(P113:P133)</f>
        <v>0</v>
      </c>
      <c r="Q112" s="195"/>
      <c r="R112" s="196">
        <f>SUM(R113:R133)</f>
        <v>27.53287002</v>
      </c>
      <c r="S112" s="195"/>
      <c r="T112" s="197">
        <f>SUM(T113:T133)</f>
        <v>0</v>
      </c>
      <c r="AR112" s="190" t="s">
        <v>81</v>
      </c>
      <c r="AT112" s="198" t="s">
        <v>72</v>
      </c>
      <c r="AU112" s="198" t="s">
        <v>81</v>
      </c>
      <c r="AY112" s="190" t="s">
        <v>231</v>
      </c>
      <c r="BK112" s="199">
        <f>SUM(BK113:BK133)</f>
        <v>0</v>
      </c>
    </row>
    <row r="113" spans="2:65" s="1" customFormat="1" ht="25.5" customHeight="1">
      <c r="B113" s="202"/>
      <c r="C113" s="203" t="s">
        <v>276</v>
      </c>
      <c r="D113" s="203" t="s">
        <v>235</v>
      </c>
      <c r="E113" s="204" t="s">
        <v>775</v>
      </c>
      <c r="F113" s="205" t="s">
        <v>776</v>
      </c>
      <c r="G113" s="206" t="s">
        <v>147</v>
      </c>
      <c r="H113" s="207">
        <v>97.421</v>
      </c>
      <c r="I113" s="208"/>
      <c r="J113" s="209">
        <f>ROUND(I113*H113,2)</f>
        <v>0</v>
      </c>
      <c r="K113" s="205" t="s">
        <v>238</v>
      </c>
      <c r="L113" s="46"/>
      <c r="M113" s="210" t="s">
        <v>5</v>
      </c>
      <c r="N113" s="211" t="s">
        <v>44</v>
      </c>
      <c r="O113" s="47"/>
      <c r="P113" s="212">
        <f>O113*H113</f>
        <v>0</v>
      </c>
      <c r="Q113" s="212">
        <v>0</v>
      </c>
      <c r="R113" s="212">
        <f>Q113*H113</f>
        <v>0</v>
      </c>
      <c r="S113" s="212">
        <v>0</v>
      </c>
      <c r="T113" s="213">
        <f>S113*H113</f>
        <v>0</v>
      </c>
      <c r="AR113" s="24" t="s">
        <v>239</v>
      </c>
      <c r="AT113" s="24" t="s">
        <v>235</v>
      </c>
      <c r="AU113" s="24" t="s">
        <v>83</v>
      </c>
      <c r="AY113" s="24" t="s">
        <v>231</v>
      </c>
      <c r="BE113" s="214">
        <f>IF(N113="základní",J113,0)</f>
        <v>0</v>
      </c>
      <c r="BF113" s="214">
        <f>IF(N113="snížená",J113,0)</f>
        <v>0</v>
      </c>
      <c r="BG113" s="214">
        <f>IF(N113="zákl. přenesená",J113,0)</f>
        <v>0</v>
      </c>
      <c r="BH113" s="214">
        <f>IF(N113="sníž. přenesená",J113,0)</f>
        <v>0</v>
      </c>
      <c r="BI113" s="214">
        <f>IF(N113="nulová",J113,0)</f>
        <v>0</v>
      </c>
      <c r="BJ113" s="24" t="s">
        <v>81</v>
      </c>
      <c r="BK113" s="214">
        <f>ROUND(I113*H113,2)</f>
        <v>0</v>
      </c>
      <c r="BL113" s="24" t="s">
        <v>239</v>
      </c>
      <c r="BM113" s="24" t="s">
        <v>3407</v>
      </c>
    </row>
    <row r="114" spans="2:47" s="1" customFormat="1" ht="13.5">
      <c r="B114" s="46"/>
      <c r="D114" s="215" t="s">
        <v>241</v>
      </c>
      <c r="F114" s="216" t="s">
        <v>776</v>
      </c>
      <c r="I114" s="176"/>
      <c r="L114" s="46"/>
      <c r="M114" s="217"/>
      <c r="N114" s="47"/>
      <c r="O114" s="47"/>
      <c r="P114" s="47"/>
      <c r="Q114" s="47"/>
      <c r="R114" s="47"/>
      <c r="S114" s="47"/>
      <c r="T114" s="85"/>
      <c r="AT114" s="24" t="s">
        <v>241</v>
      </c>
      <c r="AU114" s="24" t="s">
        <v>83</v>
      </c>
    </row>
    <row r="115" spans="2:51" s="11" customFormat="1" ht="13.5">
      <c r="B115" s="218"/>
      <c r="D115" s="215" t="s">
        <v>242</v>
      </c>
      <c r="E115" s="219" t="s">
        <v>5</v>
      </c>
      <c r="F115" s="220" t="s">
        <v>3408</v>
      </c>
      <c r="H115" s="221">
        <v>69.111</v>
      </c>
      <c r="I115" s="222"/>
      <c r="L115" s="218"/>
      <c r="M115" s="223"/>
      <c r="N115" s="224"/>
      <c r="O115" s="224"/>
      <c r="P115" s="224"/>
      <c r="Q115" s="224"/>
      <c r="R115" s="224"/>
      <c r="S115" s="224"/>
      <c r="T115" s="225"/>
      <c r="AT115" s="219" t="s">
        <v>242</v>
      </c>
      <c r="AU115" s="219" t="s">
        <v>83</v>
      </c>
      <c r="AV115" s="11" t="s">
        <v>83</v>
      </c>
      <c r="AW115" s="11" t="s">
        <v>36</v>
      </c>
      <c r="AX115" s="11" t="s">
        <v>73</v>
      </c>
      <c r="AY115" s="219" t="s">
        <v>231</v>
      </c>
    </row>
    <row r="116" spans="2:51" s="11" customFormat="1" ht="13.5">
      <c r="B116" s="218"/>
      <c r="D116" s="215" t="s">
        <v>242</v>
      </c>
      <c r="E116" s="219" t="s">
        <v>5</v>
      </c>
      <c r="F116" s="220" t="s">
        <v>3409</v>
      </c>
      <c r="H116" s="221">
        <v>22.7</v>
      </c>
      <c r="I116" s="222"/>
      <c r="L116" s="218"/>
      <c r="M116" s="223"/>
      <c r="N116" s="224"/>
      <c r="O116" s="224"/>
      <c r="P116" s="224"/>
      <c r="Q116" s="224"/>
      <c r="R116" s="224"/>
      <c r="S116" s="224"/>
      <c r="T116" s="225"/>
      <c r="AT116" s="219" t="s">
        <v>242</v>
      </c>
      <c r="AU116" s="219" t="s">
        <v>83</v>
      </c>
      <c r="AV116" s="11" t="s">
        <v>83</v>
      </c>
      <c r="AW116" s="11" t="s">
        <v>36</v>
      </c>
      <c r="AX116" s="11" t="s">
        <v>73</v>
      </c>
      <c r="AY116" s="219" t="s">
        <v>231</v>
      </c>
    </row>
    <row r="117" spans="2:51" s="11" customFormat="1" ht="13.5">
      <c r="B117" s="218"/>
      <c r="D117" s="215" t="s">
        <v>242</v>
      </c>
      <c r="E117" s="219" t="s">
        <v>5</v>
      </c>
      <c r="F117" s="220" t="s">
        <v>3410</v>
      </c>
      <c r="H117" s="221">
        <v>5.61</v>
      </c>
      <c r="I117" s="222"/>
      <c r="L117" s="218"/>
      <c r="M117" s="223"/>
      <c r="N117" s="224"/>
      <c r="O117" s="224"/>
      <c r="P117" s="224"/>
      <c r="Q117" s="224"/>
      <c r="R117" s="224"/>
      <c r="S117" s="224"/>
      <c r="T117" s="225"/>
      <c r="AT117" s="219" t="s">
        <v>242</v>
      </c>
      <c r="AU117" s="219" t="s">
        <v>83</v>
      </c>
      <c r="AV117" s="11" t="s">
        <v>83</v>
      </c>
      <c r="AW117" s="11" t="s">
        <v>36</v>
      </c>
      <c r="AX117" s="11" t="s">
        <v>73</v>
      </c>
      <c r="AY117" s="219" t="s">
        <v>231</v>
      </c>
    </row>
    <row r="118" spans="2:51" s="12" customFormat="1" ht="13.5">
      <c r="B118" s="226"/>
      <c r="D118" s="215" t="s">
        <v>242</v>
      </c>
      <c r="E118" s="227" t="s">
        <v>5</v>
      </c>
      <c r="F118" s="228" t="s">
        <v>269</v>
      </c>
      <c r="H118" s="229">
        <v>97.421</v>
      </c>
      <c r="I118" s="230"/>
      <c r="L118" s="226"/>
      <c r="M118" s="231"/>
      <c r="N118" s="232"/>
      <c r="O118" s="232"/>
      <c r="P118" s="232"/>
      <c r="Q118" s="232"/>
      <c r="R118" s="232"/>
      <c r="S118" s="232"/>
      <c r="T118" s="233"/>
      <c r="AT118" s="227" t="s">
        <v>242</v>
      </c>
      <c r="AU118" s="227" t="s">
        <v>83</v>
      </c>
      <c r="AV118" s="12" t="s">
        <v>239</v>
      </c>
      <c r="AW118" s="12" t="s">
        <v>36</v>
      </c>
      <c r="AX118" s="12" t="s">
        <v>81</v>
      </c>
      <c r="AY118" s="227" t="s">
        <v>231</v>
      </c>
    </row>
    <row r="119" spans="2:65" s="1" customFormat="1" ht="51" customHeight="1">
      <c r="B119" s="202"/>
      <c r="C119" s="203" t="s">
        <v>285</v>
      </c>
      <c r="D119" s="203" t="s">
        <v>235</v>
      </c>
      <c r="E119" s="204" t="s">
        <v>779</v>
      </c>
      <c r="F119" s="205" t="s">
        <v>780</v>
      </c>
      <c r="G119" s="206" t="s">
        <v>147</v>
      </c>
      <c r="H119" s="207">
        <v>97.421</v>
      </c>
      <c r="I119" s="208"/>
      <c r="J119" s="209">
        <f>ROUND(I119*H119,2)</f>
        <v>0</v>
      </c>
      <c r="K119" s="205" t="s">
        <v>238</v>
      </c>
      <c r="L119" s="46"/>
      <c r="M119" s="210" t="s">
        <v>5</v>
      </c>
      <c r="N119" s="211" t="s">
        <v>44</v>
      </c>
      <c r="O119" s="47"/>
      <c r="P119" s="212">
        <f>O119*H119</f>
        <v>0</v>
      </c>
      <c r="Q119" s="212">
        <v>0.10362</v>
      </c>
      <c r="R119" s="212">
        <f>Q119*H119</f>
        <v>10.094764020000001</v>
      </c>
      <c r="S119" s="212">
        <v>0</v>
      </c>
      <c r="T119" s="213">
        <f>S119*H119</f>
        <v>0</v>
      </c>
      <c r="AR119" s="24" t="s">
        <v>239</v>
      </c>
      <c r="AT119" s="24" t="s">
        <v>235</v>
      </c>
      <c r="AU119" s="24" t="s">
        <v>83</v>
      </c>
      <c r="AY119" s="24" t="s">
        <v>231</v>
      </c>
      <c r="BE119" s="214">
        <f>IF(N119="základní",J119,0)</f>
        <v>0</v>
      </c>
      <c r="BF119" s="214">
        <f>IF(N119="snížená",J119,0)</f>
        <v>0</v>
      </c>
      <c r="BG119" s="214">
        <f>IF(N119="zákl. přenesená",J119,0)</f>
        <v>0</v>
      </c>
      <c r="BH119" s="214">
        <f>IF(N119="sníž. přenesená",J119,0)</f>
        <v>0</v>
      </c>
      <c r="BI119" s="214">
        <f>IF(N119="nulová",J119,0)</f>
        <v>0</v>
      </c>
      <c r="BJ119" s="24" t="s">
        <v>81</v>
      </c>
      <c r="BK119" s="214">
        <f>ROUND(I119*H119,2)</f>
        <v>0</v>
      </c>
      <c r="BL119" s="24" t="s">
        <v>239</v>
      </c>
      <c r="BM119" s="24" t="s">
        <v>3411</v>
      </c>
    </row>
    <row r="120" spans="2:47" s="1" customFormat="1" ht="13.5">
      <c r="B120" s="46"/>
      <c r="D120" s="215" t="s">
        <v>241</v>
      </c>
      <c r="F120" s="216" t="s">
        <v>780</v>
      </c>
      <c r="I120" s="176"/>
      <c r="L120" s="46"/>
      <c r="M120" s="217"/>
      <c r="N120" s="47"/>
      <c r="O120" s="47"/>
      <c r="P120" s="47"/>
      <c r="Q120" s="47"/>
      <c r="R120" s="47"/>
      <c r="S120" s="47"/>
      <c r="T120" s="85"/>
      <c r="AT120" s="24" t="s">
        <v>241</v>
      </c>
      <c r="AU120" s="24" t="s">
        <v>83</v>
      </c>
    </row>
    <row r="121" spans="2:51" s="11" customFormat="1" ht="13.5">
      <c r="B121" s="218"/>
      <c r="D121" s="215" t="s">
        <v>242</v>
      </c>
      <c r="E121" s="219" t="s">
        <v>5</v>
      </c>
      <c r="F121" s="220" t="s">
        <v>3408</v>
      </c>
      <c r="H121" s="221">
        <v>69.111</v>
      </c>
      <c r="I121" s="222"/>
      <c r="L121" s="218"/>
      <c r="M121" s="223"/>
      <c r="N121" s="224"/>
      <c r="O121" s="224"/>
      <c r="P121" s="224"/>
      <c r="Q121" s="224"/>
      <c r="R121" s="224"/>
      <c r="S121" s="224"/>
      <c r="T121" s="225"/>
      <c r="AT121" s="219" t="s">
        <v>242</v>
      </c>
      <c r="AU121" s="219" t="s">
        <v>83</v>
      </c>
      <c r="AV121" s="11" t="s">
        <v>83</v>
      </c>
      <c r="AW121" s="11" t="s">
        <v>36</v>
      </c>
      <c r="AX121" s="11" t="s">
        <v>73</v>
      </c>
      <c r="AY121" s="219" t="s">
        <v>231</v>
      </c>
    </row>
    <row r="122" spans="2:51" s="11" customFormat="1" ht="13.5">
      <c r="B122" s="218"/>
      <c r="D122" s="215" t="s">
        <v>242</v>
      </c>
      <c r="E122" s="219" t="s">
        <v>5</v>
      </c>
      <c r="F122" s="220" t="s">
        <v>3409</v>
      </c>
      <c r="H122" s="221">
        <v>22.7</v>
      </c>
      <c r="I122" s="222"/>
      <c r="L122" s="218"/>
      <c r="M122" s="223"/>
      <c r="N122" s="224"/>
      <c r="O122" s="224"/>
      <c r="P122" s="224"/>
      <c r="Q122" s="224"/>
      <c r="R122" s="224"/>
      <c r="S122" s="224"/>
      <c r="T122" s="225"/>
      <c r="AT122" s="219" t="s">
        <v>242</v>
      </c>
      <c r="AU122" s="219" t="s">
        <v>83</v>
      </c>
      <c r="AV122" s="11" t="s">
        <v>83</v>
      </c>
      <c r="AW122" s="11" t="s">
        <v>36</v>
      </c>
      <c r="AX122" s="11" t="s">
        <v>73</v>
      </c>
      <c r="AY122" s="219" t="s">
        <v>231</v>
      </c>
    </row>
    <row r="123" spans="2:51" s="11" customFormat="1" ht="13.5">
      <c r="B123" s="218"/>
      <c r="D123" s="215" t="s">
        <v>242</v>
      </c>
      <c r="E123" s="219" t="s">
        <v>5</v>
      </c>
      <c r="F123" s="220" t="s">
        <v>3410</v>
      </c>
      <c r="H123" s="221">
        <v>5.61</v>
      </c>
      <c r="I123" s="222"/>
      <c r="L123" s="218"/>
      <c r="M123" s="223"/>
      <c r="N123" s="224"/>
      <c r="O123" s="224"/>
      <c r="P123" s="224"/>
      <c r="Q123" s="224"/>
      <c r="R123" s="224"/>
      <c r="S123" s="224"/>
      <c r="T123" s="225"/>
      <c r="AT123" s="219" t="s">
        <v>242</v>
      </c>
      <c r="AU123" s="219" t="s">
        <v>83</v>
      </c>
      <c r="AV123" s="11" t="s">
        <v>83</v>
      </c>
      <c r="AW123" s="11" t="s">
        <v>36</v>
      </c>
      <c r="AX123" s="11" t="s">
        <v>73</v>
      </c>
      <c r="AY123" s="219" t="s">
        <v>231</v>
      </c>
    </row>
    <row r="124" spans="2:51" s="12" customFormat="1" ht="13.5">
      <c r="B124" s="226"/>
      <c r="D124" s="215" t="s">
        <v>242</v>
      </c>
      <c r="E124" s="227" t="s">
        <v>5</v>
      </c>
      <c r="F124" s="228" t="s">
        <v>269</v>
      </c>
      <c r="H124" s="229">
        <v>97.421</v>
      </c>
      <c r="I124" s="230"/>
      <c r="L124" s="226"/>
      <c r="M124" s="231"/>
      <c r="N124" s="232"/>
      <c r="O124" s="232"/>
      <c r="P124" s="232"/>
      <c r="Q124" s="232"/>
      <c r="R124" s="232"/>
      <c r="S124" s="232"/>
      <c r="T124" s="233"/>
      <c r="AT124" s="227" t="s">
        <v>242</v>
      </c>
      <c r="AU124" s="227" t="s">
        <v>83</v>
      </c>
      <c r="AV124" s="12" t="s">
        <v>239</v>
      </c>
      <c r="AW124" s="12" t="s">
        <v>36</v>
      </c>
      <c r="AX124" s="12" t="s">
        <v>81</v>
      </c>
      <c r="AY124" s="227" t="s">
        <v>231</v>
      </c>
    </row>
    <row r="125" spans="2:65" s="1" customFormat="1" ht="16.5" customHeight="1">
      <c r="B125" s="202"/>
      <c r="C125" s="242" t="s">
        <v>289</v>
      </c>
      <c r="D125" s="242" t="s">
        <v>399</v>
      </c>
      <c r="E125" s="243" t="s">
        <v>783</v>
      </c>
      <c r="F125" s="244" t="s">
        <v>784</v>
      </c>
      <c r="G125" s="245" t="s">
        <v>147</v>
      </c>
      <c r="H125" s="246">
        <v>89.824</v>
      </c>
      <c r="I125" s="247"/>
      <c r="J125" s="248">
        <f>ROUND(I125*H125,2)</f>
        <v>0</v>
      </c>
      <c r="K125" s="244" t="s">
        <v>238</v>
      </c>
      <c r="L125" s="249"/>
      <c r="M125" s="250" t="s">
        <v>5</v>
      </c>
      <c r="N125" s="251" t="s">
        <v>44</v>
      </c>
      <c r="O125" s="47"/>
      <c r="P125" s="212">
        <f>O125*H125</f>
        <v>0</v>
      </c>
      <c r="Q125" s="212">
        <v>0.185</v>
      </c>
      <c r="R125" s="212">
        <f>Q125*H125</f>
        <v>16.61744</v>
      </c>
      <c r="S125" s="212">
        <v>0</v>
      </c>
      <c r="T125" s="213">
        <f>S125*H125</f>
        <v>0</v>
      </c>
      <c r="AR125" s="24" t="s">
        <v>276</v>
      </c>
      <c r="AT125" s="24" t="s">
        <v>399</v>
      </c>
      <c r="AU125" s="24" t="s">
        <v>83</v>
      </c>
      <c r="AY125" s="24" t="s">
        <v>231</v>
      </c>
      <c r="BE125" s="214">
        <f>IF(N125="základní",J125,0)</f>
        <v>0</v>
      </c>
      <c r="BF125" s="214">
        <f>IF(N125="snížená",J125,0)</f>
        <v>0</v>
      </c>
      <c r="BG125" s="214">
        <f>IF(N125="zákl. přenesená",J125,0)</f>
        <v>0</v>
      </c>
      <c r="BH125" s="214">
        <f>IF(N125="sníž. přenesená",J125,0)</f>
        <v>0</v>
      </c>
      <c r="BI125" s="214">
        <f>IF(N125="nulová",J125,0)</f>
        <v>0</v>
      </c>
      <c r="BJ125" s="24" t="s">
        <v>81</v>
      </c>
      <c r="BK125" s="214">
        <f>ROUND(I125*H125,2)</f>
        <v>0</v>
      </c>
      <c r="BL125" s="24" t="s">
        <v>239</v>
      </c>
      <c r="BM125" s="24" t="s">
        <v>3412</v>
      </c>
    </row>
    <row r="126" spans="2:47" s="1" customFormat="1" ht="13.5">
      <c r="B126" s="46"/>
      <c r="D126" s="215" t="s">
        <v>241</v>
      </c>
      <c r="F126" s="216" t="s">
        <v>784</v>
      </c>
      <c r="I126" s="176"/>
      <c r="L126" s="46"/>
      <c r="M126" s="217"/>
      <c r="N126" s="47"/>
      <c r="O126" s="47"/>
      <c r="P126" s="47"/>
      <c r="Q126" s="47"/>
      <c r="R126" s="47"/>
      <c r="S126" s="47"/>
      <c r="T126" s="85"/>
      <c r="AT126" s="24" t="s">
        <v>241</v>
      </c>
      <c r="AU126" s="24" t="s">
        <v>83</v>
      </c>
    </row>
    <row r="127" spans="2:47" s="1" customFormat="1" ht="13.5">
      <c r="B127" s="46"/>
      <c r="D127" s="215" t="s">
        <v>442</v>
      </c>
      <c r="F127" s="241" t="s">
        <v>786</v>
      </c>
      <c r="I127" s="176"/>
      <c r="L127" s="46"/>
      <c r="M127" s="217"/>
      <c r="N127" s="47"/>
      <c r="O127" s="47"/>
      <c r="P127" s="47"/>
      <c r="Q127" s="47"/>
      <c r="R127" s="47"/>
      <c r="S127" s="47"/>
      <c r="T127" s="85"/>
      <c r="AT127" s="24" t="s">
        <v>442</v>
      </c>
      <c r="AU127" s="24" t="s">
        <v>83</v>
      </c>
    </row>
    <row r="128" spans="2:65" s="1" customFormat="1" ht="51" customHeight="1">
      <c r="B128" s="202"/>
      <c r="C128" s="203" t="s">
        <v>233</v>
      </c>
      <c r="D128" s="203" t="s">
        <v>235</v>
      </c>
      <c r="E128" s="204" t="s">
        <v>3413</v>
      </c>
      <c r="F128" s="205" t="s">
        <v>3414</v>
      </c>
      <c r="G128" s="206" t="s">
        <v>147</v>
      </c>
      <c r="H128" s="207">
        <v>5.621</v>
      </c>
      <c r="I128" s="208"/>
      <c r="J128" s="209">
        <f>ROUND(I128*H128,2)</f>
        <v>0</v>
      </c>
      <c r="K128" s="205" t="s">
        <v>238</v>
      </c>
      <c r="L128" s="46"/>
      <c r="M128" s="210" t="s">
        <v>5</v>
      </c>
      <c r="N128" s="211" t="s">
        <v>44</v>
      </c>
      <c r="O128" s="47"/>
      <c r="P128" s="212">
        <f>O128*H128</f>
        <v>0</v>
      </c>
      <c r="Q128" s="212">
        <v>0</v>
      </c>
      <c r="R128" s="212">
        <f>Q128*H128</f>
        <v>0</v>
      </c>
      <c r="S128" s="212">
        <v>0</v>
      </c>
      <c r="T128" s="213">
        <f>S128*H128</f>
        <v>0</v>
      </c>
      <c r="AR128" s="24" t="s">
        <v>239</v>
      </c>
      <c r="AT128" s="24" t="s">
        <v>235</v>
      </c>
      <c r="AU128" s="24" t="s">
        <v>83</v>
      </c>
      <c r="AY128" s="24" t="s">
        <v>231</v>
      </c>
      <c r="BE128" s="214">
        <f>IF(N128="základní",J128,0)</f>
        <v>0</v>
      </c>
      <c r="BF128" s="214">
        <f>IF(N128="snížená",J128,0)</f>
        <v>0</v>
      </c>
      <c r="BG128" s="214">
        <f>IF(N128="zákl. přenesená",J128,0)</f>
        <v>0</v>
      </c>
      <c r="BH128" s="214">
        <f>IF(N128="sníž. přenesená",J128,0)</f>
        <v>0</v>
      </c>
      <c r="BI128" s="214">
        <f>IF(N128="nulová",J128,0)</f>
        <v>0</v>
      </c>
      <c r="BJ128" s="24" t="s">
        <v>81</v>
      </c>
      <c r="BK128" s="214">
        <f>ROUND(I128*H128,2)</f>
        <v>0</v>
      </c>
      <c r="BL128" s="24" t="s">
        <v>239</v>
      </c>
      <c r="BM128" s="24" t="s">
        <v>3415</v>
      </c>
    </row>
    <row r="129" spans="2:47" s="1" customFormat="1" ht="13.5">
      <c r="B129" s="46"/>
      <c r="D129" s="215" t="s">
        <v>241</v>
      </c>
      <c r="F129" s="216" t="s">
        <v>3414</v>
      </c>
      <c r="I129" s="176"/>
      <c r="L129" s="46"/>
      <c r="M129" s="217"/>
      <c r="N129" s="47"/>
      <c r="O129" s="47"/>
      <c r="P129" s="47"/>
      <c r="Q129" s="47"/>
      <c r="R129" s="47"/>
      <c r="S129" s="47"/>
      <c r="T129" s="85"/>
      <c r="AT129" s="24" t="s">
        <v>241</v>
      </c>
      <c r="AU129" s="24" t="s">
        <v>83</v>
      </c>
    </row>
    <row r="130" spans="2:65" s="1" customFormat="1" ht="16.5" customHeight="1">
      <c r="B130" s="202"/>
      <c r="C130" s="242" t="s">
        <v>254</v>
      </c>
      <c r="D130" s="242" t="s">
        <v>399</v>
      </c>
      <c r="E130" s="243" t="s">
        <v>3416</v>
      </c>
      <c r="F130" s="244" t="s">
        <v>3417</v>
      </c>
      <c r="G130" s="245" t="s">
        <v>147</v>
      </c>
      <c r="H130" s="246">
        <v>5.621</v>
      </c>
      <c r="I130" s="247"/>
      <c r="J130" s="248">
        <f>ROUND(I130*H130,2)</f>
        <v>0</v>
      </c>
      <c r="K130" s="244" t="s">
        <v>5</v>
      </c>
      <c r="L130" s="249"/>
      <c r="M130" s="250" t="s">
        <v>5</v>
      </c>
      <c r="N130" s="251" t="s">
        <v>44</v>
      </c>
      <c r="O130" s="47"/>
      <c r="P130" s="212">
        <f>O130*H130</f>
        <v>0</v>
      </c>
      <c r="Q130" s="212">
        <v>0.146</v>
      </c>
      <c r="R130" s="212">
        <f>Q130*H130</f>
        <v>0.820666</v>
      </c>
      <c r="S130" s="212">
        <v>0</v>
      </c>
      <c r="T130" s="213">
        <f>S130*H130</f>
        <v>0</v>
      </c>
      <c r="AR130" s="24" t="s">
        <v>276</v>
      </c>
      <c r="AT130" s="24" t="s">
        <v>399</v>
      </c>
      <c r="AU130" s="24" t="s">
        <v>83</v>
      </c>
      <c r="AY130" s="24" t="s">
        <v>231</v>
      </c>
      <c r="BE130" s="214">
        <f>IF(N130="základní",J130,0)</f>
        <v>0</v>
      </c>
      <c r="BF130" s="214">
        <f>IF(N130="snížená",J130,0)</f>
        <v>0</v>
      </c>
      <c r="BG130" s="214">
        <f>IF(N130="zákl. přenesená",J130,0)</f>
        <v>0</v>
      </c>
      <c r="BH130" s="214">
        <f>IF(N130="sníž. přenesená",J130,0)</f>
        <v>0</v>
      </c>
      <c r="BI130" s="214">
        <f>IF(N130="nulová",J130,0)</f>
        <v>0</v>
      </c>
      <c r="BJ130" s="24" t="s">
        <v>81</v>
      </c>
      <c r="BK130" s="214">
        <f>ROUND(I130*H130,2)</f>
        <v>0</v>
      </c>
      <c r="BL130" s="24" t="s">
        <v>239</v>
      </c>
      <c r="BM130" s="24" t="s">
        <v>3418</v>
      </c>
    </row>
    <row r="131" spans="2:47" s="1" customFormat="1" ht="13.5">
      <c r="B131" s="46"/>
      <c r="D131" s="215" t="s">
        <v>241</v>
      </c>
      <c r="F131" s="216" t="s">
        <v>3417</v>
      </c>
      <c r="I131" s="176"/>
      <c r="L131" s="46"/>
      <c r="M131" s="217"/>
      <c r="N131" s="47"/>
      <c r="O131" s="47"/>
      <c r="P131" s="47"/>
      <c r="Q131" s="47"/>
      <c r="R131" s="47"/>
      <c r="S131" s="47"/>
      <c r="T131" s="85"/>
      <c r="AT131" s="24" t="s">
        <v>241</v>
      </c>
      <c r="AU131" s="24" t="s">
        <v>83</v>
      </c>
    </row>
    <row r="132" spans="2:47" s="1" customFormat="1" ht="13.5">
      <c r="B132" s="46"/>
      <c r="D132" s="215" t="s">
        <v>442</v>
      </c>
      <c r="F132" s="241" t="s">
        <v>3419</v>
      </c>
      <c r="I132" s="176"/>
      <c r="L132" s="46"/>
      <c r="M132" s="217"/>
      <c r="N132" s="47"/>
      <c r="O132" s="47"/>
      <c r="P132" s="47"/>
      <c r="Q132" s="47"/>
      <c r="R132" s="47"/>
      <c r="S132" s="47"/>
      <c r="T132" s="85"/>
      <c r="AT132" s="24" t="s">
        <v>442</v>
      </c>
      <c r="AU132" s="24" t="s">
        <v>83</v>
      </c>
    </row>
    <row r="133" spans="2:51" s="11" customFormat="1" ht="13.5">
      <c r="B133" s="218"/>
      <c r="D133" s="215" t="s">
        <v>242</v>
      </c>
      <c r="E133" s="219" t="s">
        <v>5</v>
      </c>
      <c r="F133" s="220" t="s">
        <v>3420</v>
      </c>
      <c r="H133" s="221">
        <v>5.621</v>
      </c>
      <c r="I133" s="222"/>
      <c r="L133" s="218"/>
      <c r="M133" s="223"/>
      <c r="N133" s="224"/>
      <c r="O133" s="224"/>
      <c r="P133" s="224"/>
      <c r="Q133" s="224"/>
      <c r="R133" s="224"/>
      <c r="S133" s="224"/>
      <c r="T133" s="225"/>
      <c r="AT133" s="219" t="s">
        <v>242</v>
      </c>
      <c r="AU133" s="219" t="s">
        <v>83</v>
      </c>
      <c r="AV133" s="11" t="s">
        <v>83</v>
      </c>
      <c r="AW133" s="11" t="s">
        <v>36</v>
      </c>
      <c r="AX133" s="11" t="s">
        <v>81</v>
      </c>
      <c r="AY133" s="219" t="s">
        <v>231</v>
      </c>
    </row>
    <row r="134" spans="2:63" s="10" customFormat="1" ht="29.85" customHeight="1">
      <c r="B134" s="189"/>
      <c r="D134" s="190" t="s">
        <v>72</v>
      </c>
      <c r="E134" s="200" t="s">
        <v>285</v>
      </c>
      <c r="F134" s="200" t="s">
        <v>948</v>
      </c>
      <c r="I134" s="192"/>
      <c r="J134" s="201">
        <f>BK134</f>
        <v>0</v>
      </c>
      <c r="L134" s="189"/>
      <c r="M134" s="194"/>
      <c r="N134" s="195"/>
      <c r="O134" s="195"/>
      <c r="P134" s="196">
        <f>SUM(P135:P136)</f>
        <v>0</v>
      </c>
      <c r="Q134" s="195"/>
      <c r="R134" s="196">
        <f>SUM(R135:R136)</f>
        <v>0</v>
      </c>
      <c r="S134" s="195"/>
      <c r="T134" s="197">
        <f>SUM(T135:T136)</f>
        <v>0</v>
      </c>
      <c r="AR134" s="190" t="s">
        <v>81</v>
      </c>
      <c r="AT134" s="198" t="s">
        <v>72</v>
      </c>
      <c r="AU134" s="198" t="s">
        <v>81</v>
      </c>
      <c r="AY134" s="190" t="s">
        <v>231</v>
      </c>
      <c r="BK134" s="199">
        <f>SUM(BK135:BK136)</f>
        <v>0</v>
      </c>
    </row>
    <row r="135" spans="2:65" s="1" customFormat="1" ht="25.5" customHeight="1">
      <c r="B135" s="202"/>
      <c r="C135" s="203" t="s">
        <v>307</v>
      </c>
      <c r="D135" s="203" t="s">
        <v>235</v>
      </c>
      <c r="E135" s="204" t="s">
        <v>3421</v>
      </c>
      <c r="F135" s="205" t="s">
        <v>3422</v>
      </c>
      <c r="G135" s="206" t="s">
        <v>352</v>
      </c>
      <c r="H135" s="207">
        <v>29.181</v>
      </c>
      <c r="I135" s="208"/>
      <c r="J135" s="209">
        <f>ROUND(I135*H135,2)</f>
        <v>0</v>
      </c>
      <c r="K135" s="205" t="s">
        <v>238</v>
      </c>
      <c r="L135" s="46"/>
      <c r="M135" s="210" t="s">
        <v>5</v>
      </c>
      <c r="N135" s="211" t="s">
        <v>44</v>
      </c>
      <c r="O135" s="47"/>
      <c r="P135" s="212">
        <f>O135*H135</f>
        <v>0</v>
      </c>
      <c r="Q135" s="212">
        <v>0</v>
      </c>
      <c r="R135" s="212">
        <f>Q135*H135</f>
        <v>0</v>
      </c>
      <c r="S135" s="212">
        <v>0</v>
      </c>
      <c r="T135" s="213">
        <f>S135*H135</f>
        <v>0</v>
      </c>
      <c r="AR135" s="24" t="s">
        <v>239</v>
      </c>
      <c r="AT135" s="24" t="s">
        <v>235</v>
      </c>
      <c r="AU135" s="24" t="s">
        <v>83</v>
      </c>
      <c r="AY135" s="24" t="s">
        <v>231</v>
      </c>
      <c r="BE135" s="214">
        <f>IF(N135="základní",J135,0)</f>
        <v>0</v>
      </c>
      <c r="BF135" s="214">
        <f>IF(N135="snížená",J135,0)</f>
        <v>0</v>
      </c>
      <c r="BG135" s="214">
        <f>IF(N135="zákl. přenesená",J135,0)</f>
        <v>0</v>
      </c>
      <c r="BH135" s="214">
        <f>IF(N135="sníž. přenesená",J135,0)</f>
        <v>0</v>
      </c>
      <c r="BI135" s="214">
        <f>IF(N135="nulová",J135,0)</f>
        <v>0</v>
      </c>
      <c r="BJ135" s="24" t="s">
        <v>81</v>
      </c>
      <c r="BK135" s="214">
        <f>ROUND(I135*H135,2)</f>
        <v>0</v>
      </c>
      <c r="BL135" s="24" t="s">
        <v>239</v>
      </c>
      <c r="BM135" s="24" t="s">
        <v>3423</v>
      </c>
    </row>
    <row r="136" spans="2:47" s="1" customFormat="1" ht="13.5">
      <c r="B136" s="46"/>
      <c r="D136" s="215" t="s">
        <v>241</v>
      </c>
      <c r="F136" s="216" t="s">
        <v>3422</v>
      </c>
      <c r="I136" s="176"/>
      <c r="L136" s="46"/>
      <c r="M136" s="252"/>
      <c r="N136" s="253"/>
      <c r="O136" s="253"/>
      <c r="P136" s="253"/>
      <c r="Q136" s="253"/>
      <c r="R136" s="253"/>
      <c r="S136" s="253"/>
      <c r="T136" s="254"/>
      <c r="AT136" s="24" t="s">
        <v>241</v>
      </c>
      <c r="AU136" s="24" t="s">
        <v>83</v>
      </c>
    </row>
    <row r="137" spans="2:12" s="1" customFormat="1" ht="6.95" customHeight="1">
      <c r="B137" s="67"/>
      <c r="C137" s="68"/>
      <c r="D137" s="68"/>
      <c r="E137" s="68"/>
      <c r="F137" s="68"/>
      <c r="G137" s="68"/>
      <c r="H137" s="68"/>
      <c r="I137" s="153"/>
      <c r="J137" s="68"/>
      <c r="K137" s="68"/>
      <c r="L137" s="46"/>
    </row>
  </sheetData>
  <autoFilter ref="C80:K136"/>
  <mergeCells count="10">
    <mergeCell ref="E7:H7"/>
    <mergeCell ref="E9:H9"/>
    <mergeCell ref="E24:H24"/>
    <mergeCell ref="E45:H45"/>
    <mergeCell ref="E47:H47"/>
    <mergeCell ref="J51:J52"/>
    <mergeCell ref="E71:H71"/>
    <mergeCell ref="E73:H73"/>
    <mergeCell ref="G1:H1"/>
    <mergeCell ref="L2:V2"/>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BR10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9" max="19" width="8.16015625" style="0" customWidth="1"/>
    <col min="20" max="20" width="29.66015625" style="0" customWidth="1"/>
    <col min="21" max="21" width="16.33203125" style="0"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3"/>
      <c r="C1" s="123"/>
      <c r="D1" s="124" t="s">
        <v>1</v>
      </c>
      <c r="E1" s="123"/>
      <c r="F1" s="125" t="s">
        <v>140</v>
      </c>
      <c r="G1" s="125" t="s">
        <v>141</v>
      </c>
      <c r="H1" s="125"/>
      <c r="I1" s="126"/>
      <c r="J1" s="125" t="s">
        <v>142</v>
      </c>
      <c r="K1" s="124" t="s">
        <v>143</v>
      </c>
      <c r="L1" s="125" t="s">
        <v>144</v>
      </c>
      <c r="M1" s="125"/>
      <c r="N1" s="125"/>
      <c r="O1" s="125"/>
      <c r="P1" s="125"/>
      <c r="Q1" s="125"/>
      <c r="R1" s="125"/>
      <c r="S1" s="125"/>
      <c r="T1" s="125"/>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4" t="s">
        <v>119</v>
      </c>
    </row>
    <row r="3" spans="2:46" ht="6.95" customHeight="1">
      <c r="B3" s="25"/>
      <c r="C3" s="26"/>
      <c r="D3" s="26"/>
      <c r="E3" s="26"/>
      <c r="F3" s="26"/>
      <c r="G3" s="26"/>
      <c r="H3" s="26"/>
      <c r="I3" s="128"/>
      <c r="J3" s="26"/>
      <c r="K3" s="27"/>
      <c r="AT3" s="24" t="s">
        <v>83</v>
      </c>
    </row>
    <row r="4" spans="2:46" ht="36.95" customHeight="1">
      <c r="B4" s="28"/>
      <c r="C4" s="29"/>
      <c r="D4" s="30" t="s">
        <v>153</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TRANSFORMACE DOMOV HÁJ II VÝSTAVBA LEDEČ NAD SÁZAVOU DOZP</v>
      </c>
      <c r="F7" s="40"/>
      <c r="G7" s="40"/>
      <c r="H7" s="40"/>
      <c r="I7" s="129"/>
      <c r="J7" s="29"/>
      <c r="K7" s="31"/>
    </row>
    <row r="8" spans="2:11" s="1" customFormat="1" ht="13.5">
      <c r="B8" s="46"/>
      <c r="C8" s="47"/>
      <c r="D8" s="40" t="s">
        <v>166</v>
      </c>
      <c r="E8" s="47"/>
      <c r="F8" s="47"/>
      <c r="G8" s="47"/>
      <c r="H8" s="47"/>
      <c r="I8" s="131"/>
      <c r="J8" s="47"/>
      <c r="K8" s="51"/>
    </row>
    <row r="9" spans="2:11" s="1" customFormat="1" ht="36.95" customHeight="1">
      <c r="B9" s="46"/>
      <c r="C9" s="47"/>
      <c r="D9" s="47"/>
      <c r="E9" s="132" t="s">
        <v>3424</v>
      </c>
      <c r="F9" s="47"/>
      <c r="G9" s="47"/>
      <c r="H9" s="47"/>
      <c r="I9" s="131"/>
      <c r="J9" s="47"/>
      <c r="K9" s="51"/>
    </row>
    <row r="10" spans="2:11" s="1" customFormat="1" ht="13.5">
      <c r="B10" s="46"/>
      <c r="C10" s="47"/>
      <c r="D10" s="47"/>
      <c r="E10" s="47"/>
      <c r="F10" s="47"/>
      <c r="G10" s="47"/>
      <c r="H10" s="47"/>
      <c r="I10" s="131"/>
      <c r="J10" s="47"/>
      <c r="K10" s="51"/>
    </row>
    <row r="11" spans="2:11" s="1" customFormat="1" ht="14.4" customHeight="1">
      <c r="B11" s="46"/>
      <c r="C11" s="47"/>
      <c r="D11" s="40" t="s">
        <v>21</v>
      </c>
      <c r="E11" s="47"/>
      <c r="F11" s="35" t="s">
        <v>5</v>
      </c>
      <c r="G11" s="47"/>
      <c r="H11" s="47"/>
      <c r="I11" s="133" t="s">
        <v>23</v>
      </c>
      <c r="J11" s="35" t="s">
        <v>5</v>
      </c>
      <c r="K11" s="51"/>
    </row>
    <row r="12" spans="2:11" s="1" customFormat="1" ht="14.4" customHeight="1">
      <c r="B12" s="46"/>
      <c r="C12" s="47"/>
      <c r="D12" s="40" t="s">
        <v>24</v>
      </c>
      <c r="E12" s="47"/>
      <c r="F12" s="35" t="s">
        <v>25</v>
      </c>
      <c r="G12" s="47"/>
      <c r="H12" s="47"/>
      <c r="I12" s="133" t="s">
        <v>26</v>
      </c>
      <c r="J12" s="134" t="str">
        <f>'Rekapitulace stavby'!AN8</f>
        <v>22. 3. 2019</v>
      </c>
      <c r="K12" s="51"/>
    </row>
    <row r="13" spans="2:11" s="1" customFormat="1" ht="10.8" customHeight="1">
      <c r="B13" s="46"/>
      <c r="C13" s="47"/>
      <c r="D13" s="47"/>
      <c r="E13" s="47"/>
      <c r="F13" s="47"/>
      <c r="G13" s="47"/>
      <c r="H13" s="47"/>
      <c r="I13" s="131"/>
      <c r="J13" s="47"/>
      <c r="K13" s="51"/>
    </row>
    <row r="14" spans="2:11" s="1" customFormat="1" ht="14.4" customHeight="1">
      <c r="B14" s="46"/>
      <c r="C14" s="47"/>
      <c r="D14" s="40" t="s">
        <v>28</v>
      </c>
      <c r="E14" s="47"/>
      <c r="F14" s="47"/>
      <c r="G14" s="47"/>
      <c r="H14" s="47"/>
      <c r="I14" s="133" t="s">
        <v>29</v>
      </c>
      <c r="J14" s="35" t="s">
        <v>5</v>
      </c>
      <c r="K14" s="51"/>
    </row>
    <row r="15" spans="2:11" s="1" customFormat="1" ht="18" customHeight="1">
      <c r="B15" s="46"/>
      <c r="C15" s="47"/>
      <c r="D15" s="47"/>
      <c r="E15" s="35" t="s">
        <v>30</v>
      </c>
      <c r="F15" s="47"/>
      <c r="G15" s="47"/>
      <c r="H15" s="47"/>
      <c r="I15" s="133" t="s">
        <v>31</v>
      </c>
      <c r="J15" s="35" t="s">
        <v>5</v>
      </c>
      <c r="K15" s="51"/>
    </row>
    <row r="16" spans="2:11" s="1" customFormat="1" ht="6.95" customHeight="1">
      <c r="B16" s="46"/>
      <c r="C16" s="47"/>
      <c r="D16" s="47"/>
      <c r="E16" s="47"/>
      <c r="F16" s="47"/>
      <c r="G16" s="47"/>
      <c r="H16" s="47"/>
      <c r="I16" s="131"/>
      <c r="J16" s="47"/>
      <c r="K16" s="51"/>
    </row>
    <row r="17" spans="2:11" s="1" customFormat="1" ht="14.4" customHeight="1">
      <c r="B17" s="46"/>
      <c r="C17" s="47"/>
      <c r="D17" s="40" t="s">
        <v>32</v>
      </c>
      <c r="E17" s="47"/>
      <c r="F17" s="47"/>
      <c r="G17" s="47"/>
      <c r="H17" s="47"/>
      <c r="I17" s="133" t="s">
        <v>29</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33" t="s">
        <v>31</v>
      </c>
      <c r="J18" s="35" t="str">
        <f>IF('Rekapitulace stavby'!AN14="Vyplň údaj","",IF('Rekapitulace stavby'!AN14="","",'Rekapitulace stavby'!AN14))</f>
        <v/>
      </c>
      <c r="K18" s="51"/>
    </row>
    <row r="19" spans="2:11" s="1" customFormat="1" ht="6.95" customHeight="1">
      <c r="B19" s="46"/>
      <c r="C19" s="47"/>
      <c r="D19" s="47"/>
      <c r="E19" s="47"/>
      <c r="F19" s="47"/>
      <c r="G19" s="47"/>
      <c r="H19" s="47"/>
      <c r="I19" s="131"/>
      <c r="J19" s="47"/>
      <c r="K19" s="51"/>
    </row>
    <row r="20" spans="2:11" s="1" customFormat="1" ht="14.4" customHeight="1">
      <c r="B20" s="46"/>
      <c r="C20" s="47"/>
      <c r="D20" s="40" t="s">
        <v>34</v>
      </c>
      <c r="E20" s="47"/>
      <c r="F20" s="47"/>
      <c r="G20" s="47"/>
      <c r="H20" s="47"/>
      <c r="I20" s="133" t="s">
        <v>29</v>
      </c>
      <c r="J20" s="35" t="s">
        <v>5</v>
      </c>
      <c r="K20" s="51"/>
    </row>
    <row r="21" spans="2:11" s="1" customFormat="1" ht="18" customHeight="1">
      <c r="B21" s="46"/>
      <c r="C21" s="47"/>
      <c r="D21" s="47"/>
      <c r="E21" s="35" t="s">
        <v>35</v>
      </c>
      <c r="F21" s="47"/>
      <c r="G21" s="47"/>
      <c r="H21" s="47"/>
      <c r="I21" s="133" t="s">
        <v>31</v>
      </c>
      <c r="J21" s="35" t="s">
        <v>5</v>
      </c>
      <c r="K21" s="51"/>
    </row>
    <row r="22" spans="2:11" s="1" customFormat="1" ht="6.95" customHeight="1">
      <c r="B22" s="46"/>
      <c r="C22" s="47"/>
      <c r="D22" s="47"/>
      <c r="E22" s="47"/>
      <c r="F22" s="47"/>
      <c r="G22" s="47"/>
      <c r="H22" s="47"/>
      <c r="I22" s="131"/>
      <c r="J22" s="47"/>
      <c r="K22" s="51"/>
    </row>
    <row r="23" spans="2:11" s="1" customFormat="1" ht="14.4" customHeight="1">
      <c r="B23" s="46"/>
      <c r="C23" s="47"/>
      <c r="D23" s="40" t="s">
        <v>37</v>
      </c>
      <c r="E23" s="47"/>
      <c r="F23" s="47"/>
      <c r="G23" s="47"/>
      <c r="H23" s="47"/>
      <c r="I23" s="131"/>
      <c r="J23" s="47"/>
      <c r="K23" s="51"/>
    </row>
    <row r="24" spans="2:11" s="6" customFormat="1" ht="85.5" customHeight="1">
      <c r="B24" s="135"/>
      <c r="C24" s="136"/>
      <c r="D24" s="136"/>
      <c r="E24" s="44" t="s">
        <v>174</v>
      </c>
      <c r="F24" s="44"/>
      <c r="G24" s="44"/>
      <c r="H24" s="44"/>
      <c r="I24" s="137"/>
      <c r="J24" s="136"/>
      <c r="K24" s="138"/>
    </row>
    <row r="25" spans="2:11" s="1" customFormat="1" ht="6.95" customHeight="1">
      <c r="B25" s="46"/>
      <c r="C25" s="47"/>
      <c r="D25" s="47"/>
      <c r="E25" s="47"/>
      <c r="F25" s="47"/>
      <c r="G25" s="47"/>
      <c r="H25" s="47"/>
      <c r="I25" s="131"/>
      <c r="J25" s="47"/>
      <c r="K25" s="51"/>
    </row>
    <row r="26" spans="2:11" s="1" customFormat="1" ht="6.95" customHeight="1">
      <c r="B26" s="46"/>
      <c r="C26" s="47"/>
      <c r="D26" s="82"/>
      <c r="E26" s="82"/>
      <c r="F26" s="82"/>
      <c r="G26" s="82"/>
      <c r="H26" s="82"/>
      <c r="I26" s="139"/>
      <c r="J26" s="82"/>
      <c r="K26" s="140"/>
    </row>
    <row r="27" spans="2:11" s="1" customFormat="1" ht="25.4" customHeight="1">
      <c r="B27" s="46"/>
      <c r="C27" s="47"/>
      <c r="D27" s="141" t="s">
        <v>39</v>
      </c>
      <c r="E27" s="47"/>
      <c r="F27" s="47"/>
      <c r="G27" s="47"/>
      <c r="H27" s="47"/>
      <c r="I27" s="131"/>
      <c r="J27" s="142">
        <f>ROUND(J79,2)</f>
        <v>0</v>
      </c>
      <c r="K27" s="51"/>
    </row>
    <row r="28" spans="2:11" s="1" customFormat="1" ht="6.95" customHeight="1">
      <c r="B28" s="46"/>
      <c r="C28" s="47"/>
      <c r="D28" s="82"/>
      <c r="E28" s="82"/>
      <c r="F28" s="82"/>
      <c r="G28" s="82"/>
      <c r="H28" s="82"/>
      <c r="I28" s="139"/>
      <c r="J28" s="82"/>
      <c r="K28" s="140"/>
    </row>
    <row r="29" spans="2:11" s="1" customFormat="1" ht="14.4" customHeight="1">
      <c r="B29" s="46"/>
      <c r="C29" s="47"/>
      <c r="D29" s="47"/>
      <c r="E29" s="47"/>
      <c r="F29" s="52" t="s">
        <v>41</v>
      </c>
      <c r="G29" s="47"/>
      <c r="H29" s="47"/>
      <c r="I29" s="143" t="s">
        <v>40</v>
      </c>
      <c r="J29" s="52" t="s">
        <v>42</v>
      </c>
      <c r="K29" s="51"/>
    </row>
    <row r="30" spans="2:11" s="1" customFormat="1" ht="14.4" customHeight="1">
      <c r="B30" s="46"/>
      <c r="C30" s="47"/>
      <c r="D30" s="55" t="s">
        <v>43</v>
      </c>
      <c r="E30" s="55" t="s">
        <v>44</v>
      </c>
      <c r="F30" s="144">
        <f>ROUND(SUM(BE79:BE102),2)</f>
        <v>0</v>
      </c>
      <c r="G30" s="47"/>
      <c r="H30" s="47"/>
      <c r="I30" s="145">
        <v>0.21</v>
      </c>
      <c r="J30" s="144">
        <f>ROUND(ROUND((SUM(BE79:BE102)),2)*I30,2)</f>
        <v>0</v>
      </c>
      <c r="K30" s="51"/>
    </row>
    <row r="31" spans="2:11" s="1" customFormat="1" ht="14.4" customHeight="1">
      <c r="B31" s="46"/>
      <c r="C31" s="47"/>
      <c r="D31" s="47"/>
      <c r="E31" s="55" t="s">
        <v>45</v>
      </c>
      <c r="F31" s="144">
        <f>ROUND(SUM(BF79:BF102),2)</f>
        <v>0</v>
      </c>
      <c r="G31" s="47"/>
      <c r="H31" s="47"/>
      <c r="I31" s="145">
        <v>0.15</v>
      </c>
      <c r="J31" s="144">
        <f>ROUND(ROUND((SUM(BF79:BF102)),2)*I31,2)</f>
        <v>0</v>
      </c>
      <c r="K31" s="51"/>
    </row>
    <row r="32" spans="2:11" s="1" customFormat="1" ht="14.4" customHeight="1" hidden="1">
      <c r="B32" s="46"/>
      <c r="C32" s="47"/>
      <c r="D32" s="47"/>
      <c r="E32" s="55" t="s">
        <v>46</v>
      </c>
      <c r="F32" s="144">
        <f>ROUND(SUM(BG79:BG102),2)</f>
        <v>0</v>
      </c>
      <c r="G32" s="47"/>
      <c r="H32" s="47"/>
      <c r="I32" s="145">
        <v>0.21</v>
      </c>
      <c r="J32" s="144">
        <v>0</v>
      </c>
      <c r="K32" s="51"/>
    </row>
    <row r="33" spans="2:11" s="1" customFormat="1" ht="14.4" customHeight="1" hidden="1">
      <c r="B33" s="46"/>
      <c r="C33" s="47"/>
      <c r="D33" s="47"/>
      <c r="E33" s="55" t="s">
        <v>47</v>
      </c>
      <c r="F33" s="144">
        <f>ROUND(SUM(BH79:BH102),2)</f>
        <v>0</v>
      </c>
      <c r="G33" s="47"/>
      <c r="H33" s="47"/>
      <c r="I33" s="145">
        <v>0.15</v>
      </c>
      <c r="J33" s="144">
        <v>0</v>
      </c>
      <c r="K33" s="51"/>
    </row>
    <row r="34" spans="2:11" s="1" customFormat="1" ht="14.4" customHeight="1" hidden="1">
      <c r="B34" s="46"/>
      <c r="C34" s="47"/>
      <c r="D34" s="47"/>
      <c r="E34" s="55" t="s">
        <v>48</v>
      </c>
      <c r="F34" s="144">
        <f>ROUND(SUM(BI79:BI102),2)</f>
        <v>0</v>
      </c>
      <c r="G34" s="47"/>
      <c r="H34" s="47"/>
      <c r="I34" s="145">
        <v>0</v>
      </c>
      <c r="J34" s="144">
        <v>0</v>
      </c>
      <c r="K34" s="51"/>
    </row>
    <row r="35" spans="2:11" s="1" customFormat="1" ht="6.95" customHeight="1">
      <c r="B35" s="46"/>
      <c r="C35" s="47"/>
      <c r="D35" s="47"/>
      <c r="E35" s="47"/>
      <c r="F35" s="47"/>
      <c r="G35" s="47"/>
      <c r="H35" s="47"/>
      <c r="I35" s="131"/>
      <c r="J35" s="47"/>
      <c r="K35" s="51"/>
    </row>
    <row r="36" spans="2:11" s="1" customFormat="1" ht="25.4" customHeight="1">
      <c r="B36" s="46"/>
      <c r="C36" s="146"/>
      <c r="D36" s="147" t="s">
        <v>49</v>
      </c>
      <c r="E36" s="88"/>
      <c r="F36" s="88"/>
      <c r="G36" s="148" t="s">
        <v>50</v>
      </c>
      <c r="H36" s="149" t="s">
        <v>51</v>
      </c>
      <c r="I36" s="150"/>
      <c r="J36" s="151">
        <f>SUM(J27:J34)</f>
        <v>0</v>
      </c>
      <c r="K36" s="152"/>
    </row>
    <row r="37" spans="2:11" s="1" customFormat="1" ht="14.4" customHeight="1">
      <c r="B37" s="67"/>
      <c r="C37" s="68"/>
      <c r="D37" s="68"/>
      <c r="E37" s="68"/>
      <c r="F37" s="68"/>
      <c r="G37" s="68"/>
      <c r="H37" s="68"/>
      <c r="I37" s="153"/>
      <c r="J37" s="68"/>
      <c r="K37" s="69"/>
    </row>
    <row r="41" spans="2:11" s="1" customFormat="1" ht="6.95" customHeight="1">
      <c r="B41" s="70"/>
      <c r="C41" s="71"/>
      <c r="D41" s="71"/>
      <c r="E41" s="71"/>
      <c r="F41" s="71"/>
      <c r="G41" s="71"/>
      <c r="H41" s="71"/>
      <c r="I41" s="154"/>
      <c r="J41" s="71"/>
      <c r="K41" s="155"/>
    </row>
    <row r="42" spans="2:11" s="1" customFormat="1" ht="36.95" customHeight="1">
      <c r="B42" s="46"/>
      <c r="C42" s="30" t="s">
        <v>175</v>
      </c>
      <c r="D42" s="47"/>
      <c r="E42" s="47"/>
      <c r="F42" s="47"/>
      <c r="G42" s="47"/>
      <c r="H42" s="47"/>
      <c r="I42" s="131"/>
      <c r="J42" s="47"/>
      <c r="K42" s="51"/>
    </row>
    <row r="43" spans="2:11" s="1" customFormat="1" ht="6.95" customHeight="1">
      <c r="B43" s="46"/>
      <c r="C43" s="47"/>
      <c r="D43" s="47"/>
      <c r="E43" s="47"/>
      <c r="F43" s="47"/>
      <c r="G43" s="47"/>
      <c r="H43" s="47"/>
      <c r="I43" s="131"/>
      <c r="J43" s="47"/>
      <c r="K43" s="51"/>
    </row>
    <row r="44" spans="2:11" s="1" customFormat="1" ht="14.4" customHeight="1">
      <c r="B44" s="46"/>
      <c r="C44" s="40" t="s">
        <v>19</v>
      </c>
      <c r="D44" s="47"/>
      <c r="E44" s="47"/>
      <c r="F44" s="47"/>
      <c r="G44" s="47"/>
      <c r="H44" s="47"/>
      <c r="I44" s="131"/>
      <c r="J44" s="47"/>
      <c r="K44" s="51"/>
    </row>
    <row r="45" spans="2:11" s="1" customFormat="1" ht="16.5" customHeight="1">
      <c r="B45" s="46"/>
      <c r="C45" s="47"/>
      <c r="D45" s="47"/>
      <c r="E45" s="130" t="str">
        <f>E7</f>
        <v>TRANSFORMACE DOMOV HÁJ II VÝSTAVBA LEDEČ NAD SÁZAVOU DOZP</v>
      </c>
      <c r="F45" s="40"/>
      <c r="G45" s="40"/>
      <c r="H45" s="40"/>
      <c r="I45" s="131"/>
      <c r="J45" s="47"/>
      <c r="K45" s="51"/>
    </row>
    <row r="46" spans="2:11" s="1" customFormat="1" ht="14.4" customHeight="1">
      <c r="B46" s="46"/>
      <c r="C46" s="40" t="s">
        <v>166</v>
      </c>
      <c r="D46" s="47"/>
      <c r="E46" s="47"/>
      <c r="F46" s="47"/>
      <c r="G46" s="47"/>
      <c r="H46" s="47"/>
      <c r="I46" s="131"/>
      <c r="J46" s="47"/>
      <c r="K46" s="51"/>
    </row>
    <row r="47" spans="2:11" s="1" customFormat="1" ht="17.25" customHeight="1">
      <c r="B47" s="46"/>
      <c r="C47" s="47"/>
      <c r="D47" s="47"/>
      <c r="E47" s="132" t="str">
        <f>E9</f>
        <v>SO 04 - Sadové úpravy</v>
      </c>
      <c r="F47" s="47"/>
      <c r="G47" s="47"/>
      <c r="H47" s="47"/>
      <c r="I47" s="131"/>
      <c r="J47" s="47"/>
      <c r="K47" s="51"/>
    </row>
    <row r="48" spans="2:11" s="1" customFormat="1" ht="6.95" customHeight="1">
      <c r="B48" s="46"/>
      <c r="C48" s="47"/>
      <c r="D48" s="47"/>
      <c r="E48" s="47"/>
      <c r="F48" s="47"/>
      <c r="G48" s="47"/>
      <c r="H48" s="47"/>
      <c r="I48" s="131"/>
      <c r="J48" s="47"/>
      <c r="K48" s="51"/>
    </row>
    <row r="49" spans="2:11" s="1" customFormat="1" ht="18" customHeight="1">
      <c r="B49" s="46"/>
      <c r="C49" s="40" t="s">
        <v>24</v>
      </c>
      <c r="D49" s="47"/>
      <c r="E49" s="47"/>
      <c r="F49" s="35" t="str">
        <f>F12</f>
        <v>Ledeč nad Sázavou</v>
      </c>
      <c r="G49" s="47"/>
      <c r="H49" s="47"/>
      <c r="I49" s="133" t="s">
        <v>26</v>
      </c>
      <c r="J49" s="134" t="str">
        <f>IF(J12="","",J12)</f>
        <v>22. 3. 2019</v>
      </c>
      <c r="K49" s="51"/>
    </row>
    <row r="50" spans="2:11" s="1" customFormat="1" ht="6.95" customHeight="1">
      <c r="B50" s="46"/>
      <c r="C50" s="47"/>
      <c r="D50" s="47"/>
      <c r="E50" s="47"/>
      <c r="F50" s="47"/>
      <c r="G50" s="47"/>
      <c r="H50" s="47"/>
      <c r="I50" s="131"/>
      <c r="J50" s="47"/>
      <c r="K50" s="51"/>
    </row>
    <row r="51" spans="2:11" s="1" customFormat="1" ht="13.5">
      <c r="B51" s="46"/>
      <c r="C51" s="40" t="s">
        <v>28</v>
      </c>
      <c r="D51" s="47"/>
      <c r="E51" s="47"/>
      <c r="F51" s="35" t="str">
        <f>E15</f>
        <v>Kraj Vysočina</v>
      </c>
      <c r="G51" s="47"/>
      <c r="H51" s="47"/>
      <c r="I51" s="133" t="s">
        <v>34</v>
      </c>
      <c r="J51" s="44" t="str">
        <f>E21</f>
        <v>Ing. arch. Martin Jirovský</v>
      </c>
      <c r="K51" s="51"/>
    </row>
    <row r="52" spans="2:11" s="1" customFormat="1" ht="14.4" customHeight="1">
      <c r="B52" s="46"/>
      <c r="C52" s="40" t="s">
        <v>32</v>
      </c>
      <c r="D52" s="47"/>
      <c r="E52" s="47"/>
      <c r="F52" s="35" t="str">
        <f>IF(E18="","",E18)</f>
        <v/>
      </c>
      <c r="G52" s="47"/>
      <c r="H52" s="47"/>
      <c r="I52" s="131"/>
      <c r="J52" s="156"/>
      <c r="K52" s="51"/>
    </row>
    <row r="53" spans="2:11" s="1" customFormat="1" ht="10.3" customHeight="1">
      <c r="B53" s="46"/>
      <c r="C53" s="47"/>
      <c r="D53" s="47"/>
      <c r="E53" s="47"/>
      <c r="F53" s="47"/>
      <c r="G53" s="47"/>
      <c r="H53" s="47"/>
      <c r="I53" s="131"/>
      <c r="J53" s="47"/>
      <c r="K53" s="51"/>
    </row>
    <row r="54" spans="2:11" s="1" customFormat="1" ht="29.25" customHeight="1">
      <c r="B54" s="46"/>
      <c r="C54" s="157" t="s">
        <v>176</v>
      </c>
      <c r="D54" s="146"/>
      <c r="E54" s="146"/>
      <c r="F54" s="146"/>
      <c r="G54" s="146"/>
      <c r="H54" s="146"/>
      <c r="I54" s="158"/>
      <c r="J54" s="159" t="s">
        <v>177</v>
      </c>
      <c r="K54" s="160"/>
    </row>
    <row r="55" spans="2:11" s="1" customFormat="1" ht="10.3" customHeight="1">
      <c r="B55" s="46"/>
      <c r="C55" s="47"/>
      <c r="D55" s="47"/>
      <c r="E55" s="47"/>
      <c r="F55" s="47"/>
      <c r="G55" s="47"/>
      <c r="H55" s="47"/>
      <c r="I55" s="131"/>
      <c r="J55" s="47"/>
      <c r="K55" s="51"/>
    </row>
    <row r="56" spans="2:47" s="1" customFormat="1" ht="29.25" customHeight="1">
      <c r="B56" s="46"/>
      <c r="C56" s="161" t="s">
        <v>178</v>
      </c>
      <c r="D56" s="47"/>
      <c r="E56" s="47"/>
      <c r="F56" s="47"/>
      <c r="G56" s="47"/>
      <c r="H56" s="47"/>
      <c r="I56" s="131"/>
      <c r="J56" s="142">
        <f>J79</f>
        <v>0</v>
      </c>
      <c r="K56" s="51"/>
      <c r="AU56" s="24" t="s">
        <v>179</v>
      </c>
    </row>
    <row r="57" spans="2:11" s="7" customFormat="1" ht="24.95" customHeight="1">
      <c r="B57" s="162"/>
      <c r="C57" s="163"/>
      <c r="D57" s="164" t="s">
        <v>180</v>
      </c>
      <c r="E57" s="165"/>
      <c r="F57" s="165"/>
      <c r="G57" s="165"/>
      <c r="H57" s="165"/>
      <c r="I57" s="166"/>
      <c r="J57" s="167">
        <f>J80</f>
        <v>0</v>
      </c>
      <c r="K57" s="168"/>
    </row>
    <row r="58" spans="2:11" s="8" customFormat="1" ht="19.9" customHeight="1">
      <c r="B58" s="169"/>
      <c r="C58" s="170"/>
      <c r="D58" s="171" t="s">
        <v>181</v>
      </c>
      <c r="E58" s="172"/>
      <c r="F58" s="172"/>
      <c r="G58" s="172"/>
      <c r="H58" s="172"/>
      <c r="I58" s="173"/>
      <c r="J58" s="174">
        <f>J81</f>
        <v>0</v>
      </c>
      <c r="K58" s="175"/>
    </row>
    <row r="59" spans="2:11" s="8" customFormat="1" ht="19.9" customHeight="1">
      <c r="B59" s="169"/>
      <c r="C59" s="170"/>
      <c r="D59" s="171" t="s">
        <v>196</v>
      </c>
      <c r="E59" s="172"/>
      <c r="F59" s="172"/>
      <c r="G59" s="172"/>
      <c r="H59" s="172"/>
      <c r="I59" s="173"/>
      <c r="J59" s="174">
        <f>J100</f>
        <v>0</v>
      </c>
      <c r="K59" s="175"/>
    </row>
    <row r="60" spans="2:11" s="1" customFormat="1" ht="21.8" customHeight="1">
      <c r="B60" s="46"/>
      <c r="C60" s="47"/>
      <c r="D60" s="47"/>
      <c r="E60" s="47"/>
      <c r="F60" s="47"/>
      <c r="G60" s="47"/>
      <c r="H60" s="47"/>
      <c r="I60" s="131"/>
      <c r="J60" s="47"/>
      <c r="K60" s="51"/>
    </row>
    <row r="61" spans="2:11" s="1" customFormat="1" ht="6.95" customHeight="1">
      <c r="B61" s="67"/>
      <c r="C61" s="68"/>
      <c r="D61" s="68"/>
      <c r="E61" s="68"/>
      <c r="F61" s="68"/>
      <c r="G61" s="68"/>
      <c r="H61" s="68"/>
      <c r="I61" s="153"/>
      <c r="J61" s="68"/>
      <c r="K61" s="69"/>
    </row>
    <row r="65" spans="2:12" s="1" customFormat="1" ht="6.95" customHeight="1">
      <c r="B65" s="70"/>
      <c r="C65" s="71"/>
      <c r="D65" s="71"/>
      <c r="E65" s="71"/>
      <c r="F65" s="71"/>
      <c r="G65" s="71"/>
      <c r="H65" s="71"/>
      <c r="I65" s="154"/>
      <c r="J65" s="71"/>
      <c r="K65" s="71"/>
      <c r="L65" s="46"/>
    </row>
    <row r="66" spans="2:12" s="1" customFormat="1" ht="36.95" customHeight="1">
      <c r="B66" s="46"/>
      <c r="C66" s="72" t="s">
        <v>215</v>
      </c>
      <c r="I66" s="176"/>
      <c r="L66" s="46"/>
    </row>
    <row r="67" spans="2:12" s="1" customFormat="1" ht="6.95" customHeight="1">
      <c r="B67" s="46"/>
      <c r="I67" s="176"/>
      <c r="L67" s="46"/>
    </row>
    <row r="68" spans="2:12" s="1" customFormat="1" ht="14.4" customHeight="1">
      <c r="B68" s="46"/>
      <c r="C68" s="74" t="s">
        <v>19</v>
      </c>
      <c r="I68" s="176"/>
      <c r="L68" s="46"/>
    </row>
    <row r="69" spans="2:12" s="1" customFormat="1" ht="16.5" customHeight="1">
      <c r="B69" s="46"/>
      <c r="E69" s="177" t="str">
        <f>E7</f>
        <v>TRANSFORMACE DOMOV HÁJ II VÝSTAVBA LEDEČ NAD SÁZAVOU DOZP</v>
      </c>
      <c r="F69" s="74"/>
      <c r="G69" s="74"/>
      <c r="H69" s="74"/>
      <c r="I69" s="176"/>
      <c r="L69" s="46"/>
    </row>
    <row r="70" spans="2:12" s="1" customFormat="1" ht="14.4" customHeight="1">
      <c r="B70" s="46"/>
      <c r="C70" s="74" t="s">
        <v>166</v>
      </c>
      <c r="I70" s="176"/>
      <c r="L70" s="46"/>
    </row>
    <row r="71" spans="2:12" s="1" customFormat="1" ht="17.25" customHeight="1">
      <c r="B71" s="46"/>
      <c r="E71" s="77" t="str">
        <f>E9</f>
        <v>SO 04 - Sadové úpravy</v>
      </c>
      <c r="F71" s="1"/>
      <c r="G71" s="1"/>
      <c r="H71" s="1"/>
      <c r="I71" s="176"/>
      <c r="L71" s="46"/>
    </row>
    <row r="72" spans="2:12" s="1" customFormat="1" ht="6.95" customHeight="1">
      <c r="B72" s="46"/>
      <c r="I72" s="176"/>
      <c r="L72" s="46"/>
    </row>
    <row r="73" spans="2:12" s="1" customFormat="1" ht="18" customHeight="1">
      <c r="B73" s="46"/>
      <c r="C73" s="74" t="s">
        <v>24</v>
      </c>
      <c r="F73" s="178" t="str">
        <f>F12</f>
        <v>Ledeč nad Sázavou</v>
      </c>
      <c r="I73" s="179" t="s">
        <v>26</v>
      </c>
      <c r="J73" s="79" t="str">
        <f>IF(J12="","",J12)</f>
        <v>22. 3. 2019</v>
      </c>
      <c r="L73" s="46"/>
    </row>
    <row r="74" spans="2:12" s="1" customFormat="1" ht="6.95" customHeight="1">
      <c r="B74" s="46"/>
      <c r="I74" s="176"/>
      <c r="L74" s="46"/>
    </row>
    <row r="75" spans="2:12" s="1" customFormat="1" ht="13.5">
      <c r="B75" s="46"/>
      <c r="C75" s="74" t="s">
        <v>28</v>
      </c>
      <c r="F75" s="178" t="str">
        <f>E15</f>
        <v>Kraj Vysočina</v>
      </c>
      <c r="I75" s="179" t="s">
        <v>34</v>
      </c>
      <c r="J75" s="178" t="str">
        <f>E21</f>
        <v>Ing. arch. Martin Jirovský</v>
      </c>
      <c r="L75" s="46"/>
    </row>
    <row r="76" spans="2:12" s="1" customFormat="1" ht="14.4" customHeight="1">
      <c r="B76" s="46"/>
      <c r="C76" s="74" t="s">
        <v>32</v>
      </c>
      <c r="F76" s="178" t="str">
        <f>IF(E18="","",E18)</f>
        <v/>
      </c>
      <c r="I76" s="176"/>
      <c r="L76" s="46"/>
    </row>
    <row r="77" spans="2:12" s="1" customFormat="1" ht="10.3" customHeight="1">
      <c r="B77" s="46"/>
      <c r="I77" s="176"/>
      <c r="L77" s="46"/>
    </row>
    <row r="78" spans="2:20" s="9" customFormat="1" ht="29.25" customHeight="1">
      <c r="B78" s="180"/>
      <c r="C78" s="181" t="s">
        <v>216</v>
      </c>
      <c r="D78" s="182" t="s">
        <v>58</v>
      </c>
      <c r="E78" s="182" t="s">
        <v>54</v>
      </c>
      <c r="F78" s="182" t="s">
        <v>217</v>
      </c>
      <c r="G78" s="182" t="s">
        <v>218</v>
      </c>
      <c r="H78" s="182" t="s">
        <v>219</v>
      </c>
      <c r="I78" s="183" t="s">
        <v>220</v>
      </c>
      <c r="J78" s="182" t="s">
        <v>177</v>
      </c>
      <c r="K78" s="184" t="s">
        <v>221</v>
      </c>
      <c r="L78" s="180"/>
      <c r="M78" s="92" t="s">
        <v>222</v>
      </c>
      <c r="N78" s="93" t="s">
        <v>43</v>
      </c>
      <c r="O78" s="93" t="s">
        <v>223</v>
      </c>
      <c r="P78" s="93" t="s">
        <v>224</v>
      </c>
      <c r="Q78" s="93" t="s">
        <v>225</v>
      </c>
      <c r="R78" s="93" t="s">
        <v>226</v>
      </c>
      <c r="S78" s="93" t="s">
        <v>227</v>
      </c>
      <c r="T78" s="94" t="s">
        <v>228</v>
      </c>
    </row>
    <row r="79" spans="2:63" s="1" customFormat="1" ht="29.25" customHeight="1">
      <c r="B79" s="46"/>
      <c r="C79" s="96" t="s">
        <v>178</v>
      </c>
      <c r="I79" s="176"/>
      <c r="J79" s="185">
        <f>BK79</f>
        <v>0</v>
      </c>
      <c r="L79" s="46"/>
      <c r="M79" s="95"/>
      <c r="N79" s="82"/>
      <c r="O79" s="82"/>
      <c r="P79" s="186">
        <f>P80</f>
        <v>0</v>
      </c>
      <c r="Q79" s="82"/>
      <c r="R79" s="186">
        <f>R80</f>
        <v>0.002628</v>
      </c>
      <c r="S79" s="82"/>
      <c r="T79" s="187">
        <f>T80</f>
        <v>0</v>
      </c>
      <c r="AT79" s="24" t="s">
        <v>72</v>
      </c>
      <c r="AU79" s="24" t="s">
        <v>179</v>
      </c>
      <c r="BK79" s="188">
        <f>BK80</f>
        <v>0</v>
      </c>
    </row>
    <row r="80" spans="2:63" s="10" customFormat="1" ht="37.4" customHeight="1">
      <c r="B80" s="189"/>
      <c r="D80" s="190" t="s">
        <v>72</v>
      </c>
      <c r="E80" s="191" t="s">
        <v>229</v>
      </c>
      <c r="F80" s="191" t="s">
        <v>230</v>
      </c>
      <c r="I80" s="192"/>
      <c r="J80" s="193">
        <f>BK80</f>
        <v>0</v>
      </c>
      <c r="L80" s="189"/>
      <c r="M80" s="194"/>
      <c r="N80" s="195"/>
      <c r="O80" s="195"/>
      <c r="P80" s="196">
        <f>P81+P100</f>
        <v>0</v>
      </c>
      <c r="Q80" s="195"/>
      <c r="R80" s="196">
        <f>R81+R100</f>
        <v>0.002628</v>
      </c>
      <c r="S80" s="195"/>
      <c r="T80" s="197">
        <f>T81+T100</f>
        <v>0</v>
      </c>
      <c r="AR80" s="190" t="s">
        <v>81</v>
      </c>
      <c r="AT80" s="198" t="s">
        <v>72</v>
      </c>
      <c r="AU80" s="198" t="s">
        <v>73</v>
      </c>
      <c r="AY80" s="190" t="s">
        <v>231</v>
      </c>
      <c r="BK80" s="199">
        <f>BK81+BK100</f>
        <v>0</v>
      </c>
    </row>
    <row r="81" spans="2:63" s="10" customFormat="1" ht="19.9" customHeight="1">
      <c r="B81" s="189"/>
      <c r="D81" s="190" t="s">
        <v>72</v>
      </c>
      <c r="E81" s="200" t="s">
        <v>81</v>
      </c>
      <c r="F81" s="200" t="s">
        <v>232</v>
      </c>
      <c r="I81" s="192"/>
      <c r="J81" s="201">
        <f>BK81</f>
        <v>0</v>
      </c>
      <c r="L81" s="189"/>
      <c r="M81" s="194"/>
      <c r="N81" s="195"/>
      <c r="O81" s="195"/>
      <c r="P81" s="196">
        <f>SUM(P82:P99)</f>
        <v>0</v>
      </c>
      <c r="Q81" s="195"/>
      <c r="R81" s="196">
        <f>SUM(R82:R99)</f>
        <v>0.002628</v>
      </c>
      <c r="S81" s="195"/>
      <c r="T81" s="197">
        <f>SUM(T82:T99)</f>
        <v>0</v>
      </c>
      <c r="AR81" s="190" t="s">
        <v>81</v>
      </c>
      <c r="AT81" s="198" t="s">
        <v>72</v>
      </c>
      <c r="AU81" s="198" t="s">
        <v>81</v>
      </c>
      <c r="AY81" s="190" t="s">
        <v>231</v>
      </c>
      <c r="BK81" s="199">
        <f>SUM(BK82:BK99)</f>
        <v>0</v>
      </c>
    </row>
    <row r="82" spans="2:65" s="1" customFormat="1" ht="25.5" customHeight="1">
      <c r="B82" s="202"/>
      <c r="C82" s="203" t="s">
        <v>81</v>
      </c>
      <c r="D82" s="203" t="s">
        <v>235</v>
      </c>
      <c r="E82" s="204" t="s">
        <v>3425</v>
      </c>
      <c r="F82" s="205" t="s">
        <v>3426</v>
      </c>
      <c r="G82" s="206" t="s">
        <v>147</v>
      </c>
      <c r="H82" s="207">
        <v>876.436</v>
      </c>
      <c r="I82" s="208"/>
      <c r="J82" s="209">
        <f>ROUND(I82*H82,2)</f>
        <v>0</v>
      </c>
      <c r="K82" s="205" t="s">
        <v>238</v>
      </c>
      <c r="L82" s="46"/>
      <c r="M82" s="210" t="s">
        <v>5</v>
      </c>
      <c r="N82" s="211" t="s">
        <v>44</v>
      </c>
      <c r="O82" s="47"/>
      <c r="P82" s="212">
        <f>O82*H82</f>
        <v>0</v>
      </c>
      <c r="Q82" s="212">
        <v>0</v>
      </c>
      <c r="R82" s="212">
        <f>Q82*H82</f>
        <v>0</v>
      </c>
      <c r="S82" s="212">
        <v>0</v>
      </c>
      <c r="T82" s="213">
        <f>S82*H82</f>
        <v>0</v>
      </c>
      <c r="AR82" s="24" t="s">
        <v>239</v>
      </c>
      <c r="AT82" s="24" t="s">
        <v>235</v>
      </c>
      <c r="AU82" s="24" t="s">
        <v>83</v>
      </c>
      <c r="AY82" s="24" t="s">
        <v>231</v>
      </c>
      <c r="BE82" s="214">
        <f>IF(N82="základní",J82,0)</f>
        <v>0</v>
      </c>
      <c r="BF82" s="214">
        <f>IF(N82="snížená",J82,0)</f>
        <v>0</v>
      </c>
      <c r="BG82" s="214">
        <f>IF(N82="zákl. přenesená",J82,0)</f>
        <v>0</v>
      </c>
      <c r="BH82" s="214">
        <f>IF(N82="sníž. přenesená",J82,0)</f>
        <v>0</v>
      </c>
      <c r="BI82" s="214">
        <f>IF(N82="nulová",J82,0)</f>
        <v>0</v>
      </c>
      <c r="BJ82" s="24" t="s">
        <v>81</v>
      </c>
      <c r="BK82" s="214">
        <f>ROUND(I82*H82,2)</f>
        <v>0</v>
      </c>
      <c r="BL82" s="24" t="s">
        <v>239</v>
      </c>
      <c r="BM82" s="24" t="s">
        <v>3427</v>
      </c>
    </row>
    <row r="83" spans="2:47" s="1" customFormat="1" ht="13.5">
      <c r="B83" s="46"/>
      <c r="D83" s="215" t="s">
        <v>241</v>
      </c>
      <c r="F83" s="216" t="s">
        <v>3426</v>
      </c>
      <c r="I83" s="176"/>
      <c r="L83" s="46"/>
      <c r="M83" s="217"/>
      <c r="N83" s="47"/>
      <c r="O83" s="47"/>
      <c r="P83" s="47"/>
      <c r="Q83" s="47"/>
      <c r="R83" s="47"/>
      <c r="S83" s="47"/>
      <c r="T83" s="85"/>
      <c r="AT83" s="24" t="s">
        <v>241</v>
      </c>
      <c r="AU83" s="24" t="s">
        <v>83</v>
      </c>
    </row>
    <row r="84" spans="2:65" s="1" customFormat="1" ht="38.25" customHeight="1">
      <c r="B84" s="202"/>
      <c r="C84" s="203" t="s">
        <v>83</v>
      </c>
      <c r="D84" s="203" t="s">
        <v>235</v>
      </c>
      <c r="E84" s="204" t="s">
        <v>3428</v>
      </c>
      <c r="F84" s="205" t="s">
        <v>3429</v>
      </c>
      <c r="G84" s="206" t="s">
        <v>258</v>
      </c>
      <c r="H84" s="207">
        <v>131.465</v>
      </c>
      <c r="I84" s="208"/>
      <c r="J84" s="209">
        <f>ROUND(I84*H84,2)</f>
        <v>0</v>
      </c>
      <c r="K84" s="205" t="s">
        <v>238</v>
      </c>
      <c r="L84" s="46"/>
      <c r="M84" s="210" t="s">
        <v>5</v>
      </c>
      <c r="N84" s="211" t="s">
        <v>44</v>
      </c>
      <c r="O84" s="47"/>
      <c r="P84" s="212">
        <f>O84*H84</f>
        <v>0</v>
      </c>
      <c r="Q84" s="212">
        <v>0</v>
      </c>
      <c r="R84" s="212">
        <f>Q84*H84</f>
        <v>0</v>
      </c>
      <c r="S84" s="212">
        <v>0</v>
      </c>
      <c r="T84" s="213">
        <f>S84*H84</f>
        <v>0</v>
      </c>
      <c r="AR84" s="24" t="s">
        <v>239</v>
      </c>
      <c r="AT84" s="24" t="s">
        <v>235</v>
      </c>
      <c r="AU84" s="24" t="s">
        <v>83</v>
      </c>
      <c r="AY84" s="24" t="s">
        <v>231</v>
      </c>
      <c r="BE84" s="214">
        <f>IF(N84="základní",J84,0)</f>
        <v>0</v>
      </c>
      <c r="BF84" s="214">
        <f>IF(N84="snížená",J84,0)</f>
        <v>0</v>
      </c>
      <c r="BG84" s="214">
        <f>IF(N84="zákl. přenesená",J84,0)</f>
        <v>0</v>
      </c>
      <c r="BH84" s="214">
        <f>IF(N84="sníž. přenesená",J84,0)</f>
        <v>0</v>
      </c>
      <c r="BI84" s="214">
        <f>IF(N84="nulová",J84,0)</f>
        <v>0</v>
      </c>
      <c r="BJ84" s="24" t="s">
        <v>81</v>
      </c>
      <c r="BK84" s="214">
        <f>ROUND(I84*H84,2)</f>
        <v>0</v>
      </c>
      <c r="BL84" s="24" t="s">
        <v>239</v>
      </c>
      <c r="BM84" s="24" t="s">
        <v>3430</v>
      </c>
    </row>
    <row r="85" spans="2:47" s="1" customFormat="1" ht="13.5">
      <c r="B85" s="46"/>
      <c r="D85" s="215" t="s">
        <v>241</v>
      </c>
      <c r="F85" s="216" t="s">
        <v>3429</v>
      </c>
      <c r="I85" s="176"/>
      <c r="L85" s="46"/>
      <c r="M85" s="217"/>
      <c r="N85" s="47"/>
      <c r="O85" s="47"/>
      <c r="P85" s="47"/>
      <c r="Q85" s="47"/>
      <c r="R85" s="47"/>
      <c r="S85" s="47"/>
      <c r="T85" s="85"/>
      <c r="AT85" s="24" t="s">
        <v>241</v>
      </c>
      <c r="AU85" s="24" t="s">
        <v>83</v>
      </c>
    </row>
    <row r="86" spans="2:51" s="11" customFormat="1" ht="13.5">
      <c r="B86" s="218"/>
      <c r="D86" s="215" t="s">
        <v>242</v>
      </c>
      <c r="E86" s="219" t="s">
        <v>5</v>
      </c>
      <c r="F86" s="220" t="s">
        <v>3431</v>
      </c>
      <c r="H86" s="221">
        <v>131.465</v>
      </c>
      <c r="I86" s="222"/>
      <c r="L86" s="218"/>
      <c r="M86" s="223"/>
      <c r="N86" s="224"/>
      <c r="O86" s="224"/>
      <c r="P86" s="224"/>
      <c r="Q86" s="224"/>
      <c r="R86" s="224"/>
      <c r="S86" s="224"/>
      <c r="T86" s="225"/>
      <c r="AT86" s="219" t="s">
        <v>242</v>
      </c>
      <c r="AU86" s="219" t="s">
        <v>83</v>
      </c>
      <c r="AV86" s="11" t="s">
        <v>83</v>
      </c>
      <c r="AW86" s="11" t="s">
        <v>36</v>
      </c>
      <c r="AX86" s="11" t="s">
        <v>81</v>
      </c>
      <c r="AY86" s="219" t="s">
        <v>231</v>
      </c>
    </row>
    <row r="87" spans="2:65" s="1" customFormat="1" ht="25.5" customHeight="1">
      <c r="B87" s="202"/>
      <c r="C87" s="203" t="s">
        <v>149</v>
      </c>
      <c r="D87" s="203" t="s">
        <v>235</v>
      </c>
      <c r="E87" s="204" t="s">
        <v>3432</v>
      </c>
      <c r="F87" s="205" t="s">
        <v>3433</v>
      </c>
      <c r="G87" s="206" t="s">
        <v>147</v>
      </c>
      <c r="H87" s="207">
        <v>876.436</v>
      </c>
      <c r="I87" s="208"/>
      <c r="J87" s="209">
        <f>ROUND(I87*H87,2)</f>
        <v>0</v>
      </c>
      <c r="K87" s="205" t="s">
        <v>238</v>
      </c>
      <c r="L87" s="46"/>
      <c r="M87" s="210" t="s">
        <v>5</v>
      </c>
      <c r="N87" s="211" t="s">
        <v>44</v>
      </c>
      <c r="O87" s="47"/>
      <c r="P87" s="212">
        <f>O87*H87</f>
        <v>0</v>
      </c>
      <c r="Q87" s="212">
        <v>0</v>
      </c>
      <c r="R87" s="212">
        <f>Q87*H87</f>
        <v>0</v>
      </c>
      <c r="S87" s="212">
        <v>0</v>
      </c>
      <c r="T87" s="213">
        <f>S87*H87</f>
        <v>0</v>
      </c>
      <c r="AR87" s="24" t="s">
        <v>239</v>
      </c>
      <c r="AT87" s="24" t="s">
        <v>235</v>
      </c>
      <c r="AU87" s="24" t="s">
        <v>83</v>
      </c>
      <c r="AY87" s="24" t="s">
        <v>231</v>
      </c>
      <c r="BE87" s="214">
        <f>IF(N87="základní",J87,0)</f>
        <v>0</v>
      </c>
      <c r="BF87" s="214">
        <f>IF(N87="snížená",J87,0)</f>
        <v>0</v>
      </c>
      <c r="BG87" s="214">
        <f>IF(N87="zákl. přenesená",J87,0)</f>
        <v>0</v>
      </c>
      <c r="BH87" s="214">
        <f>IF(N87="sníž. přenesená",J87,0)</f>
        <v>0</v>
      </c>
      <c r="BI87" s="214">
        <f>IF(N87="nulová",J87,0)</f>
        <v>0</v>
      </c>
      <c r="BJ87" s="24" t="s">
        <v>81</v>
      </c>
      <c r="BK87" s="214">
        <f>ROUND(I87*H87,2)</f>
        <v>0</v>
      </c>
      <c r="BL87" s="24" t="s">
        <v>239</v>
      </c>
      <c r="BM87" s="24" t="s">
        <v>3434</v>
      </c>
    </row>
    <row r="88" spans="2:47" s="1" customFormat="1" ht="13.5">
      <c r="B88" s="46"/>
      <c r="D88" s="215" t="s">
        <v>241</v>
      </c>
      <c r="F88" s="216" t="s">
        <v>3433</v>
      </c>
      <c r="I88" s="176"/>
      <c r="L88" s="46"/>
      <c r="M88" s="217"/>
      <c r="N88" s="47"/>
      <c r="O88" s="47"/>
      <c r="P88" s="47"/>
      <c r="Q88" s="47"/>
      <c r="R88" s="47"/>
      <c r="S88" s="47"/>
      <c r="T88" s="85"/>
      <c r="AT88" s="24" t="s">
        <v>241</v>
      </c>
      <c r="AU88" s="24" t="s">
        <v>83</v>
      </c>
    </row>
    <row r="89" spans="2:51" s="11" customFormat="1" ht="13.5">
      <c r="B89" s="218"/>
      <c r="D89" s="215" t="s">
        <v>242</v>
      </c>
      <c r="E89" s="219" t="s">
        <v>5</v>
      </c>
      <c r="F89" s="220" t="s">
        <v>3435</v>
      </c>
      <c r="H89" s="221">
        <v>876.436</v>
      </c>
      <c r="I89" s="222"/>
      <c r="L89" s="218"/>
      <c r="M89" s="223"/>
      <c r="N89" s="224"/>
      <c r="O89" s="224"/>
      <c r="P89" s="224"/>
      <c r="Q89" s="224"/>
      <c r="R89" s="224"/>
      <c r="S89" s="224"/>
      <c r="T89" s="225"/>
      <c r="AT89" s="219" t="s">
        <v>242</v>
      </c>
      <c r="AU89" s="219" t="s">
        <v>83</v>
      </c>
      <c r="AV89" s="11" t="s">
        <v>83</v>
      </c>
      <c r="AW89" s="11" t="s">
        <v>36</v>
      </c>
      <c r="AX89" s="11" t="s">
        <v>81</v>
      </c>
      <c r="AY89" s="219" t="s">
        <v>231</v>
      </c>
    </row>
    <row r="90" spans="2:65" s="1" customFormat="1" ht="25.5" customHeight="1">
      <c r="B90" s="202"/>
      <c r="C90" s="203" t="s">
        <v>239</v>
      </c>
      <c r="D90" s="203" t="s">
        <v>235</v>
      </c>
      <c r="E90" s="204" t="s">
        <v>3436</v>
      </c>
      <c r="F90" s="205" t="s">
        <v>3437</v>
      </c>
      <c r="G90" s="206" t="s">
        <v>147</v>
      </c>
      <c r="H90" s="207">
        <v>876.436</v>
      </c>
      <c r="I90" s="208"/>
      <c r="J90" s="209">
        <f>ROUND(I90*H90,2)</f>
        <v>0</v>
      </c>
      <c r="K90" s="205" t="s">
        <v>238</v>
      </c>
      <c r="L90" s="46"/>
      <c r="M90" s="210" t="s">
        <v>5</v>
      </c>
      <c r="N90" s="211" t="s">
        <v>44</v>
      </c>
      <c r="O90" s="47"/>
      <c r="P90" s="212">
        <f>O90*H90</f>
        <v>0</v>
      </c>
      <c r="Q90" s="212">
        <v>0</v>
      </c>
      <c r="R90" s="212">
        <f>Q90*H90</f>
        <v>0</v>
      </c>
      <c r="S90" s="212">
        <v>0</v>
      </c>
      <c r="T90" s="213">
        <f>S90*H90</f>
        <v>0</v>
      </c>
      <c r="AR90" s="24" t="s">
        <v>239</v>
      </c>
      <c r="AT90" s="24" t="s">
        <v>235</v>
      </c>
      <c r="AU90" s="24" t="s">
        <v>83</v>
      </c>
      <c r="AY90" s="24" t="s">
        <v>231</v>
      </c>
      <c r="BE90" s="214">
        <f>IF(N90="základní",J90,0)</f>
        <v>0</v>
      </c>
      <c r="BF90" s="214">
        <f>IF(N90="snížená",J90,0)</f>
        <v>0</v>
      </c>
      <c r="BG90" s="214">
        <f>IF(N90="zákl. přenesená",J90,0)</f>
        <v>0</v>
      </c>
      <c r="BH90" s="214">
        <f>IF(N90="sníž. přenesená",J90,0)</f>
        <v>0</v>
      </c>
      <c r="BI90" s="214">
        <f>IF(N90="nulová",J90,0)</f>
        <v>0</v>
      </c>
      <c r="BJ90" s="24" t="s">
        <v>81</v>
      </c>
      <c r="BK90" s="214">
        <f>ROUND(I90*H90,2)</f>
        <v>0</v>
      </c>
      <c r="BL90" s="24" t="s">
        <v>239</v>
      </c>
      <c r="BM90" s="24" t="s">
        <v>3438</v>
      </c>
    </row>
    <row r="91" spans="2:47" s="1" customFormat="1" ht="13.5">
      <c r="B91" s="46"/>
      <c r="D91" s="215" t="s">
        <v>241</v>
      </c>
      <c r="F91" s="216" t="s">
        <v>3437</v>
      </c>
      <c r="I91" s="176"/>
      <c r="L91" s="46"/>
      <c r="M91" s="217"/>
      <c r="N91" s="47"/>
      <c r="O91" s="47"/>
      <c r="P91" s="47"/>
      <c r="Q91" s="47"/>
      <c r="R91" s="47"/>
      <c r="S91" s="47"/>
      <c r="T91" s="85"/>
      <c r="AT91" s="24" t="s">
        <v>241</v>
      </c>
      <c r="AU91" s="24" t="s">
        <v>83</v>
      </c>
    </row>
    <row r="92" spans="2:65" s="1" customFormat="1" ht="16.5" customHeight="1">
      <c r="B92" s="202"/>
      <c r="C92" s="242" t="s">
        <v>255</v>
      </c>
      <c r="D92" s="242" t="s">
        <v>399</v>
      </c>
      <c r="E92" s="243" t="s">
        <v>3439</v>
      </c>
      <c r="F92" s="244" t="s">
        <v>3440</v>
      </c>
      <c r="G92" s="245" t="s">
        <v>1035</v>
      </c>
      <c r="H92" s="246">
        <v>2.628</v>
      </c>
      <c r="I92" s="247"/>
      <c r="J92" s="248">
        <f>ROUND(I92*H92,2)</f>
        <v>0</v>
      </c>
      <c r="K92" s="244" t="s">
        <v>238</v>
      </c>
      <c r="L92" s="249"/>
      <c r="M92" s="250" t="s">
        <v>5</v>
      </c>
      <c r="N92" s="251" t="s">
        <v>44</v>
      </c>
      <c r="O92" s="47"/>
      <c r="P92" s="212">
        <f>O92*H92</f>
        <v>0</v>
      </c>
      <c r="Q92" s="212">
        <v>0.001</v>
      </c>
      <c r="R92" s="212">
        <f>Q92*H92</f>
        <v>0.002628</v>
      </c>
      <c r="S92" s="212">
        <v>0</v>
      </c>
      <c r="T92" s="213">
        <f>S92*H92</f>
        <v>0</v>
      </c>
      <c r="AR92" s="24" t="s">
        <v>276</v>
      </c>
      <c r="AT92" s="24" t="s">
        <v>399</v>
      </c>
      <c r="AU92" s="24" t="s">
        <v>83</v>
      </c>
      <c r="AY92" s="24" t="s">
        <v>231</v>
      </c>
      <c r="BE92" s="214">
        <f>IF(N92="základní",J92,0)</f>
        <v>0</v>
      </c>
      <c r="BF92" s="214">
        <f>IF(N92="snížená",J92,0)</f>
        <v>0</v>
      </c>
      <c r="BG92" s="214">
        <f>IF(N92="zákl. přenesená",J92,0)</f>
        <v>0</v>
      </c>
      <c r="BH92" s="214">
        <f>IF(N92="sníž. přenesená",J92,0)</f>
        <v>0</v>
      </c>
      <c r="BI92" s="214">
        <f>IF(N92="nulová",J92,0)</f>
        <v>0</v>
      </c>
      <c r="BJ92" s="24" t="s">
        <v>81</v>
      </c>
      <c r="BK92" s="214">
        <f>ROUND(I92*H92,2)</f>
        <v>0</v>
      </c>
      <c r="BL92" s="24" t="s">
        <v>239</v>
      </c>
      <c r="BM92" s="24" t="s">
        <v>3441</v>
      </c>
    </row>
    <row r="93" spans="2:47" s="1" customFormat="1" ht="13.5">
      <c r="B93" s="46"/>
      <c r="D93" s="215" t="s">
        <v>241</v>
      </c>
      <c r="F93" s="216" t="s">
        <v>3440</v>
      </c>
      <c r="I93" s="176"/>
      <c r="L93" s="46"/>
      <c r="M93" s="217"/>
      <c r="N93" s="47"/>
      <c r="O93" s="47"/>
      <c r="P93" s="47"/>
      <c r="Q93" s="47"/>
      <c r="R93" s="47"/>
      <c r="S93" s="47"/>
      <c r="T93" s="85"/>
      <c r="AT93" s="24" t="s">
        <v>241</v>
      </c>
      <c r="AU93" s="24" t="s">
        <v>83</v>
      </c>
    </row>
    <row r="94" spans="2:51" s="11" customFormat="1" ht="13.5">
      <c r="B94" s="218"/>
      <c r="D94" s="215" t="s">
        <v>242</v>
      </c>
      <c r="E94" s="219" t="s">
        <v>5</v>
      </c>
      <c r="F94" s="220" t="s">
        <v>3442</v>
      </c>
      <c r="H94" s="221">
        <v>175.2</v>
      </c>
      <c r="I94" s="222"/>
      <c r="L94" s="218"/>
      <c r="M94" s="223"/>
      <c r="N94" s="224"/>
      <c r="O94" s="224"/>
      <c r="P94" s="224"/>
      <c r="Q94" s="224"/>
      <c r="R94" s="224"/>
      <c r="S94" s="224"/>
      <c r="T94" s="225"/>
      <c r="AT94" s="219" t="s">
        <v>242</v>
      </c>
      <c r="AU94" s="219" t="s">
        <v>83</v>
      </c>
      <c r="AV94" s="11" t="s">
        <v>83</v>
      </c>
      <c r="AW94" s="11" t="s">
        <v>36</v>
      </c>
      <c r="AX94" s="11" t="s">
        <v>73</v>
      </c>
      <c r="AY94" s="219" t="s">
        <v>231</v>
      </c>
    </row>
    <row r="95" spans="2:51" s="11" customFormat="1" ht="13.5">
      <c r="B95" s="218"/>
      <c r="D95" s="215" t="s">
        <v>242</v>
      </c>
      <c r="E95" s="219" t="s">
        <v>5</v>
      </c>
      <c r="F95" s="220" t="s">
        <v>3443</v>
      </c>
      <c r="H95" s="221">
        <v>2.628</v>
      </c>
      <c r="I95" s="222"/>
      <c r="L95" s="218"/>
      <c r="M95" s="223"/>
      <c r="N95" s="224"/>
      <c r="O95" s="224"/>
      <c r="P95" s="224"/>
      <c r="Q95" s="224"/>
      <c r="R95" s="224"/>
      <c r="S95" s="224"/>
      <c r="T95" s="225"/>
      <c r="AT95" s="219" t="s">
        <v>242</v>
      </c>
      <c r="AU95" s="219" t="s">
        <v>83</v>
      </c>
      <c r="AV95" s="11" t="s">
        <v>83</v>
      </c>
      <c r="AW95" s="11" t="s">
        <v>36</v>
      </c>
      <c r="AX95" s="11" t="s">
        <v>81</v>
      </c>
      <c r="AY95" s="219" t="s">
        <v>231</v>
      </c>
    </row>
    <row r="96" spans="2:65" s="1" customFormat="1" ht="16.5" customHeight="1">
      <c r="B96" s="202"/>
      <c r="C96" s="203" t="s">
        <v>261</v>
      </c>
      <c r="D96" s="203" t="s">
        <v>235</v>
      </c>
      <c r="E96" s="204" t="s">
        <v>3444</v>
      </c>
      <c r="F96" s="205" t="s">
        <v>3445</v>
      </c>
      <c r="G96" s="206" t="s">
        <v>147</v>
      </c>
      <c r="H96" s="207">
        <v>876.46</v>
      </c>
      <c r="I96" s="208"/>
      <c r="J96" s="209">
        <f>ROUND(I96*H96,2)</f>
        <v>0</v>
      </c>
      <c r="K96" s="205" t="s">
        <v>238</v>
      </c>
      <c r="L96" s="46"/>
      <c r="M96" s="210" t="s">
        <v>5</v>
      </c>
      <c r="N96" s="211" t="s">
        <v>44</v>
      </c>
      <c r="O96" s="47"/>
      <c r="P96" s="212">
        <f>O96*H96</f>
        <v>0</v>
      </c>
      <c r="Q96" s="212">
        <v>0</v>
      </c>
      <c r="R96" s="212">
        <f>Q96*H96</f>
        <v>0</v>
      </c>
      <c r="S96" s="212">
        <v>0</v>
      </c>
      <c r="T96" s="213">
        <f>S96*H96</f>
        <v>0</v>
      </c>
      <c r="AR96" s="24" t="s">
        <v>239</v>
      </c>
      <c r="AT96" s="24" t="s">
        <v>235</v>
      </c>
      <c r="AU96" s="24" t="s">
        <v>83</v>
      </c>
      <c r="AY96" s="24" t="s">
        <v>231</v>
      </c>
      <c r="BE96" s="214">
        <f>IF(N96="základní",J96,0)</f>
        <v>0</v>
      </c>
      <c r="BF96" s="214">
        <f>IF(N96="snížená",J96,0)</f>
        <v>0</v>
      </c>
      <c r="BG96" s="214">
        <f>IF(N96="zákl. přenesená",J96,0)</f>
        <v>0</v>
      </c>
      <c r="BH96" s="214">
        <f>IF(N96="sníž. přenesená",J96,0)</f>
        <v>0</v>
      </c>
      <c r="BI96" s="214">
        <f>IF(N96="nulová",J96,0)</f>
        <v>0</v>
      </c>
      <c r="BJ96" s="24" t="s">
        <v>81</v>
      </c>
      <c r="BK96" s="214">
        <f>ROUND(I96*H96,2)</f>
        <v>0</v>
      </c>
      <c r="BL96" s="24" t="s">
        <v>239</v>
      </c>
      <c r="BM96" s="24" t="s">
        <v>3446</v>
      </c>
    </row>
    <row r="97" spans="2:47" s="1" customFormat="1" ht="13.5">
      <c r="B97" s="46"/>
      <c r="D97" s="215" t="s">
        <v>241</v>
      </c>
      <c r="F97" s="216" t="s">
        <v>3445</v>
      </c>
      <c r="I97" s="176"/>
      <c r="L97" s="46"/>
      <c r="M97" s="217"/>
      <c r="N97" s="47"/>
      <c r="O97" s="47"/>
      <c r="P97" s="47"/>
      <c r="Q97" s="47"/>
      <c r="R97" s="47"/>
      <c r="S97" s="47"/>
      <c r="T97" s="85"/>
      <c r="AT97" s="24" t="s">
        <v>241</v>
      </c>
      <c r="AU97" s="24" t="s">
        <v>83</v>
      </c>
    </row>
    <row r="98" spans="2:65" s="1" customFormat="1" ht="16.5" customHeight="1">
      <c r="B98" s="202"/>
      <c r="C98" s="203" t="s">
        <v>270</v>
      </c>
      <c r="D98" s="203" t="s">
        <v>235</v>
      </c>
      <c r="E98" s="204" t="s">
        <v>3447</v>
      </c>
      <c r="F98" s="205" t="s">
        <v>3448</v>
      </c>
      <c r="G98" s="206" t="s">
        <v>258</v>
      </c>
      <c r="H98" s="207">
        <v>12</v>
      </c>
      <c r="I98" s="208"/>
      <c r="J98" s="209">
        <f>ROUND(I98*H98,2)</f>
        <v>0</v>
      </c>
      <c r="K98" s="205" t="s">
        <v>238</v>
      </c>
      <c r="L98" s="46"/>
      <c r="M98" s="210" t="s">
        <v>5</v>
      </c>
      <c r="N98" s="211" t="s">
        <v>44</v>
      </c>
      <c r="O98" s="47"/>
      <c r="P98" s="212">
        <f>O98*H98</f>
        <v>0</v>
      </c>
      <c r="Q98" s="212">
        <v>0</v>
      </c>
      <c r="R98" s="212">
        <f>Q98*H98</f>
        <v>0</v>
      </c>
      <c r="S98" s="212">
        <v>0</v>
      </c>
      <c r="T98" s="213">
        <f>S98*H98</f>
        <v>0</v>
      </c>
      <c r="AR98" s="24" t="s">
        <v>239</v>
      </c>
      <c r="AT98" s="24" t="s">
        <v>235</v>
      </c>
      <c r="AU98" s="24" t="s">
        <v>83</v>
      </c>
      <c r="AY98" s="24" t="s">
        <v>231</v>
      </c>
      <c r="BE98" s="214">
        <f>IF(N98="základní",J98,0)</f>
        <v>0</v>
      </c>
      <c r="BF98" s="214">
        <f>IF(N98="snížená",J98,0)</f>
        <v>0</v>
      </c>
      <c r="BG98" s="214">
        <f>IF(N98="zákl. přenesená",J98,0)</f>
        <v>0</v>
      </c>
      <c r="BH98" s="214">
        <f>IF(N98="sníž. přenesená",J98,0)</f>
        <v>0</v>
      </c>
      <c r="BI98" s="214">
        <f>IF(N98="nulová",J98,0)</f>
        <v>0</v>
      </c>
      <c r="BJ98" s="24" t="s">
        <v>81</v>
      </c>
      <c r="BK98" s="214">
        <f>ROUND(I98*H98,2)</f>
        <v>0</v>
      </c>
      <c r="BL98" s="24" t="s">
        <v>239</v>
      </c>
      <c r="BM98" s="24" t="s">
        <v>3449</v>
      </c>
    </row>
    <row r="99" spans="2:47" s="1" customFormat="1" ht="13.5">
      <c r="B99" s="46"/>
      <c r="D99" s="215" t="s">
        <v>241</v>
      </c>
      <c r="F99" s="216" t="s">
        <v>3448</v>
      </c>
      <c r="I99" s="176"/>
      <c r="L99" s="46"/>
      <c r="M99" s="217"/>
      <c r="N99" s="47"/>
      <c r="O99" s="47"/>
      <c r="P99" s="47"/>
      <c r="Q99" s="47"/>
      <c r="R99" s="47"/>
      <c r="S99" s="47"/>
      <c r="T99" s="85"/>
      <c r="AT99" s="24" t="s">
        <v>241</v>
      </c>
      <c r="AU99" s="24" t="s">
        <v>83</v>
      </c>
    </row>
    <row r="100" spans="2:63" s="10" customFormat="1" ht="29.85" customHeight="1">
      <c r="B100" s="189"/>
      <c r="D100" s="190" t="s">
        <v>72</v>
      </c>
      <c r="E100" s="200" t="s">
        <v>1000</v>
      </c>
      <c r="F100" s="200" t="s">
        <v>1001</v>
      </c>
      <c r="I100" s="192"/>
      <c r="J100" s="201">
        <f>BK100</f>
        <v>0</v>
      </c>
      <c r="L100" s="189"/>
      <c r="M100" s="194"/>
      <c r="N100" s="195"/>
      <c r="O100" s="195"/>
      <c r="P100" s="196">
        <f>SUM(P101:P102)</f>
        <v>0</v>
      </c>
      <c r="Q100" s="195"/>
      <c r="R100" s="196">
        <f>SUM(R101:R102)</f>
        <v>0</v>
      </c>
      <c r="S100" s="195"/>
      <c r="T100" s="197">
        <f>SUM(T101:T102)</f>
        <v>0</v>
      </c>
      <c r="AR100" s="190" t="s">
        <v>81</v>
      </c>
      <c r="AT100" s="198" t="s">
        <v>72</v>
      </c>
      <c r="AU100" s="198" t="s">
        <v>81</v>
      </c>
      <c r="AY100" s="190" t="s">
        <v>231</v>
      </c>
      <c r="BK100" s="199">
        <f>SUM(BK101:BK102)</f>
        <v>0</v>
      </c>
    </row>
    <row r="101" spans="2:65" s="1" customFormat="1" ht="25.5" customHeight="1">
      <c r="B101" s="202"/>
      <c r="C101" s="203" t="s">
        <v>276</v>
      </c>
      <c r="D101" s="203" t="s">
        <v>235</v>
      </c>
      <c r="E101" s="204" t="s">
        <v>3450</v>
      </c>
      <c r="F101" s="205" t="s">
        <v>3451</v>
      </c>
      <c r="G101" s="206" t="s">
        <v>352</v>
      </c>
      <c r="H101" s="207">
        <v>0.003</v>
      </c>
      <c r="I101" s="208"/>
      <c r="J101" s="209">
        <f>ROUND(I101*H101,2)</f>
        <v>0</v>
      </c>
      <c r="K101" s="205" t="s">
        <v>238</v>
      </c>
      <c r="L101" s="46"/>
      <c r="M101" s="210" t="s">
        <v>5</v>
      </c>
      <c r="N101" s="211" t="s">
        <v>44</v>
      </c>
      <c r="O101" s="47"/>
      <c r="P101" s="212">
        <f>O101*H101</f>
        <v>0</v>
      </c>
      <c r="Q101" s="212">
        <v>0</v>
      </c>
      <c r="R101" s="212">
        <f>Q101*H101</f>
        <v>0</v>
      </c>
      <c r="S101" s="212">
        <v>0</v>
      </c>
      <c r="T101" s="213">
        <f>S101*H101</f>
        <v>0</v>
      </c>
      <c r="AR101" s="24" t="s">
        <v>239</v>
      </c>
      <c r="AT101" s="24" t="s">
        <v>235</v>
      </c>
      <c r="AU101" s="24" t="s">
        <v>83</v>
      </c>
      <c r="AY101" s="24" t="s">
        <v>231</v>
      </c>
      <c r="BE101" s="214">
        <f>IF(N101="základní",J101,0)</f>
        <v>0</v>
      </c>
      <c r="BF101" s="214">
        <f>IF(N101="snížená",J101,0)</f>
        <v>0</v>
      </c>
      <c r="BG101" s="214">
        <f>IF(N101="zákl. přenesená",J101,0)</f>
        <v>0</v>
      </c>
      <c r="BH101" s="214">
        <f>IF(N101="sníž. přenesená",J101,0)</f>
        <v>0</v>
      </c>
      <c r="BI101" s="214">
        <f>IF(N101="nulová",J101,0)</f>
        <v>0</v>
      </c>
      <c r="BJ101" s="24" t="s">
        <v>81</v>
      </c>
      <c r="BK101" s="214">
        <f>ROUND(I101*H101,2)</f>
        <v>0</v>
      </c>
      <c r="BL101" s="24" t="s">
        <v>239</v>
      </c>
      <c r="BM101" s="24" t="s">
        <v>3452</v>
      </c>
    </row>
    <row r="102" spans="2:47" s="1" customFormat="1" ht="13.5">
      <c r="B102" s="46"/>
      <c r="D102" s="215" t="s">
        <v>241</v>
      </c>
      <c r="F102" s="216" t="s">
        <v>3451</v>
      </c>
      <c r="I102" s="176"/>
      <c r="L102" s="46"/>
      <c r="M102" s="252"/>
      <c r="N102" s="253"/>
      <c r="O102" s="253"/>
      <c r="P102" s="253"/>
      <c r="Q102" s="253"/>
      <c r="R102" s="253"/>
      <c r="S102" s="253"/>
      <c r="T102" s="254"/>
      <c r="AT102" s="24" t="s">
        <v>241</v>
      </c>
      <c r="AU102" s="24" t="s">
        <v>83</v>
      </c>
    </row>
    <row r="103" spans="2:12" s="1" customFormat="1" ht="6.95" customHeight="1">
      <c r="B103" s="67"/>
      <c r="C103" s="68"/>
      <c r="D103" s="68"/>
      <c r="E103" s="68"/>
      <c r="F103" s="68"/>
      <c r="G103" s="68"/>
      <c r="H103" s="68"/>
      <c r="I103" s="153"/>
      <c r="J103" s="68"/>
      <c r="K103" s="68"/>
      <c r="L103" s="46"/>
    </row>
  </sheetData>
  <autoFilter ref="C78:K102"/>
  <mergeCells count="10">
    <mergeCell ref="E7:H7"/>
    <mergeCell ref="E9:H9"/>
    <mergeCell ref="E24:H24"/>
    <mergeCell ref="E45:H45"/>
    <mergeCell ref="E47:H47"/>
    <mergeCell ref="J51:J52"/>
    <mergeCell ref="E69:H69"/>
    <mergeCell ref="E71:H71"/>
    <mergeCell ref="G1:H1"/>
    <mergeCell ref="L2:V2"/>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BR187"/>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9" max="19" width="8.16015625" style="0" customWidth="1"/>
    <col min="20" max="20" width="29.66015625" style="0" customWidth="1"/>
    <col min="21" max="21" width="16.33203125" style="0"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3"/>
      <c r="C1" s="123"/>
      <c r="D1" s="124" t="s">
        <v>1</v>
      </c>
      <c r="E1" s="123"/>
      <c r="F1" s="125" t="s">
        <v>140</v>
      </c>
      <c r="G1" s="125" t="s">
        <v>141</v>
      </c>
      <c r="H1" s="125"/>
      <c r="I1" s="126"/>
      <c r="J1" s="125" t="s">
        <v>142</v>
      </c>
      <c r="K1" s="124" t="s">
        <v>143</v>
      </c>
      <c r="L1" s="125" t="s">
        <v>144</v>
      </c>
      <c r="M1" s="125"/>
      <c r="N1" s="125"/>
      <c r="O1" s="125"/>
      <c r="P1" s="125"/>
      <c r="Q1" s="125"/>
      <c r="R1" s="125"/>
      <c r="S1" s="125"/>
      <c r="T1" s="125"/>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4" t="s">
        <v>122</v>
      </c>
    </row>
    <row r="3" spans="2:46" ht="6.95" customHeight="1">
      <c r="B3" s="25"/>
      <c r="C3" s="26"/>
      <c r="D3" s="26"/>
      <c r="E3" s="26"/>
      <c r="F3" s="26"/>
      <c r="G3" s="26"/>
      <c r="H3" s="26"/>
      <c r="I3" s="128"/>
      <c r="J3" s="26"/>
      <c r="K3" s="27"/>
      <c r="AT3" s="24" t="s">
        <v>83</v>
      </c>
    </row>
    <row r="4" spans="2:46" ht="36.95" customHeight="1">
      <c r="B4" s="28"/>
      <c r="C4" s="29"/>
      <c r="D4" s="30" t="s">
        <v>153</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TRANSFORMACE DOMOV HÁJ II VÝSTAVBA LEDEČ NAD SÁZAVOU DOZP</v>
      </c>
      <c r="F7" s="40"/>
      <c r="G7" s="40"/>
      <c r="H7" s="40"/>
      <c r="I7" s="129"/>
      <c r="J7" s="29"/>
      <c r="K7" s="31"/>
    </row>
    <row r="8" spans="2:11" s="1" customFormat="1" ht="13.5">
      <c r="B8" s="46"/>
      <c r="C8" s="47"/>
      <c r="D8" s="40" t="s">
        <v>166</v>
      </c>
      <c r="E8" s="47"/>
      <c r="F8" s="47"/>
      <c r="G8" s="47"/>
      <c r="H8" s="47"/>
      <c r="I8" s="131"/>
      <c r="J8" s="47"/>
      <c r="K8" s="51"/>
    </row>
    <row r="9" spans="2:11" s="1" customFormat="1" ht="36.95" customHeight="1">
      <c r="B9" s="46"/>
      <c r="C9" s="47"/>
      <c r="D9" s="47"/>
      <c r="E9" s="132" t="s">
        <v>3453</v>
      </c>
      <c r="F9" s="47"/>
      <c r="G9" s="47"/>
      <c r="H9" s="47"/>
      <c r="I9" s="131"/>
      <c r="J9" s="47"/>
      <c r="K9" s="51"/>
    </row>
    <row r="10" spans="2:11" s="1" customFormat="1" ht="13.5">
      <c r="B10" s="46"/>
      <c r="C10" s="47"/>
      <c r="D10" s="47"/>
      <c r="E10" s="47"/>
      <c r="F10" s="47"/>
      <c r="G10" s="47"/>
      <c r="H10" s="47"/>
      <c r="I10" s="131"/>
      <c r="J10" s="47"/>
      <c r="K10" s="51"/>
    </row>
    <row r="11" spans="2:11" s="1" customFormat="1" ht="14.4" customHeight="1">
      <c r="B11" s="46"/>
      <c r="C11" s="47"/>
      <c r="D11" s="40" t="s">
        <v>21</v>
      </c>
      <c r="E11" s="47"/>
      <c r="F11" s="35" t="s">
        <v>123</v>
      </c>
      <c r="G11" s="47"/>
      <c r="H11" s="47"/>
      <c r="I11" s="133" t="s">
        <v>23</v>
      </c>
      <c r="J11" s="35" t="s">
        <v>5</v>
      </c>
      <c r="K11" s="51"/>
    </row>
    <row r="12" spans="2:11" s="1" customFormat="1" ht="14.4" customHeight="1">
      <c r="B12" s="46"/>
      <c r="C12" s="47"/>
      <c r="D12" s="40" t="s">
        <v>24</v>
      </c>
      <c r="E12" s="47"/>
      <c r="F12" s="35" t="s">
        <v>25</v>
      </c>
      <c r="G12" s="47"/>
      <c r="H12" s="47"/>
      <c r="I12" s="133" t="s">
        <v>26</v>
      </c>
      <c r="J12" s="134" t="str">
        <f>'Rekapitulace stavby'!AN8</f>
        <v>22. 3. 2019</v>
      </c>
      <c r="K12" s="51"/>
    </row>
    <row r="13" spans="2:11" s="1" customFormat="1" ht="10.8" customHeight="1">
      <c r="B13" s="46"/>
      <c r="C13" s="47"/>
      <c r="D13" s="47"/>
      <c r="E13" s="47"/>
      <c r="F13" s="47"/>
      <c r="G13" s="47"/>
      <c r="H13" s="47"/>
      <c r="I13" s="131"/>
      <c r="J13" s="47"/>
      <c r="K13" s="51"/>
    </row>
    <row r="14" spans="2:11" s="1" customFormat="1" ht="14.4" customHeight="1">
      <c r="B14" s="46"/>
      <c r="C14" s="47"/>
      <c r="D14" s="40" t="s">
        <v>28</v>
      </c>
      <c r="E14" s="47"/>
      <c r="F14" s="47"/>
      <c r="G14" s="47"/>
      <c r="H14" s="47"/>
      <c r="I14" s="133" t="s">
        <v>29</v>
      </c>
      <c r="J14" s="35" t="s">
        <v>5</v>
      </c>
      <c r="K14" s="51"/>
    </row>
    <row r="15" spans="2:11" s="1" customFormat="1" ht="18" customHeight="1">
      <c r="B15" s="46"/>
      <c r="C15" s="47"/>
      <c r="D15" s="47"/>
      <c r="E15" s="35" t="s">
        <v>30</v>
      </c>
      <c r="F15" s="47"/>
      <c r="G15" s="47"/>
      <c r="H15" s="47"/>
      <c r="I15" s="133" t="s">
        <v>31</v>
      </c>
      <c r="J15" s="35" t="s">
        <v>5</v>
      </c>
      <c r="K15" s="51"/>
    </row>
    <row r="16" spans="2:11" s="1" customFormat="1" ht="6.95" customHeight="1">
      <c r="B16" s="46"/>
      <c r="C16" s="47"/>
      <c r="D16" s="47"/>
      <c r="E16" s="47"/>
      <c r="F16" s="47"/>
      <c r="G16" s="47"/>
      <c r="H16" s="47"/>
      <c r="I16" s="131"/>
      <c r="J16" s="47"/>
      <c r="K16" s="51"/>
    </row>
    <row r="17" spans="2:11" s="1" customFormat="1" ht="14.4" customHeight="1">
      <c r="B17" s="46"/>
      <c r="C17" s="47"/>
      <c r="D17" s="40" t="s">
        <v>32</v>
      </c>
      <c r="E17" s="47"/>
      <c r="F17" s="47"/>
      <c r="G17" s="47"/>
      <c r="H17" s="47"/>
      <c r="I17" s="133" t="s">
        <v>29</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33" t="s">
        <v>31</v>
      </c>
      <c r="J18" s="35" t="str">
        <f>IF('Rekapitulace stavby'!AN14="Vyplň údaj","",IF('Rekapitulace stavby'!AN14="","",'Rekapitulace stavby'!AN14))</f>
        <v/>
      </c>
      <c r="K18" s="51"/>
    </row>
    <row r="19" spans="2:11" s="1" customFormat="1" ht="6.95" customHeight="1">
      <c r="B19" s="46"/>
      <c r="C19" s="47"/>
      <c r="D19" s="47"/>
      <c r="E19" s="47"/>
      <c r="F19" s="47"/>
      <c r="G19" s="47"/>
      <c r="H19" s="47"/>
      <c r="I19" s="131"/>
      <c r="J19" s="47"/>
      <c r="K19" s="51"/>
    </row>
    <row r="20" spans="2:11" s="1" customFormat="1" ht="14.4" customHeight="1">
      <c r="B20" s="46"/>
      <c r="C20" s="47"/>
      <c r="D20" s="40" t="s">
        <v>34</v>
      </c>
      <c r="E20" s="47"/>
      <c r="F20" s="47"/>
      <c r="G20" s="47"/>
      <c r="H20" s="47"/>
      <c r="I20" s="133" t="s">
        <v>29</v>
      </c>
      <c r="J20" s="35" t="s">
        <v>5</v>
      </c>
      <c r="K20" s="51"/>
    </row>
    <row r="21" spans="2:11" s="1" customFormat="1" ht="18" customHeight="1">
      <c r="B21" s="46"/>
      <c r="C21" s="47"/>
      <c r="D21" s="47"/>
      <c r="E21" s="35" t="s">
        <v>35</v>
      </c>
      <c r="F21" s="47"/>
      <c r="G21" s="47"/>
      <c r="H21" s="47"/>
      <c r="I21" s="133" t="s">
        <v>31</v>
      </c>
      <c r="J21" s="35" t="s">
        <v>5</v>
      </c>
      <c r="K21" s="51"/>
    </row>
    <row r="22" spans="2:11" s="1" customFormat="1" ht="6.95" customHeight="1">
      <c r="B22" s="46"/>
      <c r="C22" s="47"/>
      <c r="D22" s="47"/>
      <c r="E22" s="47"/>
      <c r="F22" s="47"/>
      <c r="G22" s="47"/>
      <c r="H22" s="47"/>
      <c r="I22" s="131"/>
      <c r="J22" s="47"/>
      <c r="K22" s="51"/>
    </row>
    <row r="23" spans="2:11" s="1" customFormat="1" ht="14.4" customHeight="1">
      <c r="B23" s="46"/>
      <c r="C23" s="47"/>
      <c r="D23" s="40" t="s">
        <v>37</v>
      </c>
      <c r="E23" s="47"/>
      <c r="F23" s="47"/>
      <c r="G23" s="47"/>
      <c r="H23" s="47"/>
      <c r="I23" s="131"/>
      <c r="J23" s="47"/>
      <c r="K23" s="51"/>
    </row>
    <row r="24" spans="2:11" s="6" customFormat="1" ht="57" customHeight="1">
      <c r="B24" s="135"/>
      <c r="C24" s="136"/>
      <c r="D24" s="136"/>
      <c r="E24" s="44" t="s">
        <v>2058</v>
      </c>
      <c r="F24" s="44"/>
      <c r="G24" s="44"/>
      <c r="H24" s="44"/>
      <c r="I24" s="137"/>
      <c r="J24" s="136"/>
      <c r="K24" s="138"/>
    </row>
    <row r="25" spans="2:11" s="1" customFormat="1" ht="6.95" customHeight="1">
      <c r="B25" s="46"/>
      <c r="C25" s="47"/>
      <c r="D25" s="47"/>
      <c r="E25" s="47"/>
      <c r="F25" s="47"/>
      <c r="G25" s="47"/>
      <c r="H25" s="47"/>
      <c r="I25" s="131"/>
      <c r="J25" s="47"/>
      <c r="K25" s="51"/>
    </row>
    <row r="26" spans="2:11" s="1" customFormat="1" ht="6.95" customHeight="1">
      <c r="B26" s="46"/>
      <c r="C26" s="47"/>
      <c r="D26" s="82"/>
      <c r="E26" s="82"/>
      <c r="F26" s="82"/>
      <c r="G26" s="82"/>
      <c r="H26" s="82"/>
      <c r="I26" s="139"/>
      <c r="J26" s="82"/>
      <c r="K26" s="140"/>
    </row>
    <row r="27" spans="2:11" s="1" customFormat="1" ht="25.4" customHeight="1">
      <c r="B27" s="46"/>
      <c r="C27" s="47"/>
      <c r="D27" s="141" t="s">
        <v>39</v>
      </c>
      <c r="E27" s="47"/>
      <c r="F27" s="47"/>
      <c r="G27" s="47"/>
      <c r="H27" s="47"/>
      <c r="I27" s="131"/>
      <c r="J27" s="142">
        <f>ROUND(J86,2)</f>
        <v>0</v>
      </c>
      <c r="K27" s="51"/>
    </row>
    <row r="28" spans="2:11" s="1" customFormat="1" ht="6.95" customHeight="1">
      <c r="B28" s="46"/>
      <c r="C28" s="47"/>
      <c r="D28" s="82"/>
      <c r="E28" s="82"/>
      <c r="F28" s="82"/>
      <c r="G28" s="82"/>
      <c r="H28" s="82"/>
      <c r="I28" s="139"/>
      <c r="J28" s="82"/>
      <c r="K28" s="140"/>
    </row>
    <row r="29" spans="2:11" s="1" customFormat="1" ht="14.4" customHeight="1">
      <c r="B29" s="46"/>
      <c r="C29" s="47"/>
      <c r="D29" s="47"/>
      <c r="E29" s="47"/>
      <c r="F29" s="52" t="s">
        <v>41</v>
      </c>
      <c r="G29" s="47"/>
      <c r="H29" s="47"/>
      <c r="I29" s="143" t="s">
        <v>40</v>
      </c>
      <c r="J29" s="52" t="s">
        <v>42</v>
      </c>
      <c r="K29" s="51"/>
    </row>
    <row r="30" spans="2:11" s="1" customFormat="1" ht="14.4" customHeight="1">
      <c r="B30" s="46"/>
      <c r="C30" s="47"/>
      <c r="D30" s="55" t="s">
        <v>43</v>
      </c>
      <c r="E30" s="55" t="s">
        <v>44</v>
      </c>
      <c r="F30" s="144">
        <f>ROUND(SUM(BE86:BE186),2)</f>
        <v>0</v>
      </c>
      <c r="G30" s="47"/>
      <c r="H30" s="47"/>
      <c r="I30" s="145">
        <v>0.21</v>
      </c>
      <c r="J30" s="144">
        <f>ROUND(ROUND((SUM(BE86:BE186)),2)*I30,2)</f>
        <v>0</v>
      </c>
      <c r="K30" s="51"/>
    </row>
    <row r="31" spans="2:11" s="1" customFormat="1" ht="14.4" customHeight="1">
      <c r="B31" s="46"/>
      <c r="C31" s="47"/>
      <c r="D31" s="47"/>
      <c r="E31" s="55" t="s">
        <v>45</v>
      </c>
      <c r="F31" s="144">
        <f>ROUND(SUM(BF86:BF186),2)</f>
        <v>0</v>
      </c>
      <c r="G31" s="47"/>
      <c r="H31" s="47"/>
      <c r="I31" s="145">
        <v>0.15</v>
      </c>
      <c r="J31" s="144">
        <f>ROUND(ROUND((SUM(BF86:BF186)),2)*I31,2)</f>
        <v>0</v>
      </c>
      <c r="K31" s="51"/>
    </row>
    <row r="32" spans="2:11" s="1" customFormat="1" ht="14.4" customHeight="1" hidden="1">
      <c r="B32" s="46"/>
      <c r="C32" s="47"/>
      <c r="D32" s="47"/>
      <c r="E32" s="55" t="s">
        <v>46</v>
      </c>
      <c r="F32" s="144">
        <f>ROUND(SUM(BG86:BG186),2)</f>
        <v>0</v>
      </c>
      <c r="G32" s="47"/>
      <c r="H32" s="47"/>
      <c r="I32" s="145">
        <v>0.21</v>
      </c>
      <c r="J32" s="144">
        <v>0</v>
      </c>
      <c r="K32" s="51"/>
    </row>
    <row r="33" spans="2:11" s="1" customFormat="1" ht="14.4" customHeight="1" hidden="1">
      <c r="B33" s="46"/>
      <c r="C33" s="47"/>
      <c r="D33" s="47"/>
      <c r="E33" s="55" t="s">
        <v>47</v>
      </c>
      <c r="F33" s="144">
        <f>ROUND(SUM(BH86:BH186),2)</f>
        <v>0</v>
      </c>
      <c r="G33" s="47"/>
      <c r="H33" s="47"/>
      <c r="I33" s="145">
        <v>0.15</v>
      </c>
      <c r="J33" s="144">
        <v>0</v>
      </c>
      <c r="K33" s="51"/>
    </row>
    <row r="34" spans="2:11" s="1" customFormat="1" ht="14.4" customHeight="1" hidden="1">
      <c r="B34" s="46"/>
      <c r="C34" s="47"/>
      <c r="D34" s="47"/>
      <c r="E34" s="55" t="s">
        <v>48</v>
      </c>
      <c r="F34" s="144">
        <f>ROUND(SUM(BI86:BI186),2)</f>
        <v>0</v>
      </c>
      <c r="G34" s="47"/>
      <c r="H34" s="47"/>
      <c r="I34" s="145">
        <v>0</v>
      </c>
      <c r="J34" s="144">
        <v>0</v>
      </c>
      <c r="K34" s="51"/>
    </row>
    <row r="35" spans="2:11" s="1" customFormat="1" ht="6.95" customHeight="1">
      <c r="B35" s="46"/>
      <c r="C35" s="47"/>
      <c r="D35" s="47"/>
      <c r="E35" s="47"/>
      <c r="F35" s="47"/>
      <c r="G35" s="47"/>
      <c r="H35" s="47"/>
      <c r="I35" s="131"/>
      <c r="J35" s="47"/>
      <c r="K35" s="51"/>
    </row>
    <row r="36" spans="2:11" s="1" customFormat="1" ht="25.4" customHeight="1">
      <c r="B36" s="46"/>
      <c r="C36" s="146"/>
      <c r="D36" s="147" t="s">
        <v>49</v>
      </c>
      <c r="E36" s="88"/>
      <c r="F36" s="88"/>
      <c r="G36" s="148" t="s">
        <v>50</v>
      </c>
      <c r="H36" s="149" t="s">
        <v>51</v>
      </c>
      <c r="I36" s="150"/>
      <c r="J36" s="151">
        <f>SUM(J27:J34)</f>
        <v>0</v>
      </c>
      <c r="K36" s="152"/>
    </row>
    <row r="37" spans="2:11" s="1" customFormat="1" ht="14.4" customHeight="1">
      <c r="B37" s="67"/>
      <c r="C37" s="68"/>
      <c r="D37" s="68"/>
      <c r="E37" s="68"/>
      <c r="F37" s="68"/>
      <c r="G37" s="68"/>
      <c r="H37" s="68"/>
      <c r="I37" s="153"/>
      <c r="J37" s="68"/>
      <c r="K37" s="69"/>
    </row>
    <row r="41" spans="2:11" s="1" customFormat="1" ht="6.95" customHeight="1">
      <c r="B41" s="70"/>
      <c r="C41" s="71"/>
      <c r="D41" s="71"/>
      <c r="E41" s="71"/>
      <c r="F41" s="71"/>
      <c r="G41" s="71"/>
      <c r="H41" s="71"/>
      <c r="I41" s="154"/>
      <c r="J41" s="71"/>
      <c r="K41" s="155"/>
    </row>
    <row r="42" spans="2:11" s="1" customFormat="1" ht="36.95" customHeight="1">
      <c r="B42" s="46"/>
      <c r="C42" s="30" t="s">
        <v>175</v>
      </c>
      <c r="D42" s="47"/>
      <c r="E42" s="47"/>
      <c r="F42" s="47"/>
      <c r="G42" s="47"/>
      <c r="H42" s="47"/>
      <c r="I42" s="131"/>
      <c r="J42" s="47"/>
      <c r="K42" s="51"/>
    </row>
    <row r="43" spans="2:11" s="1" customFormat="1" ht="6.95" customHeight="1">
      <c r="B43" s="46"/>
      <c r="C43" s="47"/>
      <c r="D43" s="47"/>
      <c r="E43" s="47"/>
      <c r="F43" s="47"/>
      <c r="G43" s="47"/>
      <c r="H43" s="47"/>
      <c r="I43" s="131"/>
      <c r="J43" s="47"/>
      <c r="K43" s="51"/>
    </row>
    <row r="44" spans="2:11" s="1" customFormat="1" ht="14.4" customHeight="1">
      <c r="B44" s="46"/>
      <c r="C44" s="40" t="s">
        <v>19</v>
      </c>
      <c r="D44" s="47"/>
      <c r="E44" s="47"/>
      <c r="F44" s="47"/>
      <c r="G44" s="47"/>
      <c r="H44" s="47"/>
      <c r="I44" s="131"/>
      <c r="J44" s="47"/>
      <c r="K44" s="51"/>
    </row>
    <row r="45" spans="2:11" s="1" customFormat="1" ht="16.5" customHeight="1">
      <c r="B45" s="46"/>
      <c r="C45" s="47"/>
      <c r="D45" s="47"/>
      <c r="E45" s="130" t="str">
        <f>E7</f>
        <v>TRANSFORMACE DOMOV HÁJ II VÝSTAVBA LEDEČ NAD SÁZAVOU DOZP</v>
      </c>
      <c r="F45" s="40"/>
      <c r="G45" s="40"/>
      <c r="H45" s="40"/>
      <c r="I45" s="131"/>
      <c r="J45" s="47"/>
      <c r="K45" s="51"/>
    </row>
    <row r="46" spans="2:11" s="1" customFormat="1" ht="14.4" customHeight="1">
      <c r="B46" s="46"/>
      <c r="C46" s="40" t="s">
        <v>166</v>
      </c>
      <c r="D46" s="47"/>
      <c r="E46" s="47"/>
      <c r="F46" s="47"/>
      <c r="G46" s="47"/>
      <c r="H46" s="47"/>
      <c r="I46" s="131"/>
      <c r="J46" s="47"/>
      <c r="K46" s="51"/>
    </row>
    <row r="47" spans="2:11" s="1" customFormat="1" ht="17.25" customHeight="1">
      <c r="B47" s="46"/>
      <c r="C47" s="47"/>
      <c r="D47" s="47"/>
      <c r="E47" s="132" t="str">
        <f>E9</f>
        <v>SO 05 - Vnější části domovní dešťové kanalizace</v>
      </c>
      <c r="F47" s="47"/>
      <c r="G47" s="47"/>
      <c r="H47" s="47"/>
      <c r="I47" s="131"/>
      <c r="J47" s="47"/>
      <c r="K47" s="51"/>
    </row>
    <row r="48" spans="2:11" s="1" customFormat="1" ht="6.95" customHeight="1">
      <c r="B48" s="46"/>
      <c r="C48" s="47"/>
      <c r="D48" s="47"/>
      <c r="E48" s="47"/>
      <c r="F48" s="47"/>
      <c r="G48" s="47"/>
      <c r="H48" s="47"/>
      <c r="I48" s="131"/>
      <c r="J48" s="47"/>
      <c r="K48" s="51"/>
    </row>
    <row r="49" spans="2:11" s="1" customFormat="1" ht="18" customHeight="1">
      <c r="B49" s="46"/>
      <c r="C49" s="40" t="s">
        <v>24</v>
      </c>
      <c r="D49" s="47"/>
      <c r="E49" s="47"/>
      <c r="F49" s="35" t="str">
        <f>F12</f>
        <v>Ledeč nad Sázavou</v>
      </c>
      <c r="G49" s="47"/>
      <c r="H49" s="47"/>
      <c r="I49" s="133" t="s">
        <v>26</v>
      </c>
      <c r="J49" s="134" t="str">
        <f>IF(J12="","",J12)</f>
        <v>22. 3. 2019</v>
      </c>
      <c r="K49" s="51"/>
    </row>
    <row r="50" spans="2:11" s="1" customFormat="1" ht="6.95" customHeight="1">
      <c r="B50" s="46"/>
      <c r="C50" s="47"/>
      <c r="D50" s="47"/>
      <c r="E50" s="47"/>
      <c r="F50" s="47"/>
      <c r="G50" s="47"/>
      <c r="H50" s="47"/>
      <c r="I50" s="131"/>
      <c r="J50" s="47"/>
      <c r="K50" s="51"/>
    </row>
    <row r="51" spans="2:11" s="1" customFormat="1" ht="13.5">
      <c r="B51" s="46"/>
      <c r="C51" s="40" t="s">
        <v>28</v>
      </c>
      <c r="D51" s="47"/>
      <c r="E51" s="47"/>
      <c r="F51" s="35" t="str">
        <f>E15</f>
        <v>Kraj Vysočina</v>
      </c>
      <c r="G51" s="47"/>
      <c r="H51" s="47"/>
      <c r="I51" s="133" t="s">
        <v>34</v>
      </c>
      <c r="J51" s="44" t="str">
        <f>E21</f>
        <v>Ing. arch. Martin Jirovský</v>
      </c>
      <c r="K51" s="51"/>
    </row>
    <row r="52" spans="2:11" s="1" customFormat="1" ht="14.4" customHeight="1">
      <c r="B52" s="46"/>
      <c r="C52" s="40" t="s">
        <v>32</v>
      </c>
      <c r="D52" s="47"/>
      <c r="E52" s="47"/>
      <c r="F52" s="35" t="str">
        <f>IF(E18="","",E18)</f>
        <v/>
      </c>
      <c r="G52" s="47"/>
      <c r="H52" s="47"/>
      <c r="I52" s="131"/>
      <c r="J52" s="156"/>
      <c r="K52" s="51"/>
    </row>
    <row r="53" spans="2:11" s="1" customFormat="1" ht="10.3" customHeight="1">
      <c r="B53" s="46"/>
      <c r="C53" s="47"/>
      <c r="D53" s="47"/>
      <c r="E53" s="47"/>
      <c r="F53" s="47"/>
      <c r="G53" s="47"/>
      <c r="H53" s="47"/>
      <c r="I53" s="131"/>
      <c r="J53" s="47"/>
      <c r="K53" s="51"/>
    </row>
    <row r="54" spans="2:11" s="1" customFormat="1" ht="29.25" customHeight="1">
      <c r="B54" s="46"/>
      <c r="C54" s="157" t="s">
        <v>176</v>
      </c>
      <c r="D54" s="146"/>
      <c r="E54" s="146"/>
      <c r="F54" s="146"/>
      <c r="G54" s="146"/>
      <c r="H54" s="146"/>
      <c r="I54" s="158"/>
      <c r="J54" s="159" t="s">
        <v>177</v>
      </c>
      <c r="K54" s="160"/>
    </row>
    <row r="55" spans="2:11" s="1" customFormat="1" ht="10.3" customHeight="1">
      <c r="B55" s="46"/>
      <c r="C55" s="47"/>
      <c r="D55" s="47"/>
      <c r="E55" s="47"/>
      <c r="F55" s="47"/>
      <c r="G55" s="47"/>
      <c r="H55" s="47"/>
      <c r="I55" s="131"/>
      <c r="J55" s="47"/>
      <c r="K55" s="51"/>
    </row>
    <row r="56" spans="2:47" s="1" customFormat="1" ht="29.25" customHeight="1">
      <c r="B56" s="46"/>
      <c r="C56" s="161" t="s">
        <v>178</v>
      </c>
      <c r="D56" s="47"/>
      <c r="E56" s="47"/>
      <c r="F56" s="47"/>
      <c r="G56" s="47"/>
      <c r="H56" s="47"/>
      <c r="I56" s="131"/>
      <c r="J56" s="142">
        <f>J86</f>
        <v>0</v>
      </c>
      <c r="K56" s="51"/>
      <c r="AU56" s="24" t="s">
        <v>179</v>
      </c>
    </row>
    <row r="57" spans="2:11" s="7" customFormat="1" ht="24.95" customHeight="1">
      <c r="B57" s="162"/>
      <c r="C57" s="163"/>
      <c r="D57" s="164" t="s">
        <v>3454</v>
      </c>
      <c r="E57" s="165"/>
      <c r="F57" s="165"/>
      <c r="G57" s="165"/>
      <c r="H57" s="165"/>
      <c r="I57" s="166"/>
      <c r="J57" s="167">
        <f>J87</f>
        <v>0</v>
      </c>
      <c r="K57" s="168"/>
    </row>
    <row r="58" spans="2:11" s="7" customFormat="1" ht="24.95" customHeight="1">
      <c r="B58" s="162"/>
      <c r="C58" s="163"/>
      <c r="D58" s="164" t="s">
        <v>180</v>
      </c>
      <c r="E58" s="165"/>
      <c r="F58" s="165"/>
      <c r="G58" s="165"/>
      <c r="H58" s="165"/>
      <c r="I58" s="166"/>
      <c r="J58" s="167">
        <f>J120</f>
        <v>0</v>
      </c>
      <c r="K58" s="168"/>
    </row>
    <row r="59" spans="2:11" s="8" customFormat="1" ht="19.9" customHeight="1">
      <c r="B59" s="169"/>
      <c r="C59" s="170"/>
      <c r="D59" s="171" t="s">
        <v>186</v>
      </c>
      <c r="E59" s="172"/>
      <c r="F59" s="172"/>
      <c r="G59" s="172"/>
      <c r="H59" s="172"/>
      <c r="I59" s="173"/>
      <c r="J59" s="174">
        <f>J121</f>
        <v>0</v>
      </c>
      <c r="K59" s="175"/>
    </row>
    <row r="60" spans="2:11" s="8" customFormat="1" ht="19.9" customHeight="1">
      <c r="B60" s="169"/>
      <c r="C60" s="170"/>
      <c r="D60" s="171" t="s">
        <v>187</v>
      </c>
      <c r="E60" s="172"/>
      <c r="F60" s="172"/>
      <c r="G60" s="172"/>
      <c r="H60" s="172"/>
      <c r="I60" s="173"/>
      <c r="J60" s="174">
        <f>J133</f>
        <v>0</v>
      </c>
      <c r="K60" s="175"/>
    </row>
    <row r="61" spans="2:11" s="8" customFormat="1" ht="19.9" customHeight="1">
      <c r="B61" s="169"/>
      <c r="C61" s="170"/>
      <c r="D61" s="171" t="s">
        <v>188</v>
      </c>
      <c r="E61" s="172"/>
      <c r="F61" s="172"/>
      <c r="G61" s="172"/>
      <c r="H61" s="172"/>
      <c r="I61" s="173"/>
      <c r="J61" s="174">
        <f>J142</f>
        <v>0</v>
      </c>
      <c r="K61" s="175"/>
    </row>
    <row r="62" spans="2:11" s="8" customFormat="1" ht="19.9" customHeight="1">
      <c r="B62" s="169"/>
      <c r="C62" s="170"/>
      <c r="D62" s="171" t="s">
        <v>2060</v>
      </c>
      <c r="E62" s="172"/>
      <c r="F62" s="172"/>
      <c r="G62" s="172"/>
      <c r="H62" s="172"/>
      <c r="I62" s="173"/>
      <c r="J62" s="174">
        <f>J147</f>
        <v>0</v>
      </c>
      <c r="K62" s="175"/>
    </row>
    <row r="63" spans="2:11" s="8" customFormat="1" ht="19.9" customHeight="1">
      <c r="B63" s="169"/>
      <c r="C63" s="170"/>
      <c r="D63" s="171" t="s">
        <v>2822</v>
      </c>
      <c r="E63" s="172"/>
      <c r="F63" s="172"/>
      <c r="G63" s="172"/>
      <c r="H63" s="172"/>
      <c r="I63" s="173"/>
      <c r="J63" s="174">
        <f>J154</f>
        <v>0</v>
      </c>
      <c r="K63" s="175"/>
    </row>
    <row r="64" spans="2:11" s="7" customFormat="1" ht="24.95" customHeight="1">
      <c r="B64" s="162"/>
      <c r="C64" s="163"/>
      <c r="D64" s="164" t="s">
        <v>197</v>
      </c>
      <c r="E64" s="165"/>
      <c r="F64" s="165"/>
      <c r="G64" s="165"/>
      <c r="H64" s="165"/>
      <c r="I64" s="166"/>
      <c r="J64" s="167">
        <f>J163</f>
        <v>0</v>
      </c>
      <c r="K64" s="168"/>
    </row>
    <row r="65" spans="2:11" s="8" customFormat="1" ht="19.9" customHeight="1">
      <c r="B65" s="169"/>
      <c r="C65" s="170"/>
      <c r="D65" s="171" t="s">
        <v>201</v>
      </c>
      <c r="E65" s="172"/>
      <c r="F65" s="172"/>
      <c r="G65" s="172"/>
      <c r="H65" s="172"/>
      <c r="I65" s="173"/>
      <c r="J65" s="174">
        <f>J164</f>
        <v>0</v>
      </c>
      <c r="K65" s="175"/>
    </row>
    <row r="66" spans="2:11" s="8" customFormat="1" ht="19.9" customHeight="1">
      <c r="B66" s="169"/>
      <c r="C66" s="170"/>
      <c r="D66" s="171" t="s">
        <v>206</v>
      </c>
      <c r="E66" s="172"/>
      <c r="F66" s="172"/>
      <c r="G66" s="172"/>
      <c r="H66" s="172"/>
      <c r="I66" s="173"/>
      <c r="J66" s="174">
        <f>J177</f>
        <v>0</v>
      </c>
      <c r="K66" s="175"/>
    </row>
    <row r="67" spans="2:11" s="1" customFormat="1" ht="21.8" customHeight="1">
      <c r="B67" s="46"/>
      <c r="C67" s="47"/>
      <c r="D67" s="47"/>
      <c r="E67" s="47"/>
      <c r="F67" s="47"/>
      <c r="G67" s="47"/>
      <c r="H67" s="47"/>
      <c r="I67" s="131"/>
      <c r="J67" s="47"/>
      <c r="K67" s="51"/>
    </row>
    <row r="68" spans="2:11" s="1" customFormat="1" ht="6.95" customHeight="1">
      <c r="B68" s="67"/>
      <c r="C68" s="68"/>
      <c r="D68" s="68"/>
      <c r="E68" s="68"/>
      <c r="F68" s="68"/>
      <c r="G68" s="68"/>
      <c r="H68" s="68"/>
      <c r="I68" s="153"/>
      <c r="J68" s="68"/>
      <c r="K68" s="69"/>
    </row>
    <row r="72" spans="2:12" s="1" customFormat="1" ht="6.95" customHeight="1">
      <c r="B72" s="70"/>
      <c r="C72" s="71"/>
      <c r="D72" s="71"/>
      <c r="E72" s="71"/>
      <c r="F72" s="71"/>
      <c r="G72" s="71"/>
      <c r="H72" s="71"/>
      <c r="I72" s="154"/>
      <c r="J72" s="71"/>
      <c r="K72" s="71"/>
      <c r="L72" s="46"/>
    </row>
    <row r="73" spans="2:12" s="1" customFormat="1" ht="36.95" customHeight="1">
      <c r="B73" s="46"/>
      <c r="C73" s="72" t="s">
        <v>215</v>
      </c>
      <c r="I73" s="176"/>
      <c r="L73" s="46"/>
    </row>
    <row r="74" spans="2:12" s="1" customFormat="1" ht="6.95" customHeight="1">
      <c r="B74" s="46"/>
      <c r="I74" s="176"/>
      <c r="L74" s="46"/>
    </row>
    <row r="75" spans="2:12" s="1" customFormat="1" ht="14.4" customHeight="1">
      <c r="B75" s="46"/>
      <c r="C75" s="74" t="s">
        <v>19</v>
      </c>
      <c r="I75" s="176"/>
      <c r="L75" s="46"/>
    </row>
    <row r="76" spans="2:12" s="1" customFormat="1" ht="16.5" customHeight="1">
      <c r="B76" s="46"/>
      <c r="E76" s="177" t="str">
        <f>E7</f>
        <v>TRANSFORMACE DOMOV HÁJ II VÝSTAVBA LEDEČ NAD SÁZAVOU DOZP</v>
      </c>
      <c r="F76" s="74"/>
      <c r="G76" s="74"/>
      <c r="H76" s="74"/>
      <c r="I76" s="176"/>
      <c r="L76" s="46"/>
    </row>
    <row r="77" spans="2:12" s="1" customFormat="1" ht="14.4" customHeight="1">
      <c r="B77" s="46"/>
      <c r="C77" s="74" t="s">
        <v>166</v>
      </c>
      <c r="I77" s="176"/>
      <c r="L77" s="46"/>
    </row>
    <row r="78" spans="2:12" s="1" customFormat="1" ht="17.25" customHeight="1">
      <c r="B78" s="46"/>
      <c r="E78" s="77" t="str">
        <f>E9</f>
        <v>SO 05 - Vnější části domovní dešťové kanalizace</v>
      </c>
      <c r="F78" s="1"/>
      <c r="G78" s="1"/>
      <c r="H78" s="1"/>
      <c r="I78" s="176"/>
      <c r="L78" s="46"/>
    </row>
    <row r="79" spans="2:12" s="1" customFormat="1" ht="6.95" customHeight="1">
      <c r="B79" s="46"/>
      <c r="I79" s="176"/>
      <c r="L79" s="46"/>
    </row>
    <row r="80" spans="2:12" s="1" customFormat="1" ht="18" customHeight="1">
      <c r="B80" s="46"/>
      <c r="C80" s="74" t="s">
        <v>24</v>
      </c>
      <c r="F80" s="178" t="str">
        <f>F12</f>
        <v>Ledeč nad Sázavou</v>
      </c>
      <c r="I80" s="179" t="s">
        <v>26</v>
      </c>
      <c r="J80" s="79" t="str">
        <f>IF(J12="","",J12)</f>
        <v>22. 3. 2019</v>
      </c>
      <c r="L80" s="46"/>
    </row>
    <row r="81" spans="2:12" s="1" customFormat="1" ht="6.95" customHeight="1">
      <c r="B81" s="46"/>
      <c r="I81" s="176"/>
      <c r="L81" s="46"/>
    </row>
    <row r="82" spans="2:12" s="1" customFormat="1" ht="13.5">
      <c r="B82" s="46"/>
      <c r="C82" s="74" t="s">
        <v>28</v>
      </c>
      <c r="F82" s="178" t="str">
        <f>E15</f>
        <v>Kraj Vysočina</v>
      </c>
      <c r="I82" s="179" t="s">
        <v>34</v>
      </c>
      <c r="J82" s="178" t="str">
        <f>E21</f>
        <v>Ing. arch. Martin Jirovský</v>
      </c>
      <c r="L82" s="46"/>
    </row>
    <row r="83" spans="2:12" s="1" customFormat="1" ht="14.4" customHeight="1">
      <c r="B83" s="46"/>
      <c r="C83" s="74" t="s">
        <v>32</v>
      </c>
      <c r="F83" s="178" t="str">
        <f>IF(E18="","",E18)</f>
        <v/>
      </c>
      <c r="I83" s="176"/>
      <c r="L83" s="46"/>
    </row>
    <row r="84" spans="2:12" s="1" customFormat="1" ht="10.3" customHeight="1">
      <c r="B84" s="46"/>
      <c r="I84" s="176"/>
      <c r="L84" s="46"/>
    </row>
    <row r="85" spans="2:20" s="9" customFormat="1" ht="29.25" customHeight="1">
      <c r="B85" s="180"/>
      <c r="C85" s="181" t="s">
        <v>216</v>
      </c>
      <c r="D85" s="182" t="s">
        <v>58</v>
      </c>
      <c r="E85" s="182" t="s">
        <v>54</v>
      </c>
      <c r="F85" s="182" t="s">
        <v>217</v>
      </c>
      <c r="G85" s="182" t="s">
        <v>218</v>
      </c>
      <c r="H85" s="182" t="s">
        <v>219</v>
      </c>
      <c r="I85" s="183" t="s">
        <v>220</v>
      </c>
      <c r="J85" s="182" t="s">
        <v>177</v>
      </c>
      <c r="K85" s="184" t="s">
        <v>221</v>
      </c>
      <c r="L85" s="180"/>
      <c r="M85" s="92" t="s">
        <v>222</v>
      </c>
      <c r="N85" s="93" t="s">
        <v>43</v>
      </c>
      <c r="O85" s="93" t="s">
        <v>223</v>
      </c>
      <c r="P85" s="93" t="s">
        <v>224</v>
      </c>
      <c r="Q85" s="93" t="s">
        <v>225</v>
      </c>
      <c r="R85" s="93" t="s">
        <v>226</v>
      </c>
      <c r="S85" s="93" t="s">
        <v>227</v>
      </c>
      <c r="T85" s="94" t="s">
        <v>228</v>
      </c>
    </row>
    <row r="86" spans="2:63" s="1" customFormat="1" ht="29.25" customHeight="1">
      <c r="B86" s="46"/>
      <c r="C86" s="96" t="s">
        <v>178</v>
      </c>
      <c r="I86" s="176"/>
      <c r="J86" s="185">
        <f>BK86</f>
        <v>0</v>
      </c>
      <c r="L86" s="46"/>
      <c r="M86" s="95"/>
      <c r="N86" s="82"/>
      <c r="O86" s="82"/>
      <c r="P86" s="186">
        <f>P87+P120+P163</f>
        <v>0</v>
      </c>
      <c r="Q86" s="82"/>
      <c r="R86" s="186">
        <f>R87+R120+R163</f>
        <v>52.3666657</v>
      </c>
      <c r="S86" s="82"/>
      <c r="T86" s="187">
        <f>T87+T120+T163</f>
        <v>0</v>
      </c>
      <c r="AT86" s="24" t="s">
        <v>72</v>
      </c>
      <c r="AU86" s="24" t="s">
        <v>179</v>
      </c>
      <c r="BK86" s="188">
        <f>BK87+BK120+BK163</f>
        <v>0</v>
      </c>
    </row>
    <row r="87" spans="2:63" s="10" customFormat="1" ht="37.4" customHeight="1">
      <c r="B87" s="189"/>
      <c r="D87" s="190" t="s">
        <v>72</v>
      </c>
      <c r="E87" s="191" t="s">
        <v>81</v>
      </c>
      <c r="F87" s="191" t="s">
        <v>232</v>
      </c>
      <c r="I87" s="192"/>
      <c r="J87" s="193">
        <f>BK87</f>
        <v>0</v>
      </c>
      <c r="L87" s="189"/>
      <c r="M87" s="194"/>
      <c r="N87" s="195"/>
      <c r="O87" s="195"/>
      <c r="P87" s="196">
        <f>SUM(P88:P119)</f>
        <v>0</v>
      </c>
      <c r="Q87" s="195"/>
      <c r="R87" s="196">
        <f>SUM(R88:R119)</f>
        <v>0</v>
      </c>
      <c r="S87" s="195"/>
      <c r="T87" s="197">
        <f>SUM(T88:T119)</f>
        <v>0</v>
      </c>
      <c r="AR87" s="190" t="s">
        <v>81</v>
      </c>
      <c r="AT87" s="198" t="s">
        <v>72</v>
      </c>
      <c r="AU87" s="198" t="s">
        <v>73</v>
      </c>
      <c r="AY87" s="190" t="s">
        <v>231</v>
      </c>
      <c r="BK87" s="199">
        <f>SUM(BK88:BK119)</f>
        <v>0</v>
      </c>
    </row>
    <row r="88" spans="2:65" s="1" customFormat="1" ht="25.5" customHeight="1">
      <c r="B88" s="202"/>
      <c r="C88" s="203" t="s">
        <v>81</v>
      </c>
      <c r="D88" s="203" t="s">
        <v>235</v>
      </c>
      <c r="E88" s="204" t="s">
        <v>2080</v>
      </c>
      <c r="F88" s="205" t="s">
        <v>2081</v>
      </c>
      <c r="G88" s="206" t="s">
        <v>2082</v>
      </c>
      <c r="H88" s="207">
        <v>6</v>
      </c>
      <c r="I88" s="208"/>
      <c r="J88" s="209">
        <f>ROUND(I88*H88,2)</f>
        <v>0</v>
      </c>
      <c r="K88" s="205" t="s">
        <v>238</v>
      </c>
      <c r="L88" s="46"/>
      <c r="M88" s="210" t="s">
        <v>5</v>
      </c>
      <c r="N88" s="211" t="s">
        <v>44</v>
      </c>
      <c r="O88" s="47"/>
      <c r="P88" s="212">
        <f>O88*H88</f>
        <v>0</v>
      </c>
      <c r="Q88" s="212">
        <v>0</v>
      </c>
      <c r="R88" s="212">
        <f>Q88*H88</f>
        <v>0</v>
      </c>
      <c r="S88" s="212">
        <v>0</v>
      </c>
      <c r="T88" s="213">
        <f>S88*H88</f>
        <v>0</v>
      </c>
      <c r="AR88" s="24" t="s">
        <v>239</v>
      </c>
      <c r="AT88" s="24" t="s">
        <v>235</v>
      </c>
      <c r="AU88" s="24" t="s">
        <v>81</v>
      </c>
      <c r="AY88" s="24" t="s">
        <v>231</v>
      </c>
      <c r="BE88" s="214">
        <f>IF(N88="základní",J88,0)</f>
        <v>0</v>
      </c>
      <c r="BF88" s="214">
        <f>IF(N88="snížená",J88,0)</f>
        <v>0</v>
      </c>
      <c r="BG88" s="214">
        <f>IF(N88="zákl. přenesená",J88,0)</f>
        <v>0</v>
      </c>
      <c r="BH88" s="214">
        <f>IF(N88="sníž. přenesená",J88,0)</f>
        <v>0</v>
      </c>
      <c r="BI88" s="214">
        <f>IF(N88="nulová",J88,0)</f>
        <v>0</v>
      </c>
      <c r="BJ88" s="24" t="s">
        <v>81</v>
      </c>
      <c r="BK88" s="214">
        <f>ROUND(I88*H88,2)</f>
        <v>0</v>
      </c>
      <c r="BL88" s="24" t="s">
        <v>239</v>
      </c>
      <c r="BM88" s="24" t="s">
        <v>3455</v>
      </c>
    </row>
    <row r="89" spans="2:47" s="1" customFormat="1" ht="13.5">
      <c r="B89" s="46"/>
      <c r="D89" s="215" t="s">
        <v>241</v>
      </c>
      <c r="F89" s="216" t="s">
        <v>2081</v>
      </c>
      <c r="I89" s="176"/>
      <c r="L89" s="46"/>
      <c r="M89" s="217"/>
      <c r="N89" s="47"/>
      <c r="O89" s="47"/>
      <c r="P89" s="47"/>
      <c r="Q89" s="47"/>
      <c r="R89" s="47"/>
      <c r="S89" s="47"/>
      <c r="T89" s="85"/>
      <c r="AT89" s="24" t="s">
        <v>241</v>
      </c>
      <c r="AU89" s="24" t="s">
        <v>81</v>
      </c>
    </row>
    <row r="90" spans="2:65" s="1" customFormat="1" ht="25.5" customHeight="1">
      <c r="B90" s="202"/>
      <c r="C90" s="203" t="s">
        <v>83</v>
      </c>
      <c r="D90" s="203" t="s">
        <v>235</v>
      </c>
      <c r="E90" s="204" t="s">
        <v>2084</v>
      </c>
      <c r="F90" s="205" t="s">
        <v>2085</v>
      </c>
      <c r="G90" s="206" t="s">
        <v>2086</v>
      </c>
      <c r="H90" s="207">
        <v>2</v>
      </c>
      <c r="I90" s="208"/>
      <c r="J90" s="209">
        <f>ROUND(I90*H90,2)</f>
        <v>0</v>
      </c>
      <c r="K90" s="205" t="s">
        <v>238</v>
      </c>
      <c r="L90" s="46"/>
      <c r="M90" s="210" t="s">
        <v>5</v>
      </c>
      <c r="N90" s="211" t="s">
        <v>44</v>
      </c>
      <c r="O90" s="47"/>
      <c r="P90" s="212">
        <f>O90*H90</f>
        <v>0</v>
      </c>
      <c r="Q90" s="212">
        <v>0</v>
      </c>
      <c r="R90" s="212">
        <f>Q90*H90</f>
        <v>0</v>
      </c>
      <c r="S90" s="212">
        <v>0</v>
      </c>
      <c r="T90" s="213">
        <f>S90*H90</f>
        <v>0</v>
      </c>
      <c r="AR90" s="24" t="s">
        <v>239</v>
      </c>
      <c r="AT90" s="24" t="s">
        <v>235</v>
      </c>
      <c r="AU90" s="24" t="s">
        <v>81</v>
      </c>
      <c r="AY90" s="24" t="s">
        <v>231</v>
      </c>
      <c r="BE90" s="214">
        <f>IF(N90="základní",J90,0)</f>
        <v>0</v>
      </c>
      <c r="BF90" s="214">
        <f>IF(N90="snížená",J90,0)</f>
        <v>0</v>
      </c>
      <c r="BG90" s="214">
        <f>IF(N90="zákl. přenesená",J90,0)</f>
        <v>0</v>
      </c>
      <c r="BH90" s="214">
        <f>IF(N90="sníž. přenesená",J90,0)</f>
        <v>0</v>
      </c>
      <c r="BI90" s="214">
        <f>IF(N90="nulová",J90,0)</f>
        <v>0</v>
      </c>
      <c r="BJ90" s="24" t="s">
        <v>81</v>
      </c>
      <c r="BK90" s="214">
        <f>ROUND(I90*H90,2)</f>
        <v>0</v>
      </c>
      <c r="BL90" s="24" t="s">
        <v>239</v>
      </c>
      <c r="BM90" s="24" t="s">
        <v>3456</v>
      </c>
    </row>
    <row r="91" spans="2:47" s="1" customFormat="1" ht="13.5">
      <c r="B91" s="46"/>
      <c r="D91" s="215" t="s">
        <v>241</v>
      </c>
      <c r="F91" s="216" t="s">
        <v>2085</v>
      </c>
      <c r="I91" s="176"/>
      <c r="L91" s="46"/>
      <c r="M91" s="217"/>
      <c r="N91" s="47"/>
      <c r="O91" s="47"/>
      <c r="P91" s="47"/>
      <c r="Q91" s="47"/>
      <c r="R91" s="47"/>
      <c r="S91" s="47"/>
      <c r="T91" s="85"/>
      <c r="AT91" s="24" t="s">
        <v>241</v>
      </c>
      <c r="AU91" s="24" t="s">
        <v>81</v>
      </c>
    </row>
    <row r="92" spans="2:65" s="1" customFormat="1" ht="25.5" customHeight="1">
      <c r="B92" s="202"/>
      <c r="C92" s="203" t="s">
        <v>149</v>
      </c>
      <c r="D92" s="203" t="s">
        <v>235</v>
      </c>
      <c r="E92" s="204" t="s">
        <v>271</v>
      </c>
      <c r="F92" s="205" t="s">
        <v>272</v>
      </c>
      <c r="G92" s="206" t="s">
        <v>258</v>
      </c>
      <c r="H92" s="207">
        <v>60</v>
      </c>
      <c r="I92" s="208"/>
      <c r="J92" s="209">
        <f>ROUND(I92*H92,2)</f>
        <v>0</v>
      </c>
      <c r="K92" s="205" t="s">
        <v>238</v>
      </c>
      <c r="L92" s="46"/>
      <c r="M92" s="210" t="s">
        <v>5</v>
      </c>
      <c r="N92" s="211" t="s">
        <v>44</v>
      </c>
      <c r="O92" s="47"/>
      <c r="P92" s="212">
        <f>O92*H92</f>
        <v>0</v>
      </c>
      <c r="Q92" s="212">
        <v>0</v>
      </c>
      <c r="R92" s="212">
        <f>Q92*H92</f>
        <v>0</v>
      </c>
      <c r="S92" s="212">
        <v>0</v>
      </c>
      <c r="T92" s="213">
        <f>S92*H92</f>
        <v>0</v>
      </c>
      <c r="AR92" s="24" t="s">
        <v>239</v>
      </c>
      <c r="AT92" s="24" t="s">
        <v>235</v>
      </c>
      <c r="AU92" s="24" t="s">
        <v>81</v>
      </c>
      <c r="AY92" s="24" t="s">
        <v>231</v>
      </c>
      <c r="BE92" s="214">
        <f>IF(N92="základní",J92,0)</f>
        <v>0</v>
      </c>
      <c r="BF92" s="214">
        <f>IF(N92="snížená",J92,0)</f>
        <v>0</v>
      </c>
      <c r="BG92" s="214">
        <f>IF(N92="zákl. přenesená",J92,0)</f>
        <v>0</v>
      </c>
      <c r="BH92" s="214">
        <f>IF(N92="sníž. přenesená",J92,0)</f>
        <v>0</v>
      </c>
      <c r="BI92" s="214">
        <f>IF(N92="nulová",J92,0)</f>
        <v>0</v>
      </c>
      <c r="BJ92" s="24" t="s">
        <v>81</v>
      </c>
      <c r="BK92" s="214">
        <f>ROUND(I92*H92,2)</f>
        <v>0</v>
      </c>
      <c r="BL92" s="24" t="s">
        <v>239</v>
      </c>
      <c r="BM92" s="24" t="s">
        <v>3457</v>
      </c>
    </row>
    <row r="93" spans="2:47" s="1" customFormat="1" ht="13.5">
      <c r="B93" s="46"/>
      <c r="D93" s="215" t="s">
        <v>241</v>
      </c>
      <c r="F93" s="216" t="s">
        <v>272</v>
      </c>
      <c r="I93" s="176"/>
      <c r="L93" s="46"/>
      <c r="M93" s="217"/>
      <c r="N93" s="47"/>
      <c r="O93" s="47"/>
      <c r="P93" s="47"/>
      <c r="Q93" s="47"/>
      <c r="R93" s="47"/>
      <c r="S93" s="47"/>
      <c r="T93" s="85"/>
      <c r="AT93" s="24" t="s">
        <v>241</v>
      </c>
      <c r="AU93" s="24" t="s">
        <v>81</v>
      </c>
    </row>
    <row r="94" spans="2:65" s="1" customFormat="1" ht="25.5" customHeight="1">
      <c r="B94" s="202"/>
      <c r="C94" s="203" t="s">
        <v>239</v>
      </c>
      <c r="D94" s="203" t="s">
        <v>235</v>
      </c>
      <c r="E94" s="204" t="s">
        <v>286</v>
      </c>
      <c r="F94" s="205" t="s">
        <v>287</v>
      </c>
      <c r="G94" s="206" t="s">
        <v>258</v>
      </c>
      <c r="H94" s="207">
        <v>60</v>
      </c>
      <c r="I94" s="208"/>
      <c r="J94" s="209">
        <f>ROUND(I94*H94,2)</f>
        <v>0</v>
      </c>
      <c r="K94" s="205" t="s">
        <v>238</v>
      </c>
      <c r="L94" s="46"/>
      <c r="M94" s="210" t="s">
        <v>5</v>
      </c>
      <c r="N94" s="211" t="s">
        <v>44</v>
      </c>
      <c r="O94" s="47"/>
      <c r="P94" s="212">
        <f>O94*H94</f>
        <v>0</v>
      </c>
      <c r="Q94" s="212">
        <v>0</v>
      </c>
      <c r="R94" s="212">
        <f>Q94*H94</f>
        <v>0</v>
      </c>
      <c r="S94" s="212">
        <v>0</v>
      </c>
      <c r="T94" s="213">
        <f>S94*H94</f>
        <v>0</v>
      </c>
      <c r="AR94" s="24" t="s">
        <v>239</v>
      </c>
      <c r="AT94" s="24" t="s">
        <v>235</v>
      </c>
      <c r="AU94" s="24" t="s">
        <v>81</v>
      </c>
      <c r="AY94" s="24" t="s">
        <v>231</v>
      </c>
      <c r="BE94" s="214">
        <f>IF(N94="základní",J94,0)</f>
        <v>0</v>
      </c>
      <c r="BF94" s="214">
        <f>IF(N94="snížená",J94,0)</f>
        <v>0</v>
      </c>
      <c r="BG94" s="214">
        <f>IF(N94="zákl. přenesená",J94,0)</f>
        <v>0</v>
      </c>
      <c r="BH94" s="214">
        <f>IF(N94="sníž. přenesená",J94,0)</f>
        <v>0</v>
      </c>
      <c r="BI94" s="214">
        <f>IF(N94="nulová",J94,0)</f>
        <v>0</v>
      </c>
      <c r="BJ94" s="24" t="s">
        <v>81</v>
      </c>
      <c r="BK94" s="214">
        <f>ROUND(I94*H94,2)</f>
        <v>0</v>
      </c>
      <c r="BL94" s="24" t="s">
        <v>239</v>
      </c>
      <c r="BM94" s="24" t="s">
        <v>3458</v>
      </c>
    </row>
    <row r="95" spans="2:47" s="1" customFormat="1" ht="13.5">
      <c r="B95" s="46"/>
      <c r="D95" s="215" t="s">
        <v>241</v>
      </c>
      <c r="F95" s="216" t="s">
        <v>287</v>
      </c>
      <c r="I95" s="176"/>
      <c r="L95" s="46"/>
      <c r="M95" s="217"/>
      <c r="N95" s="47"/>
      <c r="O95" s="47"/>
      <c r="P95" s="47"/>
      <c r="Q95" s="47"/>
      <c r="R95" s="47"/>
      <c r="S95" s="47"/>
      <c r="T95" s="85"/>
      <c r="AT95" s="24" t="s">
        <v>241</v>
      </c>
      <c r="AU95" s="24" t="s">
        <v>81</v>
      </c>
    </row>
    <row r="96" spans="2:65" s="1" customFormat="1" ht="25.5" customHeight="1">
      <c r="B96" s="202"/>
      <c r="C96" s="203" t="s">
        <v>255</v>
      </c>
      <c r="D96" s="203" t="s">
        <v>235</v>
      </c>
      <c r="E96" s="204" t="s">
        <v>290</v>
      </c>
      <c r="F96" s="205" t="s">
        <v>291</v>
      </c>
      <c r="G96" s="206" t="s">
        <v>258</v>
      </c>
      <c r="H96" s="207">
        <v>10</v>
      </c>
      <c r="I96" s="208"/>
      <c r="J96" s="209">
        <f>ROUND(I96*H96,2)</f>
        <v>0</v>
      </c>
      <c r="K96" s="205" t="s">
        <v>238</v>
      </c>
      <c r="L96" s="46"/>
      <c r="M96" s="210" t="s">
        <v>5</v>
      </c>
      <c r="N96" s="211" t="s">
        <v>44</v>
      </c>
      <c r="O96" s="47"/>
      <c r="P96" s="212">
        <f>O96*H96</f>
        <v>0</v>
      </c>
      <c r="Q96" s="212">
        <v>0</v>
      </c>
      <c r="R96" s="212">
        <f>Q96*H96</f>
        <v>0</v>
      </c>
      <c r="S96" s="212">
        <v>0</v>
      </c>
      <c r="T96" s="213">
        <f>S96*H96</f>
        <v>0</v>
      </c>
      <c r="AR96" s="24" t="s">
        <v>239</v>
      </c>
      <c r="AT96" s="24" t="s">
        <v>235</v>
      </c>
      <c r="AU96" s="24" t="s">
        <v>81</v>
      </c>
      <c r="AY96" s="24" t="s">
        <v>231</v>
      </c>
      <c r="BE96" s="214">
        <f>IF(N96="základní",J96,0)</f>
        <v>0</v>
      </c>
      <c r="BF96" s="214">
        <f>IF(N96="snížená",J96,0)</f>
        <v>0</v>
      </c>
      <c r="BG96" s="214">
        <f>IF(N96="zákl. přenesená",J96,0)</f>
        <v>0</v>
      </c>
      <c r="BH96" s="214">
        <f>IF(N96="sníž. přenesená",J96,0)</f>
        <v>0</v>
      </c>
      <c r="BI96" s="214">
        <f>IF(N96="nulová",J96,0)</f>
        <v>0</v>
      </c>
      <c r="BJ96" s="24" t="s">
        <v>81</v>
      </c>
      <c r="BK96" s="214">
        <f>ROUND(I96*H96,2)</f>
        <v>0</v>
      </c>
      <c r="BL96" s="24" t="s">
        <v>239</v>
      </c>
      <c r="BM96" s="24" t="s">
        <v>3459</v>
      </c>
    </row>
    <row r="97" spans="2:47" s="1" customFormat="1" ht="13.5">
      <c r="B97" s="46"/>
      <c r="D97" s="215" t="s">
        <v>241</v>
      </c>
      <c r="F97" s="216" t="s">
        <v>291</v>
      </c>
      <c r="I97" s="176"/>
      <c r="L97" s="46"/>
      <c r="M97" s="217"/>
      <c r="N97" s="47"/>
      <c r="O97" s="47"/>
      <c r="P97" s="47"/>
      <c r="Q97" s="47"/>
      <c r="R97" s="47"/>
      <c r="S97" s="47"/>
      <c r="T97" s="85"/>
      <c r="AT97" s="24" t="s">
        <v>241</v>
      </c>
      <c r="AU97" s="24" t="s">
        <v>81</v>
      </c>
    </row>
    <row r="98" spans="2:65" s="1" customFormat="1" ht="38.25" customHeight="1">
      <c r="B98" s="202"/>
      <c r="C98" s="203" t="s">
        <v>261</v>
      </c>
      <c r="D98" s="203" t="s">
        <v>235</v>
      </c>
      <c r="E98" s="204" t="s">
        <v>295</v>
      </c>
      <c r="F98" s="205" t="s">
        <v>296</v>
      </c>
      <c r="G98" s="206" t="s">
        <v>258</v>
      </c>
      <c r="H98" s="207">
        <v>10</v>
      </c>
      <c r="I98" s="208"/>
      <c r="J98" s="209">
        <f>ROUND(I98*H98,2)</f>
        <v>0</v>
      </c>
      <c r="K98" s="205" t="s">
        <v>238</v>
      </c>
      <c r="L98" s="46"/>
      <c r="M98" s="210" t="s">
        <v>5</v>
      </c>
      <c r="N98" s="211" t="s">
        <v>44</v>
      </c>
      <c r="O98" s="47"/>
      <c r="P98" s="212">
        <f>O98*H98</f>
        <v>0</v>
      </c>
      <c r="Q98" s="212">
        <v>0</v>
      </c>
      <c r="R98" s="212">
        <f>Q98*H98</f>
        <v>0</v>
      </c>
      <c r="S98" s="212">
        <v>0</v>
      </c>
      <c r="T98" s="213">
        <f>S98*H98</f>
        <v>0</v>
      </c>
      <c r="AR98" s="24" t="s">
        <v>239</v>
      </c>
      <c r="AT98" s="24" t="s">
        <v>235</v>
      </c>
      <c r="AU98" s="24" t="s">
        <v>81</v>
      </c>
      <c r="AY98" s="24" t="s">
        <v>231</v>
      </c>
      <c r="BE98" s="214">
        <f>IF(N98="základní",J98,0)</f>
        <v>0</v>
      </c>
      <c r="BF98" s="214">
        <f>IF(N98="snížená",J98,0)</f>
        <v>0</v>
      </c>
      <c r="BG98" s="214">
        <f>IF(N98="zákl. přenesená",J98,0)</f>
        <v>0</v>
      </c>
      <c r="BH98" s="214">
        <f>IF(N98="sníž. přenesená",J98,0)</f>
        <v>0</v>
      </c>
      <c r="BI98" s="214">
        <f>IF(N98="nulová",J98,0)</f>
        <v>0</v>
      </c>
      <c r="BJ98" s="24" t="s">
        <v>81</v>
      </c>
      <c r="BK98" s="214">
        <f>ROUND(I98*H98,2)</f>
        <v>0</v>
      </c>
      <c r="BL98" s="24" t="s">
        <v>239</v>
      </c>
      <c r="BM98" s="24" t="s">
        <v>3460</v>
      </c>
    </row>
    <row r="99" spans="2:47" s="1" customFormat="1" ht="13.5">
      <c r="B99" s="46"/>
      <c r="D99" s="215" t="s">
        <v>241</v>
      </c>
      <c r="F99" s="216" t="s">
        <v>296</v>
      </c>
      <c r="I99" s="176"/>
      <c r="L99" s="46"/>
      <c r="M99" s="217"/>
      <c r="N99" s="47"/>
      <c r="O99" s="47"/>
      <c r="P99" s="47"/>
      <c r="Q99" s="47"/>
      <c r="R99" s="47"/>
      <c r="S99" s="47"/>
      <c r="T99" s="85"/>
      <c r="AT99" s="24" t="s">
        <v>241</v>
      </c>
      <c r="AU99" s="24" t="s">
        <v>81</v>
      </c>
    </row>
    <row r="100" spans="2:65" s="1" customFormat="1" ht="38.25" customHeight="1">
      <c r="B100" s="202"/>
      <c r="C100" s="203" t="s">
        <v>270</v>
      </c>
      <c r="D100" s="203" t="s">
        <v>235</v>
      </c>
      <c r="E100" s="204" t="s">
        <v>3461</v>
      </c>
      <c r="F100" s="205" t="s">
        <v>3462</v>
      </c>
      <c r="G100" s="206" t="s">
        <v>258</v>
      </c>
      <c r="H100" s="207">
        <v>70</v>
      </c>
      <c r="I100" s="208"/>
      <c r="J100" s="209">
        <f>ROUND(I100*H100,2)</f>
        <v>0</v>
      </c>
      <c r="K100" s="205" t="s">
        <v>238</v>
      </c>
      <c r="L100" s="46"/>
      <c r="M100" s="210" t="s">
        <v>5</v>
      </c>
      <c r="N100" s="211" t="s">
        <v>44</v>
      </c>
      <c r="O100" s="47"/>
      <c r="P100" s="212">
        <f>O100*H100</f>
        <v>0</v>
      </c>
      <c r="Q100" s="212">
        <v>0</v>
      </c>
      <c r="R100" s="212">
        <f>Q100*H100</f>
        <v>0</v>
      </c>
      <c r="S100" s="212">
        <v>0</v>
      </c>
      <c r="T100" s="213">
        <f>S100*H100</f>
        <v>0</v>
      </c>
      <c r="AR100" s="24" t="s">
        <v>239</v>
      </c>
      <c r="AT100" s="24" t="s">
        <v>235</v>
      </c>
      <c r="AU100" s="24" t="s">
        <v>81</v>
      </c>
      <c r="AY100" s="24" t="s">
        <v>231</v>
      </c>
      <c r="BE100" s="214">
        <f>IF(N100="základní",J100,0)</f>
        <v>0</v>
      </c>
      <c r="BF100" s="214">
        <f>IF(N100="snížená",J100,0)</f>
        <v>0</v>
      </c>
      <c r="BG100" s="214">
        <f>IF(N100="zákl. přenesená",J100,0)</f>
        <v>0</v>
      </c>
      <c r="BH100" s="214">
        <f>IF(N100="sníž. přenesená",J100,0)</f>
        <v>0</v>
      </c>
      <c r="BI100" s="214">
        <f>IF(N100="nulová",J100,0)</f>
        <v>0</v>
      </c>
      <c r="BJ100" s="24" t="s">
        <v>81</v>
      </c>
      <c r="BK100" s="214">
        <f>ROUND(I100*H100,2)</f>
        <v>0</v>
      </c>
      <c r="BL100" s="24" t="s">
        <v>239</v>
      </c>
      <c r="BM100" s="24" t="s">
        <v>3463</v>
      </c>
    </row>
    <row r="101" spans="2:47" s="1" customFormat="1" ht="13.5">
      <c r="B101" s="46"/>
      <c r="D101" s="215" t="s">
        <v>241</v>
      </c>
      <c r="F101" s="216" t="s">
        <v>3462</v>
      </c>
      <c r="I101" s="176"/>
      <c r="L101" s="46"/>
      <c r="M101" s="217"/>
      <c r="N101" s="47"/>
      <c r="O101" s="47"/>
      <c r="P101" s="47"/>
      <c r="Q101" s="47"/>
      <c r="R101" s="47"/>
      <c r="S101" s="47"/>
      <c r="T101" s="85"/>
      <c r="AT101" s="24" t="s">
        <v>241</v>
      </c>
      <c r="AU101" s="24" t="s">
        <v>81</v>
      </c>
    </row>
    <row r="102" spans="2:65" s="1" customFormat="1" ht="38.25" customHeight="1">
      <c r="B102" s="202"/>
      <c r="C102" s="203" t="s">
        <v>276</v>
      </c>
      <c r="D102" s="203" t="s">
        <v>235</v>
      </c>
      <c r="E102" s="204" t="s">
        <v>330</v>
      </c>
      <c r="F102" s="205" t="s">
        <v>331</v>
      </c>
      <c r="G102" s="206" t="s">
        <v>258</v>
      </c>
      <c r="H102" s="207">
        <v>21</v>
      </c>
      <c r="I102" s="208"/>
      <c r="J102" s="209">
        <f>ROUND(I102*H102,2)</f>
        <v>0</v>
      </c>
      <c r="K102" s="205" t="s">
        <v>238</v>
      </c>
      <c r="L102" s="46"/>
      <c r="M102" s="210" t="s">
        <v>5</v>
      </c>
      <c r="N102" s="211" t="s">
        <v>44</v>
      </c>
      <c r="O102" s="47"/>
      <c r="P102" s="212">
        <f>O102*H102</f>
        <v>0</v>
      </c>
      <c r="Q102" s="212">
        <v>0</v>
      </c>
      <c r="R102" s="212">
        <f>Q102*H102</f>
        <v>0</v>
      </c>
      <c r="S102" s="212">
        <v>0</v>
      </c>
      <c r="T102" s="213">
        <f>S102*H102</f>
        <v>0</v>
      </c>
      <c r="AR102" s="24" t="s">
        <v>239</v>
      </c>
      <c r="AT102" s="24" t="s">
        <v>235</v>
      </c>
      <c r="AU102" s="24" t="s">
        <v>81</v>
      </c>
      <c r="AY102" s="24" t="s">
        <v>231</v>
      </c>
      <c r="BE102" s="214">
        <f>IF(N102="základní",J102,0)</f>
        <v>0</v>
      </c>
      <c r="BF102" s="214">
        <f>IF(N102="snížená",J102,0)</f>
        <v>0</v>
      </c>
      <c r="BG102" s="214">
        <f>IF(N102="zákl. přenesená",J102,0)</f>
        <v>0</v>
      </c>
      <c r="BH102" s="214">
        <f>IF(N102="sníž. přenesená",J102,0)</f>
        <v>0</v>
      </c>
      <c r="BI102" s="214">
        <f>IF(N102="nulová",J102,0)</f>
        <v>0</v>
      </c>
      <c r="BJ102" s="24" t="s">
        <v>81</v>
      </c>
      <c r="BK102" s="214">
        <f>ROUND(I102*H102,2)</f>
        <v>0</v>
      </c>
      <c r="BL102" s="24" t="s">
        <v>239</v>
      </c>
      <c r="BM102" s="24" t="s">
        <v>3464</v>
      </c>
    </row>
    <row r="103" spans="2:47" s="1" customFormat="1" ht="13.5">
      <c r="B103" s="46"/>
      <c r="D103" s="215" t="s">
        <v>241</v>
      </c>
      <c r="F103" s="216" t="s">
        <v>331</v>
      </c>
      <c r="I103" s="176"/>
      <c r="L103" s="46"/>
      <c r="M103" s="217"/>
      <c r="N103" s="47"/>
      <c r="O103" s="47"/>
      <c r="P103" s="47"/>
      <c r="Q103" s="47"/>
      <c r="R103" s="47"/>
      <c r="S103" s="47"/>
      <c r="T103" s="85"/>
      <c r="AT103" s="24" t="s">
        <v>241</v>
      </c>
      <c r="AU103" s="24" t="s">
        <v>81</v>
      </c>
    </row>
    <row r="104" spans="2:65" s="1" customFormat="1" ht="25.5" customHeight="1">
      <c r="B104" s="202"/>
      <c r="C104" s="203" t="s">
        <v>285</v>
      </c>
      <c r="D104" s="203" t="s">
        <v>235</v>
      </c>
      <c r="E104" s="204" t="s">
        <v>3465</v>
      </c>
      <c r="F104" s="205" t="s">
        <v>3466</v>
      </c>
      <c r="G104" s="206" t="s">
        <v>258</v>
      </c>
      <c r="H104" s="207">
        <v>21</v>
      </c>
      <c r="I104" s="208"/>
      <c r="J104" s="209">
        <f>ROUND(I104*H104,2)</f>
        <v>0</v>
      </c>
      <c r="K104" s="205" t="s">
        <v>238</v>
      </c>
      <c r="L104" s="46"/>
      <c r="M104" s="210" t="s">
        <v>5</v>
      </c>
      <c r="N104" s="211" t="s">
        <v>44</v>
      </c>
      <c r="O104" s="47"/>
      <c r="P104" s="212">
        <f>O104*H104</f>
        <v>0</v>
      </c>
      <c r="Q104" s="212">
        <v>0</v>
      </c>
      <c r="R104" s="212">
        <f>Q104*H104</f>
        <v>0</v>
      </c>
      <c r="S104" s="212">
        <v>0</v>
      </c>
      <c r="T104" s="213">
        <f>S104*H104</f>
        <v>0</v>
      </c>
      <c r="AR104" s="24" t="s">
        <v>239</v>
      </c>
      <c r="AT104" s="24" t="s">
        <v>235</v>
      </c>
      <c r="AU104" s="24" t="s">
        <v>81</v>
      </c>
      <c r="AY104" s="24" t="s">
        <v>231</v>
      </c>
      <c r="BE104" s="214">
        <f>IF(N104="základní",J104,0)</f>
        <v>0</v>
      </c>
      <c r="BF104" s="214">
        <f>IF(N104="snížená",J104,0)</f>
        <v>0</v>
      </c>
      <c r="BG104" s="214">
        <f>IF(N104="zákl. přenesená",J104,0)</f>
        <v>0</v>
      </c>
      <c r="BH104" s="214">
        <f>IF(N104="sníž. přenesená",J104,0)</f>
        <v>0</v>
      </c>
      <c r="BI104" s="214">
        <f>IF(N104="nulová",J104,0)</f>
        <v>0</v>
      </c>
      <c r="BJ104" s="24" t="s">
        <v>81</v>
      </c>
      <c r="BK104" s="214">
        <f>ROUND(I104*H104,2)</f>
        <v>0</v>
      </c>
      <c r="BL104" s="24" t="s">
        <v>239</v>
      </c>
      <c r="BM104" s="24" t="s">
        <v>3467</v>
      </c>
    </row>
    <row r="105" spans="2:47" s="1" customFormat="1" ht="13.5">
      <c r="B105" s="46"/>
      <c r="D105" s="215" t="s">
        <v>241</v>
      </c>
      <c r="F105" s="216" t="s">
        <v>3466</v>
      </c>
      <c r="I105" s="176"/>
      <c r="L105" s="46"/>
      <c r="M105" s="217"/>
      <c r="N105" s="47"/>
      <c r="O105" s="47"/>
      <c r="P105" s="47"/>
      <c r="Q105" s="47"/>
      <c r="R105" s="47"/>
      <c r="S105" s="47"/>
      <c r="T105" s="85"/>
      <c r="AT105" s="24" t="s">
        <v>241</v>
      </c>
      <c r="AU105" s="24" t="s">
        <v>81</v>
      </c>
    </row>
    <row r="106" spans="2:65" s="1" customFormat="1" ht="16.5" customHeight="1">
      <c r="B106" s="202"/>
      <c r="C106" s="203" t="s">
        <v>289</v>
      </c>
      <c r="D106" s="203" t="s">
        <v>235</v>
      </c>
      <c r="E106" s="204" t="s">
        <v>346</v>
      </c>
      <c r="F106" s="205" t="s">
        <v>347</v>
      </c>
      <c r="G106" s="206" t="s">
        <v>258</v>
      </c>
      <c r="H106" s="207">
        <v>21</v>
      </c>
      <c r="I106" s="208"/>
      <c r="J106" s="209">
        <f>ROUND(I106*H106,2)</f>
        <v>0</v>
      </c>
      <c r="K106" s="205" t="s">
        <v>238</v>
      </c>
      <c r="L106" s="46"/>
      <c r="M106" s="210" t="s">
        <v>5</v>
      </c>
      <c r="N106" s="211" t="s">
        <v>44</v>
      </c>
      <c r="O106" s="47"/>
      <c r="P106" s="212">
        <f>O106*H106</f>
        <v>0</v>
      </c>
      <c r="Q106" s="212">
        <v>0</v>
      </c>
      <c r="R106" s="212">
        <f>Q106*H106</f>
        <v>0</v>
      </c>
      <c r="S106" s="212">
        <v>0</v>
      </c>
      <c r="T106" s="213">
        <f>S106*H106</f>
        <v>0</v>
      </c>
      <c r="AR106" s="24" t="s">
        <v>239</v>
      </c>
      <c r="AT106" s="24" t="s">
        <v>235</v>
      </c>
      <c r="AU106" s="24" t="s">
        <v>81</v>
      </c>
      <c r="AY106" s="24" t="s">
        <v>231</v>
      </c>
      <c r="BE106" s="214">
        <f>IF(N106="základní",J106,0)</f>
        <v>0</v>
      </c>
      <c r="BF106" s="214">
        <f>IF(N106="snížená",J106,0)</f>
        <v>0</v>
      </c>
      <c r="BG106" s="214">
        <f>IF(N106="zákl. přenesená",J106,0)</f>
        <v>0</v>
      </c>
      <c r="BH106" s="214">
        <f>IF(N106="sníž. přenesená",J106,0)</f>
        <v>0</v>
      </c>
      <c r="BI106" s="214">
        <f>IF(N106="nulová",J106,0)</f>
        <v>0</v>
      </c>
      <c r="BJ106" s="24" t="s">
        <v>81</v>
      </c>
      <c r="BK106" s="214">
        <f>ROUND(I106*H106,2)</f>
        <v>0</v>
      </c>
      <c r="BL106" s="24" t="s">
        <v>239</v>
      </c>
      <c r="BM106" s="24" t="s">
        <v>3468</v>
      </c>
    </row>
    <row r="107" spans="2:47" s="1" customFormat="1" ht="13.5">
      <c r="B107" s="46"/>
      <c r="D107" s="215" t="s">
        <v>241</v>
      </c>
      <c r="F107" s="216" t="s">
        <v>347</v>
      </c>
      <c r="I107" s="176"/>
      <c r="L107" s="46"/>
      <c r="M107" s="217"/>
      <c r="N107" s="47"/>
      <c r="O107" s="47"/>
      <c r="P107" s="47"/>
      <c r="Q107" s="47"/>
      <c r="R107" s="47"/>
      <c r="S107" s="47"/>
      <c r="T107" s="85"/>
      <c r="AT107" s="24" t="s">
        <v>241</v>
      </c>
      <c r="AU107" s="24" t="s">
        <v>81</v>
      </c>
    </row>
    <row r="108" spans="2:65" s="1" customFormat="1" ht="16.5" customHeight="1">
      <c r="B108" s="202"/>
      <c r="C108" s="203" t="s">
        <v>233</v>
      </c>
      <c r="D108" s="203" t="s">
        <v>235</v>
      </c>
      <c r="E108" s="204" t="s">
        <v>350</v>
      </c>
      <c r="F108" s="205" t="s">
        <v>351</v>
      </c>
      <c r="G108" s="206" t="s">
        <v>352</v>
      </c>
      <c r="H108" s="207">
        <v>35.7</v>
      </c>
      <c r="I108" s="208"/>
      <c r="J108" s="209">
        <f>ROUND(I108*H108,2)</f>
        <v>0</v>
      </c>
      <c r="K108" s="205" t="s">
        <v>238</v>
      </c>
      <c r="L108" s="46"/>
      <c r="M108" s="210" t="s">
        <v>5</v>
      </c>
      <c r="N108" s="211" t="s">
        <v>44</v>
      </c>
      <c r="O108" s="47"/>
      <c r="P108" s="212">
        <f>O108*H108</f>
        <v>0</v>
      </c>
      <c r="Q108" s="212">
        <v>0</v>
      </c>
      <c r="R108" s="212">
        <f>Q108*H108</f>
        <v>0</v>
      </c>
      <c r="S108" s="212">
        <v>0</v>
      </c>
      <c r="T108" s="213">
        <f>S108*H108</f>
        <v>0</v>
      </c>
      <c r="AR108" s="24" t="s">
        <v>239</v>
      </c>
      <c r="AT108" s="24" t="s">
        <v>235</v>
      </c>
      <c r="AU108" s="24" t="s">
        <v>81</v>
      </c>
      <c r="AY108" s="24" t="s">
        <v>231</v>
      </c>
      <c r="BE108" s="214">
        <f>IF(N108="základní",J108,0)</f>
        <v>0</v>
      </c>
      <c r="BF108" s="214">
        <f>IF(N108="snížená",J108,0)</f>
        <v>0</v>
      </c>
      <c r="BG108" s="214">
        <f>IF(N108="zákl. přenesená",J108,0)</f>
        <v>0</v>
      </c>
      <c r="BH108" s="214">
        <f>IF(N108="sníž. přenesená",J108,0)</f>
        <v>0</v>
      </c>
      <c r="BI108" s="214">
        <f>IF(N108="nulová",J108,0)</f>
        <v>0</v>
      </c>
      <c r="BJ108" s="24" t="s">
        <v>81</v>
      </c>
      <c r="BK108" s="214">
        <f>ROUND(I108*H108,2)</f>
        <v>0</v>
      </c>
      <c r="BL108" s="24" t="s">
        <v>239</v>
      </c>
      <c r="BM108" s="24" t="s">
        <v>3469</v>
      </c>
    </row>
    <row r="109" spans="2:47" s="1" customFormat="1" ht="13.5">
      <c r="B109" s="46"/>
      <c r="D109" s="215" t="s">
        <v>241</v>
      </c>
      <c r="F109" s="216" t="s">
        <v>351</v>
      </c>
      <c r="I109" s="176"/>
      <c r="L109" s="46"/>
      <c r="M109" s="217"/>
      <c r="N109" s="47"/>
      <c r="O109" s="47"/>
      <c r="P109" s="47"/>
      <c r="Q109" s="47"/>
      <c r="R109" s="47"/>
      <c r="S109" s="47"/>
      <c r="T109" s="85"/>
      <c r="AT109" s="24" t="s">
        <v>241</v>
      </c>
      <c r="AU109" s="24" t="s">
        <v>81</v>
      </c>
    </row>
    <row r="110" spans="2:51" s="11" customFormat="1" ht="13.5">
      <c r="B110" s="218"/>
      <c r="D110" s="215" t="s">
        <v>242</v>
      </c>
      <c r="E110" s="219" t="s">
        <v>5</v>
      </c>
      <c r="F110" s="220" t="s">
        <v>3470</v>
      </c>
      <c r="H110" s="221">
        <v>35.7</v>
      </c>
      <c r="I110" s="222"/>
      <c r="L110" s="218"/>
      <c r="M110" s="223"/>
      <c r="N110" s="224"/>
      <c r="O110" s="224"/>
      <c r="P110" s="224"/>
      <c r="Q110" s="224"/>
      <c r="R110" s="224"/>
      <c r="S110" s="224"/>
      <c r="T110" s="225"/>
      <c r="AT110" s="219" t="s">
        <v>242</v>
      </c>
      <c r="AU110" s="219" t="s">
        <v>81</v>
      </c>
      <c r="AV110" s="11" t="s">
        <v>83</v>
      </c>
      <c r="AW110" s="11" t="s">
        <v>36</v>
      </c>
      <c r="AX110" s="11" t="s">
        <v>81</v>
      </c>
      <c r="AY110" s="219" t="s">
        <v>231</v>
      </c>
    </row>
    <row r="111" spans="2:65" s="1" customFormat="1" ht="25.5" customHeight="1">
      <c r="B111" s="202"/>
      <c r="C111" s="203" t="s">
        <v>254</v>
      </c>
      <c r="D111" s="203" t="s">
        <v>235</v>
      </c>
      <c r="E111" s="204" t="s">
        <v>3172</v>
      </c>
      <c r="F111" s="205" t="s">
        <v>3173</v>
      </c>
      <c r="G111" s="206" t="s">
        <v>258</v>
      </c>
      <c r="H111" s="207">
        <v>37.4</v>
      </c>
      <c r="I111" s="208"/>
      <c r="J111" s="209">
        <f>ROUND(I111*H111,2)</f>
        <v>0</v>
      </c>
      <c r="K111" s="205" t="s">
        <v>238</v>
      </c>
      <c r="L111" s="46"/>
      <c r="M111" s="210" t="s">
        <v>5</v>
      </c>
      <c r="N111" s="211" t="s">
        <v>44</v>
      </c>
      <c r="O111" s="47"/>
      <c r="P111" s="212">
        <f>O111*H111</f>
        <v>0</v>
      </c>
      <c r="Q111" s="212">
        <v>0</v>
      </c>
      <c r="R111" s="212">
        <f>Q111*H111</f>
        <v>0</v>
      </c>
      <c r="S111" s="212">
        <v>0</v>
      </c>
      <c r="T111" s="213">
        <f>S111*H111</f>
        <v>0</v>
      </c>
      <c r="AR111" s="24" t="s">
        <v>239</v>
      </c>
      <c r="AT111" s="24" t="s">
        <v>235</v>
      </c>
      <c r="AU111" s="24" t="s">
        <v>81</v>
      </c>
      <c r="AY111" s="24" t="s">
        <v>231</v>
      </c>
      <c r="BE111" s="214">
        <f>IF(N111="základní",J111,0)</f>
        <v>0</v>
      </c>
      <c r="BF111" s="214">
        <f>IF(N111="snížená",J111,0)</f>
        <v>0</v>
      </c>
      <c r="BG111" s="214">
        <f>IF(N111="zákl. přenesená",J111,0)</f>
        <v>0</v>
      </c>
      <c r="BH111" s="214">
        <f>IF(N111="sníž. přenesená",J111,0)</f>
        <v>0</v>
      </c>
      <c r="BI111" s="214">
        <f>IF(N111="nulová",J111,0)</f>
        <v>0</v>
      </c>
      <c r="BJ111" s="24" t="s">
        <v>81</v>
      </c>
      <c r="BK111" s="214">
        <f>ROUND(I111*H111,2)</f>
        <v>0</v>
      </c>
      <c r="BL111" s="24" t="s">
        <v>239</v>
      </c>
      <c r="BM111" s="24" t="s">
        <v>3471</v>
      </c>
    </row>
    <row r="112" spans="2:47" s="1" customFormat="1" ht="13.5">
      <c r="B112" s="46"/>
      <c r="D112" s="215" t="s">
        <v>241</v>
      </c>
      <c r="F112" s="216" t="s">
        <v>3173</v>
      </c>
      <c r="I112" s="176"/>
      <c r="L112" s="46"/>
      <c r="M112" s="217"/>
      <c r="N112" s="47"/>
      <c r="O112" s="47"/>
      <c r="P112" s="47"/>
      <c r="Q112" s="47"/>
      <c r="R112" s="47"/>
      <c r="S112" s="47"/>
      <c r="T112" s="85"/>
      <c r="AT112" s="24" t="s">
        <v>241</v>
      </c>
      <c r="AU112" s="24" t="s">
        <v>81</v>
      </c>
    </row>
    <row r="113" spans="2:47" s="1" customFormat="1" ht="13.5">
      <c r="B113" s="46"/>
      <c r="D113" s="215" t="s">
        <v>442</v>
      </c>
      <c r="F113" s="241" t="s">
        <v>3472</v>
      </c>
      <c r="I113" s="176"/>
      <c r="L113" s="46"/>
      <c r="M113" s="217"/>
      <c r="N113" s="47"/>
      <c r="O113" s="47"/>
      <c r="P113" s="47"/>
      <c r="Q113" s="47"/>
      <c r="R113" s="47"/>
      <c r="S113" s="47"/>
      <c r="T113" s="85"/>
      <c r="AT113" s="24" t="s">
        <v>442</v>
      </c>
      <c r="AU113" s="24" t="s">
        <v>81</v>
      </c>
    </row>
    <row r="114" spans="2:65" s="1" customFormat="1" ht="38.25" customHeight="1">
      <c r="B114" s="202"/>
      <c r="C114" s="203" t="s">
        <v>307</v>
      </c>
      <c r="D114" s="203" t="s">
        <v>235</v>
      </c>
      <c r="E114" s="204" t="s">
        <v>3473</v>
      </c>
      <c r="F114" s="205" t="s">
        <v>3474</v>
      </c>
      <c r="G114" s="206" t="s">
        <v>258</v>
      </c>
      <c r="H114" s="207">
        <v>12.6</v>
      </c>
      <c r="I114" s="208"/>
      <c r="J114" s="209">
        <f>ROUND(I114*H114,2)</f>
        <v>0</v>
      </c>
      <c r="K114" s="205" t="s">
        <v>2413</v>
      </c>
      <c r="L114" s="46"/>
      <c r="M114" s="210" t="s">
        <v>5</v>
      </c>
      <c r="N114" s="211" t="s">
        <v>44</v>
      </c>
      <c r="O114" s="47"/>
      <c r="P114" s="212">
        <f>O114*H114</f>
        <v>0</v>
      </c>
      <c r="Q114" s="212">
        <v>0</v>
      </c>
      <c r="R114" s="212">
        <f>Q114*H114</f>
        <v>0</v>
      </c>
      <c r="S114" s="212">
        <v>0</v>
      </c>
      <c r="T114" s="213">
        <f>S114*H114</f>
        <v>0</v>
      </c>
      <c r="AR114" s="24" t="s">
        <v>239</v>
      </c>
      <c r="AT114" s="24" t="s">
        <v>235</v>
      </c>
      <c r="AU114" s="24" t="s">
        <v>81</v>
      </c>
      <c r="AY114" s="24" t="s">
        <v>231</v>
      </c>
      <c r="BE114" s="214">
        <f>IF(N114="základní",J114,0)</f>
        <v>0</v>
      </c>
      <c r="BF114" s="214">
        <f>IF(N114="snížená",J114,0)</f>
        <v>0</v>
      </c>
      <c r="BG114" s="214">
        <f>IF(N114="zákl. přenesená",J114,0)</f>
        <v>0</v>
      </c>
      <c r="BH114" s="214">
        <f>IF(N114="sníž. přenesená",J114,0)</f>
        <v>0</v>
      </c>
      <c r="BI114" s="214">
        <f>IF(N114="nulová",J114,0)</f>
        <v>0</v>
      </c>
      <c r="BJ114" s="24" t="s">
        <v>81</v>
      </c>
      <c r="BK114" s="214">
        <f>ROUND(I114*H114,2)</f>
        <v>0</v>
      </c>
      <c r="BL114" s="24" t="s">
        <v>239</v>
      </c>
      <c r="BM114" s="24" t="s">
        <v>3475</v>
      </c>
    </row>
    <row r="115" spans="2:47" s="1" customFormat="1" ht="13.5">
      <c r="B115" s="46"/>
      <c r="D115" s="215" t="s">
        <v>241</v>
      </c>
      <c r="F115" s="216" t="s">
        <v>3474</v>
      </c>
      <c r="I115" s="176"/>
      <c r="L115" s="46"/>
      <c r="M115" s="217"/>
      <c r="N115" s="47"/>
      <c r="O115" s="47"/>
      <c r="P115" s="47"/>
      <c r="Q115" s="47"/>
      <c r="R115" s="47"/>
      <c r="S115" s="47"/>
      <c r="T115" s="85"/>
      <c r="AT115" s="24" t="s">
        <v>241</v>
      </c>
      <c r="AU115" s="24" t="s">
        <v>81</v>
      </c>
    </row>
    <row r="116" spans="2:47" s="1" customFormat="1" ht="13.5">
      <c r="B116" s="46"/>
      <c r="D116" s="215" t="s">
        <v>442</v>
      </c>
      <c r="F116" s="241" t="s">
        <v>3476</v>
      </c>
      <c r="I116" s="176"/>
      <c r="L116" s="46"/>
      <c r="M116" s="217"/>
      <c r="N116" s="47"/>
      <c r="O116" s="47"/>
      <c r="P116" s="47"/>
      <c r="Q116" s="47"/>
      <c r="R116" s="47"/>
      <c r="S116" s="47"/>
      <c r="T116" s="85"/>
      <c r="AT116" s="24" t="s">
        <v>442</v>
      </c>
      <c r="AU116" s="24" t="s">
        <v>81</v>
      </c>
    </row>
    <row r="117" spans="2:65" s="1" customFormat="1" ht="51" customHeight="1">
      <c r="B117" s="202"/>
      <c r="C117" s="203" t="s">
        <v>311</v>
      </c>
      <c r="D117" s="203" t="s">
        <v>235</v>
      </c>
      <c r="E117" s="204" t="s">
        <v>2104</v>
      </c>
      <c r="F117" s="205" t="s">
        <v>2105</v>
      </c>
      <c r="G117" s="206" t="s">
        <v>258</v>
      </c>
      <c r="H117" s="207">
        <v>50</v>
      </c>
      <c r="I117" s="208"/>
      <c r="J117" s="209">
        <f>ROUND(I117*H117,2)</f>
        <v>0</v>
      </c>
      <c r="K117" s="205" t="s">
        <v>238</v>
      </c>
      <c r="L117" s="46"/>
      <c r="M117" s="210" t="s">
        <v>5</v>
      </c>
      <c r="N117" s="211" t="s">
        <v>44</v>
      </c>
      <c r="O117" s="47"/>
      <c r="P117" s="212">
        <f>O117*H117</f>
        <v>0</v>
      </c>
      <c r="Q117" s="212">
        <v>0</v>
      </c>
      <c r="R117" s="212">
        <f>Q117*H117</f>
        <v>0</v>
      </c>
      <c r="S117" s="212">
        <v>0</v>
      </c>
      <c r="T117" s="213">
        <f>S117*H117</f>
        <v>0</v>
      </c>
      <c r="AR117" s="24" t="s">
        <v>239</v>
      </c>
      <c r="AT117" s="24" t="s">
        <v>235</v>
      </c>
      <c r="AU117" s="24" t="s">
        <v>81</v>
      </c>
      <c r="AY117" s="24" t="s">
        <v>231</v>
      </c>
      <c r="BE117" s="214">
        <f>IF(N117="základní",J117,0)</f>
        <v>0</v>
      </c>
      <c r="BF117" s="214">
        <f>IF(N117="snížená",J117,0)</f>
        <v>0</v>
      </c>
      <c r="BG117" s="214">
        <f>IF(N117="zákl. přenesená",J117,0)</f>
        <v>0</v>
      </c>
      <c r="BH117" s="214">
        <f>IF(N117="sníž. přenesená",J117,0)</f>
        <v>0</v>
      </c>
      <c r="BI117" s="214">
        <f>IF(N117="nulová",J117,0)</f>
        <v>0</v>
      </c>
      <c r="BJ117" s="24" t="s">
        <v>81</v>
      </c>
      <c r="BK117" s="214">
        <f>ROUND(I117*H117,2)</f>
        <v>0</v>
      </c>
      <c r="BL117" s="24" t="s">
        <v>239</v>
      </c>
      <c r="BM117" s="24" t="s">
        <v>3477</v>
      </c>
    </row>
    <row r="118" spans="2:47" s="1" customFormat="1" ht="13.5">
      <c r="B118" s="46"/>
      <c r="D118" s="215" t="s">
        <v>241</v>
      </c>
      <c r="F118" s="216" t="s">
        <v>2105</v>
      </c>
      <c r="I118" s="176"/>
      <c r="L118" s="46"/>
      <c r="M118" s="217"/>
      <c r="N118" s="47"/>
      <c r="O118" s="47"/>
      <c r="P118" s="47"/>
      <c r="Q118" s="47"/>
      <c r="R118" s="47"/>
      <c r="S118" s="47"/>
      <c r="T118" s="85"/>
      <c r="AT118" s="24" t="s">
        <v>241</v>
      </c>
      <c r="AU118" s="24" t="s">
        <v>81</v>
      </c>
    </row>
    <row r="119" spans="2:51" s="11" customFormat="1" ht="13.5">
      <c r="B119" s="218"/>
      <c r="D119" s="215" t="s">
        <v>242</v>
      </c>
      <c r="E119" s="219" t="s">
        <v>5</v>
      </c>
      <c r="F119" s="220" t="s">
        <v>3478</v>
      </c>
      <c r="H119" s="221">
        <v>50</v>
      </c>
      <c r="I119" s="222"/>
      <c r="L119" s="218"/>
      <c r="M119" s="223"/>
      <c r="N119" s="224"/>
      <c r="O119" s="224"/>
      <c r="P119" s="224"/>
      <c r="Q119" s="224"/>
      <c r="R119" s="224"/>
      <c r="S119" s="224"/>
      <c r="T119" s="225"/>
      <c r="AT119" s="219" t="s">
        <v>242</v>
      </c>
      <c r="AU119" s="219" t="s">
        <v>81</v>
      </c>
      <c r="AV119" s="11" t="s">
        <v>83</v>
      </c>
      <c r="AW119" s="11" t="s">
        <v>36</v>
      </c>
      <c r="AX119" s="11" t="s">
        <v>81</v>
      </c>
      <c r="AY119" s="219" t="s">
        <v>231</v>
      </c>
    </row>
    <row r="120" spans="2:63" s="10" customFormat="1" ht="37.4" customHeight="1">
      <c r="B120" s="189"/>
      <c r="D120" s="190" t="s">
        <v>72</v>
      </c>
      <c r="E120" s="191" t="s">
        <v>229</v>
      </c>
      <c r="F120" s="191" t="s">
        <v>230</v>
      </c>
      <c r="I120" s="192"/>
      <c r="J120" s="193">
        <f>BK120</f>
        <v>0</v>
      </c>
      <c r="L120" s="189"/>
      <c r="M120" s="194"/>
      <c r="N120" s="195"/>
      <c r="O120" s="195"/>
      <c r="P120" s="196">
        <f>P121+P133+P142+P147+P154</f>
        <v>0</v>
      </c>
      <c r="Q120" s="195"/>
      <c r="R120" s="196">
        <f>R121+R133+R142+R147+R154</f>
        <v>52.0812857</v>
      </c>
      <c r="S120" s="195"/>
      <c r="T120" s="197">
        <f>T121+T133+T142+T147+T154</f>
        <v>0</v>
      </c>
      <c r="AR120" s="190" t="s">
        <v>81</v>
      </c>
      <c r="AT120" s="198" t="s">
        <v>72</v>
      </c>
      <c r="AU120" s="198" t="s">
        <v>73</v>
      </c>
      <c r="AY120" s="190" t="s">
        <v>231</v>
      </c>
      <c r="BK120" s="199">
        <f>BK121+BK133+BK142+BK147+BK154</f>
        <v>0</v>
      </c>
    </row>
    <row r="121" spans="2:63" s="10" customFormat="1" ht="19.9" customHeight="1">
      <c r="B121" s="189"/>
      <c r="D121" s="190" t="s">
        <v>72</v>
      </c>
      <c r="E121" s="200" t="s">
        <v>83</v>
      </c>
      <c r="F121" s="200" t="s">
        <v>363</v>
      </c>
      <c r="I121" s="192"/>
      <c r="J121" s="201">
        <f>BK121</f>
        <v>0</v>
      </c>
      <c r="L121" s="189"/>
      <c r="M121" s="194"/>
      <c r="N121" s="195"/>
      <c r="O121" s="195"/>
      <c r="P121" s="196">
        <f>SUM(P122:P132)</f>
        <v>0</v>
      </c>
      <c r="Q121" s="195"/>
      <c r="R121" s="196">
        <f>SUM(R122:R132)</f>
        <v>32.6512307</v>
      </c>
      <c r="S121" s="195"/>
      <c r="T121" s="197">
        <f>SUM(T122:T132)</f>
        <v>0</v>
      </c>
      <c r="AR121" s="190" t="s">
        <v>81</v>
      </c>
      <c r="AT121" s="198" t="s">
        <v>72</v>
      </c>
      <c r="AU121" s="198" t="s">
        <v>81</v>
      </c>
      <c r="AY121" s="190" t="s">
        <v>231</v>
      </c>
      <c r="BK121" s="199">
        <f>SUM(BK122:BK132)</f>
        <v>0</v>
      </c>
    </row>
    <row r="122" spans="2:65" s="1" customFormat="1" ht="38.25" customHeight="1">
      <c r="B122" s="202"/>
      <c r="C122" s="203" t="s">
        <v>11</v>
      </c>
      <c r="D122" s="203" t="s">
        <v>235</v>
      </c>
      <c r="E122" s="204" t="s">
        <v>3479</v>
      </c>
      <c r="F122" s="205" t="s">
        <v>3480</v>
      </c>
      <c r="G122" s="206" t="s">
        <v>367</v>
      </c>
      <c r="H122" s="207">
        <v>117</v>
      </c>
      <c r="I122" s="208"/>
      <c r="J122" s="209">
        <f>ROUND(I122*H122,2)</f>
        <v>0</v>
      </c>
      <c r="K122" s="205" t="s">
        <v>238</v>
      </c>
      <c r="L122" s="46"/>
      <c r="M122" s="210" t="s">
        <v>5</v>
      </c>
      <c r="N122" s="211" t="s">
        <v>44</v>
      </c>
      <c r="O122" s="47"/>
      <c r="P122" s="212">
        <f>O122*H122</f>
        <v>0</v>
      </c>
      <c r="Q122" s="212">
        <v>0.22657</v>
      </c>
      <c r="R122" s="212">
        <f>Q122*H122</f>
        <v>26.508689999999998</v>
      </c>
      <c r="S122" s="212">
        <v>0</v>
      </c>
      <c r="T122" s="213">
        <f>S122*H122</f>
        <v>0</v>
      </c>
      <c r="AR122" s="24" t="s">
        <v>239</v>
      </c>
      <c r="AT122" s="24" t="s">
        <v>235</v>
      </c>
      <c r="AU122" s="24" t="s">
        <v>83</v>
      </c>
      <c r="AY122" s="24" t="s">
        <v>231</v>
      </c>
      <c r="BE122" s="214">
        <f>IF(N122="základní",J122,0)</f>
        <v>0</v>
      </c>
      <c r="BF122" s="214">
        <f>IF(N122="snížená",J122,0)</f>
        <v>0</v>
      </c>
      <c r="BG122" s="214">
        <f>IF(N122="zákl. přenesená",J122,0)</f>
        <v>0</v>
      </c>
      <c r="BH122" s="214">
        <f>IF(N122="sníž. přenesená",J122,0)</f>
        <v>0</v>
      </c>
      <c r="BI122" s="214">
        <f>IF(N122="nulová",J122,0)</f>
        <v>0</v>
      </c>
      <c r="BJ122" s="24" t="s">
        <v>81</v>
      </c>
      <c r="BK122" s="214">
        <f>ROUND(I122*H122,2)</f>
        <v>0</v>
      </c>
      <c r="BL122" s="24" t="s">
        <v>239</v>
      </c>
      <c r="BM122" s="24" t="s">
        <v>3481</v>
      </c>
    </row>
    <row r="123" spans="2:47" s="1" customFormat="1" ht="13.5">
      <c r="B123" s="46"/>
      <c r="D123" s="215" t="s">
        <v>241</v>
      </c>
      <c r="F123" s="216" t="s">
        <v>3480</v>
      </c>
      <c r="I123" s="176"/>
      <c r="L123" s="46"/>
      <c r="M123" s="217"/>
      <c r="N123" s="47"/>
      <c r="O123" s="47"/>
      <c r="P123" s="47"/>
      <c r="Q123" s="47"/>
      <c r="R123" s="47"/>
      <c r="S123" s="47"/>
      <c r="T123" s="85"/>
      <c r="AT123" s="24" t="s">
        <v>241</v>
      </c>
      <c r="AU123" s="24" t="s">
        <v>83</v>
      </c>
    </row>
    <row r="124" spans="2:65" s="1" customFormat="1" ht="38.25" customHeight="1">
      <c r="B124" s="202"/>
      <c r="C124" s="203" t="s">
        <v>298</v>
      </c>
      <c r="D124" s="203" t="s">
        <v>235</v>
      </c>
      <c r="E124" s="204" t="s">
        <v>3482</v>
      </c>
      <c r="F124" s="205" t="s">
        <v>3483</v>
      </c>
      <c r="G124" s="206" t="s">
        <v>367</v>
      </c>
      <c r="H124" s="207">
        <v>5</v>
      </c>
      <c r="I124" s="208"/>
      <c r="J124" s="209">
        <f>ROUND(I124*H124,2)</f>
        <v>0</v>
      </c>
      <c r="K124" s="205" t="s">
        <v>238</v>
      </c>
      <c r="L124" s="46"/>
      <c r="M124" s="210" t="s">
        <v>5</v>
      </c>
      <c r="N124" s="211" t="s">
        <v>44</v>
      </c>
      <c r="O124" s="47"/>
      <c r="P124" s="212">
        <f>O124*H124</f>
        <v>0</v>
      </c>
      <c r="Q124" s="212">
        <v>0.23058</v>
      </c>
      <c r="R124" s="212">
        <f>Q124*H124</f>
        <v>1.1529</v>
      </c>
      <c r="S124" s="212">
        <v>0</v>
      </c>
      <c r="T124" s="213">
        <f>S124*H124</f>
        <v>0</v>
      </c>
      <c r="AR124" s="24" t="s">
        <v>239</v>
      </c>
      <c r="AT124" s="24" t="s">
        <v>235</v>
      </c>
      <c r="AU124" s="24" t="s">
        <v>83</v>
      </c>
      <c r="AY124" s="24" t="s">
        <v>231</v>
      </c>
      <c r="BE124" s="214">
        <f>IF(N124="základní",J124,0)</f>
        <v>0</v>
      </c>
      <c r="BF124" s="214">
        <f>IF(N124="snížená",J124,0)</f>
        <v>0</v>
      </c>
      <c r="BG124" s="214">
        <f>IF(N124="zákl. přenesená",J124,0)</f>
        <v>0</v>
      </c>
      <c r="BH124" s="214">
        <f>IF(N124="sníž. přenesená",J124,0)</f>
        <v>0</v>
      </c>
      <c r="BI124" s="214">
        <f>IF(N124="nulová",J124,0)</f>
        <v>0</v>
      </c>
      <c r="BJ124" s="24" t="s">
        <v>81</v>
      </c>
      <c r="BK124" s="214">
        <f>ROUND(I124*H124,2)</f>
        <v>0</v>
      </c>
      <c r="BL124" s="24" t="s">
        <v>239</v>
      </c>
      <c r="BM124" s="24" t="s">
        <v>3484</v>
      </c>
    </row>
    <row r="125" spans="2:47" s="1" customFormat="1" ht="13.5">
      <c r="B125" s="46"/>
      <c r="D125" s="215" t="s">
        <v>241</v>
      </c>
      <c r="F125" s="216" t="s">
        <v>3483</v>
      </c>
      <c r="I125" s="176"/>
      <c r="L125" s="46"/>
      <c r="M125" s="217"/>
      <c r="N125" s="47"/>
      <c r="O125" s="47"/>
      <c r="P125" s="47"/>
      <c r="Q125" s="47"/>
      <c r="R125" s="47"/>
      <c r="S125" s="47"/>
      <c r="T125" s="85"/>
      <c r="AT125" s="24" t="s">
        <v>241</v>
      </c>
      <c r="AU125" s="24" t="s">
        <v>83</v>
      </c>
    </row>
    <row r="126" spans="2:65" s="1" customFormat="1" ht="38.25" customHeight="1">
      <c r="B126" s="202"/>
      <c r="C126" s="203" t="s">
        <v>321</v>
      </c>
      <c r="D126" s="203" t="s">
        <v>235</v>
      </c>
      <c r="E126" s="204" t="s">
        <v>3485</v>
      </c>
      <c r="F126" s="205" t="s">
        <v>3486</v>
      </c>
      <c r="G126" s="206" t="s">
        <v>147</v>
      </c>
      <c r="H126" s="207">
        <v>44.62</v>
      </c>
      <c r="I126" s="208"/>
      <c r="J126" s="209">
        <f>ROUND(I126*H126,2)</f>
        <v>0</v>
      </c>
      <c r="K126" s="205" t="s">
        <v>238</v>
      </c>
      <c r="L126" s="46"/>
      <c r="M126" s="210" t="s">
        <v>5</v>
      </c>
      <c r="N126" s="211" t="s">
        <v>44</v>
      </c>
      <c r="O126" s="47"/>
      <c r="P126" s="212">
        <f>O126*H126</f>
        <v>0</v>
      </c>
      <c r="Q126" s="212">
        <v>0.00014</v>
      </c>
      <c r="R126" s="212">
        <f>Q126*H126</f>
        <v>0.006246799999999999</v>
      </c>
      <c r="S126" s="212">
        <v>0</v>
      </c>
      <c r="T126" s="213">
        <f>S126*H126</f>
        <v>0</v>
      </c>
      <c r="AR126" s="24" t="s">
        <v>239</v>
      </c>
      <c r="AT126" s="24" t="s">
        <v>235</v>
      </c>
      <c r="AU126" s="24" t="s">
        <v>83</v>
      </c>
      <c r="AY126" s="24" t="s">
        <v>231</v>
      </c>
      <c r="BE126" s="214">
        <f>IF(N126="základní",J126,0)</f>
        <v>0</v>
      </c>
      <c r="BF126" s="214">
        <f>IF(N126="snížená",J126,0)</f>
        <v>0</v>
      </c>
      <c r="BG126" s="214">
        <f>IF(N126="zákl. přenesená",J126,0)</f>
        <v>0</v>
      </c>
      <c r="BH126" s="214">
        <f>IF(N126="sníž. přenesená",J126,0)</f>
        <v>0</v>
      </c>
      <c r="BI126" s="214">
        <f>IF(N126="nulová",J126,0)</f>
        <v>0</v>
      </c>
      <c r="BJ126" s="24" t="s">
        <v>81</v>
      </c>
      <c r="BK126" s="214">
        <f>ROUND(I126*H126,2)</f>
        <v>0</v>
      </c>
      <c r="BL126" s="24" t="s">
        <v>239</v>
      </c>
      <c r="BM126" s="24" t="s">
        <v>3487</v>
      </c>
    </row>
    <row r="127" spans="2:47" s="1" customFormat="1" ht="13.5">
      <c r="B127" s="46"/>
      <c r="D127" s="215" t="s">
        <v>241</v>
      </c>
      <c r="F127" s="216" t="s">
        <v>3486</v>
      </c>
      <c r="I127" s="176"/>
      <c r="L127" s="46"/>
      <c r="M127" s="217"/>
      <c r="N127" s="47"/>
      <c r="O127" s="47"/>
      <c r="P127" s="47"/>
      <c r="Q127" s="47"/>
      <c r="R127" s="47"/>
      <c r="S127" s="47"/>
      <c r="T127" s="85"/>
      <c r="AT127" s="24" t="s">
        <v>241</v>
      </c>
      <c r="AU127" s="24" t="s">
        <v>83</v>
      </c>
    </row>
    <row r="128" spans="2:65" s="1" customFormat="1" ht="16.5" customHeight="1">
      <c r="B128" s="202"/>
      <c r="C128" s="242" t="s">
        <v>325</v>
      </c>
      <c r="D128" s="242" t="s">
        <v>399</v>
      </c>
      <c r="E128" s="243" t="s">
        <v>3488</v>
      </c>
      <c r="F128" s="244" t="s">
        <v>3489</v>
      </c>
      <c r="G128" s="245" t="s">
        <v>147</v>
      </c>
      <c r="H128" s="246">
        <v>51.313</v>
      </c>
      <c r="I128" s="247"/>
      <c r="J128" s="248">
        <f>ROUND(I128*H128,2)</f>
        <v>0</v>
      </c>
      <c r="K128" s="244" t="s">
        <v>238</v>
      </c>
      <c r="L128" s="249"/>
      <c r="M128" s="250" t="s">
        <v>5</v>
      </c>
      <c r="N128" s="251" t="s">
        <v>44</v>
      </c>
      <c r="O128" s="47"/>
      <c r="P128" s="212">
        <f>O128*H128</f>
        <v>0</v>
      </c>
      <c r="Q128" s="212">
        <v>0.0003</v>
      </c>
      <c r="R128" s="212">
        <f>Q128*H128</f>
        <v>0.015393899999999999</v>
      </c>
      <c r="S128" s="212">
        <v>0</v>
      </c>
      <c r="T128" s="213">
        <f>S128*H128</f>
        <v>0</v>
      </c>
      <c r="AR128" s="24" t="s">
        <v>276</v>
      </c>
      <c r="AT128" s="24" t="s">
        <v>399</v>
      </c>
      <c r="AU128" s="24" t="s">
        <v>83</v>
      </c>
      <c r="AY128" s="24" t="s">
        <v>231</v>
      </c>
      <c r="BE128" s="214">
        <f>IF(N128="základní",J128,0)</f>
        <v>0</v>
      </c>
      <c r="BF128" s="214">
        <f>IF(N128="snížená",J128,0)</f>
        <v>0</v>
      </c>
      <c r="BG128" s="214">
        <f>IF(N128="zákl. přenesená",J128,0)</f>
        <v>0</v>
      </c>
      <c r="BH128" s="214">
        <f>IF(N128="sníž. přenesená",J128,0)</f>
        <v>0</v>
      </c>
      <c r="BI128" s="214">
        <f>IF(N128="nulová",J128,0)</f>
        <v>0</v>
      </c>
      <c r="BJ128" s="24" t="s">
        <v>81</v>
      </c>
      <c r="BK128" s="214">
        <f>ROUND(I128*H128,2)</f>
        <v>0</v>
      </c>
      <c r="BL128" s="24" t="s">
        <v>239</v>
      </c>
      <c r="BM128" s="24" t="s">
        <v>3490</v>
      </c>
    </row>
    <row r="129" spans="2:47" s="1" customFormat="1" ht="13.5">
      <c r="B129" s="46"/>
      <c r="D129" s="215" t="s">
        <v>241</v>
      </c>
      <c r="F129" s="216" t="s">
        <v>3489</v>
      </c>
      <c r="I129" s="176"/>
      <c r="L129" s="46"/>
      <c r="M129" s="217"/>
      <c r="N129" s="47"/>
      <c r="O129" s="47"/>
      <c r="P129" s="47"/>
      <c r="Q129" s="47"/>
      <c r="R129" s="47"/>
      <c r="S129" s="47"/>
      <c r="T129" s="85"/>
      <c r="AT129" s="24" t="s">
        <v>241</v>
      </c>
      <c r="AU129" s="24" t="s">
        <v>83</v>
      </c>
    </row>
    <row r="130" spans="2:51" s="11" customFormat="1" ht="13.5">
      <c r="B130" s="218"/>
      <c r="D130" s="215" t="s">
        <v>242</v>
      </c>
      <c r="E130" s="219" t="s">
        <v>5</v>
      </c>
      <c r="F130" s="220" t="s">
        <v>3491</v>
      </c>
      <c r="H130" s="221">
        <v>51.313</v>
      </c>
      <c r="I130" s="222"/>
      <c r="L130" s="218"/>
      <c r="M130" s="223"/>
      <c r="N130" s="224"/>
      <c r="O130" s="224"/>
      <c r="P130" s="224"/>
      <c r="Q130" s="224"/>
      <c r="R130" s="224"/>
      <c r="S130" s="224"/>
      <c r="T130" s="225"/>
      <c r="AT130" s="219" t="s">
        <v>242</v>
      </c>
      <c r="AU130" s="219" t="s">
        <v>83</v>
      </c>
      <c r="AV130" s="11" t="s">
        <v>83</v>
      </c>
      <c r="AW130" s="11" t="s">
        <v>36</v>
      </c>
      <c r="AX130" s="11" t="s">
        <v>81</v>
      </c>
      <c r="AY130" s="219" t="s">
        <v>231</v>
      </c>
    </row>
    <row r="131" spans="2:65" s="1" customFormat="1" ht="25.5" customHeight="1">
      <c r="B131" s="202"/>
      <c r="C131" s="203" t="s">
        <v>329</v>
      </c>
      <c r="D131" s="203" t="s">
        <v>235</v>
      </c>
      <c r="E131" s="204" t="s">
        <v>3492</v>
      </c>
      <c r="F131" s="205" t="s">
        <v>3493</v>
      </c>
      <c r="G131" s="206" t="s">
        <v>258</v>
      </c>
      <c r="H131" s="207">
        <v>2.3</v>
      </c>
      <c r="I131" s="208"/>
      <c r="J131" s="209">
        <f>ROUND(I131*H131,2)</f>
        <v>0</v>
      </c>
      <c r="K131" s="205" t="s">
        <v>238</v>
      </c>
      <c r="L131" s="46"/>
      <c r="M131" s="210" t="s">
        <v>5</v>
      </c>
      <c r="N131" s="211" t="s">
        <v>44</v>
      </c>
      <c r="O131" s="47"/>
      <c r="P131" s="212">
        <f>O131*H131</f>
        <v>0</v>
      </c>
      <c r="Q131" s="212">
        <v>2.16</v>
      </c>
      <c r="R131" s="212">
        <f>Q131*H131</f>
        <v>4.968</v>
      </c>
      <c r="S131" s="212">
        <v>0</v>
      </c>
      <c r="T131" s="213">
        <f>S131*H131</f>
        <v>0</v>
      </c>
      <c r="AR131" s="24" t="s">
        <v>239</v>
      </c>
      <c r="AT131" s="24" t="s">
        <v>235</v>
      </c>
      <c r="AU131" s="24" t="s">
        <v>83</v>
      </c>
      <c r="AY131" s="24" t="s">
        <v>231</v>
      </c>
      <c r="BE131" s="214">
        <f>IF(N131="základní",J131,0)</f>
        <v>0</v>
      </c>
      <c r="BF131" s="214">
        <f>IF(N131="snížená",J131,0)</f>
        <v>0</v>
      </c>
      <c r="BG131" s="214">
        <f>IF(N131="zákl. přenesená",J131,0)</f>
        <v>0</v>
      </c>
      <c r="BH131" s="214">
        <f>IF(N131="sníž. přenesená",J131,0)</f>
        <v>0</v>
      </c>
      <c r="BI131" s="214">
        <f>IF(N131="nulová",J131,0)</f>
        <v>0</v>
      </c>
      <c r="BJ131" s="24" t="s">
        <v>81</v>
      </c>
      <c r="BK131" s="214">
        <f>ROUND(I131*H131,2)</f>
        <v>0</v>
      </c>
      <c r="BL131" s="24" t="s">
        <v>239</v>
      </c>
      <c r="BM131" s="24" t="s">
        <v>3494</v>
      </c>
    </row>
    <row r="132" spans="2:47" s="1" customFormat="1" ht="13.5">
      <c r="B132" s="46"/>
      <c r="D132" s="215" t="s">
        <v>241</v>
      </c>
      <c r="F132" s="216" t="s">
        <v>3493</v>
      </c>
      <c r="I132" s="176"/>
      <c r="L132" s="46"/>
      <c r="M132" s="217"/>
      <c r="N132" s="47"/>
      <c r="O132" s="47"/>
      <c r="P132" s="47"/>
      <c r="Q132" s="47"/>
      <c r="R132" s="47"/>
      <c r="S132" s="47"/>
      <c r="T132" s="85"/>
      <c r="AT132" s="24" t="s">
        <v>241</v>
      </c>
      <c r="AU132" s="24" t="s">
        <v>83</v>
      </c>
    </row>
    <row r="133" spans="2:63" s="10" customFormat="1" ht="29.85" customHeight="1">
      <c r="B133" s="189"/>
      <c r="D133" s="190" t="s">
        <v>72</v>
      </c>
      <c r="E133" s="200" t="s">
        <v>149</v>
      </c>
      <c r="F133" s="200" t="s">
        <v>479</v>
      </c>
      <c r="I133" s="192"/>
      <c r="J133" s="201">
        <f>BK133</f>
        <v>0</v>
      </c>
      <c r="L133" s="189"/>
      <c r="M133" s="194"/>
      <c r="N133" s="195"/>
      <c r="O133" s="195"/>
      <c r="P133" s="196">
        <f>SUM(P134:P141)</f>
        <v>0</v>
      </c>
      <c r="Q133" s="195"/>
      <c r="R133" s="196">
        <f>SUM(R134:R141)</f>
        <v>0.097</v>
      </c>
      <c r="S133" s="195"/>
      <c r="T133" s="197">
        <f>SUM(T134:T141)</f>
        <v>0</v>
      </c>
      <c r="AR133" s="190" t="s">
        <v>81</v>
      </c>
      <c r="AT133" s="198" t="s">
        <v>72</v>
      </c>
      <c r="AU133" s="198" t="s">
        <v>81</v>
      </c>
      <c r="AY133" s="190" t="s">
        <v>231</v>
      </c>
      <c r="BK133" s="199">
        <f>SUM(BK134:BK141)</f>
        <v>0</v>
      </c>
    </row>
    <row r="134" spans="2:65" s="1" customFormat="1" ht="16.5" customHeight="1">
      <c r="B134" s="202"/>
      <c r="C134" s="203" t="s">
        <v>340</v>
      </c>
      <c r="D134" s="203" t="s">
        <v>235</v>
      </c>
      <c r="E134" s="204" t="s">
        <v>3495</v>
      </c>
      <c r="F134" s="205" t="s">
        <v>3496</v>
      </c>
      <c r="G134" s="206" t="s">
        <v>249</v>
      </c>
      <c r="H134" s="207">
        <v>1</v>
      </c>
      <c r="I134" s="208"/>
      <c r="J134" s="209">
        <f>ROUND(I134*H134,2)</f>
        <v>0</v>
      </c>
      <c r="K134" s="205" t="s">
        <v>238</v>
      </c>
      <c r="L134" s="46"/>
      <c r="M134" s="210" t="s">
        <v>5</v>
      </c>
      <c r="N134" s="211" t="s">
        <v>44</v>
      </c>
      <c r="O134" s="47"/>
      <c r="P134" s="212">
        <f>O134*H134</f>
        <v>0</v>
      </c>
      <c r="Q134" s="212">
        <v>0</v>
      </c>
      <c r="R134" s="212">
        <f>Q134*H134</f>
        <v>0</v>
      </c>
      <c r="S134" s="212">
        <v>0</v>
      </c>
      <c r="T134" s="213">
        <f>S134*H134</f>
        <v>0</v>
      </c>
      <c r="AR134" s="24" t="s">
        <v>239</v>
      </c>
      <c r="AT134" s="24" t="s">
        <v>235</v>
      </c>
      <c r="AU134" s="24" t="s">
        <v>83</v>
      </c>
      <c r="AY134" s="24" t="s">
        <v>231</v>
      </c>
      <c r="BE134" s="214">
        <f>IF(N134="základní",J134,0)</f>
        <v>0</v>
      </c>
      <c r="BF134" s="214">
        <f>IF(N134="snížená",J134,0)</f>
        <v>0</v>
      </c>
      <c r="BG134" s="214">
        <f>IF(N134="zákl. přenesená",J134,0)</f>
        <v>0</v>
      </c>
      <c r="BH134" s="214">
        <f>IF(N134="sníž. přenesená",J134,0)</f>
        <v>0</v>
      </c>
      <c r="BI134" s="214">
        <f>IF(N134="nulová",J134,0)</f>
        <v>0</v>
      </c>
      <c r="BJ134" s="24" t="s">
        <v>81</v>
      </c>
      <c r="BK134" s="214">
        <f>ROUND(I134*H134,2)</f>
        <v>0</v>
      </c>
      <c r="BL134" s="24" t="s">
        <v>239</v>
      </c>
      <c r="BM134" s="24" t="s">
        <v>3497</v>
      </c>
    </row>
    <row r="135" spans="2:47" s="1" customFormat="1" ht="13.5">
      <c r="B135" s="46"/>
      <c r="D135" s="215" t="s">
        <v>241</v>
      </c>
      <c r="F135" s="216" t="s">
        <v>3496</v>
      </c>
      <c r="I135" s="176"/>
      <c r="L135" s="46"/>
      <c r="M135" s="217"/>
      <c r="N135" s="47"/>
      <c r="O135" s="47"/>
      <c r="P135" s="47"/>
      <c r="Q135" s="47"/>
      <c r="R135" s="47"/>
      <c r="S135" s="47"/>
      <c r="T135" s="85"/>
      <c r="AT135" s="24" t="s">
        <v>241</v>
      </c>
      <c r="AU135" s="24" t="s">
        <v>83</v>
      </c>
    </row>
    <row r="136" spans="2:65" s="1" customFormat="1" ht="16.5" customHeight="1">
      <c r="B136" s="202"/>
      <c r="C136" s="242" t="s">
        <v>10</v>
      </c>
      <c r="D136" s="242" t="s">
        <v>399</v>
      </c>
      <c r="E136" s="243" t="s">
        <v>3498</v>
      </c>
      <c r="F136" s="244" t="s">
        <v>3499</v>
      </c>
      <c r="G136" s="245" t="s">
        <v>249</v>
      </c>
      <c r="H136" s="246">
        <v>1</v>
      </c>
      <c r="I136" s="247"/>
      <c r="J136" s="248">
        <f>ROUND(I136*H136,2)</f>
        <v>0</v>
      </c>
      <c r="K136" s="244" t="s">
        <v>238</v>
      </c>
      <c r="L136" s="249"/>
      <c r="M136" s="250" t="s">
        <v>5</v>
      </c>
      <c r="N136" s="251" t="s">
        <v>44</v>
      </c>
      <c r="O136" s="47"/>
      <c r="P136" s="212">
        <f>O136*H136</f>
        <v>0</v>
      </c>
      <c r="Q136" s="212">
        <v>0.077</v>
      </c>
      <c r="R136" s="212">
        <f>Q136*H136</f>
        <v>0.077</v>
      </c>
      <c r="S136" s="212">
        <v>0</v>
      </c>
      <c r="T136" s="213">
        <f>S136*H136</f>
        <v>0</v>
      </c>
      <c r="AR136" s="24" t="s">
        <v>276</v>
      </c>
      <c r="AT136" s="24" t="s">
        <v>399</v>
      </c>
      <c r="AU136" s="24" t="s">
        <v>83</v>
      </c>
      <c r="AY136" s="24" t="s">
        <v>231</v>
      </c>
      <c r="BE136" s="214">
        <f>IF(N136="základní",J136,0)</f>
        <v>0</v>
      </c>
      <c r="BF136" s="214">
        <f>IF(N136="snížená",J136,0)</f>
        <v>0</v>
      </c>
      <c r="BG136" s="214">
        <f>IF(N136="zákl. přenesená",J136,0)</f>
        <v>0</v>
      </c>
      <c r="BH136" s="214">
        <f>IF(N136="sníž. přenesená",J136,0)</f>
        <v>0</v>
      </c>
      <c r="BI136" s="214">
        <f>IF(N136="nulová",J136,0)</f>
        <v>0</v>
      </c>
      <c r="BJ136" s="24" t="s">
        <v>81</v>
      </c>
      <c r="BK136" s="214">
        <f>ROUND(I136*H136,2)</f>
        <v>0</v>
      </c>
      <c r="BL136" s="24" t="s">
        <v>239</v>
      </c>
      <c r="BM136" s="24" t="s">
        <v>3500</v>
      </c>
    </row>
    <row r="137" spans="2:47" s="1" customFormat="1" ht="13.5">
      <c r="B137" s="46"/>
      <c r="D137" s="215" t="s">
        <v>241</v>
      </c>
      <c r="F137" s="216" t="s">
        <v>3499</v>
      </c>
      <c r="I137" s="176"/>
      <c r="L137" s="46"/>
      <c r="M137" s="217"/>
      <c r="N137" s="47"/>
      <c r="O137" s="47"/>
      <c r="P137" s="47"/>
      <c r="Q137" s="47"/>
      <c r="R137" s="47"/>
      <c r="S137" s="47"/>
      <c r="T137" s="85"/>
      <c r="AT137" s="24" t="s">
        <v>241</v>
      </c>
      <c r="AU137" s="24" t="s">
        <v>83</v>
      </c>
    </row>
    <row r="138" spans="2:65" s="1" customFormat="1" ht="16.5" customHeight="1">
      <c r="B138" s="202"/>
      <c r="C138" s="242" t="s">
        <v>349</v>
      </c>
      <c r="D138" s="242" t="s">
        <v>399</v>
      </c>
      <c r="E138" s="243" t="s">
        <v>3501</v>
      </c>
      <c r="F138" s="244" t="s">
        <v>3502</v>
      </c>
      <c r="G138" s="245" t="s">
        <v>249</v>
      </c>
      <c r="H138" s="246">
        <v>1</v>
      </c>
      <c r="I138" s="247"/>
      <c r="J138" s="248">
        <f>ROUND(I138*H138,2)</f>
        <v>0</v>
      </c>
      <c r="K138" s="244" t="s">
        <v>238</v>
      </c>
      <c r="L138" s="249"/>
      <c r="M138" s="250" t="s">
        <v>5</v>
      </c>
      <c r="N138" s="251" t="s">
        <v>44</v>
      </c>
      <c r="O138" s="47"/>
      <c r="P138" s="212">
        <f>O138*H138</f>
        <v>0</v>
      </c>
      <c r="Q138" s="212">
        <v>0.014</v>
      </c>
      <c r="R138" s="212">
        <f>Q138*H138</f>
        <v>0.014</v>
      </c>
      <c r="S138" s="212">
        <v>0</v>
      </c>
      <c r="T138" s="213">
        <f>S138*H138</f>
        <v>0</v>
      </c>
      <c r="AR138" s="24" t="s">
        <v>276</v>
      </c>
      <c r="AT138" s="24" t="s">
        <v>399</v>
      </c>
      <c r="AU138" s="24" t="s">
        <v>83</v>
      </c>
      <c r="AY138" s="24" t="s">
        <v>231</v>
      </c>
      <c r="BE138" s="214">
        <f>IF(N138="základní",J138,0)</f>
        <v>0</v>
      </c>
      <c r="BF138" s="214">
        <f>IF(N138="snížená",J138,0)</f>
        <v>0</v>
      </c>
      <c r="BG138" s="214">
        <f>IF(N138="zákl. přenesená",J138,0)</f>
        <v>0</v>
      </c>
      <c r="BH138" s="214">
        <f>IF(N138="sníž. přenesená",J138,0)</f>
        <v>0</v>
      </c>
      <c r="BI138" s="214">
        <f>IF(N138="nulová",J138,0)</f>
        <v>0</v>
      </c>
      <c r="BJ138" s="24" t="s">
        <v>81</v>
      </c>
      <c r="BK138" s="214">
        <f>ROUND(I138*H138,2)</f>
        <v>0</v>
      </c>
      <c r="BL138" s="24" t="s">
        <v>239</v>
      </c>
      <c r="BM138" s="24" t="s">
        <v>3503</v>
      </c>
    </row>
    <row r="139" spans="2:47" s="1" customFormat="1" ht="13.5">
      <c r="B139" s="46"/>
      <c r="D139" s="215" t="s">
        <v>241</v>
      </c>
      <c r="F139" s="216" t="s">
        <v>3502</v>
      </c>
      <c r="I139" s="176"/>
      <c r="L139" s="46"/>
      <c r="M139" s="217"/>
      <c r="N139" s="47"/>
      <c r="O139" s="47"/>
      <c r="P139" s="47"/>
      <c r="Q139" s="47"/>
      <c r="R139" s="47"/>
      <c r="S139" s="47"/>
      <c r="T139" s="85"/>
      <c r="AT139" s="24" t="s">
        <v>241</v>
      </c>
      <c r="AU139" s="24" t="s">
        <v>83</v>
      </c>
    </row>
    <row r="140" spans="2:65" s="1" customFormat="1" ht="16.5" customHeight="1">
      <c r="B140" s="202"/>
      <c r="C140" s="242" t="s">
        <v>355</v>
      </c>
      <c r="D140" s="242" t="s">
        <v>399</v>
      </c>
      <c r="E140" s="243" t="s">
        <v>3504</v>
      </c>
      <c r="F140" s="244" t="s">
        <v>3505</v>
      </c>
      <c r="G140" s="245" t="s">
        <v>249</v>
      </c>
      <c r="H140" s="246">
        <v>1</v>
      </c>
      <c r="I140" s="247"/>
      <c r="J140" s="248">
        <f>ROUND(I140*H140,2)</f>
        <v>0</v>
      </c>
      <c r="K140" s="244" t="s">
        <v>238</v>
      </c>
      <c r="L140" s="249"/>
      <c r="M140" s="250" t="s">
        <v>5</v>
      </c>
      <c r="N140" s="251" t="s">
        <v>44</v>
      </c>
      <c r="O140" s="47"/>
      <c r="P140" s="212">
        <f>O140*H140</f>
        <v>0</v>
      </c>
      <c r="Q140" s="212">
        <v>0.006</v>
      </c>
      <c r="R140" s="212">
        <f>Q140*H140</f>
        <v>0.006</v>
      </c>
      <c r="S140" s="212">
        <v>0</v>
      </c>
      <c r="T140" s="213">
        <f>S140*H140</f>
        <v>0</v>
      </c>
      <c r="AR140" s="24" t="s">
        <v>276</v>
      </c>
      <c r="AT140" s="24" t="s">
        <v>399</v>
      </c>
      <c r="AU140" s="24" t="s">
        <v>83</v>
      </c>
      <c r="AY140" s="24" t="s">
        <v>231</v>
      </c>
      <c r="BE140" s="214">
        <f>IF(N140="základní",J140,0)</f>
        <v>0</v>
      </c>
      <c r="BF140" s="214">
        <f>IF(N140="snížená",J140,0)</f>
        <v>0</v>
      </c>
      <c r="BG140" s="214">
        <f>IF(N140="zákl. přenesená",J140,0)</f>
        <v>0</v>
      </c>
      <c r="BH140" s="214">
        <f>IF(N140="sníž. přenesená",J140,0)</f>
        <v>0</v>
      </c>
      <c r="BI140" s="214">
        <f>IF(N140="nulová",J140,0)</f>
        <v>0</v>
      </c>
      <c r="BJ140" s="24" t="s">
        <v>81</v>
      </c>
      <c r="BK140" s="214">
        <f>ROUND(I140*H140,2)</f>
        <v>0</v>
      </c>
      <c r="BL140" s="24" t="s">
        <v>239</v>
      </c>
      <c r="BM140" s="24" t="s">
        <v>3506</v>
      </c>
    </row>
    <row r="141" spans="2:47" s="1" customFormat="1" ht="13.5">
      <c r="B141" s="46"/>
      <c r="D141" s="215" t="s">
        <v>241</v>
      </c>
      <c r="F141" s="216" t="s">
        <v>3505</v>
      </c>
      <c r="I141" s="176"/>
      <c r="L141" s="46"/>
      <c r="M141" s="217"/>
      <c r="N141" s="47"/>
      <c r="O141" s="47"/>
      <c r="P141" s="47"/>
      <c r="Q141" s="47"/>
      <c r="R141" s="47"/>
      <c r="S141" s="47"/>
      <c r="T141" s="85"/>
      <c r="AT141" s="24" t="s">
        <v>241</v>
      </c>
      <c r="AU141" s="24" t="s">
        <v>83</v>
      </c>
    </row>
    <row r="142" spans="2:63" s="10" customFormat="1" ht="29.85" customHeight="1">
      <c r="B142" s="189"/>
      <c r="D142" s="190" t="s">
        <v>72</v>
      </c>
      <c r="E142" s="200" t="s">
        <v>239</v>
      </c>
      <c r="F142" s="200" t="s">
        <v>638</v>
      </c>
      <c r="I142" s="192"/>
      <c r="J142" s="201">
        <f>BK142</f>
        <v>0</v>
      </c>
      <c r="L142" s="189"/>
      <c r="M142" s="194"/>
      <c r="N142" s="195"/>
      <c r="O142" s="195"/>
      <c r="P142" s="196">
        <f>SUM(P143:P146)</f>
        <v>0</v>
      </c>
      <c r="Q142" s="195"/>
      <c r="R142" s="196">
        <f>SUM(R143:R146)</f>
        <v>0</v>
      </c>
      <c r="S142" s="195"/>
      <c r="T142" s="197">
        <f>SUM(T143:T146)</f>
        <v>0</v>
      </c>
      <c r="AR142" s="190" t="s">
        <v>81</v>
      </c>
      <c r="AT142" s="198" t="s">
        <v>72</v>
      </c>
      <c r="AU142" s="198" t="s">
        <v>81</v>
      </c>
      <c r="AY142" s="190" t="s">
        <v>231</v>
      </c>
      <c r="BK142" s="199">
        <f>SUM(BK143:BK146)</f>
        <v>0</v>
      </c>
    </row>
    <row r="143" spans="2:65" s="1" customFormat="1" ht="25.5" customHeight="1">
      <c r="B143" s="202"/>
      <c r="C143" s="203" t="s">
        <v>359</v>
      </c>
      <c r="D143" s="203" t="s">
        <v>235</v>
      </c>
      <c r="E143" s="204" t="s">
        <v>3507</v>
      </c>
      <c r="F143" s="205" t="s">
        <v>3508</v>
      </c>
      <c r="G143" s="206" t="s">
        <v>258</v>
      </c>
      <c r="H143" s="207">
        <v>5</v>
      </c>
      <c r="I143" s="208"/>
      <c r="J143" s="209">
        <f>ROUND(I143*H143,2)</f>
        <v>0</v>
      </c>
      <c r="K143" s="205" t="s">
        <v>238</v>
      </c>
      <c r="L143" s="46"/>
      <c r="M143" s="210" t="s">
        <v>5</v>
      </c>
      <c r="N143" s="211" t="s">
        <v>44</v>
      </c>
      <c r="O143" s="47"/>
      <c r="P143" s="212">
        <f>O143*H143</f>
        <v>0</v>
      </c>
      <c r="Q143" s="212">
        <v>0</v>
      </c>
      <c r="R143" s="212">
        <f>Q143*H143</f>
        <v>0</v>
      </c>
      <c r="S143" s="212">
        <v>0</v>
      </c>
      <c r="T143" s="213">
        <f>S143*H143</f>
        <v>0</v>
      </c>
      <c r="AR143" s="24" t="s">
        <v>239</v>
      </c>
      <c r="AT143" s="24" t="s">
        <v>235</v>
      </c>
      <c r="AU143" s="24" t="s">
        <v>83</v>
      </c>
      <c r="AY143" s="24" t="s">
        <v>231</v>
      </c>
      <c r="BE143" s="214">
        <f>IF(N143="základní",J143,0)</f>
        <v>0</v>
      </c>
      <c r="BF143" s="214">
        <f>IF(N143="snížená",J143,0)</f>
        <v>0</v>
      </c>
      <c r="BG143" s="214">
        <f>IF(N143="zákl. přenesená",J143,0)</f>
        <v>0</v>
      </c>
      <c r="BH143" s="214">
        <f>IF(N143="sníž. přenesená",J143,0)</f>
        <v>0</v>
      </c>
      <c r="BI143" s="214">
        <f>IF(N143="nulová",J143,0)</f>
        <v>0</v>
      </c>
      <c r="BJ143" s="24" t="s">
        <v>81</v>
      </c>
      <c r="BK143" s="214">
        <f>ROUND(I143*H143,2)</f>
        <v>0</v>
      </c>
      <c r="BL143" s="24" t="s">
        <v>239</v>
      </c>
      <c r="BM143" s="24" t="s">
        <v>3509</v>
      </c>
    </row>
    <row r="144" spans="2:47" s="1" customFormat="1" ht="13.5">
      <c r="B144" s="46"/>
      <c r="D144" s="215" t="s">
        <v>241</v>
      </c>
      <c r="F144" s="216" t="s">
        <v>3508</v>
      </c>
      <c r="I144" s="176"/>
      <c r="L144" s="46"/>
      <c r="M144" s="217"/>
      <c r="N144" s="47"/>
      <c r="O144" s="47"/>
      <c r="P144" s="47"/>
      <c r="Q144" s="47"/>
      <c r="R144" s="47"/>
      <c r="S144" s="47"/>
      <c r="T144" s="85"/>
      <c r="AT144" s="24" t="s">
        <v>241</v>
      </c>
      <c r="AU144" s="24" t="s">
        <v>83</v>
      </c>
    </row>
    <row r="145" spans="2:65" s="1" customFormat="1" ht="25.5" customHeight="1">
      <c r="B145" s="202"/>
      <c r="C145" s="203" t="s">
        <v>364</v>
      </c>
      <c r="D145" s="203" t="s">
        <v>235</v>
      </c>
      <c r="E145" s="204" t="s">
        <v>3510</v>
      </c>
      <c r="F145" s="205" t="s">
        <v>3511</v>
      </c>
      <c r="G145" s="206" t="s">
        <v>258</v>
      </c>
      <c r="H145" s="207">
        <v>0.76</v>
      </c>
      <c r="I145" s="208"/>
      <c r="J145" s="209">
        <f>ROUND(I145*H145,2)</f>
        <v>0</v>
      </c>
      <c r="K145" s="205" t="s">
        <v>238</v>
      </c>
      <c r="L145" s="46"/>
      <c r="M145" s="210" t="s">
        <v>5</v>
      </c>
      <c r="N145" s="211" t="s">
        <v>44</v>
      </c>
      <c r="O145" s="47"/>
      <c r="P145" s="212">
        <f>O145*H145</f>
        <v>0</v>
      </c>
      <c r="Q145" s="212">
        <v>0</v>
      </c>
      <c r="R145" s="212">
        <f>Q145*H145</f>
        <v>0</v>
      </c>
      <c r="S145" s="212">
        <v>0</v>
      </c>
      <c r="T145" s="213">
        <f>S145*H145</f>
        <v>0</v>
      </c>
      <c r="AR145" s="24" t="s">
        <v>239</v>
      </c>
      <c r="AT145" s="24" t="s">
        <v>235</v>
      </c>
      <c r="AU145" s="24" t="s">
        <v>83</v>
      </c>
      <c r="AY145" s="24" t="s">
        <v>231</v>
      </c>
      <c r="BE145" s="214">
        <f>IF(N145="základní",J145,0)</f>
        <v>0</v>
      </c>
      <c r="BF145" s="214">
        <f>IF(N145="snížená",J145,0)</f>
        <v>0</v>
      </c>
      <c r="BG145" s="214">
        <f>IF(N145="zákl. přenesená",J145,0)</f>
        <v>0</v>
      </c>
      <c r="BH145" s="214">
        <f>IF(N145="sníž. přenesená",J145,0)</f>
        <v>0</v>
      </c>
      <c r="BI145" s="214">
        <f>IF(N145="nulová",J145,0)</f>
        <v>0</v>
      </c>
      <c r="BJ145" s="24" t="s">
        <v>81</v>
      </c>
      <c r="BK145" s="214">
        <f>ROUND(I145*H145,2)</f>
        <v>0</v>
      </c>
      <c r="BL145" s="24" t="s">
        <v>239</v>
      </c>
      <c r="BM145" s="24" t="s">
        <v>3512</v>
      </c>
    </row>
    <row r="146" spans="2:47" s="1" customFormat="1" ht="13.5">
      <c r="B146" s="46"/>
      <c r="D146" s="215" t="s">
        <v>241</v>
      </c>
      <c r="F146" s="216" t="s">
        <v>3511</v>
      </c>
      <c r="I146" s="176"/>
      <c r="L146" s="46"/>
      <c r="M146" s="217"/>
      <c r="N146" s="47"/>
      <c r="O146" s="47"/>
      <c r="P146" s="47"/>
      <c r="Q146" s="47"/>
      <c r="R146" s="47"/>
      <c r="S146" s="47"/>
      <c r="T146" s="85"/>
      <c r="AT146" s="24" t="s">
        <v>241</v>
      </c>
      <c r="AU146" s="24" t="s">
        <v>83</v>
      </c>
    </row>
    <row r="147" spans="2:63" s="10" customFormat="1" ht="29.85" customHeight="1">
      <c r="B147" s="189"/>
      <c r="D147" s="190" t="s">
        <v>72</v>
      </c>
      <c r="E147" s="200" t="s">
        <v>276</v>
      </c>
      <c r="F147" s="200" t="s">
        <v>2113</v>
      </c>
      <c r="I147" s="192"/>
      <c r="J147" s="201">
        <f>BK147</f>
        <v>0</v>
      </c>
      <c r="L147" s="189"/>
      <c r="M147" s="194"/>
      <c r="N147" s="195"/>
      <c r="O147" s="195"/>
      <c r="P147" s="196">
        <f>SUM(P148:P153)</f>
        <v>0</v>
      </c>
      <c r="Q147" s="195"/>
      <c r="R147" s="196">
        <f>SUM(R148:R153)</f>
        <v>18.50548</v>
      </c>
      <c r="S147" s="195"/>
      <c r="T147" s="197">
        <f>SUM(T148:T153)</f>
        <v>0</v>
      </c>
      <c r="AR147" s="190" t="s">
        <v>81</v>
      </c>
      <c r="AT147" s="198" t="s">
        <v>72</v>
      </c>
      <c r="AU147" s="198" t="s">
        <v>81</v>
      </c>
      <c r="AY147" s="190" t="s">
        <v>231</v>
      </c>
      <c r="BK147" s="199">
        <f>SUM(BK148:BK153)</f>
        <v>0</v>
      </c>
    </row>
    <row r="148" spans="2:65" s="1" customFormat="1" ht="25.5" customHeight="1">
      <c r="B148" s="202"/>
      <c r="C148" s="203" t="s">
        <v>370</v>
      </c>
      <c r="D148" s="203" t="s">
        <v>235</v>
      </c>
      <c r="E148" s="204" t="s">
        <v>3513</v>
      </c>
      <c r="F148" s="205" t="s">
        <v>3514</v>
      </c>
      <c r="G148" s="206" t="s">
        <v>249</v>
      </c>
      <c r="H148" s="207">
        <v>2</v>
      </c>
      <c r="I148" s="208"/>
      <c r="J148" s="209">
        <f>ROUND(I148*H148,2)</f>
        <v>0</v>
      </c>
      <c r="K148" s="205" t="s">
        <v>238</v>
      </c>
      <c r="L148" s="46"/>
      <c r="M148" s="210" t="s">
        <v>5</v>
      </c>
      <c r="N148" s="211" t="s">
        <v>44</v>
      </c>
      <c r="O148" s="47"/>
      <c r="P148" s="212">
        <f>O148*H148</f>
        <v>0</v>
      </c>
      <c r="Q148" s="212">
        <v>0.00194</v>
      </c>
      <c r="R148" s="212">
        <f>Q148*H148</f>
        <v>0.00388</v>
      </c>
      <c r="S148" s="212">
        <v>0</v>
      </c>
      <c r="T148" s="213">
        <f>S148*H148</f>
        <v>0</v>
      </c>
      <c r="AR148" s="24" t="s">
        <v>239</v>
      </c>
      <c r="AT148" s="24" t="s">
        <v>235</v>
      </c>
      <c r="AU148" s="24" t="s">
        <v>83</v>
      </c>
      <c r="AY148" s="24" t="s">
        <v>231</v>
      </c>
      <c r="BE148" s="214">
        <f>IF(N148="základní",J148,0)</f>
        <v>0</v>
      </c>
      <c r="BF148" s="214">
        <f>IF(N148="snížená",J148,0)</f>
        <v>0</v>
      </c>
      <c r="BG148" s="214">
        <f>IF(N148="zákl. přenesená",J148,0)</f>
        <v>0</v>
      </c>
      <c r="BH148" s="214">
        <f>IF(N148="sníž. přenesená",J148,0)</f>
        <v>0</v>
      </c>
      <c r="BI148" s="214">
        <f>IF(N148="nulová",J148,0)</f>
        <v>0</v>
      </c>
      <c r="BJ148" s="24" t="s">
        <v>81</v>
      </c>
      <c r="BK148" s="214">
        <f>ROUND(I148*H148,2)</f>
        <v>0</v>
      </c>
      <c r="BL148" s="24" t="s">
        <v>239</v>
      </c>
      <c r="BM148" s="24" t="s">
        <v>3515</v>
      </c>
    </row>
    <row r="149" spans="2:47" s="1" customFormat="1" ht="13.5">
      <c r="B149" s="46"/>
      <c r="D149" s="215" t="s">
        <v>241</v>
      </c>
      <c r="F149" s="216" t="s">
        <v>3516</v>
      </c>
      <c r="I149" s="176"/>
      <c r="L149" s="46"/>
      <c r="M149" s="217"/>
      <c r="N149" s="47"/>
      <c r="O149" s="47"/>
      <c r="P149" s="47"/>
      <c r="Q149" s="47"/>
      <c r="R149" s="47"/>
      <c r="S149" s="47"/>
      <c r="T149" s="85"/>
      <c r="AT149" s="24" t="s">
        <v>241</v>
      </c>
      <c r="AU149" s="24" t="s">
        <v>83</v>
      </c>
    </row>
    <row r="150" spans="2:65" s="1" customFormat="1" ht="38.25" customHeight="1">
      <c r="B150" s="202"/>
      <c r="C150" s="203" t="s">
        <v>374</v>
      </c>
      <c r="D150" s="203" t="s">
        <v>235</v>
      </c>
      <c r="E150" s="204" t="s">
        <v>3517</v>
      </c>
      <c r="F150" s="205" t="s">
        <v>3518</v>
      </c>
      <c r="G150" s="206" t="s">
        <v>249</v>
      </c>
      <c r="H150" s="207">
        <v>1</v>
      </c>
      <c r="I150" s="208"/>
      <c r="J150" s="209">
        <f>ROUND(I150*H150,2)</f>
        <v>0</v>
      </c>
      <c r="K150" s="205" t="s">
        <v>238</v>
      </c>
      <c r="L150" s="46"/>
      <c r="M150" s="210" t="s">
        <v>5</v>
      </c>
      <c r="N150" s="211" t="s">
        <v>44</v>
      </c>
      <c r="O150" s="47"/>
      <c r="P150" s="212">
        <f>O150*H150</f>
        <v>0</v>
      </c>
      <c r="Q150" s="212">
        <v>2.61488</v>
      </c>
      <c r="R150" s="212">
        <f>Q150*H150</f>
        <v>2.61488</v>
      </c>
      <c r="S150" s="212">
        <v>0</v>
      </c>
      <c r="T150" s="213">
        <f>S150*H150</f>
        <v>0</v>
      </c>
      <c r="AR150" s="24" t="s">
        <v>239</v>
      </c>
      <c r="AT150" s="24" t="s">
        <v>235</v>
      </c>
      <c r="AU150" s="24" t="s">
        <v>83</v>
      </c>
      <c r="AY150" s="24" t="s">
        <v>231</v>
      </c>
      <c r="BE150" s="214">
        <f>IF(N150="základní",J150,0)</f>
        <v>0</v>
      </c>
      <c r="BF150" s="214">
        <f>IF(N150="snížená",J150,0)</f>
        <v>0</v>
      </c>
      <c r="BG150" s="214">
        <f>IF(N150="zákl. přenesená",J150,0)</f>
        <v>0</v>
      </c>
      <c r="BH150" s="214">
        <f>IF(N150="sníž. přenesená",J150,0)</f>
        <v>0</v>
      </c>
      <c r="BI150" s="214">
        <f>IF(N150="nulová",J150,0)</f>
        <v>0</v>
      </c>
      <c r="BJ150" s="24" t="s">
        <v>81</v>
      </c>
      <c r="BK150" s="214">
        <f>ROUND(I150*H150,2)</f>
        <v>0</v>
      </c>
      <c r="BL150" s="24" t="s">
        <v>239</v>
      </c>
      <c r="BM150" s="24" t="s">
        <v>3519</v>
      </c>
    </row>
    <row r="151" spans="2:47" s="1" customFormat="1" ht="13.5">
      <c r="B151" s="46"/>
      <c r="D151" s="215" t="s">
        <v>241</v>
      </c>
      <c r="F151" s="216" t="s">
        <v>3518</v>
      </c>
      <c r="I151" s="176"/>
      <c r="L151" s="46"/>
      <c r="M151" s="217"/>
      <c r="N151" s="47"/>
      <c r="O151" s="47"/>
      <c r="P151" s="47"/>
      <c r="Q151" s="47"/>
      <c r="R151" s="47"/>
      <c r="S151" s="47"/>
      <c r="T151" s="85"/>
      <c r="AT151" s="24" t="s">
        <v>241</v>
      </c>
      <c r="AU151" s="24" t="s">
        <v>83</v>
      </c>
    </row>
    <row r="152" spans="2:65" s="1" customFormat="1" ht="38.25" customHeight="1">
      <c r="B152" s="202"/>
      <c r="C152" s="203" t="s">
        <v>385</v>
      </c>
      <c r="D152" s="203" t="s">
        <v>235</v>
      </c>
      <c r="E152" s="204" t="s">
        <v>3520</v>
      </c>
      <c r="F152" s="205" t="s">
        <v>3521</v>
      </c>
      <c r="G152" s="206" t="s">
        <v>508</v>
      </c>
      <c r="H152" s="207">
        <v>1</v>
      </c>
      <c r="I152" s="208"/>
      <c r="J152" s="209">
        <f>ROUND(I152*H152,2)</f>
        <v>0</v>
      </c>
      <c r="K152" s="205" t="s">
        <v>238</v>
      </c>
      <c r="L152" s="46"/>
      <c r="M152" s="210" t="s">
        <v>5</v>
      </c>
      <c r="N152" s="211" t="s">
        <v>44</v>
      </c>
      <c r="O152" s="47"/>
      <c r="P152" s="212">
        <f>O152*H152</f>
        <v>0</v>
      </c>
      <c r="Q152" s="212">
        <v>15.88672</v>
      </c>
      <c r="R152" s="212">
        <f>Q152*H152</f>
        <v>15.88672</v>
      </c>
      <c r="S152" s="212">
        <v>0</v>
      </c>
      <c r="T152" s="213">
        <f>S152*H152</f>
        <v>0</v>
      </c>
      <c r="AR152" s="24" t="s">
        <v>239</v>
      </c>
      <c r="AT152" s="24" t="s">
        <v>235</v>
      </c>
      <c r="AU152" s="24" t="s">
        <v>83</v>
      </c>
      <c r="AY152" s="24" t="s">
        <v>231</v>
      </c>
      <c r="BE152" s="214">
        <f>IF(N152="základní",J152,0)</f>
        <v>0</v>
      </c>
      <c r="BF152" s="214">
        <f>IF(N152="snížená",J152,0)</f>
        <v>0</v>
      </c>
      <c r="BG152" s="214">
        <f>IF(N152="zákl. přenesená",J152,0)</f>
        <v>0</v>
      </c>
      <c r="BH152" s="214">
        <f>IF(N152="sníž. přenesená",J152,0)</f>
        <v>0</v>
      </c>
      <c r="BI152" s="214">
        <f>IF(N152="nulová",J152,0)</f>
        <v>0</v>
      </c>
      <c r="BJ152" s="24" t="s">
        <v>81</v>
      </c>
      <c r="BK152" s="214">
        <f>ROUND(I152*H152,2)</f>
        <v>0</v>
      </c>
      <c r="BL152" s="24" t="s">
        <v>239</v>
      </c>
      <c r="BM152" s="24" t="s">
        <v>3522</v>
      </c>
    </row>
    <row r="153" spans="2:47" s="1" customFormat="1" ht="13.5">
      <c r="B153" s="46"/>
      <c r="D153" s="215" t="s">
        <v>241</v>
      </c>
      <c r="F153" s="216" t="s">
        <v>3521</v>
      </c>
      <c r="I153" s="176"/>
      <c r="L153" s="46"/>
      <c r="M153" s="217"/>
      <c r="N153" s="47"/>
      <c r="O153" s="47"/>
      <c r="P153" s="47"/>
      <c r="Q153" s="47"/>
      <c r="R153" s="47"/>
      <c r="S153" s="47"/>
      <c r="T153" s="85"/>
      <c r="AT153" s="24" t="s">
        <v>241</v>
      </c>
      <c r="AU153" s="24" t="s">
        <v>83</v>
      </c>
    </row>
    <row r="154" spans="2:63" s="10" customFormat="1" ht="29.85" customHeight="1">
      <c r="B154" s="189"/>
      <c r="D154" s="190" t="s">
        <v>72</v>
      </c>
      <c r="E154" s="200" t="s">
        <v>285</v>
      </c>
      <c r="F154" s="200" t="s">
        <v>2066</v>
      </c>
      <c r="I154" s="192"/>
      <c r="J154" s="201">
        <f>BK154</f>
        <v>0</v>
      </c>
      <c r="L154" s="189"/>
      <c r="M154" s="194"/>
      <c r="N154" s="195"/>
      <c r="O154" s="195"/>
      <c r="P154" s="196">
        <f>SUM(P155:P162)</f>
        <v>0</v>
      </c>
      <c r="Q154" s="195"/>
      <c r="R154" s="196">
        <f>SUM(R155:R162)</f>
        <v>0.827575</v>
      </c>
      <c r="S154" s="195"/>
      <c r="T154" s="197">
        <f>SUM(T155:T162)</f>
        <v>0</v>
      </c>
      <c r="AR154" s="190" t="s">
        <v>81</v>
      </c>
      <c r="AT154" s="198" t="s">
        <v>72</v>
      </c>
      <c r="AU154" s="198" t="s">
        <v>81</v>
      </c>
      <c r="AY154" s="190" t="s">
        <v>231</v>
      </c>
      <c r="BK154" s="199">
        <f>SUM(BK155:BK162)</f>
        <v>0</v>
      </c>
    </row>
    <row r="155" spans="2:65" s="1" customFormat="1" ht="25.5" customHeight="1">
      <c r="B155" s="202"/>
      <c r="C155" s="203" t="s">
        <v>391</v>
      </c>
      <c r="D155" s="203" t="s">
        <v>235</v>
      </c>
      <c r="E155" s="204" t="s">
        <v>3523</v>
      </c>
      <c r="F155" s="205" t="s">
        <v>3524</v>
      </c>
      <c r="G155" s="206" t="s">
        <v>367</v>
      </c>
      <c r="H155" s="207">
        <v>2.5</v>
      </c>
      <c r="I155" s="208"/>
      <c r="J155" s="209">
        <f>ROUND(I155*H155,2)</f>
        <v>0</v>
      </c>
      <c r="K155" s="205" t="s">
        <v>238</v>
      </c>
      <c r="L155" s="46"/>
      <c r="M155" s="210" t="s">
        <v>5</v>
      </c>
      <c r="N155" s="211" t="s">
        <v>44</v>
      </c>
      <c r="O155" s="47"/>
      <c r="P155" s="212">
        <f>O155*H155</f>
        <v>0</v>
      </c>
      <c r="Q155" s="212">
        <v>0.29221</v>
      </c>
      <c r="R155" s="212">
        <f>Q155*H155</f>
        <v>0.7305250000000001</v>
      </c>
      <c r="S155" s="212">
        <v>0</v>
      </c>
      <c r="T155" s="213">
        <f>S155*H155</f>
        <v>0</v>
      </c>
      <c r="AR155" s="24" t="s">
        <v>239</v>
      </c>
      <c r="AT155" s="24" t="s">
        <v>235</v>
      </c>
      <c r="AU155" s="24" t="s">
        <v>83</v>
      </c>
      <c r="AY155" s="24" t="s">
        <v>231</v>
      </c>
      <c r="BE155" s="214">
        <f>IF(N155="základní",J155,0)</f>
        <v>0</v>
      </c>
      <c r="BF155" s="214">
        <f>IF(N155="snížená",J155,0)</f>
        <v>0</v>
      </c>
      <c r="BG155" s="214">
        <f>IF(N155="zákl. přenesená",J155,0)</f>
        <v>0</v>
      </c>
      <c r="BH155" s="214">
        <f>IF(N155="sníž. přenesená",J155,0)</f>
        <v>0</v>
      </c>
      <c r="BI155" s="214">
        <f>IF(N155="nulová",J155,0)</f>
        <v>0</v>
      </c>
      <c r="BJ155" s="24" t="s">
        <v>81</v>
      </c>
      <c r="BK155" s="214">
        <f>ROUND(I155*H155,2)</f>
        <v>0</v>
      </c>
      <c r="BL155" s="24" t="s">
        <v>239</v>
      </c>
      <c r="BM155" s="24" t="s">
        <v>3525</v>
      </c>
    </row>
    <row r="156" spans="2:47" s="1" customFormat="1" ht="13.5">
      <c r="B156" s="46"/>
      <c r="D156" s="215" t="s">
        <v>241</v>
      </c>
      <c r="F156" s="216" t="s">
        <v>3524</v>
      </c>
      <c r="I156" s="176"/>
      <c r="L156" s="46"/>
      <c r="M156" s="217"/>
      <c r="N156" s="47"/>
      <c r="O156" s="47"/>
      <c r="P156" s="47"/>
      <c r="Q156" s="47"/>
      <c r="R156" s="47"/>
      <c r="S156" s="47"/>
      <c r="T156" s="85"/>
      <c r="AT156" s="24" t="s">
        <v>241</v>
      </c>
      <c r="AU156" s="24" t="s">
        <v>83</v>
      </c>
    </row>
    <row r="157" spans="2:65" s="1" customFormat="1" ht="25.5" customHeight="1">
      <c r="B157" s="202"/>
      <c r="C157" s="242" t="s">
        <v>398</v>
      </c>
      <c r="D157" s="242" t="s">
        <v>399</v>
      </c>
      <c r="E157" s="243" t="s">
        <v>3526</v>
      </c>
      <c r="F157" s="244" t="s">
        <v>3527</v>
      </c>
      <c r="G157" s="245" t="s">
        <v>249</v>
      </c>
      <c r="H157" s="246">
        <v>3</v>
      </c>
      <c r="I157" s="247"/>
      <c r="J157" s="248">
        <f>ROUND(I157*H157,2)</f>
        <v>0</v>
      </c>
      <c r="K157" s="244" t="s">
        <v>238</v>
      </c>
      <c r="L157" s="249"/>
      <c r="M157" s="250" t="s">
        <v>5</v>
      </c>
      <c r="N157" s="251" t="s">
        <v>44</v>
      </c>
      <c r="O157" s="47"/>
      <c r="P157" s="212">
        <f>O157*H157</f>
        <v>0</v>
      </c>
      <c r="Q157" s="212">
        <v>0.00215</v>
      </c>
      <c r="R157" s="212">
        <f>Q157*H157</f>
        <v>0.00645</v>
      </c>
      <c r="S157" s="212">
        <v>0</v>
      </c>
      <c r="T157" s="213">
        <f>S157*H157</f>
        <v>0</v>
      </c>
      <c r="AR157" s="24" t="s">
        <v>276</v>
      </c>
      <c r="AT157" s="24" t="s">
        <v>399</v>
      </c>
      <c r="AU157" s="24" t="s">
        <v>83</v>
      </c>
      <c r="AY157" s="24" t="s">
        <v>231</v>
      </c>
      <c r="BE157" s="214">
        <f>IF(N157="základní",J157,0)</f>
        <v>0</v>
      </c>
      <c r="BF157" s="214">
        <f>IF(N157="snížená",J157,0)</f>
        <v>0</v>
      </c>
      <c r="BG157" s="214">
        <f>IF(N157="zákl. přenesená",J157,0)</f>
        <v>0</v>
      </c>
      <c r="BH157" s="214">
        <f>IF(N157="sníž. přenesená",J157,0)</f>
        <v>0</v>
      </c>
      <c r="BI157" s="214">
        <f>IF(N157="nulová",J157,0)</f>
        <v>0</v>
      </c>
      <c r="BJ157" s="24" t="s">
        <v>81</v>
      </c>
      <c r="BK157" s="214">
        <f>ROUND(I157*H157,2)</f>
        <v>0</v>
      </c>
      <c r="BL157" s="24" t="s">
        <v>239</v>
      </c>
      <c r="BM157" s="24" t="s">
        <v>3528</v>
      </c>
    </row>
    <row r="158" spans="2:47" s="1" customFormat="1" ht="13.5">
      <c r="B158" s="46"/>
      <c r="D158" s="215" t="s">
        <v>241</v>
      </c>
      <c r="F158" s="216" t="s">
        <v>3527</v>
      </c>
      <c r="I158" s="176"/>
      <c r="L158" s="46"/>
      <c r="M158" s="217"/>
      <c r="N158" s="47"/>
      <c r="O158" s="47"/>
      <c r="P158" s="47"/>
      <c r="Q158" s="47"/>
      <c r="R158" s="47"/>
      <c r="S158" s="47"/>
      <c r="T158" s="85"/>
      <c r="AT158" s="24" t="s">
        <v>241</v>
      </c>
      <c r="AU158" s="24" t="s">
        <v>83</v>
      </c>
    </row>
    <row r="159" spans="2:65" s="1" customFormat="1" ht="25.5" customHeight="1">
      <c r="B159" s="202"/>
      <c r="C159" s="242" t="s">
        <v>404</v>
      </c>
      <c r="D159" s="242" t="s">
        <v>399</v>
      </c>
      <c r="E159" s="243" t="s">
        <v>3529</v>
      </c>
      <c r="F159" s="244" t="s">
        <v>3530</v>
      </c>
      <c r="G159" s="245" t="s">
        <v>249</v>
      </c>
      <c r="H159" s="246">
        <v>3</v>
      </c>
      <c r="I159" s="247"/>
      <c r="J159" s="248">
        <f>ROUND(I159*H159,2)</f>
        <v>0</v>
      </c>
      <c r="K159" s="244" t="s">
        <v>238</v>
      </c>
      <c r="L159" s="249"/>
      <c r="M159" s="250" t="s">
        <v>5</v>
      </c>
      <c r="N159" s="251" t="s">
        <v>44</v>
      </c>
      <c r="O159" s="47"/>
      <c r="P159" s="212">
        <f>O159*H159</f>
        <v>0</v>
      </c>
      <c r="Q159" s="212">
        <v>0.0156</v>
      </c>
      <c r="R159" s="212">
        <f>Q159*H159</f>
        <v>0.046799999999999994</v>
      </c>
      <c r="S159" s="212">
        <v>0</v>
      </c>
      <c r="T159" s="213">
        <f>S159*H159</f>
        <v>0</v>
      </c>
      <c r="AR159" s="24" t="s">
        <v>276</v>
      </c>
      <c r="AT159" s="24" t="s">
        <v>399</v>
      </c>
      <c r="AU159" s="24" t="s">
        <v>83</v>
      </c>
      <c r="AY159" s="24" t="s">
        <v>231</v>
      </c>
      <c r="BE159" s="214">
        <f>IF(N159="základní",J159,0)</f>
        <v>0</v>
      </c>
      <c r="BF159" s="214">
        <f>IF(N159="snížená",J159,0)</f>
        <v>0</v>
      </c>
      <c r="BG159" s="214">
        <f>IF(N159="zákl. přenesená",J159,0)</f>
        <v>0</v>
      </c>
      <c r="BH159" s="214">
        <f>IF(N159="sníž. přenesená",J159,0)</f>
        <v>0</v>
      </c>
      <c r="BI159" s="214">
        <f>IF(N159="nulová",J159,0)</f>
        <v>0</v>
      </c>
      <c r="BJ159" s="24" t="s">
        <v>81</v>
      </c>
      <c r="BK159" s="214">
        <f>ROUND(I159*H159,2)</f>
        <v>0</v>
      </c>
      <c r="BL159" s="24" t="s">
        <v>239</v>
      </c>
      <c r="BM159" s="24" t="s">
        <v>3531</v>
      </c>
    </row>
    <row r="160" spans="2:47" s="1" customFormat="1" ht="13.5">
      <c r="B160" s="46"/>
      <c r="D160" s="215" t="s">
        <v>241</v>
      </c>
      <c r="F160" s="216" t="s">
        <v>3530</v>
      </c>
      <c r="I160" s="176"/>
      <c r="L160" s="46"/>
      <c r="M160" s="217"/>
      <c r="N160" s="47"/>
      <c r="O160" s="47"/>
      <c r="P160" s="47"/>
      <c r="Q160" s="47"/>
      <c r="R160" s="47"/>
      <c r="S160" s="47"/>
      <c r="T160" s="85"/>
      <c r="AT160" s="24" t="s">
        <v>241</v>
      </c>
      <c r="AU160" s="24" t="s">
        <v>83</v>
      </c>
    </row>
    <row r="161" spans="2:65" s="1" customFormat="1" ht="25.5" customHeight="1">
      <c r="B161" s="202"/>
      <c r="C161" s="242" t="s">
        <v>410</v>
      </c>
      <c r="D161" s="242" t="s">
        <v>399</v>
      </c>
      <c r="E161" s="243" t="s">
        <v>3532</v>
      </c>
      <c r="F161" s="244" t="s">
        <v>3533</v>
      </c>
      <c r="G161" s="245" t="s">
        <v>249</v>
      </c>
      <c r="H161" s="246">
        <v>2</v>
      </c>
      <c r="I161" s="247"/>
      <c r="J161" s="248">
        <f>ROUND(I161*H161,2)</f>
        <v>0</v>
      </c>
      <c r="K161" s="244" t="s">
        <v>238</v>
      </c>
      <c r="L161" s="249"/>
      <c r="M161" s="250" t="s">
        <v>5</v>
      </c>
      <c r="N161" s="251" t="s">
        <v>44</v>
      </c>
      <c r="O161" s="47"/>
      <c r="P161" s="212">
        <f>O161*H161</f>
        <v>0</v>
      </c>
      <c r="Q161" s="212">
        <v>0.0219</v>
      </c>
      <c r="R161" s="212">
        <f>Q161*H161</f>
        <v>0.0438</v>
      </c>
      <c r="S161" s="212">
        <v>0</v>
      </c>
      <c r="T161" s="213">
        <f>S161*H161</f>
        <v>0</v>
      </c>
      <c r="AR161" s="24" t="s">
        <v>276</v>
      </c>
      <c r="AT161" s="24" t="s">
        <v>399</v>
      </c>
      <c r="AU161" s="24" t="s">
        <v>83</v>
      </c>
      <c r="AY161" s="24" t="s">
        <v>231</v>
      </c>
      <c r="BE161" s="214">
        <f>IF(N161="základní",J161,0)</f>
        <v>0</v>
      </c>
      <c r="BF161" s="214">
        <f>IF(N161="snížená",J161,0)</f>
        <v>0</v>
      </c>
      <c r="BG161" s="214">
        <f>IF(N161="zákl. přenesená",J161,0)</f>
        <v>0</v>
      </c>
      <c r="BH161" s="214">
        <f>IF(N161="sníž. přenesená",J161,0)</f>
        <v>0</v>
      </c>
      <c r="BI161" s="214">
        <f>IF(N161="nulová",J161,0)</f>
        <v>0</v>
      </c>
      <c r="BJ161" s="24" t="s">
        <v>81</v>
      </c>
      <c r="BK161" s="214">
        <f>ROUND(I161*H161,2)</f>
        <v>0</v>
      </c>
      <c r="BL161" s="24" t="s">
        <v>239</v>
      </c>
      <c r="BM161" s="24" t="s">
        <v>3534</v>
      </c>
    </row>
    <row r="162" spans="2:47" s="1" customFormat="1" ht="13.5">
      <c r="B162" s="46"/>
      <c r="D162" s="215" t="s">
        <v>241</v>
      </c>
      <c r="F162" s="216" t="s">
        <v>3533</v>
      </c>
      <c r="I162" s="176"/>
      <c r="L162" s="46"/>
      <c r="M162" s="217"/>
      <c r="N162" s="47"/>
      <c r="O162" s="47"/>
      <c r="P162" s="47"/>
      <c r="Q162" s="47"/>
      <c r="R162" s="47"/>
      <c r="S162" s="47"/>
      <c r="T162" s="85"/>
      <c r="AT162" s="24" t="s">
        <v>241</v>
      </c>
      <c r="AU162" s="24" t="s">
        <v>83</v>
      </c>
    </row>
    <row r="163" spans="2:63" s="10" customFormat="1" ht="37.4" customHeight="1">
      <c r="B163" s="189"/>
      <c r="D163" s="190" t="s">
        <v>72</v>
      </c>
      <c r="E163" s="191" t="s">
        <v>1006</v>
      </c>
      <c r="F163" s="191" t="s">
        <v>1007</v>
      </c>
      <c r="I163" s="192"/>
      <c r="J163" s="193">
        <f>BK163</f>
        <v>0</v>
      </c>
      <c r="L163" s="189"/>
      <c r="M163" s="194"/>
      <c r="N163" s="195"/>
      <c r="O163" s="195"/>
      <c r="P163" s="196">
        <f>P164+P177</f>
        <v>0</v>
      </c>
      <c r="Q163" s="195"/>
      <c r="R163" s="196">
        <f>R164+R177</f>
        <v>0.28537999999999997</v>
      </c>
      <c r="S163" s="195"/>
      <c r="T163" s="197">
        <f>T164+T177</f>
        <v>0</v>
      </c>
      <c r="AR163" s="190" t="s">
        <v>83</v>
      </c>
      <c r="AT163" s="198" t="s">
        <v>72</v>
      </c>
      <c r="AU163" s="198" t="s">
        <v>73</v>
      </c>
      <c r="AY163" s="190" t="s">
        <v>231</v>
      </c>
      <c r="BK163" s="199">
        <f>BK164+BK177</f>
        <v>0</v>
      </c>
    </row>
    <row r="164" spans="2:63" s="10" customFormat="1" ht="19.9" customHeight="1">
      <c r="B164" s="189"/>
      <c r="D164" s="190" t="s">
        <v>72</v>
      </c>
      <c r="E164" s="200" t="s">
        <v>1202</v>
      </c>
      <c r="F164" s="200" t="s">
        <v>1203</v>
      </c>
      <c r="I164" s="192"/>
      <c r="J164" s="201">
        <f>BK164</f>
        <v>0</v>
      </c>
      <c r="L164" s="189"/>
      <c r="M164" s="194"/>
      <c r="N164" s="195"/>
      <c r="O164" s="195"/>
      <c r="P164" s="196">
        <f>SUM(P165:P176)</f>
        <v>0</v>
      </c>
      <c r="Q164" s="195"/>
      <c r="R164" s="196">
        <f>SUM(R165:R176)</f>
        <v>0.26417999999999997</v>
      </c>
      <c r="S164" s="195"/>
      <c r="T164" s="197">
        <f>SUM(T165:T176)</f>
        <v>0</v>
      </c>
      <c r="AR164" s="190" t="s">
        <v>83</v>
      </c>
      <c r="AT164" s="198" t="s">
        <v>72</v>
      </c>
      <c r="AU164" s="198" t="s">
        <v>81</v>
      </c>
      <c r="AY164" s="190" t="s">
        <v>231</v>
      </c>
      <c r="BK164" s="199">
        <f>SUM(BK165:BK176)</f>
        <v>0</v>
      </c>
    </row>
    <row r="165" spans="2:65" s="1" customFormat="1" ht="25.5" customHeight="1">
      <c r="B165" s="202"/>
      <c r="C165" s="203" t="s">
        <v>421</v>
      </c>
      <c r="D165" s="203" t="s">
        <v>235</v>
      </c>
      <c r="E165" s="204" t="s">
        <v>3535</v>
      </c>
      <c r="F165" s="205" t="s">
        <v>3536</v>
      </c>
      <c r="G165" s="206" t="s">
        <v>367</v>
      </c>
      <c r="H165" s="207">
        <v>7.5</v>
      </c>
      <c r="I165" s="208"/>
      <c r="J165" s="209">
        <f>ROUND(I165*H165,2)</f>
        <v>0</v>
      </c>
      <c r="K165" s="205" t="s">
        <v>238</v>
      </c>
      <c r="L165" s="46"/>
      <c r="M165" s="210" t="s">
        <v>5</v>
      </c>
      <c r="N165" s="211" t="s">
        <v>44</v>
      </c>
      <c r="O165" s="47"/>
      <c r="P165" s="212">
        <f>O165*H165</f>
        <v>0</v>
      </c>
      <c r="Q165" s="212">
        <v>0.00126</v>
      </c>
      <c r="R165" s="212">
        <f>Q165*H165</f>
        <v>0.00945</v>
      </c>
      <c r="S165" s="212">
        <v>0</v>
      </c>
      <c r="T165" s="213">
        <f>S165*H165</f>
        <v>0</v>
      </c>
      <c r="AR165" s="24" t="s">
        <v>298</v>
      </c>
      <c r="AT165" s="24" t="s">
        <v>235</v>
      </c>
      <c r="AU165" s="24" t="s">
        <v>83</v>
      </c>
      <c r="AY165" s="24" t="s">
        <v>231</v>
      </c>
      <c r="BE165" s="214">
        <f>IF(N165="základní",J165,0)</f>
        <v>0</v>
      </c>
      <c r="BF165" s="214">
        <f>IF(N165="snížená",J165,0)</f>
        <v>0</v>
      </c>
      <c r="BG165" s="214">
        <f>IF(N165="zákl. přenesená",J165,0)</f>
        <v>0</v>
      </c>
      <c r="BH165" s="214">
        <f>IF(N165="sníž. přenesená",J165,0)</f>
        <v>0</v>
      </c>
      <c r="BI165" s="214">
        <f>IF(N165="nulová",J165,0)</f>
        <v>0</v>
      </c>
      <c r="BJ165" s="24" t="s">
        <v>81</v>
      </c>
      <c r="BK165" s="214">
        <f>ROUND(I165*H165,2)</f>
        <v>0</v>
      </c>
      <c r="BL165" s="24" t="s">
        <v>298</v>
      </c>
      <c r="BM165" s="24" t="s">
        <v>3537</v>
      </c>
    </row>
    <row r="166" spans="2:47" s="1" customFormat="1" ht="13.5">
      <c r="B166" s="46"/>
      <c r="D166" s="215" t="s">
        <v>241</v>
      </c>
      <c r="F166" s="216" t="s">
        <v>3538</v>
      </c>
      <c r="I166" s="176"/>
      <c r="L166" s="46"/>
      <c r="M166" s="217"/>
      <c r="N166" s="47"/>
      <c r="O166" s="47"/>
      <c r="P166" s="47"/>
      <c r="Q166" s="47"/>
      <c r="R166" s="47"/>
      <c r="S166" s="47"/>
      <c r="T166" s="85"/>
      <c r="AT166" s="24" t="s">
        <v>241</v>
      </c>
      <c r="AU166" s="24" t="s">
        <v>83</v>
      </c>
    </row>
    <row r="167" spans="2:65" s="1" customFormat="1" ht="25.5" customHeight="1">
      <c r="B167" s="202"/>
      <c r="C167" s="203" t="s">
        <v>428</v>
      </c>
      <c r="D167" s="203" t="s">
        <v>235</v>
      </c>
      <c r="E167" s="204" t="s">
        <v>3539</v>
      </c>
      <c r="F167" s="205" t="s">
        <v>3540</v>
      </c>
      <c r="G167" s="206" t="s">
        <v>367</v>
      </c>
      <c r="H167" s="207">
        <v>26</v>
      </c>
      <c r="I167" s="208"/>
      <c r="J167" s="209">
        <f>ROUND(I167*H167,2)</f>
        <v>0</v>
      </c>
      <c r="K167" s="205" t="s">
        <v>238</v>
      </c>
      <c r="L167" s="46"/>
      <c r="M167" s="210" t="s">
        <v>5</v>
      </c>
      <c r="N167" s="211" t="s">
        <v>44</v>
      </c>
      <c r="O167" s="47"/>
      <c r="P167" s="212">
        <f>O167*H167</f>
        <v>0</v>
      </c>
      <c r="Q167" s="212">
        <v>0.00177</v>
      </c>
      <c r="R167" s="212">
        <f>Q167*H167</f>
        <v>0.046020000000000005</v>
      </c>
      <c r="S167" s="212">
        <v>0</v>
      </c>
      <c r="T167" s="213">
        <f>S167*H167</f>
        <v>0</v>
      </c>
      <c r="AR167" s="24" t="s">
        <v>298</v>
      </c>
      <c r="AT167" s="24" t="s">
        <v>235</v>
      </c>
      <c r="AU167" s="24" t="s">
        <v>83</v>
      </c>
      <c r="AY167" s="24" t="s">
        <v>231</v>
      </c>
      <c r="BE167" s="214">
        <f>IF(N167="základní",J167,0)</f>
        <v>0</v>
      </c>
      <c r="BF167" s="214">
        <f>IF(N167="snížená",J167,0)</f>
        <v>0</v>
      </c>
      <c r="BG167" s="214">
        <f>IF(N167="zákl. přenesená",J167,0)</f>
        <v>0</v>
      </c>
      <c r="BH167" s="214">
        <f>IF(N167="sníž. přenesená",J167,0)</f>
        <v>0</v>
      </c>
      <c r="BI167" s="214">
        <f>IF(N167="nulová",J167,0)</f>
        <v>0</v>
      </c>
      <c r="BJ167" s="24" t="s">
        <v>81</v>
      </c>
      <c r="BK167" s="214">
        <f>ROUND(I167*H167,2)</f>
        <v>0</v>
      </c>
      <c r="BL167" s="24" t="s">
        <v>298</v>
      </c>
      <c r="BM167" s="24" t="s">
        <v>3541</v>
      </c>
    </row>
    <row r="168" spans="2:47" s="1" customFormat="1" ht="13.5">
      <c r="B168" s="46"/>
      <c r="D168" s="215" t="s">
        <v>241</v>
      </c>
      <c r="F168" s="216" t="s">
        <v>3542</v>
      </c>
      <c r="I168" s="176"/>
      <c r="L168" s="46"/>
      <c r="M168" s="217"/>
      <c r="N168" s="47"/>
      <c r="O168" s="47"/>
      <c r="P168" s="47"/>
      <c r="Q168" s="47"/>
      <c r="R168" s="47"/>
      <c r="S168" s="47"/>
      <c r="T168" s="85"/>
      <c r="AT168" s="24" t="s">
        <v>241</v>
      </c>
      <c r="AU168" s="24" t="s">
        <v>83</v>
      </c>
    </row>
    <row r="169" spans="2:65" s="1" customFormat="1" ht="25.5" customHeight="1">
      <c r="B169" s="202"/>
      <c r="C169" s="203" t="s">
        <v>434</v>
      </c>
      <c r="D169" s="203" t="s">
        <v>235</v>
      </c>
      <c r="E169" s="204" t="s">
        <v>3543</v>
      </c>
      <c r="F169" s="205" t="s">
        <v>3544</v>
      </c>
      <c r="G169" s="206" t="s">
        <v>367</v>
      </c>
      <c r="H169" s="207">
        <v>68</v>
      </c>
      <c r="I169" s="208"/>
      <c r="J169" s="209">
        <f>ROUND(I169*H169,2)</f>
        <v>0</v>
      </c>
      <c r="K169" s="205" t="s">
        <v>238</v>
      </c>
      <c r="L169" s="46"/>
      <c r="M169" s="210" t="s">
        <v>5</v>
      </c>
      <c r="N169" s="211" t="s">
        <v>44</v>
      </c>
      <c r="O169" s="47"/>
      <c r="P169" s="212">
        <f>O169*H169</f>
        <v>0</v>
      </c>
      <c r="Q169" s="212">
        <v>0.00277</v>
      </c>
      <c r="R169" s="212">
        <f>Q169*H169</f>
        <v>0.18836</v>
      </c>
      <c r="S169" s="212">
        <v>0</v>
      </c>
      <c r="T169" s="213">
        <f>S169*H169</f>
        <v>0</v>
      </c>
      <c r="AR169" s="24" t="s">
        <v>298</v>
      </c>
      <c r="AT169" s="24" t="s">
        <v>235</v>
      </c>
      <c r="AU169" s="24" t="s">
        <v>83</v>
      </c>
      <c r="AY169" s="24" t="s">
        <v>231</v>
      </c>
      <c r="BE169" s="214">
        <f>IF(N169="základní",J169,0)</f>
        <v>0</v>
      </c>
      <c r="BF169" s="214">
        <f>IF(N169="snížená",J169,0)</f>
        <v>0</v>
      </c>
      <c r="BG169" s="214">
        <f>IF(N169="zákl. přenesená",J169,0)</f>
        <v>0</v>
      </c>
      <c r="BH169" s="214">
        <f>IF(N169="sníž. přenesená",J169,0)</f>
        <v>0</v>
      </c>
      <c r="BI169" s="214">
        <f>IF(N169="nulová",J169,0)</f>
        <v>0</v>
      </c>
      <c r="BJ169" s="24" t="s">
        <v>81</v>
      </c>
      <c r="BK169" s="214">
        <f>ROUND(I169*H169,2)</f>
        <v>0</v>
      </c>
      <c r="BL169" s="24" t="s">
        <v>298</v>
      </c>
      <c r="BM169" s="24" t="s">
        <v>3545</v>
      </c>
    </row>
    <row r="170" spans="2:47" s="1" customFormat="1" ht="13.5">
      <c r="B170" s="46"/>
      <c r="D170" s="215" t="s">
        <v>241</v>
      </c>
      <c r="F170" s="216" t="s">
        <v>3546</v>
      </c>
      <c r="I170" s="176"/>
      <c r="L170" s="46"/>
      <c r="M170" s="217"/>
      <c r="N170" s="47"/>
      <c r="O170" s="47"/>
      <c r="P170" s="47"/>
      <c r="Q170" s="47"/>
      <c r="R170" s="47"/>
      <c r="S170" s="47"/>
      <c r="T170" s="85"/>
      <c r="AT170" s="24" t="s">
        <v>241</v>
      </c>
      <c r="AU170" s="24" t="s">
        <v>83</v>
      </c>
    </row>
    <row r="171" spans="2:65" s="1" customFormat="1" ht="16.5" customHeight="1">
      <c r="B171" s="202"/>
      <c r="C171" s="203" t="s">
        <v>438</v>
      </c>
      <c r="D171" s="203" t="s">
        <v>235</v>
      </c>
      <c r="E171" s="204" t="s">
        <v>3547</v>
      </c>
      <c r="F171" s="205" t="s">
        <v>3548</v>
      </c>
      <c r="G171" s="206" t="s">
        <v>367</v>
      </c>
      <c r="H171" s="207">
        <v>125.5</v>
      </c>
      <c r="I171" s="208"/>
      <c r="J171" s="209">
        <f>ROUND(I171*H171,2)</f>
        <v>0</v>
      </c>
      <c r="K171" s="205" t="s">
        <v>238</v>
      </c>
      <c r="L171" s="46"/>
      <c r="M171" s="210" t="s">
        <v>5</v>
      </c>
      <c r="N171" s="211" t="s">
        <v>44</v>
      </c>
      <c r="O171" s="47"/>
      <c r="P171" s="212">
        <f>O171*H171</f>
        <v>0</v>
      </c>
      <c r="Q171" s="212">
        <v>0</v>
      </c>
      <c r="R171" s="212">
        <f>Q171*H171</f>
        <v>0</v>
      </c>
      <c r="S171" s="212">
        <v>0</v>
      </c>
      <c r="T171" s="213">
        <f>S171*H171</f>
        <v>0</v>
      </c>
      <c r="AR171" s="24" t="s">
        <v>298</v>
      </c>
      <c r="AT171" s="24" t="s">
        <v>235</v>
      </c>
      <c r="AU171" s="24" t="s">
        <v>83</v>
      </c>
      <c r="AY171" s="24" t="s">
        <v>231</v>
      </c>
      <c r="BE171" s="214">
        <f>IF(N171="základní",J171,0)</f>
        <v>0</v>
      </c>
      <c r="BF171" s="214">
        <f>IF(N171="snížená",J171,0)</f>
        <v>0</v>
      </c>
      <c r="BG171" s="214">
        <f>IF(N171="zákl. přenesená",J171,0)</f>
        <v>0</v>
      </c>
      <c r="BH171" s="214">
        <f>IF(N171="sníž. přenesená",J171,0)</f>
        <v>0</v>
      </c>
      <c r="BI171" s="214">
        <f>IF(N171="nulová",J171,0)</f>
        <v>0</v>
      </c>
      <c r="BJ171" s="24" t="s">
        <v>81</v>
      </c>
      <c r="BK171" s="214">
        <f>ROUND(I171*H171,2)</f>
        <v>0</v>
      </c>
      <c r="BL171" s="24" t="s">
        <v>298</v>
      </c>
      <c r="BM171" s="24" t="s">
        <v>3549</v>
      </c>
    </row>
    <row r="172" spans="2:47" s="1" customFormat="1" ht="13.5">
      <c r="B172" s="46"/>
      <c r="D172" s="215" t="s">
        <v>241</v>
      </c>
      <c r="F172" s="216" t="s">
        <v>3548</v>
      </c>
      <c r="I172" s="176"/>
      <c r="L172" s="46"/>
      <c r="M172" s="217"/>
      <c r="N172" s="47"/>
      <c r="O172" s="47"/>
      <c r="P172" s="47"/>
      <c r="Q172" s="47"/>
      <c r="R172" s="47"/>
      <c r="S172" s="47"/>
      <c r="T172" s="85"/>
      <c r="AT172" s="24" t="s">
        <v>241</v>
      </c>
      <c r="AU172" s="24" t="s">
        <v>83</v>
      </c>
    </row>
    <row r="173" spans="2:65" s="1" customFormat="1" ht="38.25" customHeight="1">
      <c r="B173" s="202"/>
      <c r="C173" s="203" t="s">
        <v>444</v>
      </c>
      <c r="D173" s="203" t="s">
        <v>235</v>
      </c>
      <c r="E173" s="204" t="s">
        <v>2238</v>
      </c>
      <c r="F173" s="205" t="s">
        <v>2239</v>
      </c>
      <c r="G173" s="206" t="s">
        <v>352</v>
      </c>
      <c r="H173" s="207">
        <v>53.605</v>
      </c>
      <c r="I173" s="208"/>
      <c r="J173" s="209">
        <f>ROUND(I173*H173,2)</f>
        <v>0</v>
      </c>
      <c r="K173" s="205" t="s">
        <v>238</v>
      </c>
      <c r="L173" s="46"/>
      <c r="M173" s="210" t="s">
        <v>5</v>
      </c>
      <c r="N173" s="211" t="s">
        <v>44</v>
      </c>
      <c r="O173" s="47"/>
      <c r="P173" s="212">
        <f>O173*H173</f>
        <v>0</v>
      </c>
      <c r="Q173" s="212">
        <v>0</v>
      </c>
      <c r="R173" s="212">
        <f>Q173*H173</f>
        <v>0</v>
      </c>
      <c r="S173" s="212">
        <v>0</v>
      </c>
      <c r="T173" s="213">
        <f>S173*H173</f>
        <v>0</v>
      </c>
      <c r="AR173" s="24" t="s">
        <v>298</v>
      </c>
      <c r="AT173" s="24" t="s">
        <v>235</v>
      </c>
      <c r="AU173" s="24" t="s">
        <v>83</v>
      </c>
      <c r="AY173" s="24" t="s">
        <v>231</v>
      </c>
      <c r="BE173" s="214">
        <f>IF(N173="základní",J173,0)</f>
        <v>0</v>
      </c>
      <c r="BF173" s="214">
        <f>IF(N173="snížená",J173,0)</f>
        <v>0</v>
      </c>
      <c r="BG173" s="214">
        <f>IF(N173="zákl. přenesená",J173,0)</f>
        <v>0</v>
      </c>
      <c r="BH173" s="214">
        <f>IF(N173="sníž. přenesená",J173,0)</f>
        <v>0</v>
      </c>
      <c r="BI173" s="214">
        <f>IF(N173="nulová",J173,0)</f>
        <v>0</v>
      </c>
      <c r="BJ173" s="24" t="s">
        <v>81</v>
      </c>
      <c r="BK173" s="214">
        <f>ROUND(I173*H173,2)</f>
        <v>0</v>
      </c>
      <c r="BL173" s="24" t="s">
        <v>298</v>
      </c>
      <c r="BM173" s="24" t="s">
        <v>3550</v>
      </c>
    </row>
    <row r="174" spans="2:47" s="1" customFormat="1" ht="13.5">
      <c r="B174" s="46"/>
      <c r="D174" s="215" t="s">
        <v>241</v>
      </c>
      <c r="F174" s="216" t="s">
        <v>2239</v>
      </c>
      <c r="I174" s="176"/>
      <c r="L174" s="46"/>
      <c r="M174" s="217"/>
      <c r="N174" s="47"/>
      <c r="O174" s="47"/>
      <c r="P174" s="47"/>
      <c r="Q174" s="47"/>
      <c r="R174" s="47"/>
      <c r="S174" s="47"/>
      <c r="T174" s="85"/>
      <c r="AT174" s="24" t="s">
        <v>241</v>
      </c>
      <c r="AU174" s="24" t="s">
        <v>83</v>
      </c>
    </row>
    <row r="175" spans="2:65" s="1" customFormat="1" ht="16.5" customHeight="1">
      <c r="B175" s="202"/>
      <c r="C175" s="203" t="s">
        <v>449</v>
      </c>
      <c r="D175" s="203" t="s">
        <v>235</v>
      </c>
      <c r="E175" s="204" t="s">
        <v>3551</v>
      </c>
      <c r="F175" s="205" t="s">
        <v>3552</v>
      </c>
      <c r="G175" s="206" t="s">
        <v>249</v>
      </c>
      <c r="H175" s="207">
        <v>11</v>
      </c>
      <c r="I175" s="208"/>
      <c r="J175" s="209">
        <f>ROUND(I175*H175,2)</f>
        <v>0</v>
      </c>
      <c r="K175" s="205" t="s">
        <v>238</v>
      </c>
      <c r="L175" s="46"/>
      <c r="M175" s="210" t="s">
        <v>5</v>
      </c>
      <c r="N175" s="211" t="s">
        <v>44</v>
      </c>
      <c r="O175" s="47"/>
      <c r="P175" s="212">
        <f>O175*H175</f>
        <v>0</v>
      </c>
      <c r="Q175" s="212">
        <v>0.00185</v>
      </c>
      <c r="R175" s="212">
        <f>Q175*H175</f>
        <v>0.02035</v>
      </c>
      <c r="S175" s="212">
        <v>0</v>
      </c>
      <c r="T175" s="213">
        <f>S175*H175</f>
        <v>0</v>
      </c>
      <c r="AR175" s="24" t="s">
        <v>298</v>
      </c>
      <c r="AT175" s="24" t="s">
        <v>235</v>
      </c>
      <c r="AU175" s="24" t="s">
        <v>83</v>
      </c>
      <c r="AY175" s="24" t="s">
        <v>231</v>
      </c>
      <c r="BE175" s="214">
        <f>IF(N175="základní",J175,0)</f>
        <v>0</v>
      </c>
      <c r="BF175" s="214">
        <f>IF(N175="snížená",J175,0)</f>
        <v>0</v>
      </c>
      <c r="BG175" s="214">
        <f>IF(N175="zákl. přenesená",J175,0)</f>
        <v>0</v>
      </c>
      <c r="BH175" s="214">
        <f>IF(N175="sníž. přenesená",J175,0)</f>
        <v>0</v>
      </c>
      <c r="BI175" s="214">
        <f>IF(N175="nulová",J175,0)</f>
        <v>0</v>
      </c>
      <c r="BJ175" s="24" t="s">
        <v>81</v>
      </c>
      <c r="BK175" s="214">
        <f>ROUND(I175*H175,2)</f>
        <v>0</v>
      </c>
      <c r="BL175" s="24" t="s">
        <v>298</v>
      </c>
      <c r="BM175" s="24" t="s">
        <v>3553</v>
      </c>
    </row>
    <row r="176" spans="2:47" s="1" customFormat="1" ht="13.5">
      <c r="B176" s="46"/>
      <c r="D176" s="215" t="s">
        <v>241</v>
      </c>
      <c r="F176" s="216" t="s">
        <v>3552</v>
      </c>
      <c r="I176" s="176"/>
      <c r="L176" s="46"/>
      <c r="M176" s="217"/>
      <c r="N176" s="47"/>
      <c r="O176" s="47"/>
      <c r="P176" s="47"/>
      <c r="Q176" s="47"/>
      <c r="R176" s="47"/>
      <c r="S176" s="47"/>
      <c r="T176" s="85"/>
      <c r="AT176" s="24" t="s">
        <v>241</v>
      </c>
      <c r="AU176" s="24" t="s">
        <v>83</v>
      </c>
    </row>
    <row r="177" spans="2:63" s="10" customFormat="1" ht="29.85" customHeight="1">
      <c r="B177" s="189"/>
      <c r="D177" s="190" t="s">
        <v>72</v>
      </c>
      <c r="E177" s="200" t="s">
        <v>1602</v>
      </c>
      <c r="F177" s="200" t="s">
        <v>1603</v>
      </c>
      <c r="I177" s="192"/>
      <c r="J177" s="201">
        <f>BK177</f>
        <v>0</v>
      </c>
      <c r="L177" s="189"/>
      <c r="M177" s="194"/>
      <c r="N177" s="195"/>
      <c r="O177" s="195"/>
      <c r="P177" s="196">
        <f>SUM(P178:P186)</f>
        <v>0</v>
      </c>
      <c r="Q177" s="195"/>
      <c r="R177" s="196">
        <f>SUM(R178:R186)</f>
        <v>0.0212</v>
      </c>
      <c r="S177" s="195"/>
      <c r="T177" s="197">
        <f>SUM(T178:T186)</f>
        <v>0</v>
      </c>
      <c r="AR177" s="190" t="s">
        <v>83</v>
      </c>
      <c r="AT177" s="198" t="s">
        <v>72</v>
      </c>
      <c r="AU177" s="198" t="s">
        <v>81</v>
      </c>
      <c r="AY177" s="190" t="s">
        <v>231</v>
      </c>
      <c r="BK177" s="199">
        <f>SUM(BK178:BK186)</f>
        <v>0</v>
      </c>
    </row>
    <row r="178" spans="2:65" s="1" customFormat="1" ht="16.5" customHeight="1">
      <c r="B178" s="202"/>
      <c r="C178" s="203" t="s">
        <v>454</v>
      </c>
      <c r="D178" s="203" t="s">
        <v>235</v>
      </c>
      <c r="E178" s="204" t="s">
        <v>1679</v>
      </c>
      <c r="F178" s="205" t="s">
        <v>1680</v>
      </c>
      <c r="G178" s="206" t="s">
        <v>147</v>
      </c>
      <c r="H178" s="207">
        <v>1</v>
      </c>
      <c r="I178" s="208"/>
      <c r="J178" s="209">
        <f>ROUND(I178*H178,2)</f>
        <v>0</v>
      </c>
      <c r="K178" s="205" t="s">
        <v>238</v>
      </c>
      <c r="L178" s="46"/>
      <c r="M178" s="210" t="s">
        <v>5</v>
      </c>
      <c r="N178" s="211" t="s">
        <v>44</v>
      </c>
      <c r="O178" s="47"/>
      <c r="P178" s="212">
        <f>O178*H178</f>
        <v>0</v>
      </c>
      <c r="Q178" s="212">
        <v>0</v>
      </c>
      <c r="R178" s="212">
        <f>Q178*H178</f>
        <v>0</v>
      </c>
      <c r="S178" s="212">
        <v>0</v>
      </c>
      <c r="T178" s="213">
        <f>S178*H178</f>
        <v>0</v>
      </c>
      <c r="AR178" s="24" t="s">
        <v>298</v>
      </c>
      <c r="AT178" s="24" t="s">
        <v>235</v>
      </c>
      <c r="AU178" s="24" t="s">
        <v>83</v>
      </c>
      <c r="AY178" s="24" t="s">
        <v>231</v>
      </c>
      <c r="BE178" s="214">
        <f>IF(N178="základní",J178,0)</f>
        <v>0</v>
      </c>
      <c r="BF178" s="214">
        <f>IF(N178="snížená",J178,0)</f>
        <v>0</v>
      </c>
      <c r="BG178" s="214">
        <f>IF(N178="zákl. přenesená",J178,0)</f>
        <v>0</v>
      </c>
      <c r="BH178" s="214">
        <f>IF(N178="sníž. přenesená",J178,0)</f>
        <v>0</v>
      </c>
      <c r="BI178" s="214">
        <f>IF(N178="nulová",J178,0)</f>
        <v>0</v>
      </c>
      <c r="BJ178" s="24" t="s">
        <v>81</v>
      </c>
      <c r="BK178" s="214">
        <f>ROUND(I178*H178,2)</f>
        <v>0</v>
      </c>
      <c r="BL178" s="24" t="s">
        <v>298</v>
      </c>
      <c r="BM178" s="24" t="s">
        <v>3554</v>
      </c>
    </row>
    <row r="179" spans="2:47" s="1" customFormat="1" ht="13.5">
      <c r="B179" s="46"/>
      <c r="D179" s="215" t="s">
        <v>241</v>
      </c>
      <c r="F179" s="216" t="s">
        <v>1680</v>
      </c>
      <c r="I179" s="176"/>
      <c r="L179" s="46"/>
      <c r="M179" s="217"/>
      <c r="N179" s="47"/>
      <c r="O179" s="47"/>
      <c r="P179" s="47"/>
      <c r="Q179" s="47"/>
      <c r="R179" s="47"/>
      <c r="S179" s="47"/>
      <c r="T179" s="85"/>
      <c r="AT179" s="24" t="s">
        <v>241</v>
      </c>
      <c r="AU179" s="24" t="s">
        <v>83</v>
      </c>
    </row>
    <row r="180" spans="2:65" s="1" customFormat="1" ht="16.5" customHeight="1">
      <c r="B180" s="202"/>
      <c r="C180" s="242" t="s">
        <v>459</v>
      </c>
      <c r="D180" s="242" t="s">
        <v>399</v>
      </c>
      <c r="E180" s="243" t="s">
        <v>3555</v>
      </c>
      <c r="F180" s="244" t="s">
        <v>3556</v>
      </c>
      <c r="G180" s="245" t="s">
        <v>147</v>
      </c>
      <c r="H180" s="246">
        <v>1</v>
      </c>
      <c r="I180" s="247"/>
      <c r="J180" s="248">
        <f>ROUND(I180*H180,2)</f>
        <v>0</v>
      </c>
      <c r="K180" s="244" t="s">
        <v>238</v>
      </c>
      <c r="L180" s="249"/>
      <c r="M180" s="250" t="s">
        <v>5</v>
      </c>
      <c r="N180" s="251" t="s">
        <v>44</v>
      </c>
      <c r="O180" s="47"/>
      <c r="P180" s="212">
        <f>O180*H180</f>
        <v>0</v>
      </c>
      <c r="Q180" s="212">
        <v>0.02</v>
      </c>
      <c r="R180" s="212">
        <f>Q180*H180</f>
        <v>0.02</v>
      </c>
      <c r="S180" s="212">
        <v>0</v>
      </c>
      <c r="T180" s="213">
        <f>S180*H180</f>
        <v>0</v>
      </c>
      <c r="AR180" s="24" t="s">
        <v>410</v>
      </c>
      <c r="AT180" s="24" t="s">
        <v>399</v>
      </c>
      <c r="AU180" s="24" t="s">
        <v>83</v>
      </c>
      <c r="AY180" s="24" t="s">
        <v>231</v>
      </c>
      <c r="BE180" s="214">
        <f>IF(N180="základní",J180,0)</f>
        <v>0</v>
      </c>
      <c r="BF180" s="214">
        <f>IF(N180="snížená",J180,0)</f>
        <v>0</v>
      </c>
      <c r="BG180" s="214">
        <f>IF(N180="zákl. přenesená",J180,0)</f>
        <v>0</v>
      </c>
      <c r="BH180" s="214">
        <f>IF(N180="sníž. přenesená",J180,0)</f>
        <v>0</v>
      </c>
      <c r="BI180" s="214">
        <f>IF(N180="nulová",J180,0)</f>
        <v>0</v>
      </c>
      <c r="BJ180" s="24" t="s">
        <v>81</v>
      </c>
      <c r="BK180" s="214">
        <f>ROUND(I180*H180,2)</f>
        <v>0</v>
      </c>
      <c r="BL180" s="24" t="s">
        <v>298</v>
      </c>
      <c r="BM180" s="24" t="s">
        <v>3557</v>
      </c>
    </row>
    <row r="181" spans="2:47" s="1" customFormat="1" ht="13.5">
      <c r="B181" s="46"/>
      <c r="D181" s="215" t="s">
        <v>241</v>
      </c>
      <c r="F181" s="216" t="s">
        <v>3556</v>
      </c>
      <c r="I181" s="176"/>
      <c r="L181" s="46"/>
      <c r="M181" s="217"/>
      <c r="N181" s="47"/>
      <c r="O181" s="47"/>
      <c r="P181" s="47"/>
      <c r="Q181" s="47"/>
      <c r="R181" s="47"/>
      <c r="S181" s="47"/>
      <c r="T181" s="85"/>
      <c r="AT181" s="24" t="s">
        <v>241</v>
      </c>
      <c r="AU181" s="24" t="s">
        <v>83</v>
      </c>
    </row>
    <row r="182" spans="2:65" s="1" customFormat="1" ht="25.5" customHeight="1">
      <c r="B182" s="202"/>
      <c r="C182" s="203" t="s">
        <v>464</v>
      </c>
      <c r="D182" s="203" t="s">
        <v>235</v>
      </c>
      <c r="E182" s="204" t="s">
        <v>3558</v>
      </c>
      <c r="F182" s="205" t="s">
        <v>3559</v>
      </c>
      <c r="G182" s="206" t="s">
        <v>367</v>
      </c>
      <c r="H182" s="207">
        <v>6</v>
      </c>
      <c r="I182" s="208"/>
      <c r="J182" s="209">
        <f>ROUND(I182*H182,2)</f>
        <v>0</v>
      </c>
      <c r="K182" s="205" t="s">
        <v>238</v>
      </c>
      <c r="L182" s="46"/>
      <c r="M182" s="210" t="s">
        <v>5</v>
      </c>
      <c r="N182" s="211" t="s">
        <v>44</v>
      </c>
      <c r="O182" s="47"/>
      <c r="P182" s="212">
        <f>O182*H182</f>
        <v>0</v>
      </c>
      <c r="Q182" s="212">
        <v>0</v>
      </c>
      <c r="R182" s="212">
        <f>Q182*H182</f>
        <v>0</v>
      </c>
      <c r="S182" s="212">
        <v>0</v>
      </c>
      <c r="T182" s="213">
        <f>S182*H182</f>
        <v>0</v>
      </c>
      <c r="AR182" s="24" t="s">
        <v>298</v>
      </c>
      <c r="AT182" s="24" t="s">
        <v>235</v>
      </c>
      <c r="AU182" s="24" t="s">
        <v>83</v>
      </c>
      <c r="AY182" s="24" t="s">
        <v>231</v>
      </c>
      <c r="BE182" s="214">
        <f>IF(N182="základní",J182,0)</f>
        <v>0</v>
      </c>
      <c r="BF182" s="214">
        <f>IF(N182="snížená",J182,0)</f>
        <v>0</v>
      </c>
      <c r="BG182" s="214">
        <f>IF(N182="zákl. přenesená",J182,0)</f>
        <v>0</v>
      </c>
      <c r="BH182" s="214">
        <f>IF(N182="sníž. přenesená",J182,0)</f>
        <v>0</v>
      </c>
      <c r="BI182" s="214">
        <f>IF(N182="nulová",J182,0)</f>
        <v>0</v>
      </c>
      <c r="BJ182" s="24" t="s">
        <v>81</v>
      </c>
      <c r="BK182" s="214">
        <f>ROUND(I182*H182,2)</f>
        <v>0</v>
      </c>
      <c r="BL182" s="24" t="s">
        <v>298</v>
      </c>
      <c r="BM182" s="24" t="s">
        <v>3560</v>
      </c>
    </row>
    <row r="183" spans="2:47" s="1" customFormat="1" ht="13.5">
      <c r="B183" s="46"/>
      <c r="D183" s="215" t="s">
        <v>241</v>
      </c>
      <c r="F183" s="216" t="s">
        <v>3559</v>
      </c>
      <c r="I183" s="176"/>
      <c r="L183" s="46"/>
      <c r="M183" s="217"/>
      <c r="N183" s="47"/>
      <c r="O183" s="47"/>
      <c r="P183" s="47"/>
      <c r="Q183" s="47"/>
      <c r="R183" s="47"/>
      <c r="S183" s="47"/>
      <c r="T183" s="85"/>
      <c r="AT183" s="24" t="s">
        <v>241</v>
      </c>
      <c r="AU183" s="24" t="s">
        <v>83</v>
      </c>
    </row>
    <row r="184" spans="2:51" s="11" customFormat="1" ht="13.5">
      <c r="B184" s="218"/>
      <c r="D184" s="215" t="s">
        <v>242</v>
      </c>
      <c r="E184" s="219" t="s">
        <v>5</v>
      </c>
      <c r="F184" s="220" t="s">
        <v>3561</v>
      </c>
      <c r="H184" s="221">
        <v>6</v>
      </c>
      <c r="I184" s="222"/>
      <c r="L184" s="218"/>
      <c r="M184" s="223"/>
      <c r="N184" s="224"/>
      <c r="O184" s="224"/>
      <c r="P184" s="224"/>
      <c r="Q184" s="224"/>
      <c r="R184" s="224"/>
      <c r="S184" s="224"/>
      <c r="T184" s="225"/>
      <c r="AT184" s="219" t="s">
        <v>242</v>
      </c>
      <c r="AU184" s="219" t="s">
        <v>83</v>
      </c>
      <c r="AV184" s="11" t="s">
        <v>83</v>
      </c>
      <c r="AW184" s="11" t="s">
        <v>36</v>
      </c>
      <c r="AX184" s="11" t="s">
        <v>81</v>
      </c>
      <c r="AY184" s="219" t="s">
        <v>231</v>
      </c>
    </row>
    <row r="185" spans="2:65" s="1" customFormat="1" ht="16.5" customHeight="1">
      <c r="B185" s="202"/>
      <c r="C185" s="242" t="s">
        <v>469</v>
      </c>
      <c r="D185" s="242" t="s">
        <v>399</v>
      </c>
      <c r="E185" s="243" t="s">
        <v>3562</v>
      </c>
      <c r="F185" s="244" t="s">
        <v>3563</v>
      </c>
      <c r="G185" s="245" t="s">
        <v>367</v>
      </c>
      <c r="H185" s="246">
        <v>6</v>
      </c>
      <c r="I185" s="247"/>
      <c r="J185" s="248">
        <f>ROUND(I185*H185,2)</f>
        <v>0</v>
      </c>
      <c r="K185" s="244" t="s">
        <v>238</v>
      </c>
      <c r="L185" s="249"/>
      <c r="M185" s="250" t="s">
        <v>5</v>
      </c>
      <c r="N185" s="251" t="s">
        <v>44</v>
      </c>
      <c r="O185" s="47"/>
      <c r="P185" s="212">
        <f>O185*H185</f>
        <v>0</v>
      </c>
      <c r="Q185" s="212">
        <v>0.0002</v>
      </c>
      <c r="R185" s="212">
        <f>Q185*H185</f>
        <v>0.0012000000000000001</v>
      </c>
      <c r="S185" s="212">
        <v>0</v>
      </c>
      <c r="T185" s="213">
        <f>S185*H185</f>
        <v>0</v>
      </c>
      <c r="AR185" s="24" t="s">
        <v>410</v>
      </c>
      <c r="AT185" s="24" t="s">
        <v>399</v>
      </c>
      <c r="AU185" s="24" t="s">
        <v>83</v>
      </c>
      <c r="AY185" s="24" t="s">
        <v>231</v>
      </c>
      <c r="BE185" s="214">
        <f>IF(N185="základní",J185,0)</f>
        <v>0</v>
      </c>
      <c r="BF185" s="214">
        <f>IF(N185="snížená",J185,0)</f>
        <v>0</v>
      </c>
      <c r="BG185" s="214">
        <f>IF(N185="zákl. přenesená",J185,0)</f>
        <v>0</v>
      </c>
      <c r="BH185" s="214">
        <f>IF(N185="sníž. přenesená",J185,0)</f>
        <v>0</v>
      </c>
      <c r="BI185" s="214">
        <f>IF(N185="nulová",J185,0)</f>
        <v>0</v>
      </c>
      <c r="BJ185" s="24" t="s">
        <v>81</v>
      </c>
      <c r="BK185" s="214">
        <f>ROUND(I185*H185,2)</f>
        <v>0</v>
      </c>
      <c r="BL185" s="24" t="s">
        <v>298</v>
      </c>
      <c r="BM185" s="24" t="s">
        <v>3564</v>
      </c>
    </row>
    <row r="186" spans="2:47" s="1" customFormat="1" ht="13.5">
      <c r="B186" s="46"/>
      <c r="D186" s="215" t="s">
        <v>241</v>
      </c>
      <c r="F186" s="216" t="s">
        <v>3563</v>
      </c>
      <c r="I186" s="176"/>
      <c r="L186" s="46"/>
      <c r="M186" s="252"/>
      <c r="N186" s="253"/>
      <c r="O186" s="253"/>
      <c r="P186" s="253"/>
      <c r="Q186" s="253"/>
      <c r="R186" s="253"/>
      <c r="S186" s="253"/>
      <c r="T186" s="254"/>
      <c r="AT186" s="24" t="s">
        <v>241</v>
      </c>
      <c r="AU186" s="24" t="s">
        <v>83</v>
      </c>
    </row>
    <row r="187" spans="2:12" s="1" customFormat="1" ht="6.95" customHeight="1">
      <c r="B187" s="67"/>
      <c r="C187" s="68"/>
      <c r="D187" s="68"/>
      <c r="E187" s="68"/>
      <c r="F187" s="68"/>
      <c r="G187" s="68"/>
      <c r="H187" s="68"/>
      <c r="I187" s="153"/>
      <c r="J187" s="68"/>
      <c r="K187" s="68"/>
      <c r="L187" s="46"/>
    </row>
  </sheetData>
  <autoFilter ref="C85:K186"/>
  <mergeCells count="10">
    <mergeCell ref="E7:H7"/>
    <mergeCell ref="E9:H9"/>
    <mergeCell ref="E24:H24"/>
    <mergeCell ref="E45:H45"/>
    <mergeCell ref="E47:H47"/>
    <mergeCell ref="J51:J52"/>
    <mergeCell ref="E76:H76"/>
    <mergeCell ref="E78:H78"/>
    <mergeCell ref="G1:H1"/>
    <mergeCell ref="L2:V2"/>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BR21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9" max="19" width="8.16015625" style="0" customWidth="1"/>
    <col min="20" max="20" width="29.66015625" style="0" customWidth="1"/>
    <col min="21" max="21" width="16.33203125" style="0"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3"/>
      <c r="C1" s="123"/>
      <c r="D1" s="124" t="s">
        <v>1</v>
      </c>
      <c r="E1" s="123"/>
      <c r="F1" s="125" t="s">
        <v>140</v>
      </c>
      <c r="G1" s="125" t="s">
        <v>141</v>
      </c>
      <c r="H1" s="125"/>
      <c r="I1" s="126"/>
      <c r="J1" s="125" t="s">
        <v>142</v>
      </c>
      <c r="K1" s="124" t="s">
        <v>143</v>
      </c>
      <c r="L1" s="125" t="s">
        <v>144</v>
      </c>
      <c r="M1" s="125"/>
      <c r="N1" s="125"/>
      <c r="O1" s="125"/>
      <c r="P1" s="125"/>
      <c r="Q1" s="125"/>
      <c r="R1" s="125"/>
      <c r="S1" s="125"/>
      <c r="T1" s="125"/>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4" t="s">
        <v>127</v>
      </c>
    </row>
    <row r="3" spans="2:46" ht="6.95" customHeight="1">
      <c r="B3" s="25"/>
      <c r="C3" s="26"/>
      <c r="D3" s="26"/>
      <c r="E3" s="26"/>
      <c r="F3" s="26"/>
      <c r="G3" s="26"/>
      <c r="H3" s="26"/>
      <c r="I3" s="128"/>
      <c r="J3" s="26"/>
      <c r="K3" s="27"/>
      <c r="AT3" s="24" t="s">
        <v>83</v>
      </c>
    </row>
    <row r="4" spans="2:46" ht="36.95" customHeight="1">
      <c r="B4" s="28"/>
      <c r="C4" s="29"/>
      <c r="D4" s="30" t="s">
        <v>153</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TRANSFORMACE DOMOV HÁJ II VÝSTAVBA LEDEČ NAD SÁZAVOU DOZP</v>
      </c>
      <c r="F7" s="40"/>
      <c r="G7" s="40"/>
      <c r="H7" s="40"/>
      <c r="I7" s="129"/>
      <c r="J7" s="29"/>
      <c r="K7" s="31"/>
    </row>
    <row r="8" spans="2:11" s="1" customFormat="1" ht="13.5">
      <c r="B8" s="46"/>
      <c r="C8" s="47"/>
      <c r="D8" s="40" t="s">
        <v>166</v>
      </c>
      <c r="E8" s="47"/>
      <c r="F8" s="47"/>
      <c r="G8" s="47"/>
      <c r="H8" s="47"/>
      <c r="I8" s="131"/>
      <c r="J8" s="47"/>
      <c r="K8" s="51"/>
    </row>
    <row r="9" spans="2:11" s="1" customFormat="1" ht="36.95" customHeight="1">
      <c r="B9" s="46"/>
      <c r="C9" s="47"/>
      <c r="D9" s="47"/>
      <c r="E9" s="132" t="s">
        <v>3565</v>
      </c>
      <c r="F9" s="47"/>
      <c r="G9" s="47"/>
      <c r="H9" s="47"/>
      <c r="I9" s="131"/>
      <c r="J9" s="47"/>
      <c r="K9" s="51"/>
    </row>
    <row r="10" spans="2:11" s="1" customFormat="1" ht="13.5">
      <c r="B10" s="46"/>
      <c r="C10" s="47"/>
      <c r="D10" s="47"/>
      <c r="E10" s="47"/>
      <c r="F10" s="47"/>
      <c r="G10" s="47"/>
      <c r="H10" s="47"/>
      <c r="I10" s="131"/>
      <c r="J10" s="47"/>
      <c r="K10" s="51"/>
    </row>
    <row r="11" spans="2:11" s="1" customFormat="1" ht="14.4" customHeight="1">
      <c r="B11" s="46"/>
      <c r="C11" s="47"/>
      <c r="D11" s="40" t="s">
        <v>21</v>
      </c>
      <c r="E11" s="47"/>
      <c r="F11" s="35" t="s">
        <v>5</v>
      </c>
      <c r="G11" s="47"/>
      <c r="H11" s="47"/>
      <c r="I11" s="133" t="s">
        <v>23</v>
      </c>
      <c r="J11" s="35" t="s">
        <v>5</v>
      </c>
      <c r="K11" s="51"/>
    </row>
    <row r="12" spans="2:11" s="1" customFormat="1" ht="14.4" customHeight="1">
      <c r="B12" s="46"/>
      <c r="C12" s="47"/>
      <c r="D12" s="40" t="s">
        <v>24</v>
      </c>
      <c r="E12" s="47"/>
      <c r="F12" s="35" t="s">
        <v>25</v>
      </c>
      <c r="G12" s="47"/>
      <c r="H12" s="47"/>
      <c r="I12" s="133" t="s">
        <v>26</v>
      </c>
      <c r="J12" s="134" t="str">
        <f>'Rekapitulace stavby'!AN8</f>
        <v>22. 3. 2019</v>
      </c>
      <c r="K12" s="51"/>
    </row>
    <row r="13" spans="2:11" s="1" customFormat="1" ht="10.8" customHeight="1">
      <c r="B13" s="46"/>
      <c r="C13" s="47"/>
      <c r="D13" s="47"/>
      <c r="E13" s="47"/>
      <c r="F13" s="47"/>
      <c r="G13" s="47"/>
      <c r="H13" s="47"/>
      <c r="I13" s="131"/>
      <c r="J13" s="47"/>
      <c r="K13" s="51"/>
    </row>
    <row r="14" spans="2:11" s="1" customFormat="1" ht="14.4" customHeight="1">
      <c r="B14" s="46"/>
      <c r="C14" s="47"/>
      <c r="D14" s="40" t="s">
        <v>28</v>
      </c>
      <c r="E14" s="47"/>
      <c r="F14" s="47"/>
      <c r="G14" s="47"/>
      <c r="H14" s="47"/>
      <c r="I14" s="133" t="s">
        <v>29</v>
      </c>
      <c r="J14" s="35" t="s">
        <v>5</v>
      </c>
      <c r="K14" s="51"/>
    </row>
    <row r="15" spans="2:11" s="1" customFormat="1" ht="18" customHeight="1">
      <c r="B15" s="46"/>
      <c r="C15" s="47"/>
      <c r="D15" s="47"/>
      <c r="E15" s="35" t="s">
        <v>30</v>
      </c>
      <c r="F15" s="47"/>
      <c r="G15" s="47"/>
      <c r="H15" s="47"/>
      <c r="I15" s="133" t="s">
        <v>31</v>
      </c>
      <c r="J15" s="35" t="s">
        <v>5</v>
      </c>
      <c r="K15" s="51"/>
    </row>
    <row r="16" spans="2:11" s="1" customFormat="1" ht="6.95" customHeight="1">
      <c r="B16" s="46"/>
      <c r="C16" s="47"/>
      <c r="D16" s="47"/>
      <c r="E16" s="47"/>
      <c r="F16" s="47"/>
      <c r="G16" s="47"/>
      <c r="H16" s="47"/>
      <c r="I16" s="131"/>
      <c r="J16" s="47"/>
      <c r="K16" s="51"/>
    </row>
    <row r="17" spans="2:11" s="1" customFormat="1" ht="14.4" customHeight="1">
      <c r="B17" s="46"/>
      <c r="C17" s="47"/>
      <c r="D17" s="40" t="s">
        <v>32</v>
      </c>
      <c r="E17" s="47"/>
      <c r="F17" s="47"/>
      <c r="G17" s="47"/>
      <c r="H17" s="47"/>
      <c r="I17" s="133" t="s">
        <v>29</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33" t="s">
        <v>31</v>
      </c>
      <c r="J18" s="35" t="str">
        <f>IF('Rekapitulace stavby'!AN14="Vyplň údaj","",IF('Rekapitulace stavby'!AN14="","",'Rekapitulace stavby'!AN14))</f>
        <v/>
      </c>
      <c r="K18" s="51"/>
    </row>
    <row r="19" spans="2:11" s="1" customFormat="1" ht="6.95" customHeight="1">
      <c r="B19" s="46"/>
      <c r="C19" s="47"/>
      <c r="D19" s="47"/>
      <c r="E19" s="47"/>
      <c r="F19" s="47"/>
      <c r="G19" s="47"/>
      <c r="H19" s="47"/>
      <c r="I19" s="131"/>
      <c r="J19" s="47"/>
      <c r="K19" s="51"/>
    </row>
    <row r="20" spans="2:11" s="1" customFormat="1" ht="14.4" customHeight="1">
      <c r="B20" s="46"/>
      <c r="C20" s="47"/>
      <c r="D20" s="40" t="s">
        <v>34</v>
      </c>
      <c r="E20" s="47"/>
      <c r="F20" s="47"/>
      <c r="G20" s="47"/>
      <c r="H20" s="47"/>
      <c r="I20" s="133" t="s">
        <v>29</v>
      </c>
      <c r="J20" s="35" t="s">
        <v>5</v>
      </c>
      <c r="K20" s="51"/>
    </row>
    <row r="21" spans="2:11" s="1" customFormat="1" ht="18" customHeight="1">
      <c r="B21" s="46"/>
      <c r="C21" s="47"/>
      <c r="D21" s="47"/>
      <c r="E21" s="35" t="s">
        <v>35</v>
      </c>
      <c r="F21" s="47"/>
      <c r="G21" s="47"/>
      <c r="H21" s="47"/>
      <c r="I21" s="133" t="s">
        <v>31</v>
      </c>
      <c r="J21" s="35" t="s">
        <v>5</v>
      </c>
      <c r="K21" s="51"/>
    </row>
    <row r="22" spans="2:11" s="1" customFormat="1" ht="6.95" customHeight="1">
      <c r="B22" s="46"/>
      <c r="C22" s="47"/>
      <c r="D22" s="47"/>
      <c r="E22" s="47"/>
      <c r="F22" s="47"/>
      <c r="G22" s="47"/>
      <c r="H22" s="47"/>
      <c r="I22" s="131"/>
      <c r="J22" s="47"/>
      <c r="K22" s="51"/>
    </row>
    <row r="23" spans="2:11" s="1" customFormat="1" ht="14.4" customHeight="1">
      <c r="B23" s="46"/>
      <c r="C23" s="47"/>
      <c r="D23" s="40" t="s">
        <v>37</v>
      </c>
      <c r="E23" s="47"/>
      <c r="F23" s="47"/>
      <c r="G23" s="47"/>
      <c r="H23" s="47"/>
      <c r="I23" s="131"/>
      <c r="J23" s="47"/>
      <c r="K23" s="51"/>
    </row>
    <row r="24" spans="2:11" s="6" customFormat="1" ht="57" customHeight="1">
      <c r="B24" s="135"/>
      <c r="C24" s="136"/>
      <c r="D24" s="136"/>
      <c r="E24" s="44" t="s">
        <v>2058</v>
      </c>
      <c r="F24" s="44"/>
      <c r="G24" s="44"/>
      <c r="H24" s="44"/>
      <c r="I24" s="137"/>
      <c r="J24" s="136"/>
      <c r="K24" s="138"/>
    </row>
    <row r="25" spans="2:11" s="1" customFormat="1" ht="6.95" customHeight="1">
      <c r="B25" s="46"/>
      <c r="C25" s="47"/>
      <c r="D25" s="47"/>
      <c r="E25" s="47"/>
      <c r="F25" s="47"/>
      <c r="G25" s="47"/>
      <c r="H25" s="47"/>
      <c r="I25" s="131"/>
      <c r="J25" s="47"/>
      <c r="K25" s="51"/>
    </row>
    <row r="26" spans="2:11" s="1" customFormat="1" ht="6.95" customHeight="1">
      <c r="B26" s="46"/>
      <c r="C26" s="47"/>
      <c r="D26" s="82"/>
      <c r="E26" s="82"/>
      <c r="F26" s="82"/>
      <c r="G26" s="82"/>
      <c r="H26" s="82"/>
      <c r="I26" s="139"/>
      <c r="J26" s="82"/>
      <c r="K26" s="140"/>
    </row>
    <row r="27" spans="2:11" s="1" customFormat="1" ht="25.4" customHeight="1">
      <c r="B27" s="46"/>
      <c r="C27" s="47"/>
      <c r="D27" s="141" t="s">
        <v>39</v>
      </c>
      <c r="E27" s="47"/>
      <c r="F27" s="47"/>
      <c r="G27" s="47"/>
      <c r="H27" s="47"/>
      <c r="I27" s="131"/>
      <c r="J27" s="142">
        <f>ROUND(J86,2)</f>
        <v>0</v>
      </c>
      <c r="K27" s="51"/>
    </row>
    <row r="28" spans="2:11" s="1" customFormat="1" ht="6.95" customHeight="1">
      <c r="B28" s="46"/>
      <c r="C28" s="47"/>
      <c r="D28" s="82"/>
      <c r="E28" s="82"/>
      <c r="F28" s="82"/>
      <c r="G28" s="82"/>
      <c r="H28" s="82"/>
      <c r="I28" s="139"/>
      <c r="J28" s="82"/>
      <c r="K28" s="140"/>
    </row>
    <row r="29" spans="2:11" s="1" customFormat="1" ht="14.4" customHeight="1">
      <c r="B29" s="46"/>
      <c r="C29" s="47"/>
      <c r="D29" s="47"/>
      <c r="E29" s="47"/>
      <c r="F29" s="52" t="s">
        <v>41</v>
      </c>
      <c r="G29" s="47"/>
      <c r="H29" s="47"/>
      <c r="I29" s="143" t="s">
        <v>40</v>
      </c>
      <c r="J29" s="52" t="s">
        <v>42</v>
      </c>
      <c r="K29" s="51"/>
    </row>
    <row r="30" spans="2:11" s="1" customFormat="1" ht="14.4" customHeight="1">
      <c r="B30" s="46"/>
      <c r="C30" s="47"/>
      <c r="D30" s="55" t="s">
        <v>43</v>
      </c>
      <c r="E30" s="55" t="s">
        <v>44</v>
      </c>
      <c r="F30" s="144">
        <f>ROUND(SUM(BE86:BE215),2)</f>
        <v>0</v>
      </c>
      <c r="G30" s="47"/>
      <c r="H30" s="47"/>
      <c r="I30" s="145">
        <v>0.21</v>
      </c>
      <c r="J30" s="144">
        <f>ROUND(ROUND((SUM(BE86:BE215)),2)*I30,2)</f>
        <v>0</v>
      </c>
      <c r="K30" s="51"/>
    </row>
    <row r="31" spans="2:11" s="1" customFormat="1" ht="14.4" customHeight="1">
      <c r="B31" s="46"/>
      <c r="C31" s="47"/>
      <c r="D31" s="47"/>
      <c r="E31" s="55" t="s">
        <v>45</v>
      </c>
      <c r="F31" s="144">
        <f>ROUND(SUM(BF86:BF215),2)</f>
        <v>0</v>
      </c>
      <c r="G31" s="47"/>
      <c r="H31" s="47"/>
      <c r="I31" s="145">
        <v>0.15</v>
      </c>
      <c r="J31" s="144">
        <f>ROUND(ROUND((SUM(BF86:BF215)),2)*I31,2)</f>
        <v>0</v>
      </c>
      <c r="K31" s="51"/>
    </row>
    <row r="32" spans="2:11" s="1" customFormat="1" ht="14.4" customHeight="1" hidden="1">
      <c r="B32" s="46"/>
      <c r="C32" s="47"/>
      <c r="D32" s="47"/>
      <c r="E32" s="55" t="s">
        <v>46</v>
      </c>
      <c r="F32" s="144">
        <f>ROUND(SUM(BG86:BG215),2)</f>
        <v>0</v>
      </c>
      <c r="G32" s="47"/>
      <c r="H32" s="47"/>
      <c r="I32" s="145">
        <v>0.21</v>
      </c>
      <c r="J32" s="144">
        <v>0</v>
      </c>
      <c r="K32" s="51"/>
    </row>
    <row r="33" spans="2:11" s="1" customFormat="1" ht="14.4" customHeight="1" hidden="1">
      <c r="B33" s="46"/>
      <c r="C33" s="47"/>
      <c r="D33" s="47"/>
      <c r="E33" s="55" t="s">
        <v>47</v>
      </c>
      <c r="F33" s="144">
        <f>ROUND(SUM(BH86:BH215),2)</f>
        <v>0</v>
      </c>
      <c r="G33" s="47"/>
      <c r="H33" s="47"/>
      <c r="I33" s="145">
        <v>0.15</v>
      </c>
      <c r="J33" s="144">
        <v>0</v>
      </c>
      <c r="K33" s="51"/>
    </row>
    <row r="34" spans="2:11" s="1" customFormat="1" ht="14.4" customHeight="1" hidden="1">
      <c r="B34" s="46"/>
      <c r="C34" s="47"/>
      <c r="D34" s="47"/>
      <c r="E34" s="55" t="s">
        <v>48</v>
      </c>
      <c r="F34" s="144">
        <f>ROUND(SUM(BI86:BI215),2)</f>
        <v>0</v>
      </c>
      <c r="G34" s="47"/>
      <c r="H34" s="47"/>
      <c r="I34" s="145">
        <v>0</v>
      </c>
      <c r="J34" s="144">
        <v>0</v>
      </c>
      <c r="K34" s="51"/>
    </row>
    <row r="35" spans="2:11" s="1" customFormat="1" ht="6.95" customHeight="1">
      <c r="B35" s="46"/>
      <c r="C35" s="47"/>
      <c r="D35" s="47"/>
      <c r="E35" s="47"/>
      <c r="F35" s="47"/>
      <c r="G35" s="47"/>
      <c r="H35" s="47"/>
      <c r="I35" s="131"/>
      <c r="J35" s="47"/>
      <c r="K35" s="51"/>
    </row>
    <row r="36" spans="2:11" s="1" customFormat="1" ht="25.4" customHeight="1">
      <c r="B36" s="46"/>
      <c r="C36" s="146"/>
      <c r="D36" s="147" t="s">
        <v>49</v>
      </c>
      <c r="E36" s="88"/>
      <c r="F36" s="88"/>
      <c r="G36" s="148" t="s">
        <v>50</v>
      </c>
      <c r="H36" s="149" t="s">
        <v>51</v>
      </c>
      <c r="I36" s="150"/>
      <c r="J36" s="151">
        <f>SUM(J27:J34)</f>
        <v>0</v>
      </c>
      <c r="K36" s="152"/>
    </row>
    <row r="37" spans="2:11" s="1" customFormat="1" ht="14.4" customHeight="1">
      <c r="B37" s="67"/>
      <c r="C37" s="68"/>
      <c r="D37" s="68"/>
      <c r="E37" s="68"/>
      <c r="F37" s="68"/>
      <c r="G37" s="68"/>
      <c r="H37" s="68"/>
      <c r="I37" s="153"/>
      <c r="J37" s="68"/>
      <c r="K37" s="69"/>
    </row>
    <row r="41" spans="2:11" s="1" customFormat="1" ht="6.95" customHeight="1">
      <c r="B41" s="70"/>
      <c r="C41" s="71"/>
      <c r="D41" s="71"/>
      <c r="E41" s="71"/>
      <c r="F41" s="71"/>
      <c r="G41" s="71"/>
      <c r="H41" s="71"/>
      <c r="I41" s="154"/>
      <c r="J41" s="71"/>
      <c r="K41" s="155"/>
    </row>
    <row r="42" spans="2:11" s="1" customFormat="1" ht="36.95" customHeight="1">
      <c r="B42" s="46"/>
      <c r="C42" s="30" t="s">
        <v>175</v>
      </c>
      <c r="D42" s="47"/>
      <c r="E42" s="47"/>
      <c r="F42" s="47"/>
      <c r="G42" s="47"/>
      <c r="H42" s="47"/>
      <c r="I42" s="131"/>
      <c r="J42" s="47"/>
      <c r="K42" s="51"/>
    </row>
    <row r="43" spans="2:11" s="1" customFormat="1" ht="6.95" customHeight="1">
      <c r="B43" s="46"/>
      <c r="C43" s="47"/>
      <c r="D43" s="47"/>
      <c r="E43" s="47"/>
      <c r="F43" s="47"/>
      <c r="G43" s="47"/>
      <c r="H43" s="47"/>
      <c r="I43" s="131"/>
      <c r="J43" s="47"/>
      <c r="K43" s="51"/>
    </row>
    <row r="44" spans="2:11" s="1" customFormat="1" ht="14.4" customHeight="1">
      <c r="B44" s="46"/>
      <c r="C44" s="40" t="s">
        <v>19</v>
      </c>
      <c r="D44" s="47"/>
      <c r="E44" s="47"/>
      <c r="F44" s="47"/>
      <c r="G44" s="47"/>
      <c r="H44" s="47"/>
      <c r="I44" s="131"/>
      <c r="J44" s="47"/>
      <c r="K44" s="51"/>
    </row>
    <row r="45" spans="2:11" s="1" customFormat="1" ht="16.5" customHeight="1">
      <c r="B45" s="46"/>
      <c r="C45" s="47"/>
      <c r="D45" s="47"/>
      <c r="E45" s="130" t="str">
        <f>E7</f>
        <v>TRANSFORMACE DOMOV HÁJ II VÝSTAVBA LEDEČ NAD SÁZAVOU DOZP</v>
      </c>
      <c r="F45" s="40"/>
      <c r="G45" s="40"/>
      <c r="H45" s="40"/>
      <c r="I45" s="131"/>
      <c r="J45" s="47"/>
      <c r="K45" s="51"/>
    </row>
    <row r="46" spans="2:11" s="1" customFormat="1" ht="14.4" customHeight="1">
      <c r="B46" s="46"/>
      <c r="C46" s="40" t="s">
        <v>166</v>
      </c>
      <c r="D46" s="47"/>
      <c r="E46" s="47"/>
      <c r="F46" s="47"/>
      <c r="G46" s="47"/>
      <c r="H46" s="47"/>
      <c r="I46" s="131"/>
      <c r="J46" s="47"/>
      <c r="K46" s="51"/>
    </row>
    <row r="47" spans="2:11" s="1" customFormat="1" ht="17.25" customHeight="1">
      <c r="B47" s="46"/>
      <c r="C47" s="47"/>
      <c r="D47" s="47"/>
      <c r="E47" s="132" t="str">
        <f>E9</f>
        <v>SO 06 - Vnější část domovního vodovodu</v>
      </c>
      <c r="F47" s="47"/>
      <c r="G47" s="47"/>
      <c r="H47" s="47"/>
      <c r="I47" s="131"/>
      <c r="J47" s="47"/>
      <c r="K47" s="51"/>
    </row>
    <row r="48" spans="2:11" s="1" customFormat="1" ht="6.95" customHeight="1">
      <c r="B48" s="46"/>
      <c r="C48" s="47"/>
      <c r="D48" s="47"/>
      <c r="E48" s="47"/>
      <c r="F48" s="47"/>
      <c r="G48" s="47"/>
      <c r="H48" s="47"/>
      <c r="I48" s="131"/>
      <c r="J48" s="47"/>
      <c r="K48" s="51"/>
    </row>
    <row r="49" spans="2:11" s="1" customFormat="1" ht="18" customHeight="1">
      <c r="B49" s="46"/>
      <c r="C49" s="40" t="s">
        <v>24</v>
      </c>
      <c r="D49" s="47"/>
      <c r="E49" s="47"/>
      <c r="F49" s="35" t="str">
        <f>F12</f>
        <v>Ledeč nad Sázavou</v>
      </c>
      <c r="G49" s="47"/>
      <c r="H49" s="47"/>
      <c r="I49" s="133" t="s">
        <v>26</v>
      </c>
      <c r="J49" s="134" t="str">
        <f>IF(J12="","",J12)</f>
        <v>22. 3. 2019</v>
      </c>
      <c r="K49" s="51"/>
    </row>
    <row r="50" spans="2:11" s="1" customFormat="1" ht="6.95" customHeight="1">
      <c r="B50" s="46"/>
      <c r="C50" s="47"/>
      <c r="D50" s="47"/>
      <c r="E50" s="47"/>
      <c r="F50" s="47"/>
      <c r="G50" s="47"/>
      <c r="H50" s="47"/>
      <c r="I50" s="131"/>
      <c r="J50" s="47"/>
      <c r="K50" s="51"/>
    </row>
    <row r="51" spans="2:11" s="1" customFormat="1" ht="13.5">
      <c r="B51" s="46"/>
      <c r="C51" s="40" t="s">
        <v>28</v>
      </c>
      <c r="D51" s="47"/>
      <c r="E51" s="47"/>
      <c r="F51" s="35" t="str">
        <f>E15</f>
        <v>Kraj Vysočina</v>
      </c>
      <c r="G51" s="47"/>
      <c r="H51" s="47"/>
      <c r="I51" s="133" t="s">
        <v>34</v>
      </c>
      <c r="J51" s="44" t="str">
        <f>E21</f>
        <v>Ing. arch. Martin Jirovský</v>
      </c>
      <c r="K51" s="51"/>
    </row>
    <row r="52" spans="2:11" s="1" customFormat="1" ht="14.4" customHeight="1">
      <c r="B52" s="46"/>
      <c r="C52" s="40" t="s">
        <v>32</v>
      </c>
      <c r="D52" s="47"/>
      <c r="E52" s="47"/>
      <c r="F52" s="35" t="str">
        <f>IF(E18="","",E18)</f>
        <v/>
      </c>
      <c r="G52" s="47"/>
      <c r="H52" s="47"/>
      <c r="I52" s="131"/>
      <c r="J52" s="156"/>
      <c r="K52" s="51"/>
    </row>
    <row r="53" spans="2:11" s="1" customFormat="1" ht="10.3" customHeight="1">
      <c r="B53" s="46"/>
      <c r="C53" s="47"/>
      <c r="D53" s="47"/>
      <c r="E53" s="47"/>
      <c r="F53" s="47"/>
      <c r="G53" s="47"/>
      <c r="H53" s="47"/>
      <c r="I53" s="131"/>
      <c r="J53" s="47"/>
      <c r="K53" s="51"/>
    </row>
    <row r="54" spans="2:11" s="1" customFormat="1" ht="29.25" customHeight="1">
      <c r="B54" s="46"/>
      <c r="C54" s="157" t="s">
        <v>176</v>
      </c>
      <c r="D54" s="146"/>
      <c r="E54" s="146"/>
      <c r="F54" s="146"/>
      <c r="G54" s="146"/>
      <c r="H54" s="146"/>
      <c r="I54" s="158"/>
      <c r="J54" s="159" t="s">
        <v>177</v>
      </c>
      <c r="K54" s="160"/>
    </row>
    <row r="55" spans="2:11" s="1" customFormat="1" ht="10.3" customHeight="1">
      <c r="B55" s="46"/>
      <c r="C55" s="47"/>
      <c r="D55" s="47"/>
      <c r="E55" s="47"/>
      <c r="F55" s="47"/>
      <c r="G55" s="47"/>
      <c r="H55" s="47"/>
      <c r="I55" s="131"/>
      <c r="J55" s="47"/>
      <c r="K55" s="51"/>
    </row>
    <row r="56" spans="2:47" s="1" customFormat="1" ht="29.25" customHeight="1">
      <c r="B56" s="46"/>
      <c r="C56" s="161" t="s">
        <v>178</v>
      </c>
      <c r="D56" s="47"/>
      <c r="E56" s="47"/>
      <c r="F56" s="47"/>
      <c r="G56" s="47"/>
      <c r="H56" s="47"/>
      <c r="I56" s="131"/>
      <c r="J56" s="142">
        <f>J86</f>
        <v>0</v>
      </c>
      <c r="K56" s="51"/>
      <c r="AU56" s="24" t="s">
        <v>179</v>
      </c>
    </row>
    <row r="57" spans="2:11" s="7" customFormat="1" ht="24.95" customHeight="1">
      <c r="B57" s="162"/>
      <c r="C57" s="163"/>
      <c r="D57" s="164" t="s">
        <v>3454</v>
      </c>
      <c r="E57" s="165"/>
      <c r="F57" s="165"/>
      <c r="G57" s="165"/>
      <c r="H57" s="165"/>
      <c r="I57" s="166"/>
      <c r="J57" s="167">
        <f>J87</f>
        <v>0</v>
      </c>
      <c r="K57" s="168"/>
    </row>
    <row r="58" spans="2:11" s="7" customFormat="1" ht="24.95" customHeight="1">
      <c r="B58" s="162"/>
      <c r="C58" s="163"/>
      <c r="D58" s="164" t="s">
        <v>180</v>
      </c>
      <c r="E58" s="165"/>
      <c r="F58" s="165"/>
      <c r="G58" s="165"/>
      <c r="H58" s="165"/>
      <c r="I58" s="166"/>
      <c r="J58" s="167">
        <f>J137</f>
        <v>0</v>
      </c>
      <c r="K58" s="168"/>
    </row>
    <row r="59" spans="2:11" s="8" customFormat="1" ht="19.9" customHeight="1">
      <c r="B59" s="169"/>
      <c r="C59" s="170"/>
      <c r="D59" s="171" t="s">
        <v>188</v>
      </c>
      <c r="E59" s="172"/>
      <c r="F59" s="172"/>
      <c r="G59" s="172"/>
      <c r="H59" s="172"/>
      <c r="I59" s="173"/>
      <c r="J59" s="174">
        <f>J138</f>
        <v>0</v>
      </c>
      <c r="K59" s="175"/>
    </row>
    <row r="60" spans="2:11" s="8" customFormat="1" ht="19.9" customHeight="1">
      <c r="B60" s="169"/>
      <c r="C60" s="170"/>
      <c r="D60" s="171" t="s">
        <v>189</v>
      </c>
      <c r="E60" s="172"/>
      <c r="F60" s="172"/>
      <c r="G60" s="172"/>
      <c r="H60" s="172"/>
      <c r="I60" s="173"/>
      <c r="J60" s="174">
        <f>J141</f>
        <v>0</v>
      </c>
      <c r="K60" s="175"/>
    </row>
    <row r="61" spans="2:11" s="8" customFormat="1" ht="19.9" customHeight="1">
      <c r="B61" s="169"/>
      <c r="C61" s="170"/>
      <c r="D61" s="171" t="s">
        <v>2060</v>
      </c>
      <c r="E61" s="172"/>
      <c r="F61" s="172"/>
      <c r="G61" s="172"/>
      <c r="H61" s="172"/>
      <c r="I61" s="173"/>
      <c r="J61" s="174">
        <f>J162</f>
        <v>0</v>
      </c>
      <c r="K61" s="175"/>
    </row>
    <row r="62" spans="2:11" s="8" customFormat="1" ht="19.9" customHeight="1">
      <c r="B62" s="169"/>
      <c r="C62" s="170"/>
      <c r="D62" s="171" t="s">
        <v>195</v>
      </c>
      <c r="E62" s="172"/>
      <c r="F62" s="172"/>
      <c r="G62" s="172"/>
      <c r="H62" s="172"/>
      <c r="I62" s="173"/>
      <c r="J62" s="174">
        <f>J167</f>
        <v>0</v>
      </c>
      <c r="K62" s="175"/>
    </row>
    <row r="63" spans="2:11" s="8" customFormat="1" ht="19.9" customHeight="1">
      <c r="B63" s="169"/>
      <c r="C63" s="170"/>
      <c r="D63" s="171" t="s">
        <v>1964</v>
      </c>
      <c r="E63" s="172"/>
      <c r="F63" s="172"/>
      <c r="G63" s="172"/>
      <c r="H63" s="172"/>
      <c r="I63" s="173"/>
      <c r="J63" s="174">
        <f>J171</f>
        <v>0</v>
      </c>
      <c r="K63" s="175"/>
    </row>
    <row r="64" spans="2:11" s="7" customFormat="1" ht="24.95" customHeight="1">
      <c r="B64" s="162"/>
      <c r="C64" s="163"/>
      <c r="D64" s="164" t="s">
        <v>197</v>
      </c>
      <c r="E64" s="165"/>
      <c r="F64" s="165"/>
      <c r="G64" s="165"/>
      <c r="H64" s="165"/>
      <c r="I64" s="166"/>
      <c r="J64" s="167">
        <f>J187</f>
        <v>0</v>
      </c>
      <c r="K64" s="168"/>
    </row>
    <row r="65" spans="2:11" s="8" customFormat="1" ht="19.9" customHeight="1">
      <c r="B65" s="169"/>
      <c r="C65" s="170"/>
      <c r="D65" s="171" t="s">
        <v>2061</v>
      </c>
      <c r="E65" s="172"/>
      <c r="F65" s="172"/>
      <c r="G65" s="172"/>
      <c r="H65" s="172"/>
      <c r="I65" s="173"/>
      <c r="J65" s="174">
        <f>J188</f>
        <v>0</v>
      </c>
      <c r="K65" s="175"/>
    </row>
    <row r="66" spans="2:11" s="8" customFormat="1" ht="19.9" customHeight="1">
      <c r="B66" s="169"/>
      <c r="C66" s="170"/>
      <c r="D66" s="171" t="s">
        <v>2062</v>
      </c>
      <c r="E66" s="172"/>
      <c r="F66" s="172"/>
      <c r="G66" s="172"/>
      <c r="H66" s="172"/>
      <c r="I66" s="173"/>
      <c r="J66" s="174">
        <f>J213</f>
        <v>0</v>
      </c>
      <c r="K66" s="175"/>
    </row>
    <row r="67" spans="2:11" s="1" customFormat="1" ht="21.8" customHeight="1">
      <c r="B67" s="46"/>
      <c r="C67" s="47"/>
      <c r="D67" s="47"/>
      <c r="E67" s="47"/>
      <c r="F67" s="47"/>
      <c r="G67" s="47"/>
      <c r="H67" s="47"/>
      <c r="I67" s="131"/>
      <c r="J67" s="47"/>
      <c r="K67" s="51"/>
    </row>
    <row r="68" spans="2:11" s="1" customFormat="1" ht="6.95" customHeight="1">
      <c r="B68" s="67"/>
      <c r="C68" s="68"/>
      <c r="D68" s="68"/>
      <c r="E68" s="68"/>
      <c r="F68" s="68"/>
      <c r="G68" s="68"/>
      <c r="H68" s="68"/>
      <c r="I68" s="153"/>
      <c r="J68" s="68"/>
      <c r="K68" s="69"/>
    </row>
    <row r="72" spans="2:12" s="1" customFormat="1" ht="6.95" customHeight="1">
      <c r="B72" s="70"/>
      <c r="C72" s="71"/>
      <c r="D72" s="71"/>
      <c r="E72" s="71"/>
      <c r="F72" s="71"/>
      <c r="G72" s="71"/>
      <c r="H72" s="71"/>
      <c r="I72" s="154"/>
      <c r="J72" s="71"/>
      <c r="K72" s="71"/>
      <c r="L72" s="46"/>
    </row>
    <row r="73" spans="2:12" s="1" customFormat="1" ht="36.95" customHeight="1">
      <c r="B73" s="46"/>
      <c r="C73" s="72" t="s">
        <v>215</v>
      </c>
      <c r="I73" s="176"/>
      <c r="L73" s="46"/>
    </row>
    <row r="74" spans="2:12" s="1" customFormat="1" ht="6.95" customHeight="1">
      <c r="B74" s="46"/>
      <c r="I74" s="176"/>
      <c r="L74" s="46"/>
    </row>
    <row r="75" spans="2:12" s="1" customFormat="1" ht="14.4" customHeight="1">
      <c r="B75" s="46"/>
      <c r="C75" s="74" t="s">
        <v>19</v>
      </c>
      <c r="I75" s="176"/>
      <c r="L75" s="46"/>
    </row>
    <row r="76" spans="2:12" s="1" customFormat="1" ht="16.5" customHeight="1">
      <c r="B76" s="46"/>
      <c r="E76" s="177" t="str">
        <f>E7</f>
        <v>TRANSFORMACE DOMOV HÁJ II VÝSTAVBA LEDEČ NAD SÁZAVOU DOZP</v>
      </c>
      <c r="F76" s="74"/>
      <c r="G76" s="74"/>
      <c r="H76" s="74"/>
      <c r="I76" s="176"/>
      <c r="L76" s="46"/>
    </row>
    <row r="77" spans="2:12" s="1" customFormat="1" ht="14.4" customHeight="1">
      <c r="B77" s="46"/>
      <c r="C77" s="74" t="s">
        <v>166</v>
      </c>
      <c r="I77" s="176"/>
      <c r="L77" s="46"/>
    </row>
    <row r="78" spans="2:12" s="1" customFormat="1" ht="17.25" customHeight="1">
      <c r="B78" s="46"/>
      <c r="E78" s="77" t="str">
        <f>E9</f>
        <v>SO 06 - Vnější část domovního vodovodu</v>
      </c>
      <c r="F78" s="1"/>
      <c r="G78" s="1"/>
      <c r="H78" s="1"/>
      <c r="I78" s="176"/>
      <c r="L78" s="46"/>
    </row>
    <row r="79" spans="2:12" s="1" customFormat="1" ht="6.95" customHeight="1">
      <c r="B79" s="46"/>
      <c r="I79" s="176"/>
      <c r="L79" s="46"/>
    </row>
    <row r="80" spans="2:12" s="1" customFormat="1" ht="18" customHeight="1">
      <c r="B80" s="46"/>
      <c r="C80" s="74" t="s">
        <v>24</v>
      </c>
      <c r="F80" s="178" t="str">
        <f>F12</f>
        <v>Ledeč nad Sázavou</v>
      </c>
      <c r="I80" s="179" t="s">
        <v>26</v>
      </c>
      <c r="J80" s="79" t="str">
        <f>IF(J12="","",J12)</f>
        <v>22. 3. 2019</v>
      </c>
      <c r="L80" s="46"/>
    </row>
    <row r="81" spans="2:12" s="1" customFormat="1" ht="6.95" customHeight="1">
      <c r="B81" s="46"/>
      <c r="I81" s="176"/>
      <c r="L81" s="46"/>
    </row>
    <row r="82" spans="2:12" s="1" customFormat="1" ht="13.5">
      <c r="B82" s="46"/>
      <c r="C82" s="74" t="s">
        <v>28</v>
      </c>
      <c r="F82" s="178" t="str">
        <f>E15</f>
        <v>Kraj Vysočina</v>
      </c>
      <c r="I82" s="179" t="s">
        <v>34</v>
      </c>
      <c r="J82" s="178" t="str">
        <f>E21</f>
        <v>Ing. arch. Martin Jirovský</v>
      </c>
      <c r="L82" s="46"/>
    </row>
    <row r="83" spans="2:12" s="1" customFormat="1" ht="14.4" customHeight="1">
      <c r="B83" s="46"/>
      <c r="C83" s="74" t="s">
        <v>32</v>
      </c>
      <c r="F83" s="178" t="str">
        <f>IF(E18="","",E18)</f>
        <v/>
      </c>
      <c r="I83" s="176"/>
      <c r="L83" s="46"/>
    </row>
    <row r="84" spans="2:12" s="1" customFormat="1" ht="10.3" customHeight="1">
      <c r="B84" s="46"/>
      <c r="I84" s="176"/>
      <c r="L84" s="46"/>
    </row>
    <row r="85" spans="2:20" s="9" customFormat="1" ht="29.25" customHeight="1">
      <c r="B85" s="180"/>
      <c r="C85" s="181" t="s">
        <v>216</v>
      </c>
      <c r="D85" s="182" t="s">
        <v>58</v>
      </c>
      <c r="E85" s="182" t="s">
        <v>54</v>
      </c>
      <c r="F85" s="182" t="s">
        <v>217</v>
      </c>
      <c r="G85" s="182" t="s">
        <v>218</v>
      </c>
      <c r="H85" s="182" t="s">
        <v>219</v>
      </c>
      <c r="I85" s="183" t="s">
        <v>220</v>
      </c>
      <c r="J85" s="182" t="s">
        <v>177</v>
      </c>
      <c r="K85" s="184" t="s">
        <v>221</v>
      </c>
      <c r="L85" s="180"/>
      <c r="M85" s="92" t="s">
        <v>222</v>
      </c>
      <c r="N85" s="93" t="s">
        <v>43</v>
      </c>
      <c r="O85" s="93" t="s">
        <v>223</v>
      </c>
      <c r="P85" s="93" t="s">
        <v>224</v>
      </c>
      <c r="Q85" s="93" t="s">
        <v>225</v>
      </c>
      <c r="R85" s="93" t="s">
        <v>226</v>
      </c>
      <c r="S85" s="93" t="s">
        <v>227</v>
      </c>
      <c r="T85" s="94" t="s">
        <v>228</v>
      </c>
    </row>
    <row r="86" spans="2:63" s="1" customFormat="1" ht="29.25" customHeight="1">
      <c r="B86" s="46"/>
      <c r="C86" s="96" t="s">
        <v>178</v>
      </c>
      <c r="I86" s="176"/>
      <c r="J86" s="185">
        <f>BK86</f>
        <v>0</v>
      </c>
      <c r="L86" s="46"/>
      <c r="M86" s="95"/>
      <c r="N86" s="82"/>
      <c r="O86" s="82"/>
      <c r="P86" s="186">
        <f>P87+P137+P187</f>
        <v>0</v>
      </c>
      <c r="Q86" s="82"/>
      <c r="R86" s="186">
        <f>R87+R137+R187</f>
        <v>3.18445</v>
      </c>
      <c r="S86" s="82"/>
      <c r="T86" s="187">
        <f>T87+T137+T187</f>
        <v>2.1216</v>
      </c>
      <c r="AT86" s="24" t="s">
        <v>72</v>
      </c>
      <c r="AU86" s="24" t="s">
        <v>179</v>
      </c>
      <c r="BK86" s="188">
        <f>BK87+BK137+BK187</f>
        <v>0</v>
      </c>
    </row>
    <row r="87" spans="2:63" s="10" customFormat="1" ht="37.4" customHeight="1">
      <c r="B87" s="189"/>
      <c r="D87" s="190" t="s">
        <v>72</v>
      </c>
      <c r="E87" s="191" t="s">
        <v>81</v>
      </c>
      <c r="F87" s="191" t="s">
        <v>232</v>
      </c>
      <c r="I87" s="192"/>
      <c r="J87" s="193">
        <f>BK87</f>
        <v>0</v>
      </c>
      <c r="L87" s="189"/>
      <c r="M87" s="194"/>
      <c r="N87" s="195"/>
      <c r="O87" s="195"/>
      <c r="P87" s="196">
        <f>SUM(P88:P136)</f>
        <v>0</v>
      </c>
      <c r="Q87" s="195"/>
      <c r="R87" s="196">
        <f>SUM(R88:R136)</f>
        <v>0</v>
      </c>
      <c r="S87" s="195"/>
      <c r="T87" s="197">
        <f>SUM(T88:T136)</f>
        <v>2.1216</v>
      </c>
      <c r="AR87" s="190" t="s">
        <v>81</v>
      </c>
      <c r="AT87" s="198" t="s">
        <v>72</v>
      </c>
      <c r="AU87" s="198" t="s">
        <v>73</v>
      </c>
      <c r="AY87" s="190" t="s">
        <v>231</v>
      </c>
      <c r="BK87" s="199">
        <f>SUM(BK88:BK136)</f>
        <v>0</v>
      </c>
    </row>
    <row r="88" spans="2:65" s="1" customFormat="1" ht="25.5" customHeight="1">
      <c r="B88" s="202"/>
      <c r="C88" s="203" t="s">
        <v>81</v>
      </c>
      <c r="D88" s="203" t="s">
        <v>235</v>
      </c>
      <c r="E88" s="204" t="s">
        <v>3566</v>
      </c>
      <c r="F88" s="205" t="s">
        <v>3567</v>
      </c>
      <c r="G88" s="206" t="s">
        <v>147</v>
      </c>
      <c r="H88" s="207">
        <v>2</v>
      </c>
      <c r="I88" s="208"/>
      <c r="J88" s="209">
        <f>ROUND(I88*H88,2)</f>
        <v>0</v>
      </c>
      <c r="K88" s="205" t="s">
        <v>264</v>
      </c>
      <c r="L88" s="46"/>
      <c r="M88" s="210" t="s">
        <v>5</v>
      </c>
      <c r="N88" s="211" t="s">
        <v>44</v>
      </c>
      <c r="O88" s="47"/>
      <c r="P88" s="212">
        <f>O88*H88</f>
        <v>0</v>
      </c>
      <c r="Q88" s="212">
        <v>0</v>
      </c>
      <c r="R88" s="212">
        <f>Q88*H88</f>
        <v>0</v>
      </c>
      <c r="S88" s="212">
        <v>0.26</v>
      </c>
      <c r="T88" s="213">
        <f>S88*H88</f>
        <v>0.52</v>
      </c>
      <c r="AR88" s="24" t="s">
        <v>239</v>
      </c>
      <c r="AT88" s="24" t="s">
        <v>235</v>
      </c>
      <c r="AU88" s="24" t="s">
        <v>81</v>
      </c>
      <c r="AY88" s="24" t="s">
        <v>231</v>
      </c>
      <c r="BE88" s="214">
        <f>IF(N88="základní",J88,0)</f>
        <v>0</v>
      </c>
      <c r="BF88" s="214">
        <f>IF(N88="snížená",J88,0)</f>
        <v>0</v>
      </c>
      <c r="BG88" s="214">
        <f>IF(N88="zákl. přenesená",J88,0)</f>
        <v>0</v>
      </c>
      <c r="BH88" s="214">
        <f>IF(N88="sníž. přenesená",J88,0)</f>
        <v>0</v>
      </c>
      <c r="BI88" s="214">
        <f>IF(N88="nulová",J88,0)</f>
        <v>0</v>
      </c>
      <c r="BJ88" s="24" t="s">
        <v>81</v>
      </c>
      <c r="BK88" s="214">
        <f>ROUND(I88*H88,2)</f>
        <v>0</v>
      </c>
      <c r="BL88" s="24" t="s">
        <v>239</v>
      </c>
      <c r="BM88" s="24" t="s">
        <v>3568</v>
      </c>
    </row>
    <row r="89" spans="2:47" s="1" customFormat="1" ht="13.5">
      <c r="B89" s="46"/>
      <c r="D89" s="215" t="s">
        <v>241</v>
      </c>
      <c r="F89" s="216" t="s">
        <v>3569</v>
      </c>
      <c r="I89" s="176"/>
      <c r="L89" s="46"/>
      <c r="M89" s="217"/>
      <c r="N89" s="47"/>
      <c r="O89" s="47"/>
      <c r="P89" s="47"/>
      <c r="Q89" s="47"/>
      <c r="R89" s="47"/>
      <c r="S89" s="47"/>
      <c r="T89" s="85"/>
      <c r="AT89" s="24" t="s">
        <v>241</v>
      </c>
      <c r="AU89" s="24" t="s">
        <v>81</v>
      </c>
    </row>
    <row r="90" spans="2:47" s="1" customFormat="1" ht="13.5">
      <c r="B90" s="46"/>
      <c r="D90" s="215" t="s">
        <v>379</v>
      </c>
      <c r="F90" s="241" t="s">
        <v>3570</v>
      </c>
      <c r="I90" s="176"/>
      <c r="L90" s="46"/>
      <c r="M90" s="217"/>
      <c r="N90" s="47"/>
      <c r="O90" s="47"/>
      <c r="P90" s="47"/>
      <c r="Q90" s="47"/>
      <c r="R90" s="47"/>
      <c r="S90" s="47"/>
      <c r="T90" s="85"/>
      <c r="AT90" s="24" t="s">
        <v>379</v>
      </c>
      <c r="AU90" s="24" t="s">
        <v>81</v>
      </c>
    </row>
    <row r="91" spans="2:51" s="13" customFormat="1" ht="13.5">
      <c r="B91" s="234"/>
      <c r="D91" s="215" t="s">
        <v>242</v>
      </c>
      <c r="E91" s="235" t="s">
        <v>5</v>
      </c>
      <c r="F91" s="236" t="s">
        <v>3571</v>
      </c>
      <c r="H91" s="235" t="s">
        <v>5</v>
      </c>
      <c r="I91" s="237"/>
      <c r="L91" s="234"/>
      <c r="M91" s="238"/>
      <c r="N91" s="239"/>
      <c r="O91" s="239"/>
      <c r="P91" s="239"/>
      <c r="Q91" s="239"/>
      <c r="R91" s="239"/>
      <c r="S91" s="239"/>
      <c r="T91" s="240"/>
      <c r="AT91" s="235" t="s">
        <v>242</v>
      </c>
      <c r="AU91" s="235" t="s">
        <v>81</v>
      </c>
      <c r="AV91" s="13" t="s">
        <v>81</v>
      </c>
      <c r="AW91" s="13" t="s">
        <v>36</v>
      </c>
      <c r="AX91" s="13" t="s">
        <v>73</v>
      </c>
      <c r="AY91" s="235" t="s">
        <v>231</v>
      </c>
    </row>
    <row r="92" spans="2:51" s="11" customFormat="1" ht="13.5">
      <c r="B92" s="218"/>
      <c r="D92" s="215" t="s">
        <v>242</v>
      </c>
      <c r="E92" s="219" t="s">
        <v>5</v>
      </c>
      <c r="F92" s="220" t="s">
        <v>83</v>
      </c>
      <c r="H92" s="221">
        <v>2</v>
      </c>
      <c r="I92" s="222"/>
      <c r="L92" s="218"/>
      <c r="M92" s="223"/>
      <c r="N92" s="224"/>
      <c r="O92" s="224"/>
      <c r="P92" s="224"/>
      <c r="Q92" s="224"/>
      <c r="R92" s="224"/>
      <c r="S92" s="224"/>
      <c r="T92" s="225"/>
      <c r="AT92" s="219" t="s">
        <v>242</v>
      </c>
      <c r="AU92" s="219" t="s">
        <v>81</v>
      </c>
      <c r="AV92" s="11" t="s">
        <v>83</v>
      </c>
      <c r="AW92" s="11" t="s">
        <v>36</v>
      </c>
      <c r="AX92" s="11" t="s">
        <v>81</v>
      </c>
      <c r="AY92" s="219" t="s">
        <v>231</v>
      </c>
    </row>
    <row r="93" spans="2:65" s="1" customFormat="1" ht="16.5" customHeight="1">
      <c r="B93" s="202"/>
      <c r="C93" s="203" t="s">
        <v>83</v>
      </c>
      <c r="D93" s="203" t="s">
        <v>235</v>
      </c>
      <c r="E93" s="204" t="s">
        <v>3572</v>
      </c>
      <c r="F93" s="205" t="s">
        <v>3573</v>
      </c>
      <c r="G93" s="206" t="s">
        <v>147</v>
      </c>
      <c r="H93" s="207">
        <v>2.6</v>
      </c>
      <c r="I93" s="208"/>
      <c r="J93" s="209">
        <f>ROUND(I93*H93,2)</f>
        <v>0</v>
      </c>
      <c r="K93" s="205" t="s">
        <v>264</v>
      </c>
      <c r="L93" s="46"/>
      <c r="M93" s="210" t="s">
        <v>5</v>
      </c>
      <c r="N93" s="211" t="s">
        <v>44</v>
      </c>
      <c r="O93" s="47"/>
      <c r="P93" s="212">
        <f>O93*H93</f>
        <v>0</v>
      </c>
      <c r="Q93" s="212">
        <v>0</v>
      </c>
      <c r="R93" s="212">
        <f>Q93*H93</f>
        <v>0</v>
      </c>
      <c r="S93" s="212">
        <v>0.3</v>
      </c>
      <c r="T93" s="213">
        <f>S93*H93</f>
        <v>0.78</v>
      </c>
      <c r="AR93" s="24" t="s">
        <v>239</v>
      </c>
      <c r="AT93" s="24" t="s">
        <v>235</v>
      </c>
      <c r="AU93" s="24" t="s">
        <v>81</v>
      </c>
      <c r="AY93" s="24" t="s">
        <v>231</v>
      </c>
      <c r="BE93" s="214">
        <f>IF(N93="základní",J93,0)</f>
        <v>0</v>
      </c>
      <c r="BF93" s="214">
        <f>IF(N93="snížená",J93,0)</f>
        <v>0</v>
      </c>
      <c r="BG93" s="214">
        <f>IF(N93="zákl. přenesená",J93,0)</f>
        <v>0</v>
      </c>
      <c r="BH93" s="214">
        <f>IF(N93="sníž. přenesená",J93,0)</f>
        <v>0</v>
      </c>
      <c r="BI93" s="214">
        <f>IF(N93="nulová",J93,0)</f>
        <v>0</v>
      </c>
      <c r="BJ93" s="24" t="s">
        <v>81</v>
      </c>
      <c r="BK93" s="214">
        <f>ROUND(I93*H93,2)</f>
        <v>0</v>
      </c>
      <c r="BL93" s="24" t="s">
        <v>239</v>
      </c>
      <c r="BM93" s="24" t="s">
        <v>3574</v>
      </c>
    </row>
    <row r="94" spans="2:47" s="1" customFormat="1" ht="13.5">
      <c r="B94" s="46"/>
      <c r="D94" s="215" t="s">
        <v>241</v>
      </c>
      <c r="F94" s="216" t="s">
        <v>3575</v>
      </c>
      <c r="I94" s="176"/>
      <c r="L94" s="46"/>
      <c r="M94" s="217"/>
      <c r="N94" s="47"/>
      <c r="O94" s="47"/>
      <c r="P94" s="47"/>
      <c r="Q94" s="47"/>
      <c r="R94" s="47"/>
      <c r="S94" s="47"/>
      <c r="T94" s="85"/>
      <c r="AT94" s="24" t="s">
        <v>241</v>
      </c>
      <c r="AU94" s="24" t="s">
        <v>81</v>
      </c>
    </row>
    <row r="95" spans="2:47" s="1" customFormat="1" ht="13.5">
      <c r="B95" s="46"/>
      <c r="D95" s="215" t="s">
        <v>379</v>
      </c>
      <c r="F95" s="241" t="s">
        <v>3576</v>
      </c>
      <c r="I95" s="176"/>
      <c r="L95" s="46"/>
      <c r="M95" s="217"/>
      <c r="N95" s="47"/>
      <c r="O95" s="47"/>
      <c r="P95" s="47"/>
      <c r="Q95" s="47"/>
      <c r="R95" s="47"/>
      <c r="S95" s="47"/>
      <c r="T95" s="85"/>
      <c r="AT95" s="24" t="s">
        <v>379</v>
      </c>
      <c r="AU95" s="24" t="s">
        <v>81</v>
      </c>
    </row>
    <row r="96" spans="2:51" s="11" customFormat="1" ht="13.5">
      <c r="B96" s="218"/>
      <c r="D96" s="215" t="s">
        <v>242</v>
      </c>
      <c r="E96" s="219" t="s">
        <v>5</v>
      </c>
      <c r="F96" s="220" t="s">
        <v>3577</v>
      </c>
      <c r="H96" s="221">
        <v>2.6</v>
      </c>
      <c r="I96" s="222"/>
      <c r="L96" s="218"/>
      <c r="M96" s="223"/>
      <c r="N96" s="224"/>
      <c r="O96" s="224"/>
      <c r="P96" s="224"/>
      <c r="Q96" s="224"/>
      <c r="R96" s="224"/>
      <c r="S96" s="224"/>
      <c r="T96" s="225"/>
      <c r="AT96" s="219" t="s">
        <v>242</v>
      </c>
      <c r="AU96" s="219" t="s">
        <v>81</v>
      </c>
      <c r="AV96" s="11" t="s">
        <v>83</v>
      </c>
      <c r="AW96" s="11" t="s">
        <v>36</v>
      </c>
      <c r="AX96" s="11" t="s">
        <v>81</v>
      </c>
      <c r="AY96" s="219" t="s">
        <v>231</v>
      </c>
    </row>
    <row r="97" spans="2:65" s="1" customFormat="1" ht="16.5" customHeight="1">
      <c r="B97" s="202"/>
      <c r="C97" s="203" t="s">
        <v>149</v>
      </c>
      <c r="D97" s="203" t="s">
        <v>235</v>
      </c>
      <c r="E97" s="204" t="s">
        <v>3578</v>
      </c>
      <c r="F97" s="205" t="s">
        <v>3579</v>
      </c>
      <c r="G97" s="206" t="s">
        <v>147</v>
      </c>
      <c r="H97" s="207">
        <v>2.6</v>
      </c>
      <c r="I97" s="208"/>
      <c r="J97" s="209">
        <f>ROUND(I97*H97,2)</f>
        <v>0</v>
      </c>
      <c r="K97" s="205" t="s">
        <v>264</v>
      </c>
      <c r="L97" s="46"/>
      <c r="M97" s="210" t="s">
        <v>5</v>
      </c>
      <c r="N97" s="211" t="s">
        <v>44</v>
      </c>
      <c r="O97" s="47"/>
      <c r="P97" s="212">
        <f>O97*H97</f>
        <v>0</v>
      </c>
      <c r="Q97" s="212">
        <v>0</v>
      </c>
      <c r="R97" s="212">
        <f>Q97*H97</f>
        <v>0</v>
      </c>
      <c r="S97" s="212">
        <v>0.316</v>
      </c>
      <c r="T97" s="213">
        <f>S97*H97</f>
        <v>0.8216</v>
      </c>
      <c r="AR97" s="24" t="s">
        <v>239</v>
      </c>
      <c r="AT97" s="24" t="s">
        <v>235</v>
      </c>
      <c r="AU97" s="24" t="s">
        <v>81</v>
      </c>
      <c r="AY97" s="24" t="s">
        <v>231</v>
      </c>
      <c r="BE97" s="214">
        <f>IF(N97="základní",J97,0)</f>
        <v>0</v>
      </c>
      <c r="BF97" s="214">
        <f>IF(N97="snížená",J97,0)</f>
        <v>0</v>
      </c>
      <c r="BG97" s="214">
        <f>IF(N97="zákl. přenesená",J97,0)</f>
        <v>0</v>
      </c>
      <c r="BH97" s="214">
        <f>IF(N97="sníž. přenesená",J97,0)</f>
        <v>0</v>
      </c>
      <c r="BI97" s="214">
        <f>IF(N97="nulová",J97,0)</f>
        <v>0</v>
      </c>
      <c r="BJ97" s="24" t="s">
        <v>81</v>
      </c>
      <c r="BK97" s="214">
        <f>ROUND(I97*H97,2)</f>
        <v>0</v>
      </c>
      <c r="BL97" s="24" t="s">
        <v>239</v>
      </c>
      <c r="BM97" s="24" t="s">
        <v>3580</v>
      </c>
    </row>
    <row r="98" spans="2:47" s="1" customFormat="1" ht="13.5">
      <c r="B98" s="46"/>
      <c r="D98" s="215" t="s">
        <v>241</v>
      </c>
      <c r="F98" s="216" t="s">
        <v>3581</v>
      </c>
      <c r="I98" s="176"/>
      <c r="L98" s="46"/>
      <c r="M98" s="217"/>
      <c r="N98" s="47"/>
      <c r="O98" s="47"/>
      <c r="P98" s="47"/>
      <c r="Q98" s="47"/>
      <c r="R98" s="47"/>
      <c r="S98" s="47"/>
      <c r="T98" s="85"/>
      <c r="AT98" s="24" t="s">
        <v>241</v>
      </c>
      <c r="AU98" s="24" t="s">
        <v>81</v>
      </c>
    </row>
    <row r="99" spans="2:47" s="1" customFormat="1" ht="13.5">
      <c r="B99" s="46"/>
      <c r="D99" s="215" t="s">
        <v>379</v>
      </c>
      <c r="F99" s="241" t="s">
        <v>3576</v>
      </c>
      <c r="I99" s="176"/>
      <c r="L99" s="46"/>
      <c r="M99" s="217"/>
      <c r="N99" s="47"/>
      <c r="O99" s="47"/>
      <c r="P99" s="47"/>
      <c r="Q99" s="47"/>
      <c r="R99" s="47"/>
      <c r="S99" s="47"/>
      <c r="T99" s="85"/>
      <c r="AT99" s="24" t="s">
        <v>379</v>
      </c>
      <c r="AU99" s="24" t="s">
        <v>81</v>
      </c>
    </row>
    <row r="100" spans="2:51" s="11" customFormat="1" ht="13.5">
      <c r="B100" s="218"/>
      <c r="D100" s="215" t="s">
        <v>242</v>
      </c>
      <c r="E100" s="219" t="s">
        <v>5</v>
      </c>
      <c r="F100" s="220" t="s">
        <v>3577</v>
      </c>
      <c r="H100" s="221">
        <v>2.6</v>
      </c>
      <c r="I100" s="222"/>
      <c r="L100" s="218"/>
      <c r="M100" s="223"/>
      <c r="N100" s="224"/>
      <c r="O100" s="224"/>
      <c r="P100" s="224"/>
      <c r="Q100" s="224"/>
      <c r="R100" s="224"/>
      <c r="S100" s="224"/>
      <c r="T100" s="225"/>
      <c r="AT100" s="219" t="s">
        <v>242</v>
      </c>
      <c r="AU100" s="219" t="s">
        <v>81</v>
      </c>
      <c r="AV100" s="11" t="s">
        <v>83</v>
      </c>
      <c r="AW100" s="11" t="s">
        <v>36</v>
      </c>
      <c r="AX100" s="11" t="s">
        <v>81</v>
      </c>
      <c r="AY100" s="219" t="s">
        <v>231</v>
      </c>
    </row>
    <row r="101" spans="2:65" s="1" customFormat="1" ht="16.5" customHeight="1">
      <c r="B101" s="202"/>
      <c r="C101" s="203" t="s">
        <v>239</v>
      </c>
      <c r="D101" s="203" t="s">
        <v>235</v>
      </c>
      <c r="E101" s="204" t="s">
        <v>3582</v>
      </c>
      <c r="F101" s="205" t="s">
        <v>3583</v>
      </c>
      <c r="G101" s="206" t="s">
        <v>147</v>
      </c>
      <c r="H101" s="207">
        <v>2.6</v>
      </c>
      <c r="I101" s="208"/>
      <c r="J101" s="209">
        <f>ROUND(I101*H101,2)</f>
        <v>0</v>
      </c>
      <c r="K101" s="205" t="s">
        <v>264</v>
      </c>
      <c r="L101" s="46"/>
      <c r="M101" s="210" t="s">
        <v>5</v>
      </c>
      <c r="N101" s="211" t="s">
        <v>44</v>
      </c>
      <c r="O101" s="47"/>
      <c r="P101" s="212">
        <f>O101*H101</f>
        <v>0</v>
      </c>
      <c r="Q101" s="212">
        <v>0</v>
      </c>
      <c r="R101" s="212">
        <f>Q101*H101</f>
        <v>0</v>
      </c>
      <c r="S101" s="212">
        <v>0</v>
      </c>
      <c r="T101" s="213">
        <f>S101*H101</f>
        <v>0</v>
      </c>
      <c r="AR101" s="24" t="s">
        <v>239</v>
      </c>
      <c r="AT101" s="24" t="s">
        <v>235</v>
      </c>
      <c r="AU101" s="24" t="s">
        <v>81</v>
      </c>
      <c r="AY101" s="24" t="s">
        <v>231</v>
      </c>
      <c r="BE101" s="214">
        <f>IF(N101="základní",J101,0)</f>
        <v>0</v>
      </c>
      <c r="BF101" s="214">
        <f>IF(N101="snížená",J101,0)</f>
        <v>0</v>
      </c>
      <c r="BG101" s="214">
        <f>IF(N101="zákl. přenesená",J101,0)</f>
        <v>0</v>
      </c>
      <c r="BH101" s="214">
        <f>IF(N101="sníž. přenesená",J101,0)</f>
        <v>0</v>
      </c>
      <c r="BI101" s="214">
        <f>IF(N101="nulová",J101,0)</f>
        <v>0</v>
      </c>
      <c r="BJ101" s="24" t="s">
        <v>81</v>
      </c>
      <c r="BK101" s="214">
        <f>ROUND(I101*H101,2)</f>
        <v>0</v>
      </c>
      <c r="BL101" s="24" t="s">
        <v>239</v>
      </c>
      <c r="BM101" s="24" t="s">
        <v>3584</v>
      </c>
    </row>
    <row r="102" spans="2:47" s="1" customFormat="1" ht="13.5">
      <c r="B102" s="46"/>
      <c r="D102" s="215" t="s">
        <v>241</v>
      </c>
      <c r="F102" s="216" t="s">
        <v>3585</v>
      </c>
      <c r="I102" s="176"/>
      <c r="L102" s="46"/>
      <c r="M102" s="217"/>
      <c r="N102" s="47"/>
      <c r="O102" s="47"/>
      <c r="P102" s="47"/>
      <c r="Q102" s="47"/>
      <c r="R102" s="47"/>
      <c r="S102" s="47"/>
      <c r="T102" s="85"/>
      <c r="AT102" s="24" t="s">
        <v>241</v>
      </c>
      <c r="AU102" s="24" t="s">
        <v>81</v>
      </c>
    </row>
    <row r="103" spans="2:47" s="1" customFormat="1" ht="13.5">
      <c r="B103" s="46"/>
      <c r="D103" s="215" t="s">
        <v>379</v>
      </c>
      <c r="F103" s="241" t="s">
        <v>3586</v>
      </c>
      <c r="I103" s="176"/>
      <c r="L103" s="46"/>
      <c r="M103" s="217"/>
      <c r="N103" s="47"/>
      <c r="O103" s="47"/>
      <c r="P103" s="47"/>
      <c r="Q103" s="47"/>
      <c r="R103" s="47"/>
      <c r="S103" s="47"/>
      <c r="T103" s="85"/>
      <c r="AT103" s="24" t="s">
        <v>379</v>
      </c>
      <c r="AU103" s="24" t="s">
        <v>81</v>
      </c>
    </row>
    <row r="104" spans="2:51" s="11" customFormat="1" ht="13.5">
      <c r="B104" s="218"/>
      <c r="D104" s="215" t="s">
        <v>242</v>
      </c>
      <c r="E104" s="219" t="s">
        <v>5</v>
      </c>
      <c r="F104" s="220" t="s">
        <v>3577</v>
      </c>
      <c r="H104" s="221">
        <v>2.6</v>
      </c>
      <c r="I104" s="222"/>
      <c r="L104" s="218"/>
      <c r="M104" s="223"/>
      <c r="N104" s="224"/>
      <c r="O104" s="224"/>
      <c r="P104" s="224"/>
      <c r="Q104" s="224"/>
      <c r="R104" s="224"/>
      <c r="S104" s="224"/>
      <c r="T104" s="225"/>
      <c r="AT104" s="219" t="s">
        <v>242</v>
      </c>
      <c r="AU104" s="219" t="s">
        <v>81</v>
      </c>
      <c r="AV104" s="11" t="s">
        <v>83</v>
      </c>
      <c r="AW104" s="11" t="s">
        <v>36</v>
      </c>
      <c r="AX104" s="11" t="s">
        <v>81</v>
      </c>
      <c r="AY104" s="219" t="s">
        <v>231</v>
      </c>
    </row>
    <row r="105" spans="2:65" s="1" customFormat="1" ht="25.5" customHeight="1">
      <c r="B105" s="202"/>
      <c r="C105" s="203" t="s">
        <v>255</v>
      </c>
      <c r="D105" s="203" t="s">
        <v>235</v>
      </c>
      <c r="E105" s="204" t="s">
        <v>2080</v>
      </c>
      <c r="F105" s="205" t="s">
        <v>2081</v>
      </c>
      <c r="G105" s="206" t="s">
        <v>2082</v>
      </c>
      <c r="H105" s="207">
        <v>6</v>
      </c>
      <c r="I105" s="208"/>
      <c r="J105" s="209">
        <f>ROUND(I105*H105,2)</f>
        <v>0</v>
      </c>
      <c r="K105" s="205" t="s">
        <v>238</v>
      </c>
      <c r="L105" s="46"/>
      <c r="M105" s="210" t="s">
        <v>5</v>
      </c>
      <c r="N105" s="211" t="s">
        <v>44</v>
      </c>
      <c r="O105" s="47"/>
      <c r="P105" s="212">
        <f>O105*H105</f>
        <v>0</v>
      </c>
      <c r="Q105" s="212">
        <v>0</v>
      </c>
      <c r="R105" s="212">
        <f>Q105*H105</f>
        <v>0</v>
      </c>
      <c r="S105" s="212">
        <v>0</v>
      </c>
      <c r="T105" s="213">
        <f>S105*H105</f>
        <v>0</v>
      </c>
      <c r="AR105" s="24" t="s">
        <v>239</v>
      </c>
      <c r="AT105" s="24" t="s">
        <v>235</v>
      </c>
      <c r="AU105" s="24" t="s">
        <v>81</v>
      </c>
      <c r="AY105" s="24" t="s">
        <v>231</v>
      </c>
      <c r="BE105" s="214">
        <f>IF(N105="základní",J105,0)</f>
        <v>0</v>
      </c>
      <c r="BF105" s="214">
        <f>IF(N105="snížená",J105,0)</f>
        <v>0</v>
      </c>
      <c r="BG105" s="214">
        <f>IF(N105="zákl. přenesená",J105,0)</f>
        <v>0</v>
      </c>
      <c r="BH105" s="214">
        <f>IF(N105="sníž. přenesená",J105,0)</f>
        <v>0</v>
      </c>
      <c r="BI105" s="214">
        <f>IF(N105="nulová",J105,0)</f>
        <v>0</v>
      </c>
      <c r="BJ105" s="24" t="s">
        <v>81</v>
      </c>
      <c r="BK105" s="214">
        <f>ROUND(I105*H105,2)</f>
        <v>0</v>
      </c>
      <c r="BL105" s="24" t="s">
        <v>239</v>
      </c>
      <c r="BM105" s="24" t="s">
        <v>3587</v>
      </c>
    </row>
    <row r="106" spans="2:47" s="1" customFormat="1" ht="13.5">
      <c r="B106" s="46"/>
      <c r="D106" s="215" t="s">
        <v>241</v>
      </c>
      <c r="F106" s="216" t="s">
        <v>2081</v>
      </c>
      <c r="I106" s="176"/>
      <c r="L106" s="46"/>
      <c r="M106" s="217"/>
      <c r="N106" s="47"/>
      <c r="O106" s="47"/>
      <c r="P106" s="47"/>
      <c r="Q106" s="47"/>
      <c r="R106" s="47"/>
      <c r="S106" s="47"/>
      <c r="T106" s="85"/>
      <c r="AT106" s="24" t="s">
        <v>241</v>
      </c>
      <c r="AU106" s="24" t="s">
        <v>81</v>
      </c>
    </row>
    <row r="107" spans="2:65" s="1" customFormat="1" ht="25.5" customHeight="1">
      <c r="B107" s="202"/>
      <c r="C107" s="203" t="s">
        <v>261</v>
      </c>
      <c r="D107" s="203" t="s">
        <v>235</v>
      </c>
      <c r="E107" s="204" t="s">
        <v>2084</v>
      </c>
      <c r="F107" s="205" t="s">
        <v>2085</v>
      </c>
      <c r="G107" s="206" t="s">
        <v>2086</v>
      </c>
      <c r="H107" s="207">
        <v>2</v>
      </c>
      <c r="I107" s="208"/>
      <c r="J107" s="209">
        <f>ROUND(I107*H107,2)</f>
        <v>0</v>
      </c>
      <c r="K107" s="205" t="s">
        <v>238</v>
      </c>
      <c r="L107" s="46"/>
      <c r="M107" s="210" t="s">
        <v>5</v>
      </c>
      <c r="N107" s="211" t="s">
        <v>44</v>
      </c>
      <c r="O107" s="47"/>
      <c r="P107" s="212">
        <f>O107*H107</f>
        <v>0</v>
      </c>
      <c r="Q107" s="212">
        <v>0</v>
      </c>
      <c r="R107" s="212">
        <f>Q107*H107</f>
        <v>0</v>
      </c>
      <c r="S107" s="212">
        <v>0</v>
      </c>
      <c r="T107" s="213">
        <f>S107*H107</f>
        <v>0</v>
      </c>
      <c r="AR107" s="24" t="s">
        <v>239</v>
      </c>
      <c r="AT107" s="24" t="s">
        <v>235</v>
      </c>
      <c r="AU107" s="24" t="s">
        <v>81</v>
      </c>
      <c r="AY107" s="24" t="s">
        <v>231</v>
      </c>
      <c r="BE107" s="214">
        <f>IF(N107="základní",J107,0)</f>
        <v>0</v>
      </c>
      <c r="BF107" s="214">
        <f>IF(N107="snížená",J107,0)</f>
        <v>0</v>
      </c>
      <c r="BG107" s="214">
        <f>IF(N107="zákl. přenesená",J107,0)</f>
        <v>0</v>
      </c>
      <c r="BH107" s="214">
        <f>IF(N107="sníž. přenesená",J107,0)</f>
        <v>0</v>
      </c>
      <c r="BI107" s="214">
        <f>IF(N107="nulová",J107,0)</f>
        <v>0</v>
      </c>
      <c r="BJ107" s="24" t="s">
        <v>81</v>
      </c>
      <c r="BK107" s="214">
        <f>ROUND(I107*H107,2)</f>
        <v>0</v>
      </c>
      <c r="BL107" s="24" t="s">
        <v>239</v>
      </c>
      <c r="BM107" s="24" t="s">
        <v>3588</v>
      </c>
    </row>
    <row r="108" spans="2:47" s="1" customFormat="1" ht="13.5">
      <c r="B108" s="46"/>
      <c r="D108" s="215" t="s">
        <v>241</v>
      </c>
      <c r="F108" s="216" t="s">
        <v>2085</v>
      </c>
      <c r="I108" s="176"/>
      <c r="L108" s="46"/>
      <c r="M108" s="217"/>
      <c r="N108" s="47"/>
      <c r="O108" s="47"/>
      <c r="P108" s="47"/>
      <c r="Q108" s="47"/>
      <c r="R108" s="47"/>
      <c r="S108" s="47"/>
      <c r="T108" s="85"/>
      <c r="AT108" s="24" t="s">
        <v>241</v>
      </c>
      <c r="AU108" s="24" t="s">
        <v>81</v>
      </c>
    </row>
    <row r="109" spans="2:65" s="1" customFormat="1" ht="25.5" customHeight="1">
      <c r="B109" s="202"/>
      <c r="C109" s="203" t="s">
        <v>270</v>
      </c>
      <c r="D109" s="203" t="s">
        <v>235</v>
      </c>
      <c r="E109" s="204" t="s">
        <v>271</v>
      </c>
      <c r="F109" s="205" t="s">
        <v>272</v>
      </c>
      <c r="G109" s="206" t="s">
        <v>258</v>
      </c>
      <c r="H109" s="207">
        <v>3</v>
      </c>
      <c r="I109" s="208"/>
      <c r="J109" s="209">
        <f>ROUND(I109*H109,2)</f>
        <v>0</v>
      </c>
      <c r="K109" s="205" t="s">
        <v>238</v>
      </c>
      <c r="L109" s="46"/>
      <c r="M109" s="210" t="s">
        <v>5</v>
      </c>
      <c r="N109" s="211" t="s">
        <v>44</v>
      </c>
      <c r="O109" s="47"/>
      <c r="P109" s="212">
        <f>O109*H109</f>
        <v>0</v>
      </c>
      <c r="Q109" s="212">
        <v>0</v>
      </c>
      <c r="R109" s="212">
        <f>Q109*H109</f>
        <v>0</v>
      </c>
      <c r="S109" s="212">
        <v>0</v>
      </c>
      <c r="T109" s="213">
        <f>S109*H109</f>
        <v>0</v>
      </c>
      <c r="AR109" s="24" t="s">
        <v>239</v>
      </c>
      <c r="AT109" s="24" t="s">
        <v>235</v>
      </c>
      <c r="AU109" s="24" t="s">
        <v>81</v>
      </c>
      <c r="AY109" s="24" t="s">
        <v>231</v>
      </c>
      <c r="BE109" s="214">
        <f>IF(N109="základní",J109,0)</f>
        <v>0</v>
      </c>
      <c r="BF109" s="214">
        <f>IF(N109="snížená",J109,0)</f>
        <v>0</v>
      </c>
      <c r="BG109" s="214">
        <f>IF(N109="zákl. přenesená",J109,0)</f>
        <v>0</v>
      </c>
      <c r="BH109" s="214">
        <f>IF(N109="sníž. přenesená",J109,0)</f>
        <v>0</v>
      </c>
      <c r="BI109" s="214">
        <f>IF(N109="nulová",J109,0)</f>
        <v>0</v>
      </c>
      <c r="BJ109" s="24" t="s">
        <v>81</v>
      </c>
      <c r="BK109" s="214">
        <f>ROUND(I109*H109,2)</f>
        <v>0</v>
      </c>
      <c r="BL109" s="24" t="s">
        <v>239</v>
      </c>
      <c r="BM109" s="24" t="s">
        <v>3589</v>
      </c>
    </row>
    <row r="110" spans="2:47" s="1" customFormat="1" ht="13.5">
      <c r="B110" s="46"/>
      <c r="D110" s="215" t="s">
        <v>241</v>
      </c>
      <c r="F110" s="216" t="s">
        <v>272</v>
      </c>
      <c r="I110" s="176"/>
      <c r="L110" s="46"/>
      <c r="M110" s="217"/>
      <c r="N110" s="47"/>
      <c r="O110" s="47"/>
      <c r="P110" s="47"/>
      <c r="Q110" s="47"/>
      <c r="R110" s="47"/>
      <c r="S110" s="47"/>
      <c r="T110" s="85"/>
      <c r="AT110" s="24" t="s">
        <v>241</v>
      </c>
      <c r="AU110" s="24" t="s">
        <v>81</v>
      </c>
    </row>
    <row r="111" spans="2:65" s="1" customFormat="1" ht="25.5" customHeight="1">
      <c r="B111" s="202"/>
      <c r="C111" s="203" t="s">
        <v>276</v>
      </c>
      <c r="D111" s="203" t="s">
        <v>235</v>
      </c>
      <c r="E111" s="204" t="s">
        <v>286</v>
      </c>
      <c r="F111" s="205" t="s">
        <v>287</v>
      </c>
      <c r="G111" s="206" t="s">
        <v>258</v>
      </c>
      <c r="H111" s="207">
        <v>3</v>
      </c>
      <c r="I111" s="208"/>
      <c r="J111" s="209">
        <f>ROUND(I111*H111,2)</f>
        <v>0</v>
      </c>
      <c r="K111" s="205" t="s">
        <v>238</v>
      </c>
      <c r="L111" s="46"/>
      <c r="M111" s="210" t="s">
        <v>5</v>
      </c>
      <c r="N111" s="211" t="s">
        <v>44</v>
      </c>
      <c r="O111" s="47"/>
      <c r="P111" s="212">
        <f>O111*H111</f>
        <v>0</v>
      </c>
      <c r="Q111" s="212">
        <v>0</v>
      </c>
      <c r="R111" s="212">
        <f>Q111*H111</f>
        <v>0</v>
      </c>
      <c r="S111" s="212">
        <v>0</v>
      </c>
      <c r="T111" s="213">
        <f>S111*H111</f>
        <v>0</v>
      </c>
      <c r="AR111" s="24" t="s">
        <v>239</v>
      </c>
      <c r="AT111" s="24" t="s">
        <v>235</v>
      </c>
      <c r="AU111" s="24" t="s">
        <v>81</v>
      </c>
      <c r="AY111" s="24" t="s">
        <v>231</v>
      </c>
      <c r="BE111" s="214">
        <f>IF(N111="základní",J111,0)</f>
        <v>0</v>
      </c>
      <c r="BF111" s="214">
        <f>IF(N111="snížená",J111,0)</f>
        <v>0</v>
      </c>
      <c r="BG111" s="214">
        <f>IF(N111="zákl. přenesená",J111,0)</f>
        <v>0</v>
      </c>
      <c r="BH111" s="214">
        <f>IF(N111="sníž. přenesená",J111,0)</f>
        <v>0</v>
      </c>
      <c r="BI111" s="214">
        <f>IF(N111="nulová",J111,0)</f>
        <v>0</v>
      </c>
      <c r="BJ111" s="24" t="s">
        <v>81</v>
      </c>
      <c r="BK111" s="214">
        <f>ROUND(I111*H111,2)</f>
        <v>0</v>
      </c>
      <c r="BL111" s="24" t="s">
        <v>239</v>
      </c>
      <c r="BM111" s="24" t="s">
        <v>3590</v>
      </c>
    </row>
    <row r="112" spans="2:47" s="1" customFormat="1" ht="13.5">
      <c r="B112" s="46"/>
      <c r="D112" s="215" t="s">
        <v>241</v>
      </c>
      <c r="F112" s="216" t="s">
        <v>287</v>
      </c>
      <c r="I112" s="176"/>
      <c r="L112" s="46"/>
      <c r="M112" s="217"/>
      <c r="N112" s="47"/>
      <c r="O112" s="47"/>
      <c r="P112" s="47"/>
      <c r="Q112" s="47"/>
      <c r="R112" s="47"/>
      <c r="S112" s="47"/>
      <c r="T112" s="85"/>
      <c r="AT112" s="24" t="s">
        <v>241</v>
      </c>
      <c r="AU112" s="24" t="s">
        <v>81</v>
      </c>
    </row>
    <row r="113" spans="2:65" s="1" customFormat="1" ht="25.5" customHeight="1">
      <c r="B113" s="202"/>
      <c r="C113" s="203" t="s">
        <v>285</v>
      </c>
      <c r="D113" s="203" t="s">
        <v>235</v>
      </c>
      <c r="E113" s="204" t="s">
        <v>2088</v>
      </c>
      <c r="F113" s="205" t="s">
        <v>2089</v>
      </c>
      <c r="G113" s="206" t="s">
        <v>258</v>
      </c>
      <c r="H113" s="207">
        <v>17.8</v>
      </c>
      <c r="I113" s="208"/>
      <c r="J113" s="209">
        <f>ROUND(I113*H113,2)</f>
        <v>0</v>
      </c>
      <c r="K113" s="205" t="s">
        <v>238</v>
      </c>
      <c r="L113" s="46"/>
      <c r="M113" s="210" t="s">
        <v>5</v>
      </c>
      <c r="N113" s="211" t="s">
        <v>44</v>
      </c>
      <c r="O113" s="47"/>
      <c r="P113" s="212">
        <f>O113*H113</f>
        <v>0</v>
      </c>
      <c r="Q113" s="212">
        <v>0</v>
      </c>
      <c r="R113" s="212">
        <f>Q113*H113</f>
        <v>0</v>
      </c>
      <c r="S113" s="212">
        <v>0</v>
      </c>
      <c r="T113" s="213">
        <f>S113*H113</f>
        <v>0</v>
      </c>
      <c r="AR113" s="24" t="s">
        <v>239</v>
      </c>
      <c r="AT113" s="24" t="s">
        <v>235</v>
      </c>
      <c r="AU113" s="24" t="s">
        <v>81</v>
      </c>
      <c r="AY113" s="24" t="s">
        <v>231</v>
      </c>
      <c r="BE113" s="214">
        <f>IF(N113="základní",J113,0)</f>
        <v>0</v>
      </c>
      <c r="BF113" s="214">
        <f>IF(N113="snížená",J113,0)</f>
        <v>0</v>
      </c>
      <c r="BG113" s="214">
        <f>IF(N113="zákl. přenesená",J113,0)</f>
        <v>0</v>
      </c>
      <c r="BH113" s="214">
        <f>IF(N113="sníž. přenesená",J113,0)</f>
        <v>0</v>
      </c>
      <c r="BI113" s="214">
        <f>IF(N113="nulová",J113,0)</f>
        <v>0</v>
      </c>
      <c r="BJ113" s="24" t="s">
        <v>81</v>
      </c>
      <c r="BK113" s="214">
        <f>ROUND(I113*H113,2)</f>
        <v>0</v>
      </c>
      <c r="BL113" s="24" t="s">
        <v>239</v>
      </c>
      <c r="BM113" s="24" t="s">
        <v>3591</v>
      </c>
    </row>
    <row r="114" spans="2:47" s="1" customFormat="1" ht="13.5">
      <c r="B114" s="46"/>
      <c r="D114" s="215" t="s">
        <v>241</v>
      </c>
      <c r="F114" s="216" t="s">
        <v>2089</v>
      </c>
      <c r="I114" s="176"/>
      <c r="L114" s="46"/>
      <c r="M114" s="217"/>
      <c r="N114" s="47"/>
      <c r="O114" s="47"/>
      <c r="P114" s="47"/>
      <c r="Q114" s="47"/>
      <c r="R114" s="47"/>
      <c r="S114" s="47"/>
      <c r="T114" s="85"/>
      <c r="AT114" s="24" t="s">
        <v>241</v>
      </c>
      <c r="AU114" s="24" t="s">
        <v>81</v>
      </c>
    </row>
    <row r="115" spans="2:65" s="1" customFormat="1" ht="38.25" customHeight="1">
      <c r="B115" s="202"/>
      <c r="C115" s="203" t="s">
        <v>289</v>
      </c>
      <c r="D115" s="203" t="s">
        <v>235</v>
      </c>
      <c r="E115" s="204" t="s">
        <v>2091</v>
      </c>
      <c r="F115" s="205" t="s">
        <v>2092</v>
      </c>
      <c r="G115" s="206" t="s">
        <v>258</v>
      </c>
      <c r="H115" s="207">
        <v>17.8</v>
      </c>
      <c r="I115" s="208"/>
      <c r="J115" s="209">
        <f>ROUND(I115*H115,2)</f>
        <v>0</v>
      </c>
      <c r="K115" s="205" t="s">
        <v>238</v>
      </c>
      <c r="L115" s="46"/>
      <c r="M115" s="210" t="s">
        <v>5</v>
      </c>
      <c r="N115" s="211" t="s">
        <v>44</v>
      </c>
      <c r="O115" s="47"/>
      <c r="P115" s="212">
        <f>O115*H115</f>
        <v>0</v>
      </c>
      <c r="Q115" s="212">
        <v>0</v>
      </c>
      <c r="R115" s="212">
        <f>Q115*H115</f>
        <v>0</v>
      </c>
      <c r="S115" s="212">
        <v>0</v>
      </c>
      <c r="T115" s="213">
        <f>S115*H115</f>
        <v>0</v>
      </c>
      <c r="AR115" s="24" t="s">
        <v>239</v>
      </c>
      <c r="AT115" s="24" t="s">
        <v>235</v>
      </c>
      <c r="AU115" s="24" t="s">
        <v>81</v>
      </c>
      <c r="AY115" s="24" t="s">
        <v>231</v>
      </c>
      <c r="BE115" s="214">
        <f>IF(N115="základní",J115,0)</f>
        <v>0</v>
      </c>
      <c r="BF115" s="214">
        <f>IF(N115="snížená",J115,0)</f>
        <v>0</v>
      </c>
      <c r="BG115" s="214">
        <f>IF(N115="zákl. přenesená",J115,0)</f>
        <v>0</v>
      </c>
      <c r="BH115" s="214">
        <f>IF(N115="sníž. přenesená",J115,0)</f>
        <v>0</v>
      </c>
      <c r="BI115" s="214">
        <f>IF(N115="nulová",J115,0)</f>
        <v>0</v>
      </c>
      <c r="BJ115" s="24" t="s">
        <v>81</v>
      </c>
      <c r="BK115" s="214">
        <f>ROUND(I115*H115,2)</f>
        <v>0</v>
      </c>
      <c r="BL115" s="24" t="s">
        <v>239</v>
      </c>
      <c r="BM115" s="24" t="s">
        <v>3592</v>
      </c>
    </row>
    <row r="116" spans="2:47" s="1" customFormat="1" ht="13.5">
      <c r="B116" s="46"/>
      <c r="D116" s="215" t="s">
        <v>241</v>
      </c>
      <c r="F116" s="216" t="s">
        <v>2092</v>
      </c>
      <c r="I116" s="176"/>
      <c r="L116" s="46"/>
      <c r="M116" s="217"/>
      <c r="N116" s="47"/>
      <c r="O116" s="47"/>
      <c r="P116" s="47"/>
      <c r="Q116" s="47"/>
      <c r="R116" s="47"/>
      <c r="S116" s="47"/>
      <c r="T116" s="85"/>
      <c r="AT116" s="24" t="s">
        <v>241</v>
      </c>
      <c r="AU116" s="24" t="s">
        <v>81</v>
      </c>
    </row>
    <row r="117" spans="2:65" s="1" customFormat="1" ht="38.25" customHeight="1">
      <c r="B117" s="202"/>
      <c r="C117" s="203" t="s">
        <v>233</v>
      </c>
      <c r="D117" s="203" t="s">
        <v>235</v>
      </c>
      <c r="E117" s="204" t="s">
        <v>3461</v>
      </c>
      <c r="F117" s="205" t="s">
        <v>3462</v>
      </c>
      <c r="G117" s="206" t="s">
        <v>258</v>
      </c>
      <c r="H117" s="207">
        <v>20.8</v>
      </c>
      <c r="I117" s="208"/>
      <c r="J117" s="209">
        <f>ROUND(I117*H117,2)</f>
        <v>0</v>
      </c>
      <c r="K117" s="205" t="s">
        <v>238</v>
      </c>
      <c r="L117" s="46"/>
      <c r="M117" s="210" t="s">
        <v>5</v>
      </c>
      <c r="N117" s="211" t="s">
        <v>44</v>
      </c>
      <c r="O117" s="47"/>
      <c r="P117" s="212">
        <f>O117*H117</f>
        <v>0</v>
      </c>
      <c r="Q117" s="212">
        <v>0</v>
      </c>
      <c r="R117" s="212">
        <f>Q117*H117</f>
        <v>0</v>
      </c>
      <c r="S117" s="212">
        <v>0</v>
      </c>
      <c r="T117" s="213">
        <f>S117*H117</f>
        <v>0</v>
      </c>
      <c r="AR117" s="24" t="s">
        <v>239</v>
      </c>
      <c r="AT117" s="24" t="s">
        <v>235</v>
      </c>
      <c r="AU117" s="24" t="s">
        <v>81</v>
      </c>
      <c r="AY117" s="24" t="s">
        <v>231</v>
      </c>
      <c r="BE117" s="214">
        <f>IF(N117="základní",J117,0)</f>
        <v>0</v>
      </c>
      <c r="BF117" s="214">
        <f>IF(N117="snížená",J117,0)</f>
        <v>0</v>
      </c>
      <c r="BG117" s="214">
        <f>IF(N117="zákl. přenesená",J117,0)</f>
        <v>0</v>
      </c>
      <c r="BH117" s="214">
        <f>IF(N117="sníž. přenesená",J117,0)</f>
        <v>0</v>
      </c>
      <c r="BI117" s="214">
        <f>IF(N117="nulová",J117,0)</f>
        <v>0</v>
      </c>
      <c r="BJ117" s="24" t="s">
        <v>81</v>
      </c>
      <c r="BK117" s="214">
        <f>ROUND(I117*H117,2)</f>
        <v>0</v>
      </c>
      <c r="BL117" s="24" t="s">
        <v>239</v>
      </c>
      <c r="BM117" s="24" t="s">
        <v>3593</v>
      </c>
    </row>
    <row r="118" spans="2:47" s="1" customFormat="1" ht="13.5">
      <c r="B118" s="46"/>
      <c r="D118" s="215" t="s">
        <v>241</v>
      </c>
      <c r="F118" s="216" t="s">
        <v>3462</v>
      </c>
      <c r="I118" s="176"/>
      <c r="L118" s="46"/>
      <c r="M118" s="217"/>
      <c r="N118" s="47"/>
      <c r="O118" s="47"/>
      <c r="P118" s="47"/>
      <c r="Q118" s="47"/>
      <c r="R118" s="47"/>
      <c r="S118" s="47"/>
      <c r="T118" s="85"/>
      <c r="AT118" s="24" t="s">
        <v>241</v>
      </c>
      <c r="AU118" s="24" t="s">
        <v>81</v>
      </c>
    </row>
    <row r="119" spans="2:65" s="1" customFormat="1" ht="16.5" customHeight="1">
      <c r="B119" s="202"/>
      <c r="C119" s="203" t="s">
        <v>254</v>
      </c>
      <c r="D119" s="203" t="s">
        <v>235</v>
      </c>
      <c r="E119" s="204" t="s">
        <v>3594</v>
      </c>
      <c r="F119" s="205" t="s">
        <v>3595</v>
      </c>
      <c r="G119" s="206" t="s">
        <v>258</v>
      </c>
      <c r="H119" s="207">
        <v>3</v>
      </c>
      <c r="I119" s="208"/>
      <c r="J119" s="209">
        <f>ROUND(I119*H119,2)</f>
        <v>0</v>
      </c>
      <c r="K119" s="205" t="s">
        <v>238</v>
      </c>
      <c r="L119" s="46"/>
      <c r="M119" s="210" t="s">
        <v>5</v>
      </c>
      <c r="N119" s="211" t="s">
        <v>44</v>
      </c>
      <c r="O119" s="47"/>
      <c r="P119" s="212">
        <f>O119*H119</f>
        <v>0</v>
      </c>
      <c r="Q119" s="212">
        <v>0</v>
      </c>
      <c r="R119" s="212">
        <f>Q119*H119</f>
        <v>0</v>
      </c>
      <c r="S119" s="212">
        <v>0</v>
      </c>
      <c r="T119" s="213">
        <f>S119*H119</f>
        <v>0</v>
      </c>
      <c r="AR119" s="24" t="s">
        <v>239</v>
      </c>
      <c r="AT119" s="24" t="s">
        <v>235</v>
      </c>
      <c r="AU119" s="24" t="s">
        <v>81</v>
      </c>
      <c r="AY119" s="24" t="s">
        <v>231</v>
      </c>
      <c r="BE119" s="214">
        <f>IF(N119="základní",J119,0)</f>
        <v>0</v>
      </c>
      <c r="BF119" s="214">
        <f>IF(N119="snížená",J119,0)</f>
        <v>0</v>
      </c>
      <c r="BG119" s="214">
        <f>IF(N119="zákl. přenesená",J119,0)</f>
        <v>0</v>
      </c>
      <c r="BH119" s="214">
        <f>IF(N119="sníž. přenesená",J119,0)</f>
        <v>0</v>
      </c>
      <c r="BI119" s="214">
        <f>IF(N119="nulová",J119,0)</f>
        <v>0</v>
      </c>
      <c r="BJ119" s="24" t="s">
        <v>81</v>
      </c>
      <c r="BK119" s="214">
        <f>ROUND(I119*H119,2)</f>
        <v>0</v>
      </c>
      <c r="BL119" s="24" t="s">
        <v>239</v>
      </c>
      <c r="BM119" s="24" t="s">
        <v>3596</v>
      </c>
    </row>
    <row r="120" spans="2:47" s="1" customFormat="1" ht="13.5">
      <c r="B120" s="46"/>
      <c r="D120" s="215" t="s">
        <v>241</v>
      </c>
      <c r="F120" s="216" t="s">
        <v>3595</v>
      </c>
      <c r="I120" s="176"/>
      <c r="L120" s="46"/>
      <c r="M120" s="217"/>
      <c r="N120" s="47"/>
      <c r="O120" s="47"/>
      <c r="P120" s="47"/>
      <c r="Q120" s="47"/>
      <c r="R120" s="47"/>
      <c r="S120" s="47"/>
      <c r="T120" s="85"/>
      <c r="AT120" s="24" t="s">
        <v>241</v>
      </c>
      <c r="AU120" s="24" t="s">
        <v>81</v>
      </c>
    </row>
    <row r="121" spans="2:65" s="1" customFormat="1" ht="16.5" customHeight="1">
      <c r="B121" s="202"/>
      <c r="C121" s="203" t="s">
        <v>307</v>
      </c>
      <c r="D121" s="203" t="s">
        <v>235</v>
      </c>
      <c r="E121" s="204" t="s">
        <v>3597</v>
      </c>
      <c r="F121" s="205" t="s">
        <v>3598</v>
      </c>
      <c r="G121" s="206" t="s">
        <v>258</v>
      </c>
      <c r="H121" s="207">
        <v>3</v>
      </c>
      <c r="I121" s="208"/>
      <c r="J121" s="209">
        <f>ROUND(I121*H121,2)</f>
        <v>0</v>
      </c>
      <c r="K121" s="205" t="s">
        <v>238</v>
      </c>
      <c r="L121" s="46"/>
      <c r="M121" s="210" t="s">
        <v>5</v>
      </c>
      <c r="N121" s="211" t="s">
        <v>44</v>
      </c>
      <c r="O121" s="47"/>
      <c r="P121" s="212">
        <f>O121*H121</f>
        <v>0</v>
      </c>
      <c r="Q121" s="212">
        <v>0</v>
      </c>
      <c r="R121" s="212">
        <f>Q121*H121</f>
        <v>0</v>
      </c>
      <c r="S121" s="212">
        <v>0</v>
      </c>
      <c r="T121" s="213">
        <f>S121*H121</f>
        <v>0</v>
      </c>
      <c r="AR121" s="24" t="s">
        <v>239</v>
      </c>
      <c r="AT121" s="24" t="s">
        <v>235</v>
      </c>
      <c r="AU121" s="24" t="s">
        <v>81</v>
      </c>
      <c r="AY121" s="24" t="s">
        <v>231</v>
      </c>
      <c r="BE121" s="214">
        <f>IF(N121="základní",J121,0)</f>
        <v>0</v>
      </c>
      <c r="BF121" s="214">
        <f>IF(N121="snížená",J121,0)</f>
        <v>0</v>
      </c>
      <c r="BG121" s="214">
        <f>IF(N121="zákl. přenesená",J121,0)</f>
        <v>0</v>
      </c>
      <c r="BH121" s="214">
        <f>IF(N121="sníž. přenesená",J121,0)</f>
        <v>0</v>
      </c>
      <c r="BI121" s="214">
        <f>IF(N121="nulová",J121,0)</f>
        <v>0</v>
      </c>
      <c r="BJ121" s="24" t="s">
        <v>81</v>
      </c>
      <c r="BK121" s="214">
        <f>ROUND(I121*H121,2)</f>
        <v>0</v>
      </c>
      <c r="BL121" s="24" t="s">
        <v>239</v>
      </c>
      <c r="BM121" s="24" t="s">
        <v>3599</v>
      </c>
    </row>
    <row r="122" spans="2:47" s="1" customFormat="1" ht="13.5">
      <c r="B122" s="46"/>
      <c r="D122" s="215" t="s">
        <v>241</v>
      </c>
      <c r="F122" s="216" t="s">
        <v>3598</v>
      </c>
      <c r="I122" s="176"/>
      <c r="L122" s="46"/>
      <c r="M122" s="217"/>
      <c r="N122" s="47"/>
      <c r="O122" s="47"/>
      <c r="P122" s="47"/>
      <c r="Q122" s="47"/>
      <c r="R122" s="47"/>
      <c r="S122" s="47"/>
      <c r="T122" s="85"/>
      <c r="AT122" s="24" t="s">
        <v>241</v>
      </c>
      <c r="AU122" s="24" t="s">
        <v>81</v>
      </c>
    </row>
    <row r="123" spans="2:65" s="1" customFormat="1" ht="16.5" customHeight="1">
      <c r="B123" s="202"/>
      <c r="C123" s="203" t="s">
        <v>311</v>
      </c>
      <c r="D123" s="203" t="s">
        <v>235</v>
      </c>
      <c r="E123" s="204" t="s">
        <v>346</v>
      </c>
      <c r="F123" s="205" t="s">
        <v>347</v>
      </c>
      <c r="G123" s="206" t="s">
        <v>258</v>
      </c>
      <c r="H123" s="207">
        <v>3</v>
      </c>
      <c r="I123" s="208"/>
      <c r="J123" s="209">
        <f>ROUND(I123*H123,2)</f>
        <v>0</v>
      </c>
      <c r="K123" s="205" t="s">
        <v>238</v>
      </c>
      <c r="L123" s="46"/>
      <c r="M123" s="210" t="s">
        <v>5</v>
      </c>
      <c r="N123" s="211" t="s">
        <v>44</v>
      </c>
      <c r="O123" s="47"/>
      <c r="P123" s="212">
        <f>O123*H123</f>
        <v>0</v>
      </c>
      <c r="Q123" s="212">
        <v>0</v>
      </c>
      <c r="R123" s="212">
        <f>Q123*H123</f>
        <v>0</v>
      </c>
      <c r="S123" s="212">
        <v>0</v>
      </c>
      <c r="T123" s="213">
        <f>S123*H123</f>
        <v>0</v>
      </c>
      <c r="AR123" s="24" t="s">
        <v>239</v>
      </c>
      <c r="AT123" s="24" t="s">
        <v>235</v>
      </c>
      <c r="AU123" s="24" t="s">
        <v>81</v>
      </c>
      <c r="AY123" s="24" t="s">
        <v>231</v>
      </c>
      <c r="BE123" s="214">
        <f>IF(N123="základní",J123,0)</f>
        <v>0</v>
      </c>
      <c r="BF123" s="214">
        <f>IF(N123="snížená",J123,0)</f>
        <v>0</v>
      </c>
      <c r="BG123" s="214">
        <f>IF(N123="zákl. přenesená",J123,0)</f>
        <v>0</v>
      </c>
      <c r="BH123" s="214">
        <f>IF(N123="sníž. přenesená",J123,0)</f>
        <v>0</v>
      </c>
      <c r="BI123" s="214">
        <f>IF(N123="nulová",J123,0)</f>
        <v>0</v>
      </c>
      <c r="BJ123" s="24" t="s">
        <v>81</v>
      </c>
      <c r="BK123" s="214">
        <f>ROUND(I123*H123,2)</f>
        <v>0</v>
      </c>
      <c r="BL123" s="24" t="s">
        <v>239</v>
      </c>
      <c r="BM123" s="24" t="s">
        <v>3600</v>
      </c>
    </row>
    <row r="124" spans="2:47" s="1" customFormat="1" ht="13.5">
      <c r="B124" s="46"/>
      <c r="D124" s="215" t="s">
        <v>241</v>
      </c>
      <c r="F124" s="216" t="s">
        <v>347</v>
      </c>
      <c r="I124" s="176"/>
      <c r="L124" s="46"/>
      <c r="M124" s="217"/>
      <c r="N124" s="47"/>
      <c r="O124" s="47"/>
      <c r="P124" s="47"/>
      <c r="Q124" s="47"/>
      <c r="R124" s="47"/>
      <c r="S124" s="47"/>
      <c r="T124" s="85"/>
      <c r="AT124" s="24" t="s">
        <v>241</v>
      </c>
      <c r="AU124" s="24" t="s">
        <v>81</v>
      </c>
    </row>
    <row r="125" spans="2:65" s="1" customFormat="1" ht="16.5" customHeight="1">
      <c r="B125" s="202"/>
      <c r="C125" s="203" t="s">
        <v>11</v>
      </c>
      <c r="D125" s="203" t="s">
        <v>235</v>
      </c>
      <c r="E125" s="204" t="s">
        <v>3601</v>
      </c>
      <c r="F125" s="205" t="s">
        <v>3602</v>
      </c>
      <c r="G125" s="206" t="s">
        <v>352</v>
      </c>
      <c r="H125" s="207">
        <v>5.1</v>
      </c>
      <c r="I125" s="208"/>
      <c r="J125" s="209">
        <f>ROUND(I125*H125,2)</f>
        <v>0</v>
      </c>
      <c r="K125" s="205" t="s">
        <v>238</v>
      </c>
      <c r="L125" s="46"/>
      <c r="M125" s="210" t="s">
        <v>5</v>
      </c>
      <c r="N125" s="211" t="s">
        <v>44</v>
      </c>
      <c r="O125" s="47"/>
      <c r="P125" s="212">
        <f>O125*H125</f>
        <v>0</v>
      </c>
      <c r="Q125" s="212">
        <v>0</v>
      </c>
      <c r="R125" s="212">
        <f>Q125*H125</f>
        <v>0</v>
      </c>
      <c r="S125" s="212">
        <v>0</v>
      </c>
      <c r="T125" s="213">
        <f>S125*H125</f>
        <v>0</v>
      </c>
      <c r="AR125" s="24" t="s">
        <v>239</v>
      </c>
      <c r="AT125" s="24" t="s">
        <v>235</v>
      </c>
      <c r="AU125" s="24" t="s">
        <v>81</v>
      </c>
      <c r="AY125" s="24" t="s">
        <v>231</v>
      </c>
      <c r="BE125" s="214">
        <f>IF(N125="základní",J125,0)</f>
        <v>0</v>
      </c>
      <c r="BF125" s="214">
        <f>IF(N125="snížená",J125,0)</f>
        <v>0</v>
      </c>
      <c r="BG125" s="214">
        <f>IF(N125="zákl. přenesená",J125,0)</f>
        <v>0</v>
      </c>
      <c r="BH125" s="214">
        <f>IF(N125="sníž. přenesená",J125,0)</f>
        <v>0</v>
      </c>
      <c r="BI125" s="214">
        <f>IF(N125="nulová",J125,0)</f>
        <v>0</v>
      </c>
      <c r="BJ125" s="24" t="s">
        <v>81</v>
      </c>
      <c r="BK125" s="214">
        <f>ROUND(I125*H125,2)</f>
        <v>0</v>
      </c>
      <c r="BL125" s="24" t="s">
        <v>239</v>
      </c>
      <c r="BM125" s="24" t="s">
        <v>3603</v>
      </c>
    </row>
    <row r="126" spans="2:47" s="1" customFormat="1" ht="13.5">
      <c r="B126" s="46"/>
      <c r="D126" s="215" t="s">
        <v>241</v>
      </c>
      <c r="F126" s="216" t="s">
        <v>3602</v>
      </c>
      <c r="I126" s="176"/>
      <c r="L126" s="46"/>
      <c r="M126" s="217"/>
      <c r="N126" s="47"/>
      <c r="O126" s="47"/>
      <c r="P126" s="47"/>
      <c r="Q126" s="47"/>
      <c r="R126" s="47"/>
      <c r="S126" s="47"/>
      <c r="T126" s="85"/>
      <c r="AT126" s="24" t="s">
        <v>241</v>
      </c>
      <c r="AU126" s="24" t="s">
        <v>81</v>
      </c>
    </row>
    <row r="127" spans="2:51" s="11" customFormat="1" ht="13.5">
      <c r="B127" s="218"/>
      <c r="D127" s="215" t="s">
        <v>242</v>
      </c>
      <c r="E127" s="219" t="s">
        <v>5</v>
      </c>
      <c r="F127" s="220" t="s">
        <v>3604</v>
      </c>
      <c r="H127" s="221">
        <v>5.1</v>
      </c>
      <c r="I127" s="222"/>
      <c r="L127" s="218"/>
      <c r="M127" s="223"/>
      <c r="N127" s="224"/>
      <c r="O127" s="224"/>
      <c r="P127" s="224"/>
      <c r="Q127" s="224"/>
      <c r="R127" s="224"/>
      <c r="S127" s="224"/>
      <c r="T127" s="225"/>
      <c r="AT127" s="219" t="s">
        <v>242</v>
      </c>
      <c r="AU127" s="219" t="s">
        <v>81</v>
      </c>
      <c r="AV127" s="11" t="s">
        <v>83</v>
      </c>
      <c r="AW127" s="11" t="s">
        <v>36</v>
      </c>
      <c r="AX127" s="11" t="s">
        <v>81</v>
      </c>
      <c r="AY127" s="219" t="s">
        <v>231</v>
      </c>
    </row>
    <row r="128" spans="2:65" s="1" customFormat="1" ht="25.5" customHeight="1">
      <c r="B128" s="202"/>
      <c r="C128" s="203" t="s">
        <v>298</v>
      </c>
      <c r="D128" s="203" t="s">
        <v>235</v>
      </c>
      <c r="E128" s="204" t="s">
        <v>3172</v>
      </c>
      <c r="F128" s="205" t="s">
        <v>3173</v>
      </c>
      <c r="G128" s="206" t="s">
        <v>258</v>
      </c>
      <c r="H128" s="207">
        <v>1.2</v>
      </c>
      <c r="I128" s="208"/>
      <c r="J128" s="209">
        <f>ROUND(I128*H128,2)</f>
        <v>0</v>
      </c>
      <c r="K128" s="205" t="s">
        <v>238</v>
      </c>
      <c r="L128" s="46"/>
      <c r="M128" s="210" t="s">
        <v>5</v>
      </c>
      <c r="N128" s="211" t="s">
        <v>44</v>
      </c>
      <c r="O128" s="47"/>
      <c r="P128" s="212">
        <f>O128*H128</f>
        <v>0</v>
      </c>
      <c r="Q128" s="212">
        <v>0</v>
      </c>
      <c r="R128" s="212">
        <f>Q128*H128</f>
        <v>0</v>
      </c>
      <c r="S128" s="212">
        <v>0</v>
      </c>
      <c r="T128" s="213">
        <f>S128*H128</f>
        <v>0</v>
      </c>
      <c r="AR128" s="24" t="s">
        <v>239</v>
      </c>
      <c r="AT128" s="24" t="s">
        <v>235</v>
      </c>
      <c r="AU128" s="24" t="s">
        <v>81</v>
      </c>
      <c r="AY128" s="24" t="s">
        <v>231</v>
      </c>
      <c r="BE128" s="214">
        <f>IF(N128="základní",J128,0)</f>
        <v>0</v>
      </c>
      <c r="BF128" s="214">
        <f>IF(N128="snížená",J128,0)</f>
        <v>0</v>
      </c>
      <c r="BG128" s="214">
        <f>IF(N128="zákl. přenesená",J128,0)</f>
        <v>0</v>
      </c>
      <c r="BH128" s="214">
        <f>IF(N128="sníž. přenesená",J128,0)</f>
        <v>0</v>
      </c>
      <c r="BI128" s="214">
        <f>IF(N128="nulová",J128,0)</f>
        <v>0</v>
      </c>
      <c r="BJ128" s="24" t="s">
        <v>81</v>
      </c>
      <c r="BK128" s="214">
        <f>ROUND(I128*H128,2)</f>
        <v>0</v>
      </c>
      <c r="BL128" s="24" t="s">
        <v>239</v>
      </c>
      <c r="BM128" s="24" t="s">
        <v>3605</v>
      </c>
    </row>
    <row r="129" spans="2:47" s="1" customFormat="1" ht="13.5">
      <c r="B129" s="46"/>
      <c r="D129" s="215" t="s">
        <v>241</v>
      </c>
      <c r="F129" s="216" t="s">
        <v>3173</v>
      </c>
      <c r="I129" s="176"/>
      <c r="L129" s="46"/>
      <c r="M129" s="217"/>
      <c r="N129" s="47"/>
      <c r="O129" s="47"/>
      <c r="P129" s="47"/>
      <c r="Q129" s="47"/>
      <c r="R129" s="47"/>
      <c r="S129" s="47"/>
      <c r="T129" s="85"/>
      <c r="AT129" s="24" t="s">
        <v>241</v>
      </c>
      <c r="AU129" s="24" t="s">
        <v>81</v>
      </c>
    </row>
    <row r="130" spans="2:47" s="1" customFormat="1" ht="13.5">
      <c r="B130" s="46"/>
      <c r="D130" s="215" t="s">
        <v>442</v>
      </c>
      <c r="F130" s="241" t="s">
        <v>3472</v>
      </c>
      <c r="I130" s="176"/>
      <c r="L130" s="46"/>
      <c r="M130" s="217"/>
      <c r="N130" s="47"/>
      <c r="O130" s="47"/>
      <c r="P130" s="47"/>
      <c r="Q130" s="47"/>
      <c r="R130" s="47"/>
      <c r="S130" s="47"/>
      <c r="T130" s="85"/>
      <c r="AT130" s="24" t="s">
        <v>442</v>
      </c>
      <c r="AU130" s="24" t="s">
        <v>81</v>
      </c>
    </row>
    <row r="131" spans="2:65" s="1" customFormat="1" ht="38.25" customHeight="1">
      <c r="B131" s="202"/>
      <c r="C131" s="203" t="s">
        <v>321</v>
      </c>
      <c r="D131" s="203" t="s">
        <v>235</v>
      </c>
      <c r="E131" s="204" t="s">
        <v>3473</v>
      </c>
      <c r="F131" s="205" t="s">
        <v>3474</v>
      </c>
      <c r="G131" s="206" t="s">
        <v>258</v>
      </c>
      <c r="H131" s="207">
        <v>16.2</v>
      </c>
      <c r="I131" s="208"/>
      <c r="J131" s="209">
        <f>ROUND(I131*H131,2)</f>
        <v>0</v>
      </c>
      <c r="K131" s="205" t="s">
        <v>2413</v>
      </c>
      <c r="L131" s="46"/>
      <c r="M131" s="210" t="s">
        <v>5</v>
      </c>
      <c r="N131" s="211" t="s">
        <v>44</v>
      </c>
      <c r="O131" s="47"/>
      <c r="P131" s="212">
        <f>O131*H131</f>
        <v>0</v>
      </c>
      <c r="Q131" s="212">
        <v>0</v>
      </c>
      <c r="R131" s="212">
        <f>Q131*H131</f>
        <v>0</v>
      </c>
      <c r="S131" s="212">
        <v>0</v>
      </c>
      <c r="T131" s="213">
        <f>S131*H131</f>
        <v>0</v>
      </c>
      <c r="AR131" s="24" t="s">
        <v>239</v>
      </c>
      <c r="AT131" s="24" t="s">
        <v>235</v>
      </c>
      <c r="AU131" s="24" t="s">
        <v>81</v>
      </c>
      <c r="AY131" s="24" t="s">
        <v>231</v>
      </c>
      <c r="BE131" s="214">
        <f>IF(N131="základní",J131,0)</f>
        <v>0</v>
      </c>
      <c r="BF131" s="214">
        <f>IF(N131="snížená",J131,0)</f>
        <v>0</v>
      </c>
      <c r="BG131" s="214">
        <f>IF(N131="zákl. přenesená",J131,0)</f>
        <v>0</v>
      </c>
      <c r="BH131" s="214">
        <f>IF(N131="sníž. přenesená",J131,0)</f>
        <v>0</v>
      </c>
      <c r="BI131" s="214">
        <f>IF(N131="nulová",J131,0)</f>
        <v>0</v>
      </c>
      <c r="BJ131" s="24" t="s">
        <v>81</v>
      </c>
      <c r="BK131" s="214">
        <f>ROUND(I131*H131,2)</f>
        <v>0</v>
      </c>
      <c r="BL131" s="24" t="s">
        <v>239</v>
      </c>
      <c r="BM131" s="24" t="s">
        <v>3606</v>
      </c>
    </row>
    <row r="132" spans="2:47" s="1" customFormat="1" ht="13.5">
      <c r="B132" s="46"/>
      <c r="D132" s="215" t="s">
        <v>241</v>
      </c>
      <c r="F132" s="216" t="s">
        <v>3474</v>
      </c>
      <c r="I132" s="176"/>
      <c r="L132" s="46"/>
      <c r="M132" s="217"/>
      <c r="N132" s="47"/>
      <c r="O132" s="47"/>
      <c r="P132" s="47"/>
      <c r="Q132" s="47"/>
      <c r="R132" s="47"/>
      <c r="S132" s="47"/>
      <c r="T132" s="85"/>
      <c r="AT132" s="24" t="s">
        <v>241</v>
      </c>
      <c r="AU132" s="24" t="s">
        <v>81</v>
      </c>
    </row>
    <row r="133" spans="2:47" s="1" customFormat="1" ht="13.5">
      <c r="B133" s="46"/>
      <c r="D133" s="215" t="s">
        <v>442</v>
      </c>
      <c r="F133" s="241" t="s">
        <v>3476</v>
      </c>
      <c r="I133" s="176"/>
      <c r="L133" s="46"/>
      <c r="M133" s="217"/>
      <c r="N133" s="47"/>
      <c r="O133" s="47"/>
      <c r="P133" s="47"/>
      <c r="Q133" s="47"/>
      <c r="R133" s="47"/>
      <c r="S133" s="47"/>
      <c r="T133" s="85"/>
      <c r="AT133" s="24" t="s">
        <v>442</v>
      </c>
      <c r="AU133" s="24" t="s">
        <v>81</v>
      </c>
    </row>
    <row r="134" spans="2:65" s="1" customFormat="1" ht="51" customHeight="1">
      <c r="B134" s="202"/>
      <c r="C134" s="203" t="s">
        <v>325</v>
      </c>
      <c r="D134" s="203" t="s">
        <v>235</v>
      </c>
      <c r="E134" s="204" t="s">
        <v>2104</v>
      </c>
      <c r="F134" s="205" t="s">
        <v>2105</v>
      </c>
      <c r="G134" s="206" t="s">
        <v>258</v>
      </c>
      <c r="H134" s="207">
        <v>17.4</v>
      </c>
      <c r="I134" s="208"/>
      <c r="J134" s="209">
        <f>ROUND(I134*H134,2)</f>
        <v>0</v>
      </c>
      <c r="K134" s="205" t="s">
        <v>238</v>
      </c>
      <c r="L134" s="46"/>
      <c r="M134" s="210" t="s">
        <v>5</v>
      </c>
      <c r="N134" s="211" t="s">
        <v>44</v>
      </c>
      <c r="O134" s="47"/>
      <c r="P134" s="212">
        <f>O134*H134</f>
        <v>0</v>
      </c>
      <c r="Q134" s="212">
        <v>0</v>
      </c>
      <c r="R134" s="212">
        <f>Q134*H134</f>
        <v>0</v>
      </c>
      <c r="S134" s="212">
        <v>0</v>
      </c>
      <c r="T134" s="213">
        <f>S134*H134</f>
        <v>0</v>
      </c>
      <c r="AR134" s="24" t="s">
        <v>239</v>
      </c>
      <c r="AT134" s="24" t="s">
        <v>235</v>
      </c>
      <c r="AU134" s="24" t="s">
        <v>81</v>
      </c>
      <c r="AY134" s="24" t="s">
        <v>231</v>
      </c>
      <c r="BE134" s="214">
        <f>IF(N134="základní",J134,0)</f>
        <v>0</v>
      </c>
      <c r="BF134" s="214">
        <f>IF(N134="snížená",J134,0)</f>
        <v>0</v>
      </c>
      <c r="BG134" s="214">
        <f>IF(N134="zákl. přenesená",J134,0)</f>
        <v>0</v>
      </c>
      <c r="BH134" s="214">
        <f>IF(N134="sníž. přenesená",J134,0)</f>
        <v>0</v>
      </c>
      <c r="BI134" s="214">
        <f>IF(N134="nulová",J134,0)</f>
        <v>0</v>
      </c>
      <c r="BJ134" s="24" t="s">
        <v>81</v>
      </c>
      <c r="BK134" s="214">
        <f>ROUND(I134*H134,2)</f>
        <v>0</v>
      </c>
      <c r="BL134" s="24" t="s">
        <v>239</v>
      </c>
      <c r="BM134" s="24" t="s">
        <v>3607</v>
      </c>
    </row>
    <row r="135" spans="2:47" s="1" customFormat="1" ht="13.5">
      <c r="B135" s="46"/>
      <c r="D135" s="215" t="s">
        <v>241</v>
      </c>
      <c r="F135" s="216" t="s">
        <v>2105</v>
      </c>
      <c r="I135" s="176"/>
      <c r="L135" s="46"/>
      <c r="M135" s="217"/>
      <c r="N135" s="47"/>
      <c r="O135" s="47"/>
      <c r="P135" s="47"/>
      <c r="Q135" s="47"/>
      <c r="R135" s="47"/>
      <c r="S135" s="47"/>
      <c r="T135" s="85"/>
      <c r="AT135" s="24" t="s">
        <v>241</v>
      </c>
      <c r="AU135" s="24" t="s">
        <v>81</v>
      </c>
    </row>
    <row r="136" spans="2:51" s="11" customFormat="1" ht="13.5">
      <c r="B136" s="218"/>
      <c r="D136" s="215" t="s">
        <v>242</v>
      </c>
      <c r="E136" s="219" t="s">
        <v>5</v>
      </c>
      <c r="F136" s="220" t="s">
        <v>3608</v>
      </c>
      <c r="H136" s="221">
        <v>17.4</v>
      </c>
      <c r="I136" s="222"/>
      <c r="L136" s="218"/>
      <c r="M136" s="223"/>
      <c r="N136" s="224"/>
      <c r="O136" s="224"/>
      <c r="P136" s="224"/>
      <c r="Q136" s="224"/>
      <c r="R136" s="224"/>
      <c r="S136" s="224"/>
      <c r="T136" s="225"/>
      <c r="AT136" s="219" t="s">
        <v>242</v>
      </c>
      <c r="AU136" s="219" t="s">
        <v>81</v>
      </c>
      <c r="AV136" s="11" t="s">
        <v>83</v>
      </c>
      <c r="AW136" s="11" t="s">
        <v>36</v>
      </c>
      <c r="AX136" s="11" t="s">
        <v>81</v>
      </c>
      <c r="AY136" s="219" t="s">
        <v>231</v>
      </c>
    </row>
    <row r="137" spans="2:63" s="10" customFormat="1" ht="37.4" customHeight="1">
      <c r="B137" s="189"/>
      <c r="D137" s="190" t="s">
        <v>72</v>
      </c>
      <c r="E137" s="191" t="s">
        <v>229</v>
      </c>
      <c r="F137" s="191" t="s">
        <v>230</v>
      </c>
      <c r="I137" s="192"/>
      <c r="J137" s="193">
        <f>BK137</f>
        <v>0</v>
      </c>
      <c r="L137" s="189"/>
      <c r="M137" s="194"/>
      <c r="N137" s="195"/>
      <c r="O137" s="195"/>
      <c r="P137" s="196">
        <f>P138+P141+P162+P167+P171</f>
        <v>0</v>
      </c>
      <c r="Q137" s="195"/>
      <c r="R137" s="196">
        <f>R138+R141+R162+R167+R171</f>
        <v>3.131228</v>
      </c>
      <c r="S137" s="195"/>
      <c r="T137" s="197">
        <f>T138+T141+T162+T167+T171</f>
        <v>0</v>
      </c>
      <c r="AR137" s="190" t="s">
        <v>81</v>
      </c>
      <c r="AT137" s="198" t="s">
        <v>72</v>
      </c>
      <c r="AU137" s="198" t="s">
        <v>73</v>
      </c>
      <c r="AY137" s="190" t="s">
        <v>231</v>
      </c>
      <c r="BK137" s="199">
        <f>BK138+BK141+BK162+BK167+BK171</f>
        <v>0</v>
      </c>
    </row>
    <row r="138" spans="2:63" s="10" customFormat="1" ht="19.9" customHeight="1">
      <c r="B138" s="189"/>
      <c r="D138" s="190" t="s">
        <v>72</v>
      </c>
      <c r="E138" s="200" t="s">
        <v>239</v>
      </c>
      <c r="F138" s="200" t="s">
        <v>638</v>
      </c>
      <c r="I138" s="192"/>
      <c r="J138" s="201">
        <f>BK138</f>
        <v>0</v>
      </c>
      <c r="L138" s="189"/>
      <c r="M138" s="194"/>
      <c r="N138" s="195"/>
      <c r="O138" s="195"/>
      <c r="P138" s="196">
        <f>SUM(P139:P140)</f>
        <v>0</v>
      </c>
      <c r="Q138" s="195"/>
      <c r="R138" s="196">
        <f>SUM(R139:R140)</f>
        <v>0</v>
      </c>
      <c r="S138" s="195"/>
      <c r="T138" s="197">
        <f>SUM(T139:T140)</f>
        <v>0</v>
      </c>
      <c r="AR138" s="190" t="s">
        <v>81</v>
      </c>
      <c r="AT138" s="198" t="s">
        <v>72</v>
      </c>
      <c r="AU138" s="198" t="s">
        <v>81</v>
      </c>
      <c r="AY138" s="190" t="s">
        <v>231</v>
      </c>
      <c r="BK138" s="199">
        <f>SUM(BK139:BK140)</f>
        <v>0</v>
      </c>
    </row>
    <row r="139" spans="2:65" s="1" customFormat="1" ht="25.5" customHeight="1">
      <c r="B139" s="202"/>
      <c r="C139" s="203" t="s">
        <v>329</v>
      </c>
      <c r="D139" s="203" t="s">
        <v>235</v>
      </c>
      <c r="E139" s="204" t="s">
        <v>2110</v>
      </c>
      <c r="F139" s="205" t="s">
        <v>2111</v>
      </c>
      <c r="G139" s="206" t="s">
        <v>258</v>
      </c>
      <c r="H139" s="207">
        <v>1.6</v>
      </c>
      <c r="I139" s="208"/>
      <c r="J139" s="209">
        <f>ROUND(I139*H139,2)</f>
        <v>0</v>
      </c>
      <c r="K139" s="205" t="s">
        <v>238</v>
      </c>
      <c r="L139" s="46"/>
      <c r="M139" s="210" t="s">
        <v>5</v>
      </c>
      <c r="N139" s="211" t="s">
        <v>44</v>
      </c>
      <c r="O139" s="47"/>
      <c r="P139" s="212">
        <f>O139*H139</f>
        <v>0</v>
      </c>
      <c r="Q139" s="212">
        <v>0</v>
      </c>
      <c r="R139" s="212">
        <f>Q139*H139</f>
        <v>0</v>
      </c>
      <c r="S139" s="212">
        <v>0</v>
      </c>
      <c r="T139" s="213">
        <f>S139*H139</f>
        <v>0</v>
      </c>
      <c r="AR139" s="24" t="s">
        <v>239</v>
      </c>
      <c r="AT139" s="24" t="s">
        <v>235</v>
      </c>
      <c r="AU139" s="24" t="s">
        <v>83</v>
      </c>
      <c r="AY139" s="24" t="s">
        <v>231</v>
      </c>
      <c r="BE139" s="214">
        <f>IF(N139="základní",J139,0)</f>
        <v>0</v>
      </c>
      <c r="BF139" s="214">
        <f>IF(N139="snížená",J139,0)</f>
        <v>0</v>
      </c>
      <c r="BG139" s="214">
        <f>IF(N139="zákl. přenesená",J139,0)</f>
        <v>0</v>
      </c>
      <c r="BH139" s="214">
        <f>IF(N139="sníž. přenesená",J139,0)</f>
        <v>0</v>
      </c>
      <c r="BI139" s="214">
        <f>IF(N139="nulová",J139,0)</f>
        <v>0</v>
      </c>
      <c r="BJ139" s="24" t="s">
        <v>81</v>
      </c>
      <c r="BK139" s="214">
        <f>ROUND(I139*H139,2)</f>
        <v>0</v>
      </c>
      <c r="BL139" s="24" t="s">
        <v>239</v>
      </c>
      <c r="BM139" s="24" t="s">
        <v>3609</v>
      </c>
    </row>
    <row r="140" spans="2:47" s="1" customFormat="1" ht="13.5">
      <c r="B140" s="46"/>
      <c r="D140" s="215" t="s">
        <v>241</v>
      </c>
      <c r="F140" s="216" t="s">
        <v>2111</v>
      </c>
      <c r="I140" s="176"/>
      <c r="L140" s="46"/>
      <c r="M140" s="217"/>
      <c r="N140" s="47"/>
      <c r="O140" s="47"/>
      <c r="P140" s="47"/>
      <c r="Q140" s="47"/>
      <c r="R140" s="47"/>
      <c r="S140" s="47"/>
      <c r="T140" s="85"/>
      <c r="AT140" s="24" t="s">
        <v>241</v>
      </c>
      <c r="AU140" s="24" t="s">
        <v>83</v>
      </c>
    </row>
    <row r="141" spans="2:63" s="10" customFormat="1" ht="29.85" customHeight="1">
      <c r="B141" s="189"/>
      <c r="D141" s="190" t="s">
        <v>72</v>
      </c>
      <c r="E141" s="200" t="s">
        <v>255</v>
      </c>
      <c r="F141" s="200" t="s">
        <v>773</v>
      </c>
      <c r="I141" s="192"/>
      <c r="J141" s="201">
        <f>BK141</f>
        <v>0</v>
      </c>
      <c r="L141" s="189"/>
      <c r="M141" s="194"/>
      <c r="N141" s="195"/>
      <c r="O141" s="195"/>
      <c r="P141" s="196">
        <f>SUM(P142:P161)</f>
        <v>0</v>
      </c>
      <c r="Q141" s="195"/>
      <c r="R141" s="196">
        <f>SUM(R142:R161)</f>
        <v>2.641368</v>
      </c>
      <c r="S141" s="195"/>
      <c r="T141" s="197">
        <f>SUM(T142:T161)</f>
        <v>0</v>
      </c>
      <c r="AR141" s="190" t="s">
        <v>81</v>
      </c>
      <c r="AT141" s="198" t="s">
        <v>72</v>
      </c>
      <c r="AU141" s="198" t="s">
        <v>81</v>
      </c>
      <c r="AY141" s="190" t="s">
        <v>231</v>
      </c>
      <c r="BK141" s="199">
        <f>SUM(BK142:BK161)</f>
        <v>0</v>
      </c>
    </row>
    <row r="142" spans="2:65" s="1" customFormat="1" ht="25.5" customHeight="1">
      <c r="B142" s="202"/>
      <c r="C142" s="203" t="s">
        <v>340</v>
      </c>
      <c r="D142" s="203" t="s">
        <v>235</v>
      </c>
      <c r="E142" s="204" t="s">
        <v>3610</v>
      </c>
      <c r="F142" s="205" t="s">
        <v>3611</v>
      </c>
      <c r="G142" s="206" t="s">
        <v>147</v>
      </c>
      <c r="H142" s="207">
        <v>4.2</v>
      </c>
      <c r="I142" s="208"/>
      <c r="J142" s="209">
        <f>ROUND(I142*H142,2)</f>
        <v>0</v>
      </c>
      <c r="K142" s="205" t="s">
        <v>264</v>
      </c>
      <c r="L142" s="46"/>
      <c r="M142" s="210" t="s">
        <v>5</v>
      </c>
      <c r="N142" s="211" t="s">
        <v>44</v>
      </c>
      <c r="O142" s="47"/>
      <c r="P142" s="212">
        <f>O142*H142</f>
        <v>0</v>
      </c>
      <c r="Q142" s="212">
        <v>0.3708</v>
      </c>
      <c r="R142" s="212">
        <f>Q142*H142</f>
        <v>1.55736</v>
      </c>
      <c r="S142" s="212">
        <v>0</v>
      </c>
      <c r="T142" s="213">
        <f>S142*H142</f>
        <v>0</v>
      </c>
      <c r="AR142" s="24" t="s">
        <v>239</v>
      </c>
      <c r="AT142" s="24" t="s">
        <v>235</v>
      </c>
      <c r="AU142" s="24" t="s">
        <v>83</v>
      </c>
      <c r="AY142" s="24" t="s">
        <v>231</v>
      </c>
      <c r="BE142" s="214">
        <f>IF(N142="základní",J142,0)</f>
        <v>0</v>
      </c>
      <c r="BF142" s="214">
        <f>IF(N142="snížená",J142,0)</f>
        <v>0</v>
      </c>
      <c r="BG142" s="214">
        <f>IF(N142="zákl. přenesená",J142,0)</f>
        <v>0</v>
      </c>
      <c r="BH142" s="214">
        <f>IF(N142="sníž. přenesená",J142,0)</f>
        <v>0</v>
      </c>
      <c r="BI142" s="214">
        <f>IF(N142="nulová",J142,0)</f>
        <v>0</v>
      </c>
      <c r="BJ142" s="24" t="s">
        <v>81</v>
      </c>
      <c r="BK142" s="214">
        <f>ROUND(I142*H142,2)</f>
        <v>0</v>
      </c>
      <c r="BL142" s="24" t="s">
        <v>239</v>
      </c>
      <c r="BM142" s="24" t="s">
        <v>3612</v>
      </c>
    </row>
    <row r="143" spans="2:47" s="1" customFormat="1" ht="13.5">
      <c r="B143" s="46"/>
      <c r="D143" s="215" t="s">
        <v>241</v>
      </c>
      <c r="F143" s="216" t="s">
        <v>3613</v>
      </c>
      <c r="I143" s="176"/>
      <c r="L143" s="46"/>
      <c r="M143" s="217"/>
      <c r="N143" s="47"/>
      <c r="O143" s="47"/>
      <c r="P143" s="47"/>
      <c r="Q143" s="47"/>
      <c r="R143" s="47"/>
      <c r="S143" s="47"/>
      <c r="T143" s="85"/>
      <c r="AT143" s="24" t="s">
        <v>241</v>
      </c>
      <c r="AU143" s="24" t="s">
        <v>83</v>
      </c>
    </row>
    <row r="144" spans="2:47" s="1" customFormat="1" ht="13.5">
      <c r="B144" s="46"/>
      <c r="D144" s="215" t="s">
        <v>379</v>
      </c>
      <c r="F144" s="241" t="s">
        <v>3614</v>
      </c>
      <c r="I144" s="176"/>
      <c r="L144" s="46"/>
      <c r="M144" s="217"/>
      <c r="N144" s="47"/>
      <c r="O144" s="47"/>
      <c r="P144" s="47"/>
      <c r="Q144" s="47"/>
      <c r="R144" s="47"/>
      <c r="S144" s="47"/>
      <c r="T144" s="85"/>
      <c r="AT144" s="24" t="s">
        <v>379</v>
      </c>
      <c r="AU144" s="24" t="s">
        <v>83</v>
      </c>
    </row>
    <row r="145" spans="2:51" s="11" customFormat="1" ht="13.5">
      <c r="B145" s="218"/>
      <c r="D145" s="215" t="s">
        <v>242</v>
      </c>
      <c r="E145" s="219" t="s">
        <v>5</v>
      </c>
      <c r="F145" s="220" t="s">
        <v>3615</v>
      </c>
      <c r="H145" s="221">
        <v>2.2</v>
      </c>
      <c r="I145" s="222"/>
      <c r="L145" s="218"/>
      <c r="M145" s="223"/>
      <c r="N145" s="224"/>
      <c r="O145" s="224"/>
      <c r="P145" s="224"/>
      <c r="Q145" s="224"/>
      <c r="R145" s="224"/>
      <c r="S145" s="224"/>
      <c r="T145" s="225"/>
      <c r="AT145" s="219" t="s">
        <v>242</v>
      </c>
      <c r="AU145" s="219" t="s">
        <v>83</v>
      </c>
      <c r="AV145" s="11" t="s">
        <v>83</v>
      </c>
      <c r="AW145" s="11" t="s">
        <v>36</v>
      </c>
      <c r="AX145" s="11" t="s">
        <v>73</v>
      </c>
      <c r="AY145" s="219" t="s">
        <v>231</v>
      </c>
    </row>
    <row r="146" spans="2:51" s="11" customFormat="1" ht="13.5">
      <c r="B146" s="218"/>
      <c r="D146" s="215" t="s">
        <v>242</v>
      </c>
      <c r="E146" s="219" t="s">
        <v>5</v>
      </c>
      <c r="F146" s="220" t="s">
        <v>3616</v>
      </c>
      <c r="H146" s="221">
        <v>2</v>
      </c>
      <c r="I146" s="222"/>
      <c r="L146" s="218"/>
      <c r="M146" s="223"/>
      <c r="N146" s="224"/>
      <c r="O146" s="224"/>
      <c r="P146" s="224"/>
      <c r="Q146" s="224"/>
      <c r="R146" s="224"/>
      <c r="S146" s="224"/>
      <c r="T146" s="225"/>
      <c r="AT146" s="219" t="s">
        <v>242</v>
      </c>
      <c r="AU146" s="219" t="s">
        <v>83</v>
      </c>
      <c r="AV146" s="11" t="s">
        <v>83</v>
      </c>
      <c r="AW146" s="11" t="s">
        <v>36</v>
      </c>
      <c r="AX146" s="11" t="s">
        <v>73</v>
      </c>
      <c r="AY146" s="219" t="s">
        <v>231</v>
      </c>
    </row>
    <row r="147" spans="2:51" s="12" customFormat="1" ht="13.5">
      <c r="B147" s="226"/>
      <c r="D147" s="215" t="s">
        <v>242</v>
      </c>
      <c r="E147" s="227" t="s">
        <v>5</v>
      </c>
      <c r="F147" s="228" t="s">
        <v>269</v>
      </c>
      <c r="H147" s="229">
        <v>4.2</v>
      </c>
      <c r="I147" s="230"/>
      <c r="L147" s="226"/>
      <c r="M147" s="231"/>
      <c r="N147" s="232"/>
      <c r="O147" s="232"/>
      <c r="P147" s="232"/>
      <c r="Q147" s="232"/>
      <c r="R147" s="232"/>
      <c r="S147" s="232"/>
      <c r="T147" s="233"/>
      <c r="AT147" s="227" t="s">
        <v>242</v>
      </c>
      <c r="AU147" s="227" t="s">
        <v>83</v>
      </c>
      <c r="AV147" s="12" t="s">
        <v>239</v>
      </c>
      <c r="AW147" s="12" t="s">
        <v>36</v>
      </c>
      <c r="AX147" s="12" t="s">
        <v>81</v>
      </c>
      <c r="AY147" s="227" t="s">
        <v>231</v>
      </c>
    </row>
    <row r="148" spans="2:65" s="1" customFormat="1" ht="25.5" customHeight="1">
      <c r="B148" s="202"/>
      <c r="C148" s="203" t="s">
        <v>10</v>
      </c>
      <c r="D148" s="203" t="s">
        <v>235</v>
      </c>
      <c r="E148" s="204" t="s">
        <v>3617</v>
      </c>
      <c r="F148" s="205" t="s">
        <v>3618</v>
      </c>
      <c r="G148" s="206" t="s">
        <v>147</v>
      </c>
      <c r="H148" s="207">
        <v>2.4</v>
      </c>
      <c r="I148" s="208"/>
      <c r="J148" s="209">
        <f>ROUND(I148*H148,2)</f>
        <v>0</v>
      </c>
      <c r="K148" s="205" t="s">
        <v>264</v>
      </c>
      <c r="L148" s="46"/>
      <c r="M148" s="210" t="s">
        <v>5</v>
      </c>
      <c r="N148" s="211" t="s">
        <v>44</v>
      </c>
      <c r="O148" s="47"/>
      <c r="P148" s="212">
        <f>O148*H148</f>
        <v>0</v>
      </c>
      <c r="Q148" s="212">
        <v>0.26376</v>
      </c>
      <c r="R148" s="212">
        <f>Q148*H148</f>
        <v>0.6330239999999999</v>
      </c>
      <c r="S148" s="212">
        <v>0</v>
      </c>
      <c r="T148" s="213">
        <f>S148*H148</f>
        <v>0</v>
      </c>
      <c r="AR148" s="24" t="s">
        <v>239</v>
      </c>
      <c r="AT148" s="24" t="s">
        <v>235</v>
      </c>
      <c r="AU148" s="24" t="s">
        <v>83</v>
      </c>
      <c r="AY148" s="24" t="s">
        <v>231</v>
      </c>
      <c r="BE148" s="214">
        <f>IF(N148="základní",J148,0)</f>
        <v>0</v>
      </c>
      <c r="BF148" s="214">
        <f>IF(N148="snížená",J148,0)</f>
        <v>0</v>
      </c>
      <c r="BG148" s="214">
        <f>IF(N148="zákl. přenesená",J148,0)</f>
        <v>0</v>
      </c>
      <c r="BH148" s="214">
        <f>IF(N148="sníž. přenesená",J148,0)</f>
        <v>0</v>
      </c>
      <c r="BI148" s="214">
        <f>IF(N148="nulová",J148,0)</f>
        <v>0</v>
      </c>
      <c r="BJ148" s="24" t="s">
        <v>81</v>
      </c>
      <c r="BK148" s="214">
        <f>ROUND(I148*H148,2)</f>
        <v>0</v>
      </c>
      <c r="BL148" s="24" t="s">
        <v>239</v>
      </c>
      <c r="BM148" s="24" t="s">
        <v>3619</v>
      </c>
    </row>
    <row r="149" spans="2:47" s="1" customFormat="1" ht="13.5">
      <c r="B149" s="46"/>
      <c r="D149" s="215" t="s">
        <v>241</v>
      </c>
      <c r="F149" s="216" t="s">
        <v>3620</v>
      </c>
      <c r="I149" s="176"/>
      <c r="L149" s="46"/>
      <c r="M149" s="217"/>
      <c r="N149" s="47"/>
      <c r="O149" s="47"/>
      <c r="P149" s="47"/>
      <c r="Q149" s="47"/>
      <c r="R149" s="47"/>
      <c r="S149" s="47"/>
      <c r="T149" s="85"/>
      <c r="AT149" s="24" t="s">
        <v>241</v>
      </c>
      <c r="AU149" s="24" t="s">
        <v>83</v>
      </c>
    </row>
    <row r="150" spans="2:47" s="1" customFormat="1" ht="13.5">
      <c r="B150" s="46"/>
      <c r="D150" s="215" t="s">
        <v>379</v>
      </c>
      <c r="F150" s="241" t="s">
        <v>3614</v>
      </c>
      <c r="I150" s="176"/>
      <c r="L150" s="46"/>
      <c r="M150" s="217"/>
      <c r="N150" s="47"/>
      <c r="O150" s="47"/>
      <c r="P150" s="47"/>
      <c r="Q150" s="47"/>
      <c r="R150" s="47"/>
      <c r="S150" s="47"/>
      <c r="T150" s="85"/>
      <c r="AT150" s="24" t="s">
        <v>379</v>
      </c>
      <c r="AU150" s="24" t="s">
        <v>83</v>
      </c>
    </row>
    <row r="151" spans="2:51" s="11" customFormat="1" ht="13.5">
      <c r="B151" s="218"/>
      <c r="D151" s="215" t="s">
        <v>242</v>
      </c>
      <c r="E151" s="219" t="s">
        <v>5</v>
      </c>
      <c r="F151" s="220" t="s">
        <v>3621</v>
      </c>
      <c r="H151" s="221">
        <v>2.4</v>
      </c>
      <c r="I151" s="222"/>
      <c r="L151" s="218"/>
      <c r="M151" s="223"/>
      <c r="N151" s="224"/>
      <c r="O151" s="224"/>
      <c r="P151" s="224"/>
      <c r="Q151" s="224"/>
      <c r="R151" s="224"/>
      <c r="S151" s="224"/>
      <c r="T151" s="225"/>
      <c r="AT151" s="219" t="s">
        <v>242</v>
      </c>
      <c r="AU151" s="219" t="s">
        <v>83</v>
      </c>
      <c r="AV151" s="11" t="s">
        <v>83</v>
      </c>
      <c r="AW151" s="11" t="s">
        <v>36</v>
      </c>
      <c r="AX151" s="11" t="s">
        <v>81</v>
      </c>
      <c r="AY151" s="219" t="s">
        <v>231</v>
      </c>
    </row>
    <row r="152" spans="2:65" s="1" customFormat="1" ht="25.5" customHeight="1">
      <c r="B152" s="202"/>
      <c r="C152" s="203" t="s">
        <v>349</v>
      </c>
      <c r="D152" s="203" t="s">
        <v>235</v>
      </c>
      <c r="E152" s="204" t="s">
        <v>3622</v>
      </c>
      <c r="F152" s="205" t="s">
        <v>3623</v>
      </c>
      <c r="G152" s="206" t="s">
        <v>147</v>
      </c>
      <c r="H152" s="207">
        <v>2.6</v>
      </c>
      <c r="I152" s="208"/>
      <c r="J152" s="209">
        <f>ROUND(I152*H152,2)</f>
        <v>0</v>
      </c>
      <c r="K152" s="205" t="s">
        <v>264</v>
      </c>
      <c r="L152" s="46"/>
      <c r="M152" s="210" t="s">
        <v>5</v>
      </c>
      <c r="N152" s="211" t="s">
        <v>44</v>
      </c>
      <c r="O152" s="47"/>
      <c r="P152" s="212">
        <f>O152*H152</f>
        <v>0</v>
      </c>
      <c r="Q152" s="212">
        <v>0.10434</v>
      </c>
      <c r="R152" s="212">
        <f>Q152*H152</f>
        <v>0.271284</v>
      </c>
      <c r="S152" s="212">
        <v>0</v>
      </c>
      <c r="T152" s="213">
        <f>S152*H152</f>
        <v>0</v>
      </c>
      <c r="AR152" s="24" t="s">
        <v>239</v>
      </c>
      <c r="AT152" s="24" t="s">
        <v>235</v>
      </c>
      <c r="AU152" s="24" t="s">
        <v>83</v>
      </c>
      <c r="AY152" s="24" t="s">
        <v>231</v>
      </c>
      <c r="BE152" s="214">
        <f>IF(N152="základní",J152,0)</f>
        <v>0</v>
      </c>
      <c r="BF152" s="214">
        <f>IF(N152="snížená",J152,0)</f>
        <v>0</v>
      </c>
      <c r="BG152" s="214">
        <f>IF(N152="zákl. přenesená",J152,0)</f>
        <v>0</v>
      </c>
      <c r="BH152" s="214">
        <f>IF(N152="sníž. přenesená",J152,0)</f>
        <v>0</v>
      </c>
      <c r="BI152" s="214">
        <f>IF(N152="nulová",J152,0)</f>
        <v>0</v>
      </c>
      <c r="BJ152" s="24" t="s">
        <v>81</v>
      </c>
      <c r="BK152" s="214">
        <f>ROUND(I152*H152,2)</f>
        <v>0</v>
      </c>
      <c r="BL152" s="24" t="s">
        <v>239</v>
      </c>
      <c r="BM152" s="24" t="s">
        <v>3624</v>
      </c>
    </row>
    <row r="153" spans="2:47" s="1" customFormat="1" ht="13.5">
      <c r="B153" s="46"/>
      <c r="D153" s="215" t="s">
        <v>241</v>
      </c>
      <c r="F153" s="216" t="s">
        <v>3625</v>
      </c>
      <c r="I153" s="176"/>
      <c r="L153" s="46"/>
      <c r="M153" s="217"/>
      <c r="N153" s="47"/>
      <c r="O153" s="47"/>
      <c r="P153" s="47"/>
      <c r="Q153" s="47"/>
      <c r="R153" s="47"/>
      <c r="S153" s="47"/>
      <c r="T153" s="85"/>
      <c r="AT153" s="24" t="s">
        <v>241</v>
      </c>
      <c r="AU153" s="24" t="s">
        <v>83</v>
      </c>
    </row>
    <row r="154" spans="2:47" s="1" customFormat="1" ht="13.5">
      <c r="B154" s="46"/>
      <c r="D154" s="215" t="s">
        <v>379</v>
      </c>
      <c r="F154" s="241" t="s">
        <v>3626</v>
      </c>
      <c r="I154" s="176"/>
      <c r="L154" s="46"/>
      <c r="M154" s="217"/>
      <c r="N154" s="47"/>
      <c r="O154" s="47"/>
      <c r="P154" s="47"/>
      <c r="Q154" s="47"/>
      <c r="R154" s="47"/>
      <c r="S154" s="47"/>
      <c r="T154" s="85"/>
      <c r="AT154" s="24" t="s">
        <v>379</v>
      </c>
      <c r="AU154" s="24" t="s">
        <v>83</v>
      </c>
    </row>
    <row r="155" spans="2:51" s="11" customFormat="1" ht="13.5">
      <c r="B155" s="218"/>
      <c r="D155" s="215" t="s">
        <v>242</v>
      </c>
      <c r="E155" s="219" t="s">
        <v>5</v>
      </c>
      <c r="F155" s="220" t="s">
        <v>3577</v>
      </c>
      <c r="H155" s="221">
        <v>2.6</v>
      </c>
      <c r="I155" s="222"/>
      <c r="L155" s="218"/>
      <c r="M155" s="223"/>
      <c r="N155" s="224"/>
      <c r="O155" s="224"/>
      <c r="P155" s="224"/>
      <c r="Q155" s="224"/>
      <c r="R155" s="224"/>
      <c r="S155" s="224"/>
      <c r="T155" s="225"/>
      <c r="AT155" s="219" t="s">
        <v>242</v>
      </c>
      <c r="AU155" s="219" t="s">
        <v>83</v>
      </c>
      <c r="AV155" s="11" t="s">
        <v>83</v>
      </c>
      <c r="AW155" s="11" t="s">
        <v>36</v>
      </c>
      <c r="AX155" s="11" t="s">
        <v>81</v>
      </c>
      <c r="AY155" s="219" t="s">
        <v>231</v>
      </c>
    </row>
    <row r="156" spans="2:65" s="1" customFormat="1" ht="25.5" customHeight="1">
      <c r="B156" s="202"/>
      <c r="C156" s="203" t="s">
        <v>355</v>
      </c>
      <c r="D156" s="203" t="s">
        <v>235</v>
      </c>
      <c r="E156" s="204" t="s">
        <v>3627</v>
      </c>
      <c r="F156" s="205" t="s">
        <v>3628</v>
      </c>
      <c r="G156" s="206" t="s">
        <v>147</v>
      </c>
      <c r="H156" s="207">
        <v>2</v>
      </c>
      <c r="I156" s="208"/>
      <c r="J156" s="209">
        <f>ROUND(I156*H156,2)</f>
        <v>0</v>
      </c>
      <c r="K156" s="205" t="s">
        <v>264</v>
      </c>
      <c r="L156" s="46"/>
      <c r="M156" s="210" t="s">
        <v>5</v>
      </c>
      <c r="N156" s="211" t="s">
        <v>44</v>
      </c>
      <c r="O156" s="47"/>
      <c r="P156" s="212">
        <f>O156*H156</f>
        <v>0</v>
      </c>
      <c r="Q156" s="212">
        <v>0.08425</v>
      </c>
      <c r="R156" s="212">
        <f>Q156*H156</f>
        <v>0.1685</v>
      </c>
      <c r="S156" s="212">
        <v>0</v>
      </c>
      <c r="T156" s="213">
        <f>S156*H156</f>
        <v>0</v>
      </c>
      <c r="AR156" s="24" t="s">
        <v>239</v>
      </c>
      <c r="AT156" s="24" t="s">
        <v>235</v>
      </c>
      <c r="AU156" s="24" t="s">
        <v>83</v>
      </c>
      <c r="AY156" s="24" t="s">
        <v>231</v>
      </c>
      <c r="BE156" s="214">
        <f>IF(N156="základní",J156,0)</f>
        <v>0</v>
      </c>
      <c r="BF156" s="214">
        <f>IF(N156="snížená",J156,0)</f>
        <v>0</v>
      </c>
      <c r="BG156" s="214">
        <f>IF(N156="zákl. přenesená",J156,0)</f>
        <v>0</v>
      </c>
      <c r="BH156" s="214">
        <f>IF(N156="sníž. přenesená",J156,0)</f>
        <v>0</v>
      </c>
      <c r="BI156" s="214">
        <f>IF(N156="nulová",J156,0)</f>
        <v>0</v>
      </c>
      <c r="BJ156" s="24" t="s">
        <v>81</v>
      </c>
      <c r="BK156" s="214">
        <f>ROUND(I156*H156,2)</f>
        <v>0</v>
      </c>
      <c r="BL156" s="24" t="s">
        <v>239</v>
      </c>
      <c r="BM156" s="24" t="s">
        <v>3629</v>
      </c>
    </row>
    <row r="157" spans="2:47" s="1" customFormat="1" ht="13.5">
      <c r="B157" s="46"/>
      <c r="D157" s="215" t="s">
        <v>241</v>
      </c>
      <c r="F157" s="216" t="s">
        <v>3630</v>
      </c>
      <c r="I157" s="176"/>
      <c r="L157" s="46"/>
      <c r="M157" s="217"/>
      <c r="N157" s="47"/>
      <c r="O157" s="47"/>
      <c r="P157" s="47"/>
      <c r="Q157" s="47"/>
      <c r="R157" s="47"/>
      <c r="S157" s="47"/>
      <c r="T157" s="85"/>
      <c r="AT157" s="24" t="s">
        <v>241</v>
      </c>
      <c r="AU157" s="24" t="s">
        <v>83</v>
      </c>
    </row>
    <row r="158" spans="2:47" s="1" customFormat="1" ht="13.5">
      <c r="B158" s="46"/>
      <c r="D158" s="215" t="s">
        <v>379</v>
      </c>
      <c r="F158" s="241" t="s">
        <v>3631</v>
      </c>
      <c r="I158" s="176"/>
      <c r="L158" s="46"/>
      <c r="M158" s="217"/>
      <c r="N158" s="47"/>
      <c r="O158" s="47"/>
      <c r="P158" s="47"/>
      <c r="Q158" s="47"/>
      <c r="R158" s="47"/>
      <c r="S158" s="47"/>
      <c r="T158" s="85"/>
      <c r="AT158" s="24" t="s">
        <v>379</v>
      </c>
      <c r="AU158" s="24" t="s">
        <v>83</v>
      </c>
    </row>
    <row r="159" spans="2:65" s="1" customFormat="1" ht="25.5" customHeight="1">
      <c r="B159" s="202"/>
      <c r="C159" s="203" t="s">
        <v>359</v>
      </c>
      <c r="D159" s="203" t="s">
        <v>235</v>
      </c>
      <c r="E159" s="204" t="s">
        <v>3632</v>
      </c>
      <c r="F159" s="205" t="s">
        <v>3633</v>
      </c>
      <c r="G159" s="206" t="s">
        <v>367</v>
      </c>
      <c r="H159" s="207">
        <v>5</v>
      </c>
      <c r="I159" s="208"/>
      <c r="J159" s="209">
        <f>ROUND(I159*H159,2)</f>
        <v>0</v>
      </c>
      <c r="K159" s="205" t="s">
        <v>264</v>
      </c>
      <c r="L159" s="46"/>
      <c r="M159" s="210" t="s">
        <v>5</v>
      </c>
      <c r="N159" s="211" t="s">
        <v>44</v>
      </c>
      <c r="O159" s="47"/>
      <c r="P159" s="212">
        <f>O159*H159</f>
        <v>0</v>
      </c>
      <c r="Q159" s="212">
        <v>0.00224</v>
      </c>
      <c r="R159" s="212">
        <f>Q159*H159</f>
        <v>0.011199999999999998</v>
      </c>
      <c r="S159" s="212">
        <v>0</v>
      </c>
      <c r="T159" s="213">
        <f>S159*H159</f>
        <v>0</v>
      </c>
      <c r="AR159" s="24" t="s">
        <v>239</v>
      </c>
      <c r="AT159" s="24" t="s">
        <v>235</v>
      </c>
      <c r="AU159" s="24" t="s">
        <v>83</v>
      </c>
      <c r="AY159" s="24" t="s">
        <v>231</v>
      </c>
      <c r="BE159" s="214">
        <f>IF(N159="základní",J159,0)</f>
        <v>0</v>
      </c>
      <c r="BF159" s="214">
        <f>IF(N159="snížená",J159,0)</f>
        <v>0</v>
      </c>
      <c r="BG159" s="214">
        <f>IF(N159="zákl. přenesená",J159,0)</f>
        <v>0</v>
      </c>
      <c r="BH159" s="214">
        <f>IF(N159="sníž. přenesená",J159,0)</f>
        <v>0</v>
      </c>
      <c r="BI159" s="214">
        <f>IF(N159="nulová",J159,0)</f>
        <v>0</v>
      </c>
      <c r="BJ159" s="24" t="s">
        <v>81</v>
      </c>
      <c r="BK159" s="214">
        <f>ROUND(I159*H159,2)</f>
        <v>0</v>
      </c>
      <c r="BL159" s="24" t="s">
        <v>239</v>
      </c>
      <c r="BM159" s="24" t="s">
        <v>3634</v>
      </c>
    </row>
    <row r="160" spans="2:47" s="1" customFormat="1" ht="13.5">
      <c r="B160" s="46"/>
      <c r="D160" s="215" t="s">
        <v>241</v>
      </c>
      <c r="F160" s="216" t="s">
        <v>3635</v>
      </c>
      <c r="I160" s="176"/>
      <c r="L160" s="46"/>
      <c r="M160" s="217"/>
      <c r="N160" s="47"/>
      <c r="O160" s="47"/>
      <c r="P160" s="47"/>
      <c r="Q160" s="47"/>
      <c r="R160" s="47"/>
      <c r="S160" s="47"/>
      <c r="T160" s="85"/>
      <c r="AT160" s="24" t="s">
        <v>241</v>
      </c>
      <c r="AU160" s="24" t="s">
        <v>83</v>
      </c>
    </row>
    <row r="161" spans="2:47" s="1" customFormat="1" ht="13.5">
      <c r="B161" s="46"/>
      <c r="D161" s="215" t="s">
        <v>379</v>
      </c>
      <c r="F161" s="241" t="s">
        <v>3636</v>
      </c>
      <c r="I161" s="176"/>
      <c r="L161" s="46"/>
      <c r="M161" s="217"/>
      <c r="N161" s="47"/>
      <c r="O161" s="47"/>
      <c r="P161" s="47"/>
      <c r="Q161" s="47"/>
      <c r="R161" s="47"/>
      <c r="S161" s="47"/>
      <c r="T161" s="85"/>
      <c r="AT161" s="24" t="s">
        <v>379</v>
      </c>
      <c r="AU161" s="24" t="s">
        <v>83</v>
      </c>
    </row>
    <row r="162" spans="2:63" s="10" customFormat="1" ht="29.85" customHeight="1">
      <c r="B162" s="189"/>
      <c r="D162" s="190" t="s">
        <v>72</v>
      </c>
      <c r="E162" s="200" t="s">
        <v>276</v>
      </c>
      <c r="F162" s="200" t="s">
        <v>2113</v>
      </c>
      <c r="I162" s="192"/>
      <c r="J162" s="201">
        <f>BK162</f>
        <v>0</v>
      </c>
      <c r="L162" s="189"/>
      <c r="M162" s="194"/>
      <c r="N162" s="195"/>
      <c r="O162" s="195"/>
      <c r="P162" s="196">
        <f>SUM(P163:P166)</f>
        <v>0</v>
      </c>
      <c r="Q162" s="195"/>
      <c r="R162" s="196">
        <f>SUM(R163:R166)</f>
        <v>0.48986</v>
      </c>
      <c r="S162" s="195"/>
      <c r="T162" s="197">
        <f>SUM(T163:T166)</f>
        <v>0</v>
      </c>
      <c r="AR162" s="190" t="s">
        <v>81</v>
      </c>
      <c r="AT162" s="198" t="s">
        <v>72</v>
      </c>
      <c r="AU162" s="198" t="s">
        <v>81</v>
      </c>
      <c r="AY162" s="190" t="s">
        <v>231</v>
      </c>
      <c r="BK162" s="199">
        <f>SUM(BK163:BK166)</f>
        <v>0</v>
      </c>
    </row>
    <row r="163" spans="2:65" s="1" customFormat="1" ht="25.5" customHeight="1">
      <c r="B163" s="202"/>
      <c r="C163" s="203" t="s">
        <v>364</v>
      </c>
      <c r="D163" s="203" t="s">
        <v>235</v>
      </c>
      <c r="E163" s="204" t="s">
        <v>3637</v>
      </c>
      <c r="F163" s="205" t="s">
        <v>3638</v>
      </c>
      <c r="G163" s="206" t="s">
        <v>249</v>
      </c>
      <c r="H163" s="207">
        <v>1</v>
      </c>
      <c r="I163" s="208"/>
      <c r="J163" s="209">
        <f>ROUND(I163*H163,2)</f>
        <v>0</v>
      </c>
      <c r="K163" s="205" t="s">
        <v>238</v>
      </c>
      <c r="L163" s="46"/>
      <c r="M163" s="210" t="s">
        <v>5</v>
      </c>
      <c r="N163" s="211" t="s">
        <v>44</v>
      </c>
      <c r="O163" s="47"/>
      <c r="P163" s="212">
        <f>O163*H163</f>
        <v>0</v>
      </c>
      <c r="Q163" s="212">
        <v>0.43786</v>
      </c>
      <c r="R163" s="212">
        <f>Q163*H163</f>
        <v>0.43786</v>
      </c>
      <c r="S163" s="212">
        <v>0</v>
      </c>
      <c r="T163" s="213">
        <f>S163*H163</f>
        <v>0</v>
      </c>
      <c r="AR163" s="24" t="s">
        <v>239</v>
      </c>
      <c r="AT163" s="24" t="s">
        <v>235</v>
      </c>
      <c r="AU163" s="24" t="s">
        <v>83</v>
      </c>
      <c r="AY163" s="24" t="s">
        <v>231</v>
      </c>
      <c r="BE163" s="214">
        <f>IF(N163="základní",J163,0)</f>
        <v>0</v>
      </c>
      <c r="BF163" s="214">
        <f>IF(N163="snížená",J163,0)</f>
        <v>0</v>
      </c>
      <c r="BG163" s="214">
        <f>IF(N163="zákl. přenesená",J163,0)</f>
        <v>0</v>
      </c>
      <c r="BH163" s="214">
        <f>IF(N163="sníž. přenesená",J163,0)</f>
        <v>0</v>
      </c>
      <c r="BI163" s="214">
        <f>IF(N163="nulová",J163,0)</f>
        <v>0</v>
      </c>
      <c r="BJ163" s="24" t="s">
        <v>81</v>
      </c>
      <c r="BK163" s="214">
        <f>ROUND(I163*H163,2)</f>
        <v>0</v>
      </c>
      <c r="BL163" s="24" t="s">
        <v>239</v>
      </c>
      <c r="BM163" s="24" t="s">
        <v>3639</v>
      </c>
    </row>
    <row r="164" spans="2:47" s="1" customFormat="1" ht="13.5">
      <c r="B164" s="46"/>
      <c r="D164" s="215" t="s">
        <v>241</v>
      </c>
      <c r="F164" s="216" t="s">
        <v>3638</v>
      </c>
      <c r="I164" s="176"/>
      <c r="L164" s="46"/>
      <c r="M164" s="217"/>
      <c r="N164" s="47"/>
      <c r="O164" s="47"/>
      <c r="P164" s="47"/>
      <c r="Q164" s="47"/>
      <c r="R164" s="47"/>
      <c r="S164" s="47"/>
      <c r="T164" s="85"/>
      <c r="AT164" s="24" t="s">
        <v>241</v>
      </c>
      <c r="AU164" s="24" t="s">
        <v>83</v>
      </c>
    </row>
    <row r="165" spans="2:65" s="1" customFormat="1" ht="16.5" customHeight="1">
      <c r="B165" s="202"/>
      <c r="C165" s="242" t="s">
        <v>370</v>
      </c>
      <c r="D165" s="242" t="s">
        <v>399</v>
      </c>
      <c r="E165" s="243" t="s">
        <v>3640</v>
      </c>
      <c r="F165" s="244" t="s">
        <v>3641</v>
      </c>
      <c r="G165" s="245" t="s">
        <v>249</v>
      </c>
      <c r="H165" s="246">
        <v>1</v>
      </c>
      <c r="I165" s="247"/>
      <c r="J165" s="248">
        <f>ROUND(I165*H165,2)</f>
        <v>0</v>
      </c>
      <c r="K165" s="244" t="s">
        <v>238</v>
      </c>
      <c r="L165" s="249"/>
      <c r="M165" s="250" t="s">
        <v>5</v>
      </c>
      <c r="N165" s="251" t="s">
        <v>44</v>
      </c>
      <c r="O165" s="47"/>
      <c r="P165" s="212">
        <f>O165*H165</f>
        <v>0</v>
      </c>
      <c r="Q165" s="212">
        <v>0.052</v>
      </c>
      <c r="R165" s="212">
        <f>Q165*H165</f>
        <v>0.052</v>
      </c>
      <c r="S165" s="212">
        <v>0</v>
      </c>
      <c r="T165" s="213">
        <f>S165*H165</f>
        <v>0</v>
      </c>
      <c r="AR165" s="24" t="s">
        <v>276</v>
      </c>
      <c r="AT165" s="24" t="s">
        <v>399</v>
      </c>
      <c r="AU165" s="24" t="s">
        <v>83</v>
      </c>
      <c r="AY165" s="24" t="s">
        <v>231</v>
      </c>
      <c r="BE165" s="214">
        <f>IF(N165="základní",J165,0)</f>
        <v>0</v>
      </c>
      <c r="BF165" s="214">
        <f>IF(N165="snížená",J165,0)</f>
        <v>0</v>
      </c>
      <c r="BG165" s="214">
        <f>IF(N165="zákl. přenesená",J165,0)</f>
        <v>0</v>
      </c>
      <c r="BH165" s="214">
        <f>IF(N165="sníž. přenesená",J165,0)</f>
        <v>0</v>
      </c>
      <c r="BI165" s="214">
        <f>IF(N165="nulová",J165,0)</f>
        <v>0</v>
      </c>
      <c r="BJ165" s="24" t="s">
        <v>81</v>
      </c>
      <c r="BK165" s="214">
        <f>ROUND(I165*H165,2)</f>
        <v>0</v>
      </c>
      <c r="BL165" s="24" t="s">
        <v>239</v>
      </c>
      <c r="BM165" s="24" t="s">
        <v>3642</v>
      </c>
    </row>
    <row r="166" spans="2:47" s="1" customFormat="1" ht="13.5">
      <c r="B166" s="46"/>
      <c r="D166" s="215" t="s">
        <v>241</v>
      </c>
      <c r="F166" s="216" t="s">
        <v>3641</v>
      </c>
      <c r="I166" s="176"/>
      <c r="L166" s="46"/>
      <c r="M166" s="217"/>
      <c r="N166" s="47"/>
      <c r="O166" s="47"/>
      <c r="P166" s="47"/>
      <c r="Q166" s="47"/>
      <c r="R166" s="47"/>
      <c r="S166" s="47"/>
      <c r="T166" s="85"/>
      <c r="AT166" s="24" t="s">
        <v>241</v>
      </c>
      <c r="AU166" s="24" t="s">
        <v>83</v>
      </c>
    </row>
    <row r="167" spans="2:63" s="10" customFormat="1" ht="29.85" customHeight="1">
      <c r="B167" s="189"/>
      <c r="D167" s="190" t="s">
        <v>72</v>
      </c>
      <c r="E167" s="200" t="s">
        <v>285</v>
      </c>
      <c r="F167" s="200" t="s">
        <v>948</v>
      </c>
      <c r="I167" s="192"/>
      <c r="J167" s="201">
        <f>BK167</f>
        <v>0</v>
      </c>
      <c r="L167" s="189"/>
      <c r="M167" s="194"/>
      <c r="N167" s="195"/>
      <c r="O167" s="195"/>
      <c r="P167" s="196">
        <f>SUM(P168:P170)</f>
        <v>0</v>
      </c>
      <c r="Q167" s="195"/>
      <c r="R167" s="196">
        <f>SUM(R168:R170)</f>
        <v>0</v>
      </c>
      <c r="S167" s="195"/>
      <c r="T167" s="197">
        <f>SUM(T168:T170)</f>
        <v>0</v>
      </c>
      <c r="AR167" s="190" t="s">
        <v>81</v>
      </c>
      <c r="AT167" s="198" t="s">
        <v>72</v>
      </c>
      <c r="AU167" s="198" t="s">
        <v>81</v>
      </c>
      <c r="AY167" s="190" t="s">
        <v>231</v>
      </c>
      <c r="BK167" s="199">
        <f>SUM(BK168:BK170)</f>
        <v>0</v>
      </c>
    </row>
    <row r="168" spans="2:65" s="1" customFormat="1" ht="16.5" customHeight="1">
      <c r="B168" s="202"/>
      <c r="C168" s="203" t="s">
        <v>374</v>
      </c>
      <c r="D168" s="203" t="s">
        <v>235</v>
      </c>
      <c r="E168" s="204" t="s">
        <v>3643</v>
      </c>
      <c r="F168" s="205" t="s">
        <v>3644</v>
      </c>
      <c r="G168" s="206" t="s">
        <v>367</v>
      </c>
      <c r="H168" s="207">
        <v>5</v>
      </c>
      <c r="I168" s="208"/>
      <c r="J168" s="209">
        <f>ROUND(I168*H168,2)</f>
        <v>0</v>
      </c>
      <c r="K168" s="205" t="s">
        <v>264</v>
      </c>
      <c r="L168" s="46"/>
      <c r="M168" s="210" t="s">
        <v>5</v>
      </c>
      <c r="N168" s="211" t="s">
        <v>44</v>
      </c>
      <c r="O168" s="47"/>
      <c r="P168" s="212">
        <f>O168*H168</f>
        <v>0</v>
      </c>
      <c r="Q168" s="212">
        <v>0</v>
      </c>
      <c r="R168" s="212">
        <f>Q168*H168</f>
        <v>0</v>
      </c>
      <c r="S168" s="212">
        <v>0</v>
      </c>
      <c r="T168" s="213">
        <f>S168*H168</f>
        <v>0</v>
      </c>
      <c r="AR168" s="24" t="s">
        <v>239</v>
      </c>
      <c r="AT168" s="24" t="s">
        <v>235</v>
      </c>
      <c r="AU168" s="24" t="s">
        <v>83</v>
      </c>
      <c r="AY168" s="24" t="s">
        <v>231</v>
      </c>
      <c r="BE168" s="214">
        <f>IF(N168="základní",J168,0)</f>
        <v>0</v>
      </c>
      <c r="BF168" s="214">
        <f>IF(N168="snížená",J168,0)</f>
        <v>0</v>
      </c>
      <c r="BG168" s="214">
        <f>IF(N168="zákl. přenesená",J168,0)</f>
        <v>0</v>
      </c>
      <c r="BH168" s="214">
        <f>IF(N168="sníž. přenesená",J168,0)</f>
        <v>0</v>
      </c>
      <c r="BI168" s="214">
        <f>IF(N168="nulová",J168,0)</f>
        <v>0</v>
      </c>
      <c r="BJ168" s="24" t="s">
        <v>81</v>
      </c>
      <c r="BK168" s="214">
        <f>ROUND(I168*H168,2)</f>
        <v>0</v>
      </c>
      <c r="BL168" s="24" t="s">
        <v>239</v>
      </c>
      <c r="BM168" s="24" t="s">
        <v>3645</v>
      </c>
    </row>
    <row r="169" spans="2:47" s="1" customFormat="1" ht="13.5">
      <c r="B169" s="46"/>
      <c r="D169" s="215" t="s">
        <v>241</v>
      </c>
      <c r="F169" s="216" t="s">
        <v>3646</v>
      </c>
      <c r="I169" s="176"/>
      <c r="L169" s="46"/>
      <c r="M169" s="217"/>
      <c r="N169" s="47"/>
      <c r="O169" s="47"/>
      <c r="P169" s="47"/>
      <c r="Q169" s="47"/>
      <c r="R169" s="47"/>
      <c r="S169" s="47"/>
      <c r="T169" s="85"/>
      <c r="AT169" s="24" t="s">
        <v>241</v>
      </c>
      <c r="AU169" s="24" t="s">
        <v>83</v>
      </c>
    </row>
    <row r="170" spans="2:47" s="1" customFormat="1" ht="13.5">
      <c r="B170" s="46"/>
      <c r="D170" s="215" t="s">
        <v>379</v>
      </c>
      <c r="F170" s="241" t="s">
        <v>3647</v>
      </c>
      <c r="I170" s="176"/>
      <c r="L170" s="46"/>
      <c r="M170" s="217"/>
      <c r="N170" s="47"/>
      <c r="O170" s="47"/>
      <c r="P170" s="47"/>
      <c r="Q170" s="47"/>
      <c r="R170" s="47"/>
      <c r="S170" s="47"/>
      <c r="T170" s="85"/>
      <c r="AT170" s="24" t="s">
        <v>379</v>
      </c>
      <c r="AU170" s="24" t="s">
        <v>83</v>
      </c>
    </row>
    <row r="171" spans="2:63" s="10" customFormat="1" ht="29.85" customHeight="1">
      <c r="B171" s="189"/>
      <c r="D171" s="190" t="s">
        <v>72</v>
      </c>
      <c r="E171" s="200" t="s">
        <v>2014</v>
      </c>
      <c r="F171" s="200" t="s">
        <v>2015</v>
      </c>
      <c r="I171" s="192"/>
      <c r="J171" s="201">
        <f>BK171</f>
        <v>0</v>
      </c>
      <c r="L171" s="189"/>
      <c r="M171" s="194"/>
      <c r="N171" s="195"/>
      <c r="O171" s="195"/>
      <c r="P171" s="196">
        <f>SUM(P172:P186)</f>
        <v>0</v>
      </c>
      <c r="Q171" s="195"/>
      <c r="R171" s="196">
        <f>SUM(R172:R186)</f>
        <v>0</v>
      </c>
      <c r="S171" s="195"/>
      <c r="T171" s="197">
        <f>SUM(T172:T186)</f>
        <v>0</v>
      </c>
      <c r="AR171" s="190" t="s">
        <v>81</v>
      </c>
      <c r="AT171" s="198" t="s">
        <v>72</v>
      </c>
      <c r="AU171" s="198" t="s">
        <v>81</v>
      </c>
      <c r="AY171" s="190" t="s">
        <v>231</v>
      </c>
      <c r="BK171" s="199">
        <f>SUM(BK172:BK186)</f>
        <v>0</v>
      </c>
    </row>
    <row r="172" spans="2:65" s="1" customFormat="1" ht="16.5" customHeight="1">
      <c r="B172" s="202"/>
      <c r="C172" s="203" t="s">
        <v>385</v>
      </c>
      <c r="D172" s="203" t="s">
        <v>235</v>
      </c>
      <c r="E172" s="204" t="s">
        <v>3648</v>
      </c>
      <c r="F172" s="205" t="s">
        <v>3649</v>
      </c>
      <c r="G172" s="206" t="s">
        <v>352</v>
      </c>
      <c r="H172" s="207">
        <v>2.122</v>
      </c>
      <c r="I172" s="208"/>
      <c r="J172" s="209">
        <f>ROUND(I172*H172,2)</f>
        <v>0</v>
      </c>
      <c r="K172" s="205" t="s">
        <v>264</v>
      </c>
      <c r="L172" s="46"/>
      <c r="M172" s="210" t="s">
        <v>5</v>
      </c>
      <c r="N172" s="211" t="s">
        <v>44</v>
      </c>
      <c r="O172" s="47"/>
      <c r="P172" s="212">
        <f>O172*H172</f>
        <v>0</v>
      </c>
      <c r="Q172" s="212">
        <v>0</v>
      </c>
      <c r="R172" s="212">
        <f>Q172*H172</f>
        <v>0</v>
      </c>
      <c r="S172" s="212">
        <v>0</v>
      </c>
      <c r="T172" s="213">
        <f>S172*H172</f>
        <v>0</v>
      </c>
      <c r="AR172" s="24" t="s">
        <v>239</v>
      </c>
      <c r="AT172" s="24" t="s">
        <v>235</v>
      </c>
      <c r="AU172" s="24" t="s">
        <v>83</v>
      </c>
      <c r="AY172" s="24" t="s">
        <v>231</v>
      </c>
      <c r="BE172" s="214">
        <f>IF(N172="základní",J172,0)</f>
        <v>0</v>
      </c>
      <c r="BF172" s="214">
        <f>IF(N172="snížená",J172,0)</f>
        <v>0</v>
      </c>
      <c r="BG172" s="214">
        <f>IF(N172="zákl. přenesená",J172,0)</f>
        <v>0</v>
      </c>
      <c r="BH172" s="214">
        <f>IF(N172="sníž. přenesená",J172,0)</f>
        <v>0</v>
      </c>
      <c r="BI172" s="214">
        <f>IF(N172="nulová",J172,0)</f>
        <v>0</v>
      </c>
      <c r="BJ172" s="24" t="s">
        <v>81</v>
      </c>
      <c r="BK172" s="214">
        <f>ROUND(I172*H172,2)</f>
        <v>0</v>
      </c>
      <c r="BL172" s="24" t="s">
        <v>239</v>
      </c>
      <c r="BM172" s="24" t="s">
        <v>3650</v>
      </c>
    </row>
    <row r="173" spans="2:47" s="1" customFormat="1" ht="13.5">
      <c r="B173" s="46"/>
      <c r="D173" s="215" t="s">
        <v>241</v>
      </c>
      <c r="F173" s="216" t="s">
        <v>3651</v>
      </c>
      <c r="I173" s="176"/>
      <c r="L173" s="46"/>
      <c r="M173" s="217"/>
      <c r="N173" s="47"/>
      <c r="O173" s="47"/>
      <c r="P173" s="47"/>
      <c r="Q173" s="47"/>
      <c r="R173" s="47"/>
      <c r="S173" s="47"/>
      <c r="T173" s="85"/>
      <c r="AT173" s="24" t="s">
        <v>241</v>
      </c>
      <c r="AU173" s="24" t="s">
        <v>83</v>
      </c>
    </row>
    <row r="174" spans="2:47" s="1" customFormat="1" ht="13.5">
      <c r="B174" s="46"/>
      <c r="D174" s="215" t="s">
        <v>379</v>
      </c>
      <c r="F174" s="241" t="s">
        <v>3652</v>
      </c>
      <c r="I174" s="176"/>
      <c r="L174" s="46"/>
      <c r="M174" s="217"/>
      <c r="N174" s="47"/>
      <c r="O174" s="47"/>
      <c r="P174" s="47"/>
      <c r="Q174" s="47"/>
      <c r="R174" s="47"/>
      <c r="S174" s="47"/>
      <c r="T174" s="85"/>
      <c r="AT174" s="24" t="s">
        <v>379</v>
      </c>
      <c r="AU174" s="24" t="s">
        <v>83</v>
      </c>
    </row>
    <row r="175" spans="2:65" s="1" customFormat="1" ht="16.5" customHeight="1">
      <c r="B175" s="202"/>
      <c r="C175" s="203" t="s">
        <v>391</v>
      </c>
      <c r="D175" s="203" t="s">
        <v>235</v>
      </c>
      <c r="E175" s="204" t="s">
        <v>3653</v>
      </c>
      <c r="F175" s="205" t="s">
        <v>3654</v>
      </c>
      <c r="G175" s="206" t="s">
        <v>352</v>
      </c>
      <c r="H175" s="207">
        <v>42.44</v>
      </c>
      <c r="I175" s="208"/>
      <c r="J175" s="209">
        <f>ROUND(I175*H175,2)</f>
        <v>0</v>
      </c>
      <c r="K175" s="205" t="s">
        <v>264</v>
      </c>
      <c r="L175" s="46"/>
      <c r="M175" s="210" t="s">
        <v>5</v>
      </c>
      <c r="N175" s="211" t="s">
        <v>44</v>
      </c>
      <c r="O175" s="47"/>
      <c r="P175" s="212">
        <f>O175*H175</f>
        <v>0</v>
      </c>
      <c r="Q175" s="212">
        <v>0</v>
      </c>
      <c r="R175" s="212">
        <f>Q175*H175</f>
        <v>0</v>
      </c>
      <c r="S175" s="212">
        <v>0</v>
      </c>
      <c r="T175" s="213">
        <f>S175*H175</f>
        <v>0</v>
      </c>
      <c r="AR175" s="24" t="s">
        <v>239</v>
      </c>
      <c r="AT175" s="24" t="s">
        <v>235</v>
      </c>
      <c r="AU175" s="24" t="s">
        <v>83</v>
      </c>
      <c r="AY175" s="24" t="s">
        <v>231</v>
      </c>
      <c r="BE175" s="214">
        <f>IF(N175="základní",J175,0)</f>
        <v>0</v>
      </c>
      <c r="BF175" s="214">
        <f>IF(N175="snížená",J175,0)</f>
        <v>0</v>
      </c>
      <c r="BG175" s="214">
        <f>IF(N175="zákl. přenesená",J175,0)</f>
        <v>0</v>
      </c>
      <c r="BH175" s="214">
        <f>IF(N175="sníž. přenesená",J175,0)</f>
        <v>0</v>
      </c>
      <c r="BI175" s="214">
        <f>IF(N175="nulová",J175,0)</f>
        <v>0</v>
      </c>
      <c r="BJ175" s="24" t="s">
        <v>81</v>
      </c>
      <c r="BK175" s="214">
        <f>ROUND(I175*H175,2)</f>
        <v>0</v>
      </c>
      <c r="BL175" s="24" t="s">
        <v>239</v>
      </c>
      <c r="BM175" s="24" t="s">
        <v>3655</v>
      </c>
    </row>
    <row r="176" spans="2:47" s="1" customFormat="1" ht="13.5">
      <c r="B176" s="46"/>
      <c r="D176" s="215" t="s">
        <v>241</v>
      </c>
      <c r="F176" s="216" t="s">
        <v>3656</v>
      </c>
      <c r="I176" s="176"/>
      <c r="L176" s="46"/>
      <c r="M176" s="217"/>
      <c r="N176" s="47"/>
      <c r="O176" s="47"/>
      <c r="P176" s="47"/>
      <c r="Q176" s="47"/>
      <c r="R176" s="47"/>
      <c r="S176" s="47"/>
      <c r="T176" s="85"/>
      <c r="AT176" s="24" t="s">
        <v>241</v>
      </c>
      <c r="AU176" s="24" t="s">
        <v>83</v>
      </c>
    </row>
    <row r="177" spans="2:47" s="1" customFormat="1" ht="13.5">
      <c r="B177" s="46"/>
      <c r="D177" s="215" t="s">
        <v>379</v>
      </c>
      <c r="F177" s="241" t="s">
        <v>3652</v>
      </c>
      <c r="I177" s="176"/>
      <c r="L177" s="46"/>
      <c r="M177" s="217"/>
      <c r="N177" s="47"/>
      <c r="O177" s="47"/>
      <c r="P177" s="47"/>
      <c r="Q177" s="47"/>
      <c r="R177" s="47"/>
      <c r="S177" s="47"/>
      <c r="T177" s="85"/>
      <c r="AT177" s="24" t="s">
        <v>379</v>
      </c>
      <c r="AU177" s="24" t="s">
        <v>83</v>
      </c>
    </row>
    <row r="178" spans="2:51" s="11" customFormat="1" ht="13.5">
      <c r="B178" s="218"/>
      <c r="D178" s="215" t="s">
        <v>242</v>
      </c>
      <c r="F178" s="220" t="s">
        <v>3657</v>
      </c>
      <c r="H178" s="221">
        <v>42.44</v>
      </c>
      <c r="I178" s="222"/>
      <c r="L178" s="218"/>
      <c r="M178" s="223"/>
      <c r="N178" s="224"/>
      <c r="O178" s="224"/>
      <c r="P178" s="224"/>
      <c r="Q178" s="224"/>
      <c r="R178" s="224"/>
      <c r="S178" s="224"/>
      <c r="T178" s="225"/>
      <c r="AT178" s="219" t="s">
        <v>242</v>
      </c>
      <c r="AU178" s="219" t="s">
        <v>83</v>
      </c>
      <c r="AV178" s="11" t="s">
        <v>83</v>
      </c>
      <c r="AW178" s="11" t="s">
        <v>6</v>
      </c>
      <c r="AX178" s="11" t="s">
        <v>81</v>
      </c>
      <c r="AY178" s="219" t="s">
        <v>231</v>
      </c>
    </row>
    <row r="179" spans="2:65" s="1" customFormat="1" ht="16.5" customHeight="1">
      <c r="B179" s="202"/>
      <c r="C179" s="203" t="s">
        <v>398</v>
      </c>
      <c r="D179" s="203" t="s">
        <v>235</v>
      </c>
      <c r="E179" s="204" t="s">
        <v>3658</v>
      </c>
      <c r="F179" s="205" t="s">
        <v>3659</v>
      </c>
      <c r="G179" s="206" t="s">
        <v>352</v>
      </c>
      <c r="H179" s="207">
        <v>2.122</v>
      </c>
      <c r="I179" s="208"/>
      <c r="J179" s="209">
        <f>ROUND(I179*H179,2)</f>
        <v>0</v>
      </c>
      <c r="K179" s="205" t="s">
        <v>264</v>
      </c>
      <c r="L179" s="46"/>
      <c r="M179" s="210" t="s">
        <v>5</v>
      </c>
      <c r="N179" s="211" t="s">
        <v>44</v>
      </c>
      <c r="O179" s="47"/>
      <c r="P179" s="212">
        <f>O179*H179</f>
        <v>0</v>
      </c>
      <c r="Q179" s="212">
        <v>0</v>
      </c>
      <c r="R179" s="212">
        <f>Q179*H179</f>
        <v>0</v>
      </c>
      <c r="S179" s="212">
        <v>0</v>
      </c>
      <c r="T179" s="213">
        <f>S179*H179</f>
        <v>0</v>
      </c>
      <c r="AR179" s="24" t="s">
        <v>239</v>
      </c>
      <c r="AT179" s="24" t="s">
        <v>235</v>
      </c>
      <c r="AU179" s="24" t="s">
        <v>83</v>
      </c>
      <c r="AY179" s="24" t="s">
        <v>231</v>
      </c>
      <c r="BE179" s="214">
        <f>IF(N179="základní",J179,0)</f>
        <v>0</v>
      </c>
      <c r="BF179" s="214">
        <f>IF(N179="snížená",J179,0)</f>
        <v>0</v>
      </c>
      <c r="BG179" s="214">
        <f>IF(N179="zákl. přenesená",J179,0)</f>
        <v>0</v>
      </c>
      <c r="BH179" s="214">
        <f>IF(N179="sníž. přenesená",J179,0)</f>
        <v>0</v>
      </c>
      <c r="BI179" s="214">
        <f>IF(N179="nulová",J179,0)</f>
        <v>0</v>
      </c>
      <c r="BJ179" s="24" t="s">
        <v>81</v>
      </c>
      <c r="BK179" s="214">
        <f>ROUND(I179*H179,2)</f>
        <v>0</v>
      </c>
      <c r="BL179" s="24" t="s">
        <v>239</v>
      </c>
      <c r="BM179" s="24" t="s">
        <v>3660</v>
      </c>
    </row>
    <row r="180" spans="2:47" s="1" customFormat="1" ht="13.5">
      <c r="B180" s="46"/>
      <c r="D180" s="215" t="s">
        <v>241</v>
      </c>
      <c r="F180" s="216" t="s">
        <v>3661</v>
      </c>
      <c r="I180" s="176"/>
      <c r="L180" s="46"/>
      <c r="M180" s="217"/>
      <c r="N180" s="47"/>
      <c r="O180" s="47"/>
      <c r="P180" s="47"/>
      <c r="Q180" s="47"/>
      <c r="R180" s="47"/>
      <c r="S180" s="47"/>
      <c r="T180" s="85"/>
      <c r="AT180" s="24" t="s">
        <v>241</v>
      </c>
      <c r="AU180" s="24" t="s">
        <v>83</v>
      </c>
    </row>
    <row r="181" spans="2:47" s="1" customFormat="1" ht="13.5">
      <c r="B181" s="46"/>
      <c r="D181" s="215" t="s">
        <v>379</v>
      </c>
      <c r="F181" s="241" t="s">
        <v>3662</v>
      </c>
      <c r="I181" s="176"/>
      <c r="L181" s="46"/>
      <c r="M181" s="217"/>
      <c r="N181" s="47"/>
      <c r="O181" s="47"/>
      <c r="P181" s="47"/>
      <c r="Q181" s="47"/>
      <c r="R181" s="47"/>
      <c r="S181" s="47"/>
      <c r="T181" s="85"/>
      <c r="AT181" s="24" t="s">
        <v>379</v>
      </c>
      <c r="AU181" s="24" t="s">
        <v>83</v>
      </c>
    </row>
    <row r="182" spans="2:65" s="1" customFormat="1" ht="25.5" customHeight="1">
      <c r="B182" s="202"/>
      <c r="C182" s="203" t="s">
        <v>404</v>
      </c>
      <c r="D182" s="203" t="s">
        <v>235</v>
      </c>
      <c r="E182" s="204" t="s">
        <v>3663</v>
      </c>
      <c r="F182" s="205" t="s">
        <v>3664</v>
      </c>
      <c r="G182" s="206" t="s">
        <v>352</v>
      </c>
      <c r="H182" s="207">
        <v>0.822</v>
      </c>
      <c r="I182" s="208"/>
      <c r="J182" s="209">
        <f>ROUND(I182*H182,2)</f>
        <v>0</v>
      </c>
      <c r="K182" s="205" t="s">
        <v>238</v>
      </c>
      <c r="L182" s="46"/>
      <c r="M182" s="210" t="s">
        <v>5</v>
      </c>
      <c r="N182" s="211" t="s">
        <v>44</v>
      </c>
      <c r="O182" s="47"/>
      <c r="P182" s="212">
        <f>O182*H182</f>
        <v>0</v>
      </c>
      <c r="Q182" s="212">
        <v>0</v>
      </c>
      <c r="R182" s="212">
        <f>Q182*H182</f>
        <v>0</v>
      </c>
      <c r="S182" s="212">
        <v>0</v>
      </c>
      <c r="T182" s="213">
        <f>S182*H182</f>
        <v>0</v>
      </c>
      <c r="AR182" s="24" t="s">
        <v>239</v>
      </c>
      <c r="AT182" s="24" t="s">
        <v>235</v>
      </c>
      <c r="AU182" s="24" t="s">
        <v>83</v>
      </c>
      <c r="AY182" s="24" t="s">
        <v>231</v>
      </c>
      <c r="BE182" s="214">
        <f>IF(N182="základní",J182,0)</f>
        <v>0</v>
      </c>
      <c r="BF182" s="214">
        <f>IF(N182="snížená",J182,0)</f>
        <v>0</v>
      </c>
      <c r="BG182" s="214">
        <f>IF(N182="zákl. přenesená",J182,0)</f>
        <v>0</v>
      </c>
      <c r="BH182" s="214">
        <f>IF(N182="sníž. přenesená",J182,0)</f>
        <v>0</v>
      </c>
      <c r="BI182" s="214">
        <f>IF(N182="nulová",J182,0)</f>
        <v>0</v>
      </c>
      <c r="BJ182" s="24" t="s">
        <v>81</v>
      </c>
      <c r="BK182" s="214">
        <f>ROUND(I182*H182,2)</f>
        <v>0</v>
      </c>
      <c r="BL182" s="24" t="s">
        <v>239</v>
      </c>
      <c r="BM182" s="24" t="s">
        <v>3665</v>
      </c>
    </row>
    <row r="183" spans="2:47" s="1" customFormat="1" ht="13.5">
      <c r="B183" s="46"/>
      <c r="D183" s="215" t="s">
        <v>241</v>
      </c>
      <c r="F183" s="216" t="s">
        <v>3664</v>
      </c>
      <c r="I183" s="176"/>
      <c r="L183" s="46"/>
      <c r="M183" s="217"/>
      <c r="N183" s="47"/>
      <c r="O183" s="47"/>
      <c r="P183" s="47"/>
      <c r="Q183" s="47"/>
      <c r="R183" s="47"/>
      <c r="S183" s="47"/>
      <c r="T183" s="85"/>
      <c r="AT183" s="24" t="s">
        <v>241</v>
      </c>
      <c r="AU183" s="24" t="s">
        <v>83</v>
      </c>
    </row>
    <row r="184" spans="2:65" s="1" customFormat="1" ht="16.5" customHeight="1">
      <c r="B184" s="202"/>
      <c r="C184" s="203" t="s">
        <v>410</v>
      </c>
      <c r="D184" s="203" t="s">
        <v>235</v>
      </c>
      <c r="E184" s="204" t="s">
        <v>3666</v>
      </c>
      <c r="F184" s="205" t="s">
        <v>3667</v>
      </c>
      <c r="G184" s="206" t="s">
        <v>352</v>
      </c>
      <c r="H184" s="207">
        <v>1.3</v>
      </c>
      <c r="I184" s="208"/>
      <c r="J184" s="209">
        <f>ROUND(I184*H184,2)</f>
        <v>0</v>
      </c>
      <c r="K184" s="205" t="s">
        <v>238</v>
      </c>
      <c r="L184" s="46"/>
      <c r="M184" s="210" t="s">
        <v>5</v>
      </c>
      <c r="N184" s="211" t="s">
        <v>44</v>
      </c>
      <c r="O184" s="47"/>
      <c r="P184" s="212">
        <f>O184*H184</f>
        <v>0</v>
      </c>
      <c r="Q184" s="212">
        <v>0</v>
      </c>
      <c r="R184" s="212">
        <f>Q184*H184</f>
        <v>0</v>
      </c>
      <c r="S184" s="212">
        <v>0</v>
      </c>
      <c r="T184" s="213">
        <f>S184*H184</f>
        <v>0</v>
      </c>
      <c r="AR184" s="24" t="s">
        <v>239</v>
      </c>
      <c r="AT184" s="24" t="s">
        <v>235</v>
      </c>
      <c r="AU184" s="24" t="s">
        <v>83</v>
      </c>
      <c r="AY184" s="24" t="s">
        <v>231</v>
      </c>
      <c r="BE184" s="214">
        <f>IF(N184="základní",J184,0)</f>
        <v>0</v>
      </c>
      <c r="BF184" s="214">
        <f>IF(N184="snížená",J184,0)</f>
        <v>0</v>
      </c>
      <c r="BG184" s="214">
        <f>IF(N184="zákl. přenesená",J184,0)</f>
        <v>0</v>
      </c>
      <c r="BH184" s="214">
        <f>IF(N184="sníž. přenesená",J184,0)</f>
        <v>0</v>
      </c>
      <c r="BI184" s="214">
        <f>IF(N184="nulová",J184,0)</f>
        <v>0</v>
      </c>
      <c r="BJ184" s="24" t="s">
        <v>81</v>
      </c>
      <c r="BK184" s="214">
        <f>ROUND(I184*H184,2)</f>
        <v>0</v>
      </c>
      <c r="BL184" s="24" t="s">
        <v>239</v>
      </c>
      <c r="BM184" s="24" t="s">
        <v>3668</v>
      </c>
    </row>
    <row r="185" spans="2:47" s="1" customFormat="1" ht="13.5">
      <c r="B185" s="46"/>
      <c r="D185" s="215" t="s">
        <v>241</v>
      </c>
      <c r="F185" s="216" t="s">
        <v>3667</v>
      </c>
      <c r="I185" s="176"/>
      <c r="L185" s="46"/>
      <c r="M185" s="217"/>
      <c r="N185" s="47"/>
      <c r="O185" s="47"/>
      <c r="P185" s="47"/>
      <c r="Q185" s="47"/>
      <c r="R185" s="47"/>
      <c r="S185" s="47"/>
      <c r="T185" s="85"/>
      <c r="AT185" s="24" t="s">
        <v>241</v>
      </c>
      <c r="AU185" s="24" t="s">
        <v>83</v>
      </c>
    </row>
    <row r="186" spans="2:51" s="11" customFormat="1" ht="13.5">
      <c r="B186" s="218"/>
      <c r="D186" s="215" t="s">
        <v>242</v>
      </c>
      <c r="E186" s="219" t="s">
        <v>5</v>
      </c>
      <c r="F186" s="220" t="s">
        <v>3669</v>
      </c>
      <c r="H186" s="221">
        <v>1.3</v>
      </c>
      <c r="I186" s="222"/>
      <c r="L186" s="218"/>
      <c r="M186" s="223"/>
      <c r="N186" s="224"/>
      <c r="O186" s="224"/>
      <c r="P186" s="224"/>
      <c r="Q186" s="224"/>
      <c r="R186" s="224"/>
      <c r="S186" s="224"/>
      <c r="T186" s="225"/>
      <c r="AT186" s="219" t="s">
        <v>242</v>
      </c>
      <c r="AU186" s="219" t="s">
        <v>83</v>
      </c>
      <c r="AV186" s="11" t="s">
        <v>83</v>
      </c>
      <c r="AW186" s="11" t="s">
        <v>36</v>
      </c>
      <c r="AX186" s="11" t="s">
        <v>81</v>
      </c>
      <c r="AY186" s="219" t="s">
        <v>231</v>
      </c>
    </row>
    <row r="187" spans="2:63" s="10" customFormat="1" ht="37.4" customHeight="1">
      <c r="B187" s="189"/>
      <c r="D187" s="190" t="s">
        <v>72</v>
      </c>
      <c r="E187" s="191" t="s">
        <v>1006</v>
      </c>
      <c r="F187" s="191" t="s">
        <v>1007</v>
      </c>
      <c r="I187" s="192"/>
      <c r="J187" s="193">
        <f>BK187</f>
        <v>0</v>
      </c>
      <c r="L187" s="189"/>
      <c r="M187" s="194"/>
      <c r="N187" s="195"/>
      <c r="O187" s="195"/>
      <c r="P187" s="196">
        <f>P188+P213</f>
        <v>0</v>
      </c>
      <c r="Q187" s="195"/>
      <c r="R187" s="196">
        <f>R188+R213</f>
        <v>0.05322199999999999</v>
      </c>
      <c r="S187" s="195"/>
      <c r="T187" s="197">
        <f>T188+T213</f>
        <v>0</v>
      </c>
      <c r="AR187" s="190" t="s">
        <v>83</v>
      </c>
      <c r="AT187" s="198" t="s">
        <v>72</v>
      </c>
      <c r="AU187" s="198" t="s">
        <v>73</v>
      </c>
      <c r="AY187" s="190" t="s">
        <v>231</v>
      </c>
      <c r="BK187" s="199">
        <f>BK188+BK213</f>
        <v>0</v>
      </c>
    </row>
    <row r="188" spans="2:63" s="10" customFormat="1" ht="19.9" customHeight="1">
      <c r="B188" s="189"/>
      <c r="D188" s="190" t="s">
        <v>72</v>
      </c>
      <c r="E188" s="200" t="s">
        <v>2241</v>
      </c>
      <c r="F188" s="200" t="s">
        <v>2242</v>
      </c>
      <c r="I188" s="192"/>
      <c r="J188" s="201">
        <f>BK188</f>
        <v>0</v>
      </c>
      <c r="L188" s="189"/>
      <c r="M188" s="194"/>
      <c r="N188" s="195"/>
      <c r="O188" s="195"/>
      <c r="P188" s="196">
        <f>SUM(P189:P212)</f>
        <v>0</v>
      </c>
      <c r="Q188" s="195"/>
      <c r="R188" s="196">
        <f>SUM(R189:R212)</f>
        <v>0.051191999999999994</v>
      </c>
      <c r="S188" s="195"/>
      <c r="T188" s="197">
        <f>SUM(T189:T212)</f>
        <v>0</v>
      </c>
      <c r="AR188" s="190" t="s">
        <v>83</v>
      </c>
      <c r="AT188" s="198" t="s">
        <v>72</v>
      </c>
      <c r="AU188" s="198" t="s">
        <v>81</v>
      </c>
      <c r="AY188" s="190" t="s">
        <v>231</v>
      </c>
      <c r="BK188" s="199">
        <f>SUM(BK189:BK212)</f>
        <v>0</v>
      </c>
    </row>
    <row r="189" spans="2:65" s="1" customFormat="1" ht="25.5" customHeight="1">
      <c r="B189" s="202"/>
      <c r="C189" s="203" t="s">
        <v>421</v>
      </c>
      <c r="D189" s="203" t="s">
        <v>235</v>
      </c>
      <c r="E189" s="204" t="s">
        <v>2261</v>
      </c>
      <c r="F189" s="205" t="s">
        <v>2262</v>
      </c>
      <c r="G189" s="206" t="s">
        <v>367</v>
      </c>
      <c r="H189" s="207">
        <v>21.4</v>
      </c>
      <c r="I189" s="208"/>
      <c r="J189" s="209">
        <f>ROUND(I189*H189,2)</f>
        <v>0</v>
      </c>
      <c r="K189" s="205" t="s">
        <v>238</v>
      </c>
      <c r="L189" s="46"/>
      <c r="M189" s="210" t="s">
        <v>5</v>
      </c>
      <c r="N189" s="211" t="s">
        <v>44</v>
      </c>
      <c r="O189" s="47"/>
      <c r="P189" s="212">
        <f>O189*H189</f>
        <v>0</v>
      </c>
      <c r="Q189" s="212">
        <v>0.00065</v>
      </c>
      <c r="R189" s="212">
        <f>Q189*H189</f>
        <v>0.013909999999999999</v>
      </c>
      <c r="S189" s="212">
        <v>0</v>
      </c>
      <c r="T189" s="213">
        <f>S189*H189</f>
        <v>0</v>
      </c>
      <c r="AR189" s="24" t="s">
        <v>298</v>
      </c>
      <c r="AT189" s="24" t="s">
        <v>235</v>
      </c>
      <c r="AU189" s="24" t="s">
        <v>83</v>
      </c>
      <c r="AY189" s="24" t="s">
        <v>231</v>
      </c>
      <c r="BE189" s="214">
        <f>IF(N189="základní",J189,0)</f>
        <v>0</v>
      </c>
      <c r="BF189" s="214">
        <f>IF(N189="snížená",J189,0)</f>
        <v>0</v>
      </c>
      <c r="BG189" s="214">
        <f>IF(N189="zákl. přenesená",J189,0)</f>
        <v>0</v>
      </c>
      <c r="BH189" s="214">
        <f>IF(N189="sníž. přenesená",J189,0)</f>
        <v>0</v>
      </c>
      <c r="BI189" s="214">
        <f>IF(N189="nulová",J189,0)</f>
        <v>0</v>
      </c>
      <c r="BJ189" s="24" t="s">
        <v>81</v>
      </c>
      <c r="BK189" s="214">
        <f>ROUND(I189*H189,2)</f>
        <v>0</v>
      </c>
      <c r="BL189" s="24" t="s">
        <v>298</v>
      </c>
      <c r="BM189" s="24" t="s">
        <v>3670</v>
      </c>
    </row>
    <row r="190" spans="2:47" s="1" customFormat="1" ht="13.5">
      <c r="B190" s="46"/>
      <c r="D190" s="215" t="s">
        <v>241</v>
      </c>
      <c r="F190" s="216" t="s">
        <v>2262</v>
      </c>
      <c r="I190" s="176"/>
      <c r="L190" s="46"/>
      <c r="M190" s="217"/>
      <c r="N190" s="47"/>
      <c r="O190" s="47"/>
      <c r="P190" s="47"/>
      <c r="Q190" s="47"/>
      <c r="R190" s="47"/>
      <c r="S190" s="47"/>
      <c r="T190" s="85"/>
      <c r="AT190" s="24" t="s">
        <v>241</v>
      </c>
      <c r="AU190" s="24" t="s">
        <v>83</v>
      </c>
    </row>
    <row r="191" spans="2:65" s="1" customFormat="1" ht="16.5" customHeight="1">
      <c r="B191" s="202"/>
      <c r="C191" s="242" t="s">
        <v>428</v>
      </c>
      <c r="D191" s="242" t="s">
        <v>399</v>
      </c>
      <c r="E191" s="243" t="s">
        <v>2265</v>
      </c>
      <c r="F191" s="244" t="s">
        <v>2266</v>
      </c>
      <c r="G191" s="245" t="s">
        <v>367</v>
      </c>
      <c r="H191" s="246">
        <v>21.4</v>
      </c>
      <c r="I191" s="247"/>
      <c r="J191" s="248">
        <f>ROUND(I191*H191,2)</f>
        <v>0</v>
      </c>
      <c r="K191" s="244" t="s">
        <v>238</v>
      </c>
      <c r="L191" s="249"/>
      <c r="M191" s="250" t="s">
        <v>5</v>
      </c>
      <c r="N191" s="251" t="s">
        <v>44</v>
      </c>
      <c r="O191" s="47"/>
      <c r="P191" s="212">
        <f>O191*H191</f>
        <v>0</v>
      </c>
      <c r="Q191" s="212">
        <v>0.00042</v>
      </c>
      <c r="R191" s="212">
        <f>Q191*H191</f>
        <v>0.008988</v>
      </c>
      <c r="S191" s="212">
        <v>0</v>
      </c>
      <c r="T191" s="213">
        <f>S191*H191</f>
        <v>0</v>
      </c>
      <c r="AR191" s="24" t="s">
        <v>410</v>
      </c>
      <c r="AT191" s="24" t="s">
        <v>399</v>
      </c>
      <c r="AU191" s="24" t="s">
        <v>83</v>
      </c>
      <c r="AY191" s="24" t="s">
        <v>231</v>
      </c>
      <c r="BE191" s="214">
        <f>IF(N191="základní",J191,0)</f>
        <v>0</v>
      </c>
      <c r="BF191" s="214">
        <f>IF(N191="snížená",J191,0)</f>
        <v>0</v>
      </c>
      <c r="BG191" s="214">
        <f>IF(N191="zákl. přenesená",J191,0)</f>
        <v>0</v>
      </c>
      <c r="BH191" s="214">
        <f>IF(N191="sníž. přenesená",J191,0)</f>
        <v>0</v>
      </c>
      <c r="BI191" s="214">
        <f>IF(N191="nulová",J191,0)</f>
        <v>0</v>
      </c>
      <c r="BJ191" s="24" t="s">
        <v>81</v>
      </c>
      <c r="BK191" s="214">
        <f>ROUND(I191*H191,2)</f>
        <v>0</v>
      </c>
      <c r="BL191" s="24" t="s">
        <v>298</v>
      </c>
      <c r="BM191" s="24" t="s">
        <v>3671</v>
      </c>
    </row>
    <row r="192" spans="2:47" s="1" customFormat="1" ht="13.5">
      <c r="B192" s="46"/>
      <c r="D192" s="215" t="s">
        <v>241</v>
      </c>
      <c r="F192" s="216" t="s">
        <v>2266</v>
      </c>
      <c r="I192" s="176"/>
      <c r="L192" s="46"/>
      <c r="M192" s="217"/>
      <c r="N192" s="47"/>
      <c r="O192" s="47"/>
      <c r="P192" s="47"/>
      <c r="Q192" s="47"/>
      <c r="R192" s="47"/>
      <c r="S192" s="47"/>
      <c r="T192" s="85"/>
      <c r="AT192" s="24" t="s">
        <v>241</v>
      </c>
      <c r="AU192" s="24" t="s">
        <v>83</v>
      </c>
    </row>
    <row r="193" spans="2:65" s="1" customFormat="1" ht="16.5" customHeight="1">
      <c r="B193" s="202"/>
      <c r="C193" s="203" t="s">
        <v>434</v>
      </c>
      <c r="D193" s="203" t="s">
        <v>235</v>
      </c>
      <c r="E193" s="204" t="s">
        <v>2271</v>
      </c>
      <c r="F193" s="205" t="s">
        <v>2272</v>
      </c>
      <c r="G193" s="206" t="s">
        <v>249</v>
      </c>
      <c r="H193" s="207">
        <v>27</v>
      </c>
      <c r="I193" s="208"/>
      <c r="J193" s="209">
        <f>ROUND(I193*H193,2)</f>
        <v>0</v>
      </c>
      <c r="K193" s="205" t="s">
        <v>238</v>
      </c>
      <c r="L193" s="46"/>
      <c r="M193" s="210" t="s">
        <v>5</v>
      </c>
      <c r="N193" s="211" t="s">
        <v>44</v>
      </c>
      <c r="O193" s="47"/>
      <c r="P193" s="212">
        <f>O193*H193</f>
        <v>0</v>
      </c>
      <c r="Q193" s="212">
        <v>0</v>
      </c>
      <c r="R193" s="212">
        <f>Q193*H193</f>
        <v>0</v>
      </c>
      <c r="S193" s="212">
        <v>0</v>
      </c>
      <c r="T193" s="213">
        <f>S193*H193</f>
        <v>0</v>
      </c>
      <c r="AR193" s="24" t="s">
        <v>298</v>
      </c>
      <c r="AT193" s="24" t="s">
        <v>235</v>
      </c>
      <c r="AU193" s="24" t="s">
        <v>83</v>
      </c>
      <c r="AY193" s="24" t="s">
        <v>231</v>
      </c>
      <c r="BE193" s="214">
        <f>IF(N193="základní",J193,0)</f>
        <v>0</v>
      </c>
      <c r="BF193" s="214">
        <f>IF(N193="snížená",J193,0)</f>
        <v>0</v>
      </c>
      <c r="BG193" s="214">
        <f>IF(N193="zákl. přenesená",J193,0)</f>
        <v>0</v>
      </c>
      <c r="BH193" s="214">
        <f>IF(N193="sníž. přenesená",J193,0)</f>
        <v>0</v>
      </c>
      <c r="BI193" s="214">
        <f>IF(N193="nulová",J193,0)</f>
        <v>0</v>
      </c>
      <c r="BJ193" s="24" t="s">
        <v>81</v>
      </c>
      <c r="BK193" s="214">
        <f>ROUND(I193*H193,2)</f>
        <v>0</v>
      </c>
      <c r="BL193" s="24" t="s">
        <v>298</v>
      </c>
      <c r="BM193" s="24" t="s">
        <v>3672</v>
      </c>
    </row>
    <row r="194" spans="2:47" s="1" customFormat="1" ht="13.5">
      <c r="B194" s="46"/>
      <c r="D194" s="215" t="s">
        <v>241</v>
      </c>
      <c r="F194" s="216" t="s">
        <v>2272</v>
      </c>
      <c r="I194" s="176"/>
      <c r="L194" s="46"/>
      <c r="M194" s="217"/>
      <c r="N194" s="47"/>
      <c r="O194" s="47"/>
      <c r="P194" s="47"/>
      <c r="Q194" s="47"/>
      <c r="R194" s="47"/>
      <c r="S194" s="47"/>
      <c r="T194" s="85"/>
      <c r="AT194" s="24" t="s">
        <v>241</v>
      </c>
      <c r="AU194" s="24" t="s">
        <v>83</v>
      </c>
    </row>
    <row r="195" spans="2:65" s="1" customFormat="1" ht="16.5" customHeight="1">
      <c r="B195" s="202"/>
      <c r="C195" s="203" t="s">
        <v>438</v>
      </c>
      <c r="D195" s="203" t="s">
        <v>235</v>
      </c>
      <c r="E195" s="204" t="s">
        <v>3673</v>
      </c>
      <c r="F195" s="205" t="s">
        <v>3674</v>
      </c>
      <c r="G195" s="206" t="s">
        <v>249</v>
      </c>
      <c r="H195" s="207">
        <v>1</v>
      </c>
      <c r="I195" s="208"/>
      <c r="J195" s="209">
        <f>ROUND(I195*H195,2)</f>
        <v>0</v>
      </c>
      <c r="K195" s="205" t="s">
        <v>5</v>
      </c>
      <c r="L195" s="46"/>
      <c r="M195" s="210" t="s">
        <v>5</v>
      </c>
      <c r="N195" s="211" t="s">
        <v>44</v>
      </c>
      <c r="O195" s="47"/>
      <c r="P195" s="212">
        <f>O195*H195</f>
        <v>0</v>
      </c>
      <c r="Q195" s="212">
        <v>0</v>
      </c>
      <c r="R195" s="212">
        <f>Q195*H195</f>
        <v>0</v>
      </c>
      <c r="S195" s="212">
        <v>0</v>
      </c>
      <c r="T195" s="213">
        <f>S195*H195</f>
        <v>0</v>
      </c>
      <c r="AR195" s="24" t="s">
        <v>298</v>
      </c>
      <c r="AT195" s="24" t="s">
        <v>235</v>
      </c>
      <c r="AU195" s="24" t="s">
        <v>83</v>
      </c>
      <c r="AY195" s="24" t="s">
        <v>231</v>
      </c>
      <c r="BE195" s="214">
        <f>IF(N195="základní",J195,0)</f>
        <v>0</v>
      </c>
      <c r="BF195" s="214">
        <f>IF(N195="snížená",J195,0)</f>
        <v>0</v>
      </c>
      <c r="BG195" s="214">
        <f>IF(N195="zákl. přenesená",J195,0)</f>
        <v>0</v>
      </c>
      <c r="BH195" s="214">
        <f>IF(N195="sníž. přenesená",J195,0)</f>
        <v>0</v>
      </c>
      <c r="BI195" s="214">
        <f>IF(N195="nulová",J195,0)</f>
        <v>0</v>
      </c>
      <c r="BJ195" s="24" t="s">
        <v>81</v>
      </c>
      <c r="BK195" s="214">
        <f>ROUND(I195*H195,2)</f>
        <v>0</v>
      </c>
      <c r="BL195" s="24" t="s">
        <v>298</v>
      </c>
      <c r="BM195" s="24" t="s">
        <v>3675</v>
      </c>
    </row>
    <row r="196" spans="2:47" s="1" customFormat="1" ht="13.5">
      <c r="B196" s="46"/>
      <c r="D196" s="215" t="s">
        <v>241</v>
      </c>
      <c r="F196" s="216" t="s">
        <v>3674</v>
      </c>
      <c r="I196" s="176"/>
      <c r="L196" s="46"/>
      <c r="M196" s="217"/>
      <c r="N196" s="47"/>
      <c r="O196" s="47"/>
      <c r="P196" s="47"/>
      <c r="Q196" s="47"/>
      <c r="R196" s="47"/>
      <c r="S196" s="47"/>
      <c r="T196" s="85"/>
      <c r="AT196" s="24" t="s">
        <v>241</v>
      </c>
      <c r="AU196" s="24" t="s">
        <v>83</v>
      </c>
    </row>
    <row r="197" spans="2:65" s="1" customFormat="1" ht="25.5" customHeight="1">
      <c r="B197" s="202"/>
      <c r="C197" s="203" t="s">
        <v>444</v>
      </c>
      <c r="D197" s="203" t="s">
        <v>235</v>
      </c>
      <c r="E197" s="204" t="s">
        <v>3676</v>
      </c>
      <c r="F197" s="205" t="s">
        <v>3677</v>
      </c>
      <c r="G197" s="206" t="s">
        <v>249</v>
      </c>
      <c r="H197" s="207">
        <v>2</v>
      </c>
      <c r="I197" s="208"/>
      <c r="J197" s="209">
        <f>ROUND(I197*H197,2)</f>
        <v>0</v>
      </c>
      <c r="K197" s="205" t="s">
        <v>238</v>
      </c>
      <c r="L197" s="46"/>
      <c r="M197" s="210" t="s">
        <v>5</v>
      </c>
      <c r="N197" s="211" t="s">
        <v>44</v>
      </c>
      <c r="O197" s="47"/>
      <c r="P197" s="212">
        <f>O197*H197</f>
        <v>0</v>
      </c>
      <c r="Q197" s="212">
        <v>0.00025</v>
      </c>
      <c r="R197" s="212">
        <f>Q197*H197</f>
        <v>0.0005</v>
      </c>
      <c r="S197" s="212">
        <v>0</v>
      </c>
      <c r="T197" s="213">
        <f>S197*H197</f>
        <v>0</v>
      </c>
      <c r="AR197" s="24" t="s">
        <v>298</v>
      </c>
      <c r="AT197" s="24" t="s">
        <v>235</v>
      </c>
      <c r="AU197" s="24" t="s">
        <v>83</v>
      </c>
      <c r="AY197" s="24" t="s">
        <v>231</v>
      </c>
      <c r="BE197" s="214">
        <f>IF(N197="základní",J197,0)</f>
        <v>0</v>
      </c>
      <c r="BF197" s="214">
        <f>IF(N197="snížená",J197,0)</f>
        <v>0</v>
      </c>
      <c r="BG197" s="214">
        <f>IF(N197="zákl. přenesená",J197,0)</f>
        <v>0</v>
      </c>
      <c r="BH197" s="214">
        <f>IF(N197="sníž. přenesená",J197,0)</f>
        <v>0</v>
      </c>
      <c r="BI197" s="214">
        <f>IF(N197="nulová",J197,0)</f>
        <v>0</v>
      </c>
      <c r="BJ197" s="24" t="s">
        <v>81</v>
      </c>
      <c r="BK197" s="214">
        <f>ROUND(I197*H197,2)</f>
        <v>0</v>
      </c>
      <c r="BL197" s="24" t="s">
        <v>298</v>
      </c>
      <c r="BM197" s="24" t="s">
        <v>3678</v>
      </c>
    </row>
    <row r="198" spans="2:47" s="1" customFormat="1" ht="13.5">
      <c r="B198" s="46"/>
      <c r="D198" s="215" t="s">
        <v>241</v>
      </c>
      <c r="F198" s="216" t="s">
        <v>3677</v>
      </c>
      <c r="I198" s="176"/>
      <c r="L198" s="46"/>
      <c r="M198" s="217"/>
      <c r="N198" s="47"/>
      <c r="O198" s="47"/>
      <c r="P198" s="47"/>
      <c r="Q198" s="47"/>
      <c r="R198" s="47"/>
      <c r="S198" s="47"/>
      <c r="T198" s="85"/>
      <c r="AT198" s="24" t="s">
        <v>241</v>
      </c>
      <c r="AU198" s="24" t="s">
        <v>83</v>
      </c>
    </row>
    <row r="199" spans="2:65" s="1" customFormat="1" ht="25.5" customHeight="1">
      <c r="B199" s="202"/>
      <c r="C199" s="203" t="s">
        <v>449</v>
      </c>
      <c r="D199" s="203" t="s">
        <v>235</v>
      </c>
      <c r="E199" s="204" t="s">
        <v>3679</v>
      </c>
      <c r="F199" s="205" t="s">
        <v>3680</v>
      </c>
      <c r="G199" s="206" t="s">
        <v>249</v>
      </c>
      <c r="H199" s="207">
        <v>1</v>
      </c>
      <c r="I199" s="208"/>
      <c r="J199" s="209">
        <f>ROUND(I199*H199,2)</f>
        <v>0</v>
      </c>
      <c r="K199" s="205" t="s">
        <v>238</v>
      </c>
      <c r="L199" s="46"/>
      <c r="M199" s="210" t="s">
        <v>5</v>
      </c>
      <c r="N199" s="211" t="s">
        <v>44</v>
      </c>
      <c r="O199" s="47"/>
      <c r="P199" s="212">
        <f>O199*H199</f>
        <v>0</v>
      </c>
      <c r="Q199" s="212">
        <v>0.00055</v>
      </c>
      <c r="R199" s="212">
        <f>Q199*H199</f>
        <v>0.00055</v>
      </c>
      <c r="S199" s="212">
        <v>0</v>
      </c>
      <c r="T199" s="213">
        <f>S199*H199</f>
        <v>0</v>
      </c>
      <c r="AR199" s="24" t="s">
        <v>298</v>
      </c>
      <c r="AT199" s="24" t="s">
        <v>235</v>
      </c>
      <c r="AU199" s="24" t="s">
        <v>83</v>
      </c>
      <c r="AY199" s="24" t="s">
        <v>231</v>
      </c>
      <c r="BE199" s="214">
        <f>IF(N199="základní",J199,0)</f>
        <v>0</v>
      </c>
      <c r="BF199" s="214">
        <f>IF(N199="snížená",J199,0)</f>
        <v>0</v>
      </c>
      <c r="BG199" s="214">
        <f>IF(N199="zákl. přenesená",J199,0)</f>
        <v>0</v>
      </c>
      <c r="BH199" s="214">
        <f>IF(N199="sníž. přenesená",J199,0)</f>
        <v>0</v>
      </c>
      <c r="BI199" s="214">
        <f>IF(N199="nulová",J199,0)</f>
        <v>0</v>
      </c>
      <c r="BJ199" s="24" t="s">
        <v>81</v>
      </c>
      <c r="BK199" s="214">
        <f>ROUND(I199*H199,2)</f>
        <v>0</v>
      </c>
      <c r="BL199" s="24" t="s">
        <v>298</v>
      </c>
      <c r="BM199" s="24" t="s">
        <v>3681</v>
      </c>
    </row>
    <row r="200" spans="2:47" s="1" customFormat="1" ht="13.5">
      <c r="B200" s="46"/>
      <c r="D200" s="215" t="s">
        <v>241</v>
      </c>
      <c r="F200" s="216" t="s">
        <v>3682</v>
      </c>
      <c r="I200" s="176"/>
      <c r="L200" s="46"/>
      <c r="M200" s="217"/>
      <c r="N200" s="47"/>
      <c r="O200" s="47"/>
      <c r="P200" s="47"/>
      <c r="Q200" s="47"/>
      <c r="R200" s="47"/>
      <c r="S200" s="47"/>
      <c r="T200" s="85"/>
      <c r="AT200" s="24" t="s">
        <v>241</v>
      </c>
      <c r="AU200" s="24" t="s">
        <v>83</v>
      </c>
    </row>
    <row r="201" spans="2:65" s="1" customFormat="1" ht="16.5" customHeight="1">
      <c r="B201" s="202"/>
      <c r="C201" s="203" t="s">
        <v>454</v>
      </c>
      <c r="D201" s="203" t="s">
        <v>235</v>
      </c>
      <c r="E201" s="204" t="s">
        <v>3683</v>
      </c>
      <c r="F201" s="205" t="s">
        <v>3684</v>
      </c>
      <c r="G201" s="206" t="s">
        <v>249</v>
      </c>
      <c r="H201" s="207">
        <v>2</v>
      </c>
      <c r="I201" s="208"/>
      <c r="J201" s="209">
        <f>ROUND(I201*H201,2)</f>
        <v>0</v>
      </c>
      <c r="K201" s="205" t="s">
        <v>238</v>
      </c>
      <c r="L201" s="46"/>
      <c r="M201" s="210" t="s">
        <v>5</v>
      </c>
      <c r="N201" s="211" t="s">
        <v>44</v>
      </c>
      <c r="O201" s="47"/>
      <c r="P201" s="212">
        <f>O201*H201</f>
        <v>0</v>
      </c>
      <c r="Q201" s="212">
        <v>0.00097</v>
      </c>
      <c r="R201" s="212">
        <f>Q201*H201</f>
        <v>0.00194</v>
      </c>
      <c r="S201" s="212">
        <v>0</v>
      </c>
      <c r="T201" s="213">
        <f>S201*H201</f>
        <v>0</v>
      </c>
      <c r="AR201" s="24" t="s">
        <v>298</v>
      </c>
      <c r="AT201" s="24" t="s">
        <v>235</v>
      </c>
      <c r="AU201" s="24" t="s">
        <v>83</v>
      </c>
      <c r="AY201" s="24" t="s">
        <v>231</v>
      </c>
      <c r="BE201" s="214">
        <f>IF(N201="základní",J201,0)</f>
        <v>0</v>
      </c>
      <c r="BF201" s="214">
        <f>IF(N201="snížená",J201,0)</f>
        <v>0</v>
      </c>
      <c r="BG201" s="214">
        <f>IF(N201="zákl. přenesená",J201,0)</f>
        <v>0</v>
      </c>
      <c r="BH201" s="214">
        <f>IF(N201="sníž. přenesená",J201,0)</f>
        <v>0</v>
      </c>
      <c r="BI201" s="214">
        <f>IF(N201="nulová",J201,0)</f>
        <v>0</v>
      </c>
      <c r="BJ201" s="24" t="s">
        <v>81</v>
      </c>
      <c r="BK201" s="214">
        <f>ROUND(I201*H201,2)</f>
        <v>0</v>
      </c>
      <c r="BL201" s="24" t="s">
        <v>298</v>
      </c>
      <c r="BM201" s="24" t="s">
        <v>3685</v>
      </c>
    </row>
    <row r="202" spans="2:47" s="1" customFormat="1" ht="13.5">
      <c r="B202" s="46"/>
      <c r="D202" s="215" t="s">
        <v>241</v>
      </c>
      <c r="F202" s="216" t="s">
        <v>3684</v>
      </c>
      <c r="I202" s="176"/>
      <c r="L202" s="46"/>
      <c r="M202" s="217"/>
      <c r="N202" s="47"/>
      <c r="O202" s="47"/>
      <c r="P202" s="47"/>
      <c r="Q202" s="47"/>
      <c r="R202" s="47"/>
      <c r="S202" s="47"/>
      <c r="T202" s="85"/>
      <c r="AT202" s="24" t="s">
        <v>241</v>
      </c>
      <c r="AU202" s="24" t="s">
        <v>83</v>
      </c>
    </row>
    <row r="203" spans="2:65" s="1" customFormat="1" ht="16.5" customHeight="1">
      <c r="B203" s="202"/>
      <c r="C203" s="203" t="s">
        <v>459</v>
      </c>
      <c r="D203" s="203" t="s">
        <v>235</v>
      </c>
      <c r="E203" s="204" t="s">
        <v>3686</v>
      </c>
      <c r="F203" s="205" t="s">
        <v>3687</v>
      </c>
      <c r="G203" s="206" t="s">
        <v>508</v>
      </c>
      <c r="H203" s="207">
        <v>1</v>
      </c>
      <c r="I203" s="208"/>
      <c r="J203" s="209">
        <f>ROUND(I203*H203,2)</f>
        <v>0</v>
      </c>
      <c r="K203" s="205" t="s">
        <v>238</v>
      </c>
      <c r="L203" s="46"/>
      <c r="M203" s="210" t="s">
        <v>5</v>
      </c>
      <c r="N203" s="211" t="s">
        <v>44</v>
      </c>
      <c r="O203" s="47"/>
      <c r="P203" s="212">
        <f>O203*H203</f>
        <v>0</v>
      </c>
      <c r="Q203" s="212">
        <v>0.002</v>
      </c>
      <c r="R203" s="212">
        <f>Q203*H203</f>
        <v>0.002</v>
      </c>
      <c r="S203" s="212">
        <v>0</v>
      </c>
      <c r="T203" s="213">
        <f>S203*H203</f>
        <v>0</v>
      </c>
      <c r="AR203" s="24" t="s">
        <v>298</v>
      </c>
      <c r="AT203" s="24" t="s">
        <v>235</v>
      </c>
      <c r="AU203" s="24" t="s">
        <v>83</v>
      </c>
      <c r="AY203" s="24" t="s">
        <v>231</v>
      </c>
      <c r="BE203" s="214">
        <f>IF(N203="základní",J203,0)</f>
        <v>0</v>
      </c>
      <c r="BF203" s="214">
        <f>IF(N203="snížená",J203,0)</f>
        <v>0</v>
      </c>
      <c r="BG203" s="214">
        <f>IF(N203="zákl. přenesená",J203,0)</f>
        <v>0</v>
      </c>
      <c r="BH203" s="214">
        <f>IF(N203="sníž. přenesená",J203,0)</f>
        <v>0</v>
      </c>
      <c r="BI203" s="214">
        <f>IF(N203="nulová",J203,0)</f>
        <v>0</v>
      </c>
      <c r="BJ203" s="24" t="s">
        <v>81</v>
      </c>
      <c r="BK203" s="214">
        <f>ROUND(I203*H203,2)</f>
        <v>0</v>
      </c>
      <c r="BL203" s="24" t="s">
        <v>298</v>
      </c>
      <c r="BM203" s="24" t="s">
        <v>3688</v>
      </c>
    </row>
    <row r="204" spans="2:47" s="1" customFormat="1" ht="13.5">
      <c r="B204" s="46"/>
      <c r="D204" s="215" t="s">
        <v>241</v>
      </c>
      <c r="F204" s="216" t="s">
        <v>3687</v>
      </c>
      <c r="I204" s="176"/>
      <c r="L204" s="46"/>
      <c r="M204" s="217"/>
      <c r="N204" s="47"/>
      <c r="O204" s="47"/>
      <c r="P204" s="47"/>
      <c r="Q204" s="47"/>
      <c r="R204" s="47"/>
      <c r="S204" s="47"/>
      <c r="T204" s="85"/>
      <c r="AT204" s="24" t="s">
        <v>241</v>
      </c>
      <c r="AU204" s="24" t="s">
        <v>83</v>
      </c>
    </row>
    <row r="205" spans="2:65" s="1" customFormat="1" ht="25.5" customHeight="1">
      <c r="B205" s="202"/>
      <c r="C205" s="203" t="s">
        <v>464</v>
      </c>
      <c r="D205" s="203" t="s">
        <v>235</v>
      </c>
      <c r="E205" s="204" t="s">
        <v>2295</v>
      </c>
      <c r="F205" s="205" t="s">
        <v>2296</v>
      </c>
      <c r="G205" s="206" t="s">
        <v>367</v>
      </c>
      <c r="H205" s="207">
        <v>21.4</v>
      </c>
      <c r="I205" s="208"/>
      <c r="J205" s="209">
        <f>ROUND(I205*H205,2)</f>
        <v>0</v>
      </c>
      <c r="K205" s="205" t="s">
        <v>238</v>
      </c>
      <c r="L205" s="46"/>
      <c r="M205" s="210" t="s">
        <v>5</v>
      </c>
      <c r="N205" s="211" t="s">
        <v>44</v>
      </c>
      <c r="O205" s="47"/>
      <c r="P205" s="212">
        <f>O205*H205</f>
        <v>0</v>
      </c>
      <c r="Q205" s="212">
        <v>0.0004</v>
      </c>
      <c r="R205" s="212">
        <f>Q205*H205</f>
        <v>0.00856</v>
      </c>
      <c r="S205" s="212">
        <v>0</v>
      </c>
      <c r="T205" s="213">
        <f>S205*H205</f>
        <v>0</v>
      </c>
      <c r="AR205" s="24" t="s">
        <v>298</v>
      </c>
      <c r="AT205" s="24" t="s">
        <v>235</v>
      </c>
      <c r="AU205" s="24" t="s">
        <v>83</v>
      </c>
      <c r="AY205" s="24" t="s">
        <v>231</v>
      </c>
      <c r="BE205" s="214">
        <f>IF(N205="základní",J205,0)</f>
        <v>0</v>
      </c>
      <c r="BF205" s="214">
        <f>IF(N205="snížená",J205,0)</f>
        <v>0</v>
      </c>
      <c r="BG205" s="214">
        <f>IF(N205="zákl. přenesená",J205,0)</f>
        <v>0</v>
      </c>
      <c r="BH205" s="214">
        <f>IF(N205="sníž. přenesená",J205,0)</f>
        <v>0</v>
      </c>
      <c r="BI205" s="214">
        <f>IF(N205="nulová",J205,0)</f>
        <v>0</v>
      </c>
      <c r="BJ205" s="24" t="s">
        <v>81</v>
      </c>
      <c r="BK205" s="214">
        <f>ROUND(I205*H205,2)</f>
        <v>0</v>
      </c>
      <c r="BL205" s="24" t="s">
        <v>298</v>
      </c>
      <c r="BM205" s="24" t="s">
        <v>3689</v>
      </c>
    </row>
    <row r="206" spans="2:47" s="1" customFormat="1" ht="13.5">
      <c r="B206" s="46"/>
      <c r="D206" s="215" t="s">
        <v>241</v>
      </c>
      <c r="F206" s="216" t="s">
        <v>2296</v>
      </c>
      <c r="I206" s="176"/>
      <c r="L206" s="46"/>
      <c r="M206" s="217"/>
      <c r="N206" s="47"/>
      <c r="O206" s="47"/>
      <c r="P206" s="47"/>
      <c r="Q206" s="47"/>
      <c r="R206" s="47"/>
      <c r="S206" s="47"/>
      <c r="T206" s="85"/>
      <c r="AT206" s="24" t="s">
        <v>241</v>
      </c>
      <c r="AU206" s="24" t="s">
        <v>83</v>
      </c>
    </row>
    <row r="207" spans="2:65" s="1" customFormat="1" ht="25.5" customHeight="1">
      <c r="B207" s="202"/>
      <c r="C207" s="203" t="s">
        <v>469</v>
      </c>
      <c r="D207" s="203" t="s">
        <v>235</v>
      </c>
      <c r="E207" s="204" t="s">
        <v>2298</v>
      </c>
      <c r="F207" s="205" t="s">
        <v>2299</v>
      </c>
      <c r="G207" s="206" t="s">
        <v>367</v>
      </c>
      <c r="H207" s="207">
        <v>21.4</v>
      </c>
      <c r="I207" s="208"/>
      <c r="J207" s="209">
        <f>ROUND(I207*H207,2)</f>
        <v>0</v>
      </c>
      <c r="K207" s="205" t="s">
        <v>238</v>
      </c>
      <c r="L207" s="46"/>
      <c r="M207" s="210" t="s">
        <v>5</v>
      </c>
      <c r="N207" s="211" t="s">
        <v>44</v>
      </c>
      <c r="O207" s="47"/>
      <c r="P207" s="212">
        <f>O207*H207</f>
        <v>0</v>
      </c>
      <c r="Q207" s="212">
        <v>1E-05</v>
      </c>
      <c r="R207" s="212">
        <f>Q207*H207</f>
        <v>0.000214</v>
      </c>
      <c r="S207" s="212">
        <v>0</v>
      </c>
      <c r="T207" s="213">
        <f>S207*H207</f>
        <v>0</v>
      </c>
      <c r="AR207" s="24" t="s">
        <v>298</v>
      </c>
      <c r="AT207" s="24" t="s">
        <v>235</v>
      </c>
      <c r="AU207" s="24" t="s">
        <v>83</v>
      </c>
      <c r="AY207" s="24" t="s">
        <v>231</v>
      </c>
      <c r="BE207" s="214">
        <f>IF(N207="základní",J207,0)</f>
        <v>0</v>
      </c>
      <c r="BF207" s="214">
        <f>IF(N207="snížená",J207,0)</f>
        <v>0</v>
      </c>
      <c r="BG207" s="214">
        <f>IF(N207="zákl. přenesená",J207,0)</f>
        <v>0</v>
      </c>
      <c r="BH207" s="214">
        <f>IF(N207="sníž. přenesená",J207,0)</f>
        <v>0</v>
      </c>
      <c r="BI207" s="214">
        <f>IF(N207="nulová",J207,0)</f>
        <v>0</v>
      </c>
      <c r="BJ207" s="24" t="s">
        <v>81</v>
      </c>
      <c r="BK207" s="214">
        <f>ROUND(I207*H207,2)</f>
        <v>0</v>
      </c>
      <c r="BL207" s="24" t="s">
        <v>298</v>
      </c>
      <c r="BM207" s="24" t="s">
        <v>3690</v>
      </c>
    </row>
    <row r="208" spans="2:47" s="1" customFormat="1" ht="13.5">
      <c r="B208" s="46"/>
      <c r="D208" s="215" t="s">
        <v>241</v>
      </c>
      <c r="F208" s="216" t="s">
        <v>2299</v>
      </c>
      <c r="I208" s="176"/>
      <c r="L208" s="46"/>
      <c r="M208" s="217"/>
      <c r="N208" s="47"/>
      <c r="O208" s="47"/>
      <c r="P208" s="47"/>
      <c r="Q208" s="47"/>
      <c r="R208" s="47"/>
      <c r="S208" s="47"/>
      <c r="T208" s="85"/>
      <c r="AT208" s="24" t="s">
        <v>241</v>
      </c>
      <c r="AU208" s="24" t="s">
        <v>83</v>
      </c>
    </row>
    <row r="209" spans="2:65" s="1" customFormat="1" ht="16.5" customHeight="1">
      <c r="B209" s="202"/>
      <c r="C209" s="203" t="s">
        <v>474</v>
      </c>
      <c r="D209" s="203" t="s">
        <v>235</v>
      </c>
      <c r="E209" s="204" t="s">
        <v>3691</v>
      </c>
      <c r="F209" s="205" t="s">
        <v>3692</v>
      </c>
      <c r="G209" s="206" t="s">
        <v>508</v>
      </c>
      <c r="H209" s="207">
        <v>1</v>
      </c>
      <c r="I209" s="208"/>
      <c r="J209" s="209">
        <f>ROUND(I209*H209,2)</f>
        <v>0</v>
      </c>
      <c r="K209" s="205" t="s">
        <v>238</v>
      </c>
      <c r="L209" s="46"/>
      <c r="M209" s="210" t="s">
        <v>5</v>
      </c>
      <c r="N209" s="211" t="s">
        <v>44</v>
      </c>
      <c r="O209" s="47"/>
      <c r="P209" s="212">
        <f>O209*H209</f>
        <v>0</v>
      </c>
      <c r="Q209" s="212">
        <v>0.01453</v>
      </c>
      <c r="R209" s="212">
        <f>Q209*H209</f>
        <v>0.01453</v>
      </c>
      <c r="S209" s="212">
        <v>0</v>
      </c>
      <c r="T209" s="213">
        <f>S209*H209</f>
        <v>0</v>
      </c>
      <c r="AR209" s="24" t="s">
        <v>298</v>
      </c>
      <c r="AT209" s="24" t="s">
        <v>235</v>
      </c>
      <c r="AU209" s="24" t="s">
        <v>83</v>
      </c>
      <c r="AY209" s="24" t="s">
        <v>231</v>
      </c>
      <c r="BE209" s="214">
        <f>IF(N209="základní",J209,0)</f>
        <v>0</v>
      </c>
      <c r="BF209" s="214">
        <f>IF(N209="snížená",J209,0)</f>
        <v>0</v>
      </c>
      <c r="BG209" s="214">
        <f>IF(N209="zákl. přenesená",J209,0)</f>
        <v>0</v>
      </c>
      <c r="BH209" s="214">
        <f>IF(N209="sníž. přenesená",J209,0)</f>
        <v>0</v>
      </c>
      <c r="BI209" s="214">
        <f>IF(N209="nulová",J209,0)</f>
        <v>0</v>
      </c>
      <c r="BJ209" s="24" t="s">
        <v>81</v>
      </c>
      <c r="BK209" s="214">
        <f>ROUND(I209*H209,2)</f>
        <v>0</v>
      </c>
      <c r="BL209" s="24" t="s">
        <v>298</v>
      </c>
      <c r="BM209" s="24" t="s">
        <v>3693</v>
      </c>
    </row>
    <row r="210" spans="2:47" s="1" customFormat="1" ht="13.5">
      <c r="B210" s="46"/>
      <c r="D210" s="215" t="s">
        <v>241</v>
      </c>
      <c r="F210" s="216" t="s">
        <v>3694</v>
      </c>
      <c r="I210" s="176"/>
      <c r="L210" s="46"/>
      <c r="M210" s="217"/>
      <c r="N210" s="47"/>
      <c r="O210" s="47"/>
      <c r="P210" s="47"/>
      <c r="Q210" s="47"/>
      <c r="R210" s="47"/>
      <c r="S210" s="47"/>
      <c r="T210" s="85"/>
      <c r="AT210" s="24" t="s">
        <v>241</v>
      </c>
      <c r="AU210" s="24" t="s">
        <v>83</v>
      </c>
    </row>
    <row r="211" spans="2:65" s="1" customFormat="1" ht="38.25" customHeight="1">
      <c r="B211" s="202"/>
      <c r="C211" s="203" t="s">
        <v>480</v>
      </c>
      <c r="D211" s="203" t="s">
        <v>235</v>
      </c>
      <c r="E211" s="204" t="s">
        <v>2305</v>
      </c>
      <c r="F211" s="205" t="s">
        <v>2306</v>
      </c>
      <c r="G211" s="206" t="s">
        <v>352</v>
      </c>
      <c r="H211" s="207">
        <v>0.557</v>
      </c>
      <c r="I211" s="208"/>
      <c r="J211" s="209">
        <f>ROUND(I211*H211,2)</f>
        <v>0</v>
      </c>
      <c r="K211" s="205" t="s">
        <v>238</v>
      </c>
      <c r="L211" s="46"/>
      <c r="M211" s="210" t="s">
        <v>5</v>
      </c>
      <c r="N211" s="211" t="s">
        <v>44</v>
      </c>
      <c r="O211" s="47"/>
      <c r="P211" s="212">
        <f>O211*H211</f>
        <v>0</v>
      </c>
      <c r="Q211" s="212">
        <v>0</v>
      </c>
      <c r="R211" s="212">
        <f>Q211*H211</f>
        <v>0</v>
      </c>
      <c r="S211" s="212">
        <v>0</v>
      </c>
      <c r="T211" s="213">
        <f>S211*H211</f>
        <v>0</v>
      </c>
      <c r="AR211" s="24" t="s">
        <v>298</v>
      </c>
      <c r="AT211" s="24" t="s">
        <v>235</v>
      </c>
      <c r="AU211" s="24" t="s">
        <v>83</v>
      </c>
      <c r="AY211" s="24" t="s">
        <v>231</v>
      </c>
      <c r="BE211" s="214">
        <f>IF(N211="základní",J211,0)</f>
        <v>0</v>
      </c>
      <c r="BF211" s="214">
        <f>IF(N211="snížená",J211,0)</f>
        <v>0</v>
      </c>
      <c r="BG211" s="214">
        <f>IF(N211="zákl. přenesená",J211,0)</f>
        <v>0</v>
      </c>
      <c r="BH211" s="214">
        <f>IF(N211="sníž. přenesená",J211,0)</f>
        <v>0</v>
      </c>
      <c r="BI211" s="214">
        <f>IF(N211="nulová",J211,0)</f>
        <v>0</v>
      </c>
      <c r="BJ211" s="24" t="s">
        <v>81</v>
      </c>
      <c r="BK211" s="214">
        <f>ROUND(I211*H211,2)</f>
        <v>0</v>
      </c>
      <c r="BL211" s="24" t="s">
        <v>298</v>
      </c>
      <c r="BM211" s="24" t="s">
        <v>3695</v>
      </c>
    </row>
    <row r="212" spans="2:47" s="1" customFormat="1" ht="13.5">
      <c r="B212" s="46"/>
      <c r="D212" s="215" t="s">
        <v>241</v>
      </c>
      <c r="F212" s="216" t="s">
        <v>2306</v>
      </c>
      <c r="I212" s="176"/>
      <c r="L212" s="46"/>
      <c r="M212" s="217"/>
      <c r="N212" s="47"/>
      <c r="O212" s="47"/>
      <c r="P212" s="47"/>
      <c r="Q212" s="47"/>
      <c r="R212" s="47"/>
      <c r="S212" s="47"/>
      <c r="T212" s="85"/>
      <c r="AT212" s="24" t="s">
        <v>241</v>
      </c>
      <c r="AU212" s="24" t="s">
        <v>83</v>
      </c>
    </row>
    <row r="213" spans="2:63" s="10" customFormat="1" ht="29.85" customHeight="1">
      <c r="B213" s="189"/>
      <c r="D213" s="190" t="s">
        <v>72</v>
      </c>
      <c r="E213" s="200" t="s">
        <v>2308</v>
      </c>
      <c r="F213" s="200" t="s">
        <v>2309</v>
      </c>
      <c r="I213" s="192"/>
      <c r="J213" s="201">
        <f>BK213</f>
        <v>0</v>
      </c>
      <c r="L213" s="189"/>
      <c r="M213" s="194"/>
      <c r="N213" s="195"/>
      <c r="O213" s="195"/>
      <c r="P213" s="196">
        <f>SUM(P214:P215)</f>
        <v>0</v>
      </c>
      <c r="Q213" s="195"/>
      <c r="R213" s="196">
        <f>SUM(R214:R215)</f>
        <v>0.00203</v>
      </c>
      <c r="S213" s="195"/>
      <c r="T213" s="197">
        <f>SUM(T214:T215)</f>
        <v>0</v>
      </c>
      <c r="AR213" s="190" t="s">
        <v>83</v>
      </c>
      <c r="AT213" s="198" t="s">
        <v>72</v>
      </c>
      <c r="AU213" s="198" t="s">
        <v>81</v>
      </c>
      <c r="AY213" s="190" t="s">
        <v>231</v>
      </c>
      <c r="BK213" s="199">
        <f>SUM(BK214:BK215)</f>
        <v>0</v>
      </c>
    </row>
    <row r="214" spans="2:65" s="1" customFormat="1" ht="25.5" customHeight="1">
      <c r="B214" s="202"/>
      <c r="C214" s="203" t="s">
        <v>486</v>
      </c>
      <c r="D214" s="203" t="s">
        <v>235</v>
      </c>
      <c r="E214" s="204" t="s">
        <v>3696</v>
      </c>
      <c r="F214" s="205" t="s">
        <v>3697</v>
      </c>
      <c r="G214" s="206" t="s">
        <v>508</v>
      </c>
      <c r="H214" s="207">
        <v>1</v>
      </c>
      <c r="I214" s="208"/>
      <c r="J214" s="209">
        <f>ROUND(I214*H214,2)</f>
        <v>0</v>
      </c>
      <c r="K214" s="205" t="s">
        <v>238</v>
      </c>
      <c r="L214" s="46"/>
      <c r="M214" s="210" t="s">
        <v>5</v>
      </c>
      <c r="N214" s="211" t="s">
        <v>44</v>
      </c>
      <c r="O214" s="47"/>
      <c r="P214" s="212">
        <f>O214*H214</f>
        <v>0</v>
      </c>
      <c r="Q214" s="212">
        <v>0.00203</v>
      </c>
      <c r="R214" s="212">
        <f>Q214*H214</f>
        <v>0.00203</v>
      </c>
      <c r="S214" s="212">
        <v>0</v>
      </c>
      <c r="T214" s="213">
        <f>S214*H214</f>
        <v>0</v>
      </c>
      <c r="AR214" s="24" t="s">
        <v>298</v>
      </c>
      <c r="AT214" s="24" t="s">
        <v>235</v>
      </c>
      <c r="AU214" s="24" t="s">
        <v>83</v>
      </c>
      <c r="AY214" s="24" t="s">
        <v>231</v>
      </c>
      <c r="BE214" s="214">
        <f>IF(N214="základní",J214,0)</f>
        <v>0</v>
      </c>
      <c r="BF214" s="214">
        <f>IF(N214="snížená",J214,0)</f>
        <v>0</v>
      </c>
      <c r="BG214" s="214">
        <f>IF(N214="zákl. přenesená",J214,0)</f>
        <v>0</v>
      </c>
      <c r="BH214" s="214">
        <f>IF(N214="sníž. přenesená",J214,0)</f>
        <v>0</v>
      </c>
      <c r="BI214" s="214">
        <f>IF(N214="nulová",J214,0)</f>
        <v>0</v>
      </c>
      <c r="BJ214" s="24" t="s">
        <v>81</v>
      </c>
      <c r="BK214" s="214">
        <f>ROUND(I214*H214,2)</f>
        <v>0</v>
      </c>
      <c r="BL214" s="24" t="s">
        <v>298</v>
      </c>
      <c r="BM214" s="24" t="s">
        <v>3698</v>
      </c>
    </row>
    <row r="215" spans="2:47" s="1" customFormat="1" ht="13.5">
      <c r="B215" s="46"/>
      <c r="D215" s="215" t="s">
        <v>241</v>
      </c>
      <c r="F215" s="216" t="s">
        <v>3697</v>
      </c>
      <c r="I215" s="176"/>
      <c r="L215" s="46"/>
      <c r="M215" s="252"/>
      <c r="N215" s="253"/>
      <c r="O215" s="253"/>
      <c r="P215" s="253"/>
      <c r="Q215" s="253"/>
      <c r="R215" s="253"/>
      <c r="S215" s="253"/>
      <c r="T215" s="254"/>
      <c r="AT215" s="24" t="s">
        <v>241</v>
      </c>
      <c r="AU215" s="24" t="s">
        <v>83</v>
      </c>
    </row>
    <row r="216" spans="2:12" s="1" customFormat="1" ht="6.95" customHeight="1">
      <c r="B216" s="67"/>
      <c r="C216" s="68"/>
      <c r="D216" s="68"/>
      <c r="E216" s="68"/>
      <c r="F216" s="68"/>
      <c r="G216" s="68"/>
      <c r="H216" s="68"/>
      <c r="I216" s="153"/>
      <c r="J216" s="68"/>
      <c r="K216" s="68"/>
      <c r="L216" s="46"/>
    </row>
  </sheetData>
  <autoFilter ref="C85:K215"/>
  <mergeCells count="10">
    <mergeCell ref="E7:H7"/>
    <mergeCell ref="E9:H9"/>
    <mergeCell ref="E24:H24"/>
    <mergeCell ref="E45:H45"/>
    <mergeCell ref="E47:H47"/>
    <mergeCell ref="J51:J52"/>
    <mergeCell ref="E76:H76"/>
    <mergeCell ref="E78:H78"/>
    <mergeCell ref="G1:H1"/>
    <mergeCell ref="L2:V2"/>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BR18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9" max="19" width="8.16015625" style="0" customWidth="1"/>
    <col min="20" max="20" width="29.66015625" style="0" customWidth="1"/>
    <col min="21" max="21" width="16.33203125" style="0"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3"/>
      <c r="C1" s="123"/>
      <c r="D1" s="124" t="s">
        <v>1</v>
      </c>
      <c r="E1" s="123"/>
      <c r="F1" s="125" t="s">
        <v>140</v>
      </c>
      <c r="G1" s="125" t="s">
        <v>141</v>
      </c>
      <c r="H1" s="125"/>
      <c r="I1" s="126"/>
      <c r="J1" s="125" t="s">
        <v>142</v>
      </c>
      <c r="K1" s="124" t="s">
        <v>143</v>
      </c>
      <c r="L1" s="125" t="s">
        <v>144</v>
      </c>
      <c r="M1" s="125"/>
      <c r="N1" s="125"/>
      <c r="O1" s="125"/>
      <c r="P1" s="125"/>
      <c r="Q1" s="125"/>
      <c r="R1" s="125"/>
      <c r="S1" s="125"/>
      <c r="T1" s="125"/>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4" t="s">
        <v>130</v>
      </c>
    </row>
    <row r="3" spans="2:46" ht="6.95" customHeight="1">
      <c r="B3" s="25"/>
      <c r="C3" s="26"/>
      <c r="D3" s="26"/>
      <c r="E3" s="26"/>
      <c r="F3" s="26"/>
      <c r="G3" s="26"/>
      <c r="H3" s="26"/>
      <c r="I3" s="128"/>
      <c r="J3" s="26"/>
      <c r="K3" s="27"/>
      <c r="AT3" s="24" t="s">
        <v>83</v>
      </c>
    </row>
    <row r="4" spans="2:46" ht="36.95" customHeight="1">
      <c r="B4" s="28"/>
      <c r="C4" s="29"/>
      <c r="D4" s="30" t="s">
        <v>153</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TRANSFORMACE DOMOV HÁJ II VÝSTAVBA LEDEČ NAD SÁZAVOU DOZP</v>
      </c>
      <c r="F7" s="40"/>
      <c r="G7" s="40"/>
      <c r="H7" s="40"/>
      <c r="I7" s="129"/>
      <c r="J7" s="29"/>
      <c r="K7" s="31"/>
    </row>
    <row r="8" spans="2:11" s="1" customFormat="1" ht="13.5">
      <c r="B8" s="46"/>
      <c r="C8" s="47"/>
      <c r="D8" s="40" t="s">
        <v>166</v>
      </c>
      <c r="E8" s="47"/>
      <c r="F8" s="47"/>
      <c r="G8" s="47"/>
      <c r="H8" s="47"/>
      <c r="I8" s="131"/>
      <c r="J8" s="47"/>
      <c r="K8" s="51"/>
    </row>
    <row r="9" spans="2:11" s="1" customFormat="1" ht="36.95" customHeight="1">
      <c r="B9" s="46"/>
      <c r="C9" s="47"/>
      <c r="D9" s="47"/>
      <c r="E9" s="132" t="s">
        <v>3699</v>
      </c>
      <c r="F9" s="47"/>
      <c r="G9" s="47"/>
      <c r="H9" s="47"/>
      <c r="I9" s="131"/>
      <c r="J9" s="47"/>
      <c r="K9" s="51"/>
    </row>
    <row r="10" spans="2:11" s="1" customFormat="1" ht="13.5">
      <c r="B10" s="46"/>
      <c r="C10" s="47"/>
      <c r="D10" s="47"/>
      <c r="E10" s="47"/>
      <c r="F10" s="47"/>
      <c r="G10" s="47"/>
      <c r="H10" s="47"/>
      <c r="I10" s="131"/>
      <c r="J10" s="47"/>
      <c r="K10" s="51"/>
    </row>
    <row r="11" spans="2:11" s="1" customFormat="1" ht="14.4" customHeight="1">
      <c r="B11" s="46"/>
      <c r="C11" s="47"/>
      <c r="D11" s="40" t="s">
        <v>21</v>
      </c>
      <c r="E11" s="47"/>
      <c r="F11" s="35" t="s">
        <v>123</v>
      </c>
      <c r="G11" s="47"/>
      <c r="H11" s="47"/>
      <c r="I11" s="133" t="s">
        <v>23</v>
      </c>
      <c r="J11" s="35" t="s">
        <v>5</v>
      </c>
      <c r="K11" s="51"/>
    </row>
    <row r="12" spans="2:11" s="1" customFormat="1" ht="14.4" customHeight="1">
      <c r="B12" s="46"/>
      <c r="C12" s="47"/>
      <c r="D12" s="40" t="s">
        <v>24</v>
      </c>
      <c r="E12" s="47"/>
      <c r="F12" s="35" t="s">
        <v>25</v>
      </c>
      <c r="G12" s="47"/>
      <c r="H12" s="47"/>
      <c r="I12" s="133" t="s">
        <v>26</v>
      </c>
      <c r="J12" s="134" t="str">
        <f>'Rekapitulace stavby'!AN8</f>
        <v>22. 3. 2019</v>
      </c>
      <c r="K12" s="51"/>
    </row>
    <row r="13" spans="2:11" s="1" customFormat="1" ht="10.8" customHeight="1">
      <c r="B13" s="46"/>
      <c r="C13" s="47"/>
      <c r="D13" s="47"/>
      <c r="E13" s="47"/>
      <c r="F13" s="47"/>
      <c r="G13" s="47"/>
      <c r="H13" s="47"/>
      <c r="I13" s="131"/>
      <c r="J13" s="47"/>
      <c r="K13" s="51"/>
    </row>
    <row r="14" spans="2:11" s="1" customFormat="1" ht="14.4" customHeight="1">
      <c r="B14" s="46"/>
      <c r="C14" s="47"/>
      <c r="D14" s="40" t="s">
        <v>28</v>
      </c>
      <c r="E14" s="47"/>
      <c r="F14" s="47"/>
      <c r="G14" s="47"/>
      <c r="H14" s="47"/>
      <c r="I14" s="133" t="s">
        <v>29</v>
      </c>
      <c r="J14" s="35" t="s">
        <v>5</v>
      </c>
      <c r="K14" s="51"/>
    </row>
    <row r="15" spans="2:11" s="1" customFormat="1" ht="18" customHeight="1">
      <c r="B15" s="46"/>
      <c r="C15" s="47"/>
      <c r="D15" s="47"/>
      <c r="E15" s="35" t="s">
        <v>30</v>
      </c>
      <c r="F15" s="47"/>
      <c r="G15" s="47"/>
      <c r="H15" s="47"/>
      <c r="I15" s="133" t="s">
        <v>31</v>
      </c>
      <c r="J15" s="35" t="s">
        <v>5</v>
      </c>
      <c r="K15" s="51"/>
    </row>
    <row r="16" spans="2:11" s="1" customFormat="1" ht="6.95" customHeight="1">
      <c r="B16" s="46"/>
      <c r="C16" s="47"/>
      <c r="D16" s="47"/>
      <c r="E16" s="47"/>
      <c r="F16" s="47"/>
      <c r="G16" s="47"/>
      <c r="H16" s="47"/>
      <c r="I16" s="131"/>
      <c r="J16" s="47"/>
      <c r="K16" s="51"/>
    </row>
    <row r="17" spans="2:11" s="1" customFormat="1" ht="14.4" customHeight="1">
      <c r="B17" s="46"/>
      <c r="C17" s="47"/>
      <c r="D17" s="40" t="s">
        <v>32</v>
      </c>
      <c r="E17" s="47"/>
      <c r="F17" s="47"/>
      <c r="G17" s="47"/>
      <c r="H17" s="47"/>
      <c r="I17" s="133" t="s">
        <v>29</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33" t="s">
        <v>31</v>
      </c>
      <c r="J18" s="35" t="str">
        <f>IF('Rekapitulace stavby'!AN14="Vyplň údaj","",IF('Rekapitulace stavby'!AN14="","",'Rekapitulace stavby'!AN14))</f>
        <v/>
      </c>
      <c r="K18" s="51"/>
    </row>
    <row r="19" spans="2:11" s="1" customFormat="1" ht="6.95" customHeight="1">
      <c r="B19" s="46"/>
      <c r="C19" s="47"/>
      <c r="D19" s="47"/>
      <c r="E19" s="47"/>
      <c r="F19" s="47"/>
      <c r="G19" s="47"/>
      <c r="H19" s="47"/>
      <c r="I19" s="131"/>
      <c r="J19" s="47"/>
      <c r="K19" s="51"/>
    </row>
    <row r="20" spans="2:11" s="1" customFormat="1" ht="14.4" customHeight="1">
      <c r="B20" s="46"/>
      <c r="C20" s="47"/>
      <c r="D20" s="40" t="s">
        <v>34</v>
      </c>
      <c r="E20" s="47"/>
      <c r="F20" s="47"/>
      <c r="G20" s="47"/>
      <c r="H20" s="47"/>
      <c r="I20" s="133" t="s">
        <v>29</v>
      </c>
      <c r="J20" s="35" t="s">
        <v>5</v>
      </c>
      <c r="K20" s="51"/>
    </row>
    <row r="21" spans="2:11" s="1" customFormat="1" ht="18" customHeight="1">
      <c r="B21" s="46"/>
      <c r="C21" s="47"/>
      <c r="D21" s="47"/>
      <c r="E21" s="35" t="s">
        <v>35</v>
      </c>
      <c r="F21" s="47"/>
      <c r="G21" s="47"/>
      <c r="H21" s="47"/>
      <c r="I21" s="133" t="s">
        <v>31</v>
      </c>
      <c r="J21" s="35" t="s">
        <v>5</v>
      </c>
      <c r="K21" s="51"/>
    </row>
    <row r="22" spans="2:11" s="1" customFormat="1" ht="6.95" customHeight="1">
      <c r="B22" s="46"/>
      <c r="C22" s="47"/>
      <c r="D22" s="47"/>
      <c r="E22" s="47"/>
      <c r="F22" s="47"/>
      <c r="G22" s="47"/>
      <c r="H22" s="47"/>
      <c r="I22" s="131"/>
      <c r="J22" s="47"/>
      <c r="K22" s="51"/>
    </row>
    <row r="23" spans="2:11" s="1" customFormat="1" ht="14.4" customHeight="1">
      <c r="B23" s="46"/>
      <c r="C23" s="47"/>
      <c r="D23" s="40" t="s">
        <v>37</v>
      </c>
      <c r="E23" s="47"/>
      <c r="F23" s="47"/>
      <c r="G23" s="47"/>
      <c r="H23" s="47"/>
      <c r="I23" s="131"/>
      <c r="J23" s="47"/>
      <c r="K23" s="51"/>
    </row>
    <row r="24" spans="2:11" s="6" customFormat="1" ht="57" customHeight="1">
      <c r="B24" s="135"/>
      <c r="C24" s="136"/>
      <c r="D24" s="136"/>
      <c r="E24" s="44" t="s">
        <v>2058</v>
      </c>
      <c r="F24" s="44"/>
      <c r="G24" s="44"/>
      <c r="H24" s="44"/>
      <c r="I24" s="137"/>
      <c r="J24" s="136"/>
      <c r="K24" s="138"/>
    </row>
    <row r="25" spans="2:11" s="1" customFormat="1" ht="6.95" customHeight="1">
      <c r="B25" s="46"/>
      <c r="C25" s="47"/>
      <c r="D25" s="47"/>
      <c r="E25" s="47"/>
      <c r="F25" s="47"/>
      <c r="G25" s="47"/>
      <c r="H25" s="47"/>
      <c r="I25" s="131"/>
      <c r="J25" s="47"/>
      <c r="K25" s="51"/>
    </row>
    <row r="26" spans="2:11" s="1" customFormat="1" ht="6.95" customHeight="1">
      <c r="B26" s="46"/>
      <c r="C26" s="47"/>
      <c r="D26" s="82"/>
      <c r="E26" s="82"/>
      <c r="F26" s="82"/>
      <c r="G26" s="82"/>
      <c r="H26" s="82"/>
      <c r="I26" s="139"/>
      <c r="J26" s="82"/>
      <c r="K26" s="140"/>
    </row>
    <row r="27" spans="2:11" s="1" customFormat="1" ht="25.4" customHeight="1">
      <c r="B27" s="46"/>
      <c r="C27" s="47"/>
      <c r="D27" s="141" t="s">
        <v>39</v>
      </c>
      <c r="E27" s="47"/>
      <c r="F27" s="47"/>
      <c r="G27" s="47"/>
      <c r="H27" s="47"/>
      <c r="I27" s="131"/>
      <c r="J27" s="142">
        <f>ROUND(J85,2)</f>
        <v>0</v>
      </c>
      <c r="K27" s="51"/>
    </row>
    <row r="28" spans="2:11" s="1" customFormat="1" ht="6.95" customHeight="1">
      <c r="B28" s="46"/>
      <c r="C28" s="47"/>
      <c r="D28" s="82"/>
      <c r="E28" s="82"/>
      <c r="F28" s="82"/>
      <c r="G28" s="82"/>
      <c r="H28" s="82"/>
      <c r="I28" s="139"/>
      <c r="J28" s="82"/>
      <c r="K28" s="140"/>
    </row>
    <row r="29" spans="2:11" s="1" customFormat="1" ht="14.4" customHeight="1">
      <c r="B29" s="46"/>
      <c r="C29" s="47"/>
      <c r="D29" s="47"/>
      <c r="E29" s="47"/>
      <c r="F29" s="52" t="s">
        <v>41</v>
      </c>
      <c r="G29" s="47"/>
      <c r="H29" s="47"/>
      <c r="I29" s="143" t="s">
        <v>40</v>
      </c>
      <c r="J29" s="52" t="s">
        <v>42</v>
      </c>
      <c r="K29" s="51"/>
    </row>
    <row r="30" spans="2:11" s="1" customFormat="1" ht="14.4" customHeight="1">
      <c r="B30" s="46"/>
      <c r="C30" s="47"/>
      <c r="D30" s="55" t="s">
        <v>43</v>
      </c>
      <c r="E30" s="55" t="s">
        <v>44</v>
      </c>
      <c r="F30" s="144">
        <f>ROUND(SUM(BE85:BE188),2)</f>
        <v>0</v>
      </c>
      <c r="G30" s="47"/>
      <c r="H30" s="47"/>
      <c r="I30" s="145">
        <v>0.21</v>
      </c>
      <c r="J30" s="144">
        <f>ROUND(ROUND((SUM(BE85:BE188)),2)*I30,2)</f>
        <v>0</v>
      </c>
      <c r="K30" s="51"/>
    </row>
    <row r="31" spans="2:11" s="1" customFormat="1" ht="14.4" customHeight="1">
      <c r="B31" s="46"/>
      <c r="C31" s="47"/>
      <c r="D31" s="47"/>
      <c r="E31" s="55" t="s">
        <v>45</v>
      </c>
      <c r="F31" s="144">
        <f>ROUND(SUM(BF85:BF188),2)</f>
        <v>0</v>
      </c>
      <c r="G31" s="47"/>
      <c r="H31" s="47"/>
      <c r="I31" s="145">
        <v>0.15</v>
      </c>
      <c r="J31" s="144">
        <f>ROUND(ROUND((SUM(BF85:BF188)),2)*I31,2)</f>
        <v>0</v>
      </c>
      <c r="K31" s="51"/>
    </row>
    <row r="32" spans="2:11" s="1" customFormat="1" ht="14.4" customHeight="1" hidden="1">
      <c r="B32" s="46"/>
      <c r="C32" s="47"/>
      <c r="D32" s="47"/>
      <c r="E32" s="55" t="s">
        <v>46</v>
      </c>
      <c r="F32" s="144">
        <f>ROUND(SUM(BG85:BG188),2)</f>
        <v>0</v>
      </c>
      <c r="G32" s="47"/>
      <c r="H32" s="47"/>
      <c r="I32" s="145">
        <v>0.21</v>
      </c>
      <c r="J32" s="144">
        <v>0</v>
      </c>
      <c r="K32" s="51"/>
    </row>
    <row r="33" spans="2:11" s="1" customFormat="1" ht="14.4" customHeight="1" hidden="1">
      <c r="B33" s="46"/>
      <c r="C33" s="47"/>
      <c r="D33" s="47"/>
      <c r="E33" s="55" t="s">
        <v>47</v>
      </c>
      <c r="F33" s="144">
        <f>ROUND(SUM(BH85:BH188),2)</f>
        <v>0</v>
      </c>
      <c r="G33" s="47"/>
      <c r="H33" s="47"/>
      <c r="I33" s="145">
        <v>0.15</v>
      </c>
      <c r="J33" s="144">
        <v>0</v>
      </c>
      <c r="K33" s="51"/>
    </row>
    <row r="34" spans="2:11" s="1" customFormat="1" ht="14.4" customHeight="1" hidden="1">
      <c r="B34" s="46"/>
      <c r="C34" s="47"/>
      <c r="D34" s="47"/>
      <c r="E34" s="55" t="s">
        <v>48</v>
      </c>
      <c r="F34" s="144">
        <f>ROUND(SUM(BI85:BI188),2)</f>
        <v>0</v>
      </c>
      <c r="G34" s="47"/>
      <c r="H34" s="47"/>
      <c r="I34" s="145">
        <v>0</v>
      </c>
      <c r="J34" s="144">
        <v>0</v>
      </c>
      <c r="K34" s="51"/>
    </row>
    <row r="35" spans="2:11" s="1" customFormat="1" ht="6.95" customHeight="1">
      <c r="B35" s="46"/>
      <c r="C35" s="47"/>
      <c r="D35" s="47"/>
      <c r="E35" s="47"/>
      <c r="F35" s="47"/>
      <c r="G35" s="47"/>
      <c r="H35" s="47"/>
      <c r="I35" s="131"/>
      <c r="J35" s="47"/>
      <c r="K35" s="51"/>
    </row>
    <row r="36" spans="2:11" s="1" customFormat="1" ht="25.4" customHeight="1">
      <c r="B36" s="46"/>
      <c r="C36" s="146"/>
      <c r="D36" s="147" t="s">
        <v>49</v>
      </c>
      <c r="E36" s="88"/>
      <c r="F36" s="88"/>
      <c r="G36" s="148" t="s">
        <v>50</v>
      </c>
      <c r="H36" s="149" t="s">
        <v>51</v>
      </c>
      <c r="I36" s="150"/>
      <c r="J36" s="151">
        <f>SUM(J27:J34)</f>
        <v>0</v>
      </c>
      <c r="K36" s="152"/>
    </row>
    <row r="37" spans="2:11" s="1" customFormat="1" ht="14.4" customHeight="1">
      <c r="B37" s="67"/>
      <c r="C37" s="68"/>
      <c r="D37" s="68"/>
      <c r="E37" s="68"/>
      <c r="F37" s="68"/>
      <c r="G37" s="68"/>
      <c r="H37" s="68"/>
      <c r="I37" s="153"/>
      <c r="J37" s="68"/>
      <c r="K37" s="69"/>
    </row>
    <row r="41" spans="2:11" s="1" customFormat="1" ht="6.95" customHeight="1">
      <c r="B41" s="70"/>
      <c r="C41" s="71"/>
      <c r="D41" s="71"/>
      <c r="E41" s="71"/>
      <c r="F41" s="71"/>
      <c r="G41" s="71"/>
      <c r="H41" s="71"/>
      <c r="I41" s="154"/>
      <c r="J41" s="71"/>
      <c r="K41" s="155"/>
    </row>
    <row r="42" spans="2:11" s="1" customFormat="1" ht="36.95" customHeight="1">
      <c r="B42" s="46"/>
      <c r="C42" s="30" t="s">
        <v>175</v>
      </c>
      <c r="D42" s="47"/>
      <c r="E42" s="47"/>
      <c r="F42" s="47"/>
      <c r="G42" s="47"/>
      <c r="H42" s="47"/>
      <c r="I42" s="131"/>
      <c r="J42" s="47"/>
      <c r="K42" s="51"/>
    </row>
    <row r="43" spans="2:11" s="1" customFormat="1" ht="6.95" customHeight="1">
      <c r="B43" s="46"/>
      <c r="C43" s="47"/>
      <c r="D43" s="47"/>
      <c r="E43" s="47"/>
      <c r="F43" s="47"/>
      <c r="G43" s="47"/>
      <c r="H43" s="47"/>
      <c r="I43" s="131"/>
      <c r="J43" s="47"/>
      <c r="K43" s="51"/>
    </row>
    <row r="44" spans="2:11" s="1" customFormat="1" ht="14.4" customHeight="1">
      <c r="B44" s="46"/>
      <c r="C44" s="40" t="s">
        <v>19</v>
      </c>
      <c r="D44" s="47"/>
      <c r="E44" s="47"/>
      <c r="F44" s="47"/>
      <c r="G44" s="47"/>
      <c r="H44" s="47"/>
      <c r="I44" s="131"/>
      <c r="J44" s="47"/>
      <c r="K44" s="51"/>
    </row>
    <row r="45" spans="2:11" s="1" customFormat="1" ht="16.5" customHeight="1">
      <c r="B45" s="46"/>
      <c r="C45" s="47"/>
      <c r="D45" s="47"/>
      <c r="E45" s="130" t="str">
        <f>E7</f>
        <v>TRANSFORMACE DOMOV HÁJ II VÝSTAVBA LEDEČ NAD SÁZAVOU DOZP</v>
      </c>
      <c r="F45" s="40"/>
      <c r="G45" s="40"/>
      <c r="H45" s="40"/>
      <c r="I45" s="131"/>
      <c r="J45" s="47"/>
      <c r="K45" s="51"/>
    </row>
    <row r="46" spans="2:11" s="1" customFormat="1" ht="14.4" customHeight="1">
      <c r="B46" s="46"/>
      <c r="C46" s="40" t="s">
        <v>166</v>
      </c>
      <c r="D46" s="47"/>
      <c r="E46" s="47"/>
      <c r="F46" s="47"/>
      <c r="G46" s="47"/>
      <c r="H46" s="47"/>
      <c r="I46" s="131"/>
      <c r="J46" s="47"/>
      <c r="K46" s="51"/>
    </row>
    <row r="47" spans="2:11" s="1" customFormat="1" ht="17.25" customHeight="1">
      <c r="B47" s="46"/>
      <c r="C47" s="47"/>
      <c r="D47" s="47"/>
      <c r="E47" s="132" t="str">
        <f>E9</f>
        <v>SO 07a - Splašková kanalizační přípojka</v>
      </c>
      <c r="F47" s="47"/>
      <c r="G47" s="47"/>
      <c r="H47" s="47"/>
      <c r="I47" s="131"/>
      <c r="J47" s="47"/>
      <c r="K47" s="51"/>
    </row>
    <row r="48" spans="2:11" s="1" customFormat="1" ht="6.95" customHeight="1">
      <c r="B48" s="46"/>
      <c r="C48" s="47"/>
      <c r="D48" s="47"/>
      <c r="E48" s="47"/>
      <c r="F48" s="47"/>
      <c r="G48" s="47"/>
      <c r="H48" s="47"/>
      <c r="I48" s="131"/>
      <c r="J48" s="47"/>
      <c r="K48" s="51"/>
    </row>
    <row r="49" spans="2:11" s="1" customFormat="1" ht="18" customHeight="1">
      <c r="B49" s="46"/>
      <c r="C49" s="40" t="s">
        <v>24</v>
      </c>
      <c r="D49" s="47"/>
      <c r="E49" s="47"/>
      <c r="F49" s="35" t="str">
        <f>F12</f>
        <v>Ledeč nad Sázavou</v>
      </c>
      <c r="G49" s="47"/>
      <c r="H49" s="47"/>
      <c r="I49" s="133" t="s">
        <v>26</v>
      </c>
      <c r="J49" s="134" t="str">
        <f>IF(J12="","",J12)</f>
        <v>22. 3. 2019</v>
      </c>
      <c r="K49" s="51"/>
    </row>
    <row r="50" spans="2:11" s="1" customFormat="1" ht="6.95" customHeight="1">
      <c r="B50" s="46"/>
      <c r="C50" s="47"/>
      <c r="D50" s="47"/>
      <c r="E50" s="47"/>
      <c r="F50" s="47"/>
      <c r="G50" s="47"/>
      <c r="H50" s="47"/>
      <c r="I50" s="131"/>
      <c r="J50" s="47"/>
      <c r="K50" s="51"/>
    </row>
    <row r="51" spans="2:11" s="1" customFormat="1" ht="13.5">
      <c r="B51" s="46"/>
      <c r="C51" s="40" t="s">
        <v>28</v>
      </c>
      <c r="D51" s="47"/>
      <c r="E51" s="47"/>
      <c r="F51" s="35" t="str">
        <f>E15</f>
        <v>Kraj Vysočina</v>
      </c>
      <c r="G51" s="47"/>
      <c r="H51" s="47"/>
      <c r="I51" s="133" t="s">
        <v>34</v>
      </c>
      <c r="J51" s="44" t="str">
        <f>E21</f>
        <v>Ing. arch. Martin Jirovský</v>
      </c>
      <c r="K51" s="51"/>
    </row>
    <row r="52" spans="2:11" s="1" customFormat="1" ht="14.4" customHeight="1">
      <c r="B52" s="46"/>
      <c r="C52" s="40" t="s">
        <v>32</v>
      </c>
      <c r="D52" s="47"/>
      <c r="E52" s="47"/>
      <c r="F52" s="35" t="str">
        <f>IF(E18="","",E18)</f>
        <v/>
      </c>
      <c r="G52" s="47"/>
      <c r="H52" s="47"/>
      <c r="I52" s="131"/>
      <c r="J52" s="156"/>
      <c r="K52" s="51"/>
    </row>
    <row r="53" spans="2:11" s="1" customFormat="1" ht="10.3" customHeight="1">
      <c r="B53" s="46"/>
      <c r="C53" s="47"/>
      <c r="D53" s="47"/>
      <c r="E53" s="47"/>
      <c r="F53" s="47"/>
      <c r="G53" s="47"/>
      <c r="H53" s="47"/>
      <c r="I53" s="131"/>
      <c r="J53" s="47"/>
      <c r="K53" s="51"/>
    </row>
    <row r="54" spans="2:11" s="1" customFormat="1" ht="29.25" customHeight="1">
      <c r="B54" s="46"/>
      <c r="C54" s="157" t="s">
        <v>176</v>
      </c>
      <c r="D54" s="146"/>
      <c r="E54" s="146"/>
      <c r="F54" s="146"/>
      <c r="G54" s="146"/>
      <c r="H54" s="146"/>
      <c r="I54" s="158"/>
      <c r="J54" s="159" t="s">
        <v>177</v>
      </c>
      <c r="K54" s="160"/>
    </row>
    <row r="55" spans="2:11" s="1" customFormat="1" ht="10.3" customHeight="1">
      <c r="B55" s="46"/>
      <c r="C55" s="47"/>
      <c r="D55" s="47"/>
      <c r="E55" s="47"/>
      <c r="F55" s="47"/>
      <c r="G55" s="47"/>
      <c r="H55" s="47"/>
      <c r="I55" s="131"/>
      <c r="J55" s="47"/>
      <c r="K55" s="51"/>
    </row>
    <row r="56" spans="2:47" s="1" customFormat="1" ht="29.25" customHeight="1">
      <c r="B56" s="46"/>
      <c r="C56" s="161" t="s">
        <v>178</v>
      </c>
      <c r="D56" s="47"/>
      <c r="E56" s="47"/>
      <c r="F56" s="47"/>
      <c r="G56" s="47"/>
      <c r="H56" s="47"/>
      <c r="I56" s="131"/>
      <c r="J56" s="142">
        <f>J85</f>
        <v>0</v>
      </c>
      <c r="K56" s="51"/>
      <c r="AU56" s="24" t="s">
        <v>179</v>
      </c>
    </row>
    <row r="57" spans="2:11" s="7" customFormat="1" ht="24.95" customHeight="1">
      <c r="B57" s="162"/>
      <c r="C57" s="163"/>
      <c r="D57" s="164" t="s">
        <v>3454</v>
      </c>
      <c r="E57" s="165"/>
      <c r="F57" s="165"/>
      <c r="G57" s="165"/>
      <c r="H57" s="165"/>
      <c r="I57" s="166"/>
      <c r="J57" s="167">
        <f>J86</f>
        <v>0</v>
      </c>
      <c r="K57" s="168"/>
    </row>
    <row r="58" spans="2:11" s="7" customFormat="1" ht="24.95" customHeight="1">
      <c r="B58" s="162"/>
      <c r="C58" s="163"/>
      <c r="D58" s="164" t="s">
        <v>180</v>
      </c>
      <c r="E58" s="165"/>
      <c r="F58" s="165"/>
      <c r="G58" s="165"/>
      <c r="H58" s="165"/>
      <c r="I58" s="166"/>
      <c r="J58" s="167">
        <f>J132</f>
        <v>0</v>
      </c>
      <c r="K58" s="168"/>
    </row>
    <row r="59" spans="2:11" s="8" customFormat="1" ht="19.9" customHeight="1">
      <c r="B59" s="169"/>
      <c r="C59" s="170"/>
      <c r="D59" s="171" t="s">
        <v>188</v>
      </c>
      <c r="E59" s="172"/>
      <c r="F59" s="172"/>
      <c r="G59" s="172"/>
      <c r="H59" s="172"/>
      <c r="I59" s="173"/>
      <c r="J59" s="174">
        <f>J133</f>
        <v>0</v>
      </c>
      <c r="K59" s="175"/>
    </row>
    <row r="60" spans="2:11" s="8" customFormat="1" ht="19.9" customHeight="1">
      <c r="B60" s="169"/>
      <c r="C60" s="170"/>
      <c r="D60" s="171" t="s">
        <v>3700</v>
      </c>
      <c r="E60" s="172"/>
      <c r="F60" s="172"/>
      <c r="G60" s="172"/>
      <c r="H60" s="172"/>
      <c r="I60" s="173"/>
      <c r="J60" s="174">
        <f>J136</f>
        <v>0</v>
      </c>
      <c r="K60" s="175"/>
    </row>
    <row r="61" spans="2:11" s="8" customFormat="1" ht="19.9" customHeight="1">
      <c r="B61" s="169"/>
      <c r="C61" s="170"/>
      <c r="D61" s="171" t="s">
        <v>2060</v>
      </c>
      <c r="E61" s="172"/>
      <c r="F61" s="172"/>
      <c r="G61" s="172"/>
      <c r="H61" s="172"/>
      <c r="I61" s="173"/>
      <c r="J61" s="174">
        <f>J158</f>
        <v>0</v>
      </c>
      <c r="K61" s="175"/>
    </row>
    <row r="62" spans="2:11" s="8" customFormat="1" ht="19.9" customHeight="1">
      <c r="B62" s="169"/>
      <c r="C62" s="170"/>
      <c r="D62" s="171" t="s">
        <v>2822</v>
      </c>
      <c r="E62" s="172"/>
      <c r="F62" s="172"/>
      <c r="G62" s="172"/>
      <c r="H62" s="172"/>
      <c r="I62" s="173"/>
      <c r="J62" s="174">
        <f>J165</f>
        <v>0</v>
      </c>
      <c r="K62" s="175"/>
    </row>
    <row r="63" spans="2:11" s="8" customFormat="1" ht="19.9" customHeight="1">
      <c r="B63" s="169"/>
      <c r="C63" s="170"/>
      <c r="D63" s="171" t="s">
        <v>3701</v>
      </c>
      <c r="E63" s="172"/>
      <c r="F63" s="172"/>
      <c r="G63" s="172"/>
      <c r="H63" s="172"/>
      <c r="I63" s="173"/>
      <c r="J63" s="174">
        <f>J170</f>
        <v>0</v>
      </c>
      <c r="K63" s="175"/>
    </row>
    <row r="64" spans="2:11" s="8" customFormat="1" ht="19.9" customHeight="1">
      <c r="B64" s="169"/>
      <c r="C64" s="170"/>
      <c r="D64" s="171" t="s">
        <v>196</v>
      </c>
      <c r="E64" s="172"/>
      <c r="F64" s="172"/>
      <c r="G64" s="172"/>
      <c r="H64" s="172"/>
      <c r="I64" s="173"/>
      <c r="J64" s="174">
        <f>J181</f>
        <v>0</v>
      </c>
      <c r="K64" s="175"/>
    </row>
    <row r="65" spans="2:11" s="7" customFormat="1" ht="24.95" customHeight="1">
      <c r="B65" s="162"/>
      <c r="C65" s="163"/>
      <c r="D65" s="164" t="s">
        <v>197</v>
      </c>
      <c r="E65" s="165"/>
      <c r="F65" s="165"/>
      <c r="G65" s="165"/>
      <c r="H65" s="165"/>
      <c r="I65" s="166"/>
      <c r="J65" s="167">
        <f>J186</f>
        <v>0</v>
      </c>
      <c r="K65" s="168"/>
    </row>
    <row r="66" spans="2:11" s="1" customFormat="1" ht="21.8" customHeight="1">
      <c r="B66" s="46"/>
      <c r="C66" s="47"/>
      <c r="D66" s="47"/>
      <c r="E66" s="47"/>
      <c r="F66" s="47"/>
      <c r="G66" s="47"/>
      <c r="H66" s="47"/>
      <c r="I66" s="131"/>
      <c r="J66" s="47"/>
      <c r="K66" s="51"/>
    </row>
    <row r="67" spans="2:11" s="1" customFormat="1" ht="6.95" customHeight="1">
      <c r="B67" s="67"/>
      <c r="C67" s="68"/>
      <c r="D67" s="68"/>
      <c r="E67" s="68"/>
      <c r="F67" s="68"/>
      <c r="G67" s="68"/>
      <c r="H67" s="68"/>
      <c r="I67" s="153"/>
      <c r="J67" s="68"/>
      <c r="K67" s="69"/>
    </row>
    <row r="71" spans="2:12" s="1" customFormat="1" ht="6.95" customHeight="1">
      <c r="B71" s="70"/>
      <c r="C71" s="71"/>
      <c r="D71" s="71"/>
      <c r="E71" s="71"/>
      <c r="F71" s="71"/>
      <c r="G71" s="71"/>
      <c r="H71" s="71"/>
      <c r="I71" s="154"/>
      <c r="J71" s="71"/>
      <c r="K71" s="71"/>
      <c r="L71" s="46"/>
    </row>
    <row r="72" spans="2:12" s="1" customFormat="1" ht="36.95" customHeight="1">
      <c r="B72" s="46"/>
      <c r="C72" s="72" t="s">
        <v>215</v>
      </c>
      <c r="I72" s="176"/>
      <c r="L72" s="46"/>
    </row>
    <row r="73" spans="2:12" s="1" customFormat="1" ht="6.95" customHeight="1">
      <c r="B73" s="46"/>
      <c r="I73" s="176"/>
      <c r="L73" s="46"/>
    </row>
    <row r="74" spans="2:12" s="1" customFormat="1" ht="14.4" customHeight="1">
      <c r="B74" s="46"/>
      <c r="C74" s="74" t="s">
        <v>19</v>
      </c>
      <c r="I74" s="176"/>
      <c r="L74" s="46"/>
    </row>
    <row r="75" spans="2:12" s="1" customFormat="1" ht="16.5" customHeight="1">
      <c r="B75" s="46"/>
      <c r="E75" s="177" t="str">
        <f>E7</f>
        <v>TRANSFORMACE DOMOV HÁJ II VÝSTAVBA LEDEČ NAD SÁZAVOU DOZP</v>
      </c>
      <c r="F75" s="74"/>
      <c r="G75" s="74"/>
      <c r="H75" s="74"/>
      <c r="I75" s="176"/>
      <c r="L75" s="46"/>
    </row>
    <row r="76" spans="2:12" s="1" customFormat="1" ht="14.4" customHeight="1">
      <c r="B76" s="46"/>
      <c r="C76" s="74" t="s">
        <v>166</v>
      </c>
      <c r="I76" s="176"/>
      <c r="L76" s="46"/>
    </row>
    <row r="77" spans="2:12" s="1" customFormat="1" ht="17.25" customHeight="1">
      <c r="B77" s="46"/>
      <c r="E77" s="77" t="str">
        <f>E9</f>
        <v>SO 07a - Splašková kanalizační přípojka</v>
      </c>
      <c r="F77" s="1"/>
      <c r="G77" s="1"/>
      <c r="H77" s="1"/>
      <c r="I77" s="176"/>
      <c r="L77" s="46"/>
    </row>
    <row r="78" spans="2:12" s="1" customFormat="1" ht="6.95" customHeight="1">
      <c r="B78" s="46"/>
      <c r="I78" s="176"/>
      <c r="L78" s="46"/>
    </row>
    <row r="79" spans="2:12" s="1" customFormat="1" ht="18" customHeight="1">
      <c r="B79" s="46"/>
      <c r="C79" s="74" t="s">
        <v>24</v>
      </c>
      <c r="F79" s="178" t="str">
        <f>F12</f>
        <v>Ledeč nad Sázavou</v>
      </c>
      <c r="I79" s="179" t="s">
        <v>26</v>
      </c>
      <c r="J79" s="79" t="str">
        <f>IF(J12="","",J12)</f>
        <v>22. 3. 2019</v>
      </c>
      <c r="L79" s="46"/>
    </row>
    <row r="80" spans="2:12" s="1" customFormat="1" ht="6.95" customHeight="1">
      <c r="B80" s="46"/>
      <c r="I80" s="176"/>
      <c r="L80" s="46"/>
    </row>
    <row r="81" spans="2:12" s="1" customFormat="1" ht="13.5">
      <c r="B81" s="46"/>
      <c r="C81" s="74" t="s">
        <v>28</v>
      </c>
      <c r="F81" s="178" t="str">
        <f>E15</f>
        <v>Kraj Vysočina</v>
      </c>
      <c r="I81" s="179" t="s">
        <v>34</v>
      </c>
      <c r="J81" s="178" t="str">
        <f>E21</f>
        <v>Ing. arch. Martin Jirovský</v>
      </c>
      <c r="L81" s="46"/>
    </row>
    <row r="82" spans="2:12" s="1" customFormat="1" ht="14.4" customHeight="1">
      <c r="B82" s="46"/>
      <c r="C82" s="74" t="s">
        <v>32</v>
      </c>
      <c r="F82" s="178" t="str">
        <f>IF(E18="","",E18)</f>
        <v/>
      </c>
      <c r="I82" s="176"/>
      <c r="L82" s="46"/>
    </row>
    <row r="83" spans="2:12" s="1" customFormat="1" ht="10.3" customHeight="1">
      <c r="B83" s="46"/>
      <c r="I83" s="176"/>
      <c r="L83" s="46"/>
    </row>
    <row r="84" spans="2:20" s="9" customFormat="1" ht="29.25" customHeight="1">
      <c r="B84" s="180"/>
      <c r="C84" s="181" t="s">
        <v>216</v>
      </c>
      <c r="D84" s="182" t="s">
        <v>58</v>
      </c>
      <c r="E84" s="182" t="s">
        <v>54</v>
      </c>
      <c r="F84" s="182" t="s">
        <v>217</v>
      </c>
      <c r="G84" s="182" t="s">
        <v>218</v>
      </c>
      <c r="H84" s="182" t="s">
        <v>219</v>
      </c>
      <c r="I84" s="183" t="s">
        <v>220</v>
      </c>
      <c r="J84" s="182" t="s">
        <v>177</v>
      </c>
      <c r="K84" s="184" t="s">
        <v>221</v>
      </c>
      <c r="L84" s="180"/>
      <c r="M84" s="92" t="s">
        <v>222</v>
      </c>
      <c r="N84" s="93" t="s">
        <v>43</v>
      </c>
      <c r="O84" s="93" t="s">
        <v>223</v>
      </c>
      <c r="P84" s="93" t="s">
        <v>224</v>
      </c>
      <c r="Q84" s="93" t="s">
        <v>225</v>
      </c>
      <c r="R84" s="93" t="s">
        <v>226</v>
      </c>
      <c r="S84" s="93" t="s">
        <v>227</v>
      </c>
      <c r="T84" s="94" t="s">
        <v>228</v>
      </c>
    </row>
    <row r="85" spans="2:63" s="1" customFormat="1" ht="29.25" customHeight="1">
      <c r="B85" s="46"/>
      <c r="C85" s="96" t="s">
        <v>178</v>
      </c>
      <c r="I85" s="176"/>
      <c r="J85" s="185">
        <f>BK85</f>
        <v>0</v>
      </c>
      <c r="L85" s="46"/>
      <c r="M85" s="95"/>
      <c r="N85" s="82"/>
      <c r="O85" s="82"/>
      <c r="P85" s="186">
        <f>P86+P132+P186</f>
        <v>0</v>
      </c>
      <c r="Q85" s="82"/>
      <c r="R85" s="186">
        <f>R86+R132+R186</f>
        <v>11.042359999999999</v>
      </c>
      <c r="S85" s="82"/>
      <c r="T85" s="187">
        <f>T86+T132+T186</f>
        <v>22.935000000000002</v>
      </c>
      <c r="AT85" s="24" t="s">
        <v>72</v>
      </c>
      <c r="AU85" s="24" t="s">
        <v>179</v>
      </c>
      <c r="BK85" s="188">
        <f>BK86+BK132+BK186</f>
        <v>0</v>
      </c>
    </row>
    <row r="86" spans="2:63" s="10" customFormat="1" ht="37.4" customHeight="1">
      <c r="B86" s="189"/>
      <c r="D86" s="190" t="s">
        <v>72</v>
      </c>
      <c r="E86" s="191" t="s">
        <v>81</v>
      </c>
      <c r="F86" s="191" t="s">
        <v>232</v>
      </c>
      <c r="I86" s="192"/>
      <c r="J86" s="193">
        <f>BK86</f>
        <v>0</v>
      </c>
      <c r="L86" s="189"/>
      <c r="M86" s="194"/>
      <c r="N86" s="195"/>
      <c r="O86" s="195"/>
      <c r="P86" s="196">
        <f>SUM(P87:P131)</f>
        <v>0</v>
      </c>
      <c r="Q86" s="195"/>
      <c r="R86" s="196">
        <f>SUM(R87:R131)</f>
        <v>7.289664999999999</v>
      </c>
      <c r="S86" s="195"/>
      <c r="T86" s="197">
        <f>SUM(T87:T131)</f>
        <v>22.935000000000002</v>
      </c>
      <c r="AR86" s="190" t="s">
        <v>81</v>
      </c>
      <c r="AT86" s="198" t="s">
        <v>72</v>
      </c>
      <c r="AU86" s="198" t="s">
        <v>73</v>
      </c>
      <c r="AY86" s="190" t="s">
        <v>231</v>
      </c>
      <c r="BK86" s="199">
        <f>SUM(BK87:BK131)</f>
        <v>0</v>
      </c>
    </row>
    <row r="87" spans="2:65" s="1" customFormat="1" ht="51" customHeight="1">
      <c r="B87" s="202"/>
      <c r="C87" s="203" t="s">
        <v>81</v>
      </c>
      <c r="D87" s="203" t="s">
        <v>235</v>
      </c>
      <c r="E87" s="204" t="s">
        <v>3702</v>
      </c>
      <c r="F87" s="205" t="s">
        <v>3703</v>
      </c>
      <c r="G87" s="206" t="s">
        <v>147</v>
      </c>
      <c r="H87" s="207">
        <v>34</v>
      </c>
      <c r="I87" s="208"/>
      <c r="J87" s="209">
        <f>ROUND(I87*H87,2)</f>
        <v>0</v>
      </c>
      <c r="K87" s="205" t="s">
        <v>238</v>
      </c>
      <c r="L87" s="46"/>
      <c r="M87" s="210" t="s">
        <v>5</v>
      </c>
      <c r="N87" s="211" t="s">
        <v>44</v>
      </c>
      <c r="O87" s="47"/>
      <c r="P87" s="212">
        <f>O87*H87</f>
        <v>0</v>
      </c>
      <c r="Q87" s="212">
        <v>0</v>
      </c>
      <c r="R87" s="212">
        <f>Q87*H87</f>
        <v>0</v>
      </c>
      <c r="S87" s="212">
        <v>0.295</v>
      </c>
      <c r="T87" s="213">
        <f>S87*H87</f>
        <v>10.03</v>
      </c>
      <c r="AR87" s="24" t="s">
        <v>239</v>
      </c>
      <c r="AT87" s="24" t="s">
        <v>235</v>
      </c>
      <c r="AU87" s="24" t="s">
        <v>81</v>
      </c>
      <c r="AY87" s="24" t="s">
        <v>231</v>
      </c>
      <c r="BE87" s="214">
        <f>IF(N87="základní",J87,0)</f>
        <v>0</v>
      </c>
      <c r="BF87" s="214">
        <f>IF(N87="snížená",J87,0)</f>
        <v>0</v>
      </c>
      <c r="BG87" s="214">
        <f>IF(N87="zákl. přenesená",J87,0)</f>
        <v>0</v>
      </c>
      <c r="BH87" s="214">
        <f>IF(N87="sníž. přenesená",J87,0)</f>
        <v>0</v>
      </c>
      <c r="BI87" s="214">
        <f>IF(N87="nulová",J87,0)</f>
        <v>0</v>
      </c>
      <c r="BJ87" s="24" t="s">
        <v>81</v>
      </c>
      <c r="BK87" s="214">
        <f>ROUND(I87*H87,2)</f>
        <v>0</v>
      </c>
      <c r="BL87" s="24" t="s">
        <v>239</v>
      </c>
      <c r="BM87" s="24" t="s">
        <v>3704</v>
      </c>
    </row>
    <row r="88" spans="2:47" s="1" customFormat="1" ht="13.5">
      <c r="B88" s="46"/>
      <c r="D88" s="215" t="s">
        <v>241</v>
      </c>
      <c r="F88" s="216" t="s">
        <v>3705</v>
      </c>
      <c r="I88" s="176"/>
      <c r="L88" s="46"/>
      <c r="M88" s="217"/>
      <c r="N88" s="47"/>
      <c r="O88" s="47"/>
      <c r="P88" s="47"/>
      <c r="Q88" s="47"/>
      <c r="R88" s="47"/>
      <c r="S88" s="47"/>
      <c r="T88" s="85"/>
      <c r="AT88" s="24" t="s">
        <v>241</v>
      </c>
      <c r="AU88" s="24" t="s">
        <v>81</v>
      </c>
    </row>
    <row r="89" spans="2:65" s="1" customFormat="1" ht="51" customHeight="1">
      <c r="B89" s="202"/>
      <c r="C89" s="203" t="s">
        <v>83</v>
      </c>
      <c r="D89" s="203" t="s">
        <v>235</v>
      </c>
      <c r="E89" s="204" t="s">
        <v>3706</v>
      </c>
      <c r="F89" s="205" t="s">
        <v>3707</v>
      </c>
      <c r="G89" s="206" t="s">
        <v>147</v>
      </c>
      <c r="H89" s="207">
        <v>14.5</v>
      </c>
      <c r="I89" s="208"/>
      <c r="J89" s="209">
        <f>ROUND(I89*H89,2)</f>
        <v>0</v>
      </c>
      <c r="K89" s="205" t="s">
        <v>238</v>
      </c>
      <c r="L89" s="46"/>
      <c r="M89" s="210" t="s">
        <v>5</v>
      </c>
      <c r="N89" s="211" t="s">
        <v>44</v>
      </c>
      <c r="O89" s="47"/>
      <c r="P89" s="212">
        <f>O89*H89</f>
        <v>0</v>
      </c>
      <c r="Q89" s="212">
        <v>0</v>
      </c>
      <c r="R89" s="212">
        <f>Q89*H89</f>
        <v>0</v>
      </c>
      <c r="S89" s="212">
        <v>0.44</v>
      </c>
      <c r="T89" s="213">
        <f>S89*H89</f>
        <v>6.38</v>
      </c>
      <c r="AR89" s="24" t="s">
        <v>239</v>
      </c>
      <c r="AT89" s="24" t="s">
        <v>235</v>
      </c>
      <c r="AU89" s="24" t="s">
        <v>81</v>
      </c>
      <c r="AY89" s="24" t="s">
        <v>231</v>
      </c>
      <c r="BE89" s="214">
        <f>IF(N89="základní",J89,0)</f>
        <v>0</v>
      </c>
      <c r="BF89" s="214">
        <f>IF(N89="snížená",J89,0)</f>
        <v>0</v>
      </c>
      <c r="BG89" s="214">
        <f>IF(N89="zákl. přenesená",J89,0)</f>
        <v>0</v>
      </c>
      <c r="BH89" s="214">
        <f>IF(N89="sníž. přenesená",J89,0)</f>
        <v>0</v>
      </c>
      <c r="BI89" s="214">
        <f>IF(N89="nulová",J89,0)</f>
        <v>0</v>
      </c>
      <c r="BJ89" s="24" t="s">
        <v>81</v>
      </c>
      <c r="BK89" s="214">
        <f>ROUND(I89*H89,2)</f>
        <v>0</v>
      </c>
      <c r="BL89" s="24" t="s">
        <v>239</v>
      </c>
      <c r="BM89" s="24" t="s">
        <v>3708</v>
      </c>
    </row>
    <row r="90" spans="2:47" s="1" customFormat="1" ht="13.5">
      <c r="B90" s="46"/>
      <c r="D90" s="215" t="s">
        <v>241</v>
      </c>
      <c r="F90" s="216" t="s">
        <v>3707</v>
      </c>
      <c r="I90" s="176"/>
      <c r="L90" s="46"/>
      <c r="M90" s="217"/>
      <c r="N90" s="47"/>
      <c r="O90" s="47"/>
      <c r="P90" s="47"/>
      <c r="Q90" s="47"/>
      <c r="R90" s="47"/>
      <c r="S90" s="47"/>
      <c r="T90" s="85"/>
      <c r="AT90" s="24" t="s">
        <v>241</v>
      </c>
      <c r="AU90" s="24" t="s">
        <v>81</v>
      </c>
    </row>
    <row r="91" spans="2:65" s="1" customFormat="1" ht="51" customHeight="1">
      <c r="B91" s="202"/>
      <c r="C91" s="203" t="s">
        <v>149</v>
      </c>
      <c r="D91" s="203" t="s">
        <v>235</v>
      </c>
      <c r="E91" s="204" t="s">
        <v>3709</v>
      </c>
      <c r="F91" s="205" t="s">
        <v>3710</v>
      </c>
      <c r="G91" s="206" t="s">
        <v>147</v>
      </c>
      <c r="H91" s="207">
        <v>14.5</v>
      </c>
      <c r="I91" s="208"/>
      <c r="J91" s="209">
        <f>ROUND(I91*H91,2)</f>
        <v>0</v>
      </c>
      <c r="K91" s="205" t="s">
        <v>238</v>
      </c>
      <c r="L91" s="46"/>
      <c r="M91" s="210" t="s">
        <v>5</v>
      </c>
      <c r="N91" s="211" t="s">
        <v>44</v>
      </c>
      <c r="O91" s="47"/>
      <c r="P91" s="212">
        <f>O91*H91</f>
        <v>0</v>
      </c>
      <c r="Q91" s="212">
        <v>0</v>
      </c>
      <c r="R91" s="212">
        <f>Q91*H91</f>
        <v>0</v>
      </c>
      <c r="S91" s="212">
        <v>0.45</v>
      </c>
      <c r="T91" s="213">
        <f>S91*H91</f>
        <v>6.525</v>
      </c>
      <c r="AR91" s="24" t="s">
        <v>239</v>
      </c>
      <c r="AT91" s="24" t="s">
        <v>235</v>
      </c>
      <c r="AU91" s="24" t="s">
        <v>81</v>
      </c>
      <c r="AY91" s="24" t="s">
        <v>231</v>
      </c>
      <c r="BE91" s="214">
        <f>IF(N91="základní",J91,0)</f>
        <v>0</v>
      </c>
      <c r="BF91" s="214">
        <f>IF(N91="snížená",J91,0)</f>
        <v>0</v>
      </c>
      <c r="BG91" s="214">
        <f>IF(N91="zákl. přenesená",J91,0)</f>
        <v>0</v>
      </c>
      <c r="BH91" s="214">
        <f>IF(N91="sníž. přenesená",J91,0)</f>
        <v>0</v>
      </c>
      <c r="BI91" s="214">
        <f>IF(N91="nulová",J91,0)</f>
        <v>0</v>
      </c>
      <c r="BJ91" s="24" t="s">
        <v>81</v>
      </c>
      <c r="BK91" s="214">
        <f>ROUND(I91*H91,2)</f>
        <v>0</v>
      </c>
      <c r="BL91" s="24" t="s">
        <v>239</v>
      </c>
      <c r="BM91" s="24" t="s">
        <v>3711</v>
      </c>
    </row>
    <row r="92" spans="2:47" s="1" customFormat="1" ht="13.5">
      <c r="B92" s="46"/>
      <c r="D92" s="215" t="s">
        <v>241</v>
      </c>
      <c r="F92" s="216" t="s">
        <v>3710</v>
      </c>
      <c r="I92" s="176"/>
      <c r="L92" s="46"/>
      <c r="M92" s="217"/>
      <c r="N92" s="47"/>
      <c r="O92" s="47"/>
      <c r="P92" s="47"/>
      <c r="Q92" s="47"/>
      <c r="R92" s="47"/>
      <c r="S92" s="47"/>
      <c r="T92" s="85"/>
      <c r="AT92" s="24" t="s">
        <v>241</v>
      </c>
      <c r="AU92" s="24" t="s">
        <v>81</v>
      </c>
    </row>
    <row r="93" spans="2:65" s="1" customFormat="1" ht="25.5" customHeight="1">
      <c r="B93" s="202"/>
      <c r="C93" s="203" t="s">
        <v>239</v>
      </c>
      <c r="D93" s="203" t="s">
        <v>235</v>
      </c>
      <c r="E93" s="204" t="s">
        <v>2080</v>
      </c>
      <c r="F93" s="205" t="s">
        <v>2081</v>
      </c>
      <c r="G93" s="206" t="s">
        <v>2082</v>
      </c>
      <c r="H93" s="207">
        <v>6</v>
      </c>
      <c r="I93" s="208"/>
      <c r="J93" s="209">
        <f>ROUND(I93*H93,2)</f>
        <v>0</v>
      </c>
      <c r="K93" s="205" t="s">
        <v>238</v>
      </c>
      <c r="L93" s="46"/>
      <c r="M93" s="210" t="s">
        <v>5</v>
      </c>
      <c r="N93" s="211" t="s">
        <v>44</v>
      </c>
      <c r="O93" s="47"/>
      <c r="P93" s="212">
        <f>O93*H93</f>
        <v>0</v>
      </c>
      <c r="Q93" s="212">
        <v>0</v>
      </c>
      <c r="R93" s="212">
        <f>Q93*H93</f>
        <v>0</v>
      </c>
      <c r="S93" s="212">
        <v>0</v>
      </c>
      <c r="T93" s="213">
        <f>S93*H93</f>
        <v>0</v>
      </c>
      <c r="AR93" s="24" t="s">
        <v>239</v>
      </c>
      <c r="AT93" s="24" t="s">
        <v>235</v>
      </c>
      <c r="AU93" s="24" t="s">
        <v>81</v>
      </c>
      <c r="AY93" s="24" t="s">
        <v>231</v>
      </c>
      <c r="BE93" s="214">
        <f>IF(N93="základní",J93,0)</f>
        <v>0</v>
      </c>
      <c r="BF93" s="214">
        <f>IF(N93="snížená",J93,0)</f>
        <v>0</v>
      </c>
      <c r="BG93" s="214">
        <f>IF(N93="zákl. přenesená",J93,0)</f>
        <v>0</v>
      </c>
      <c r="BH93" s="214">
        <f>IF(N93="sníž. přenesená",J93,0)</f>
        <v>0</v>
      </c>
      <c r="BI93" s="214">
        <f>IF(N93="nulová",J93,0)</f>
        <v>0</v>
      </c>
      <c r="BJ93" s="24" t="s">
        <v>81</v>
      </c>
      <c r="BK93" s="214">
        <f>ROUND(I93*H93,2)</f>
        <v>0</v>
      </c>
      <c r="BL93" s="24" t="s">
        <v>239</v>
      </c>
      <c r="BM93" s="24" t="s">
        <v>3712</v>
      </c>
    </row>
    <row r="94" spans="2:47" s="1" customFormat="1" ht="13.5">
      <c r="B94" s="46"/>
      <c r="D94" s="215" t="s">
        <v>241</v>
      </c>
      <c r="F94" s="216" t="s">
        <v>2081</v>
      </c>
      <c r="I94" s="176"/>
      <c r="L94" s="46"/>
      <c r="M94" s="217"/>
      <c r="N94" s="47"/>
      <c r="O94" s="47"/>
      <c r="P94" s="47"/>
      <c r="Q94" s="47"/>
      <c r="R94" s="47"/>
      <c r="S94" s="47"/>
      <c r="T94" s="85"/>
      <c r="AT94" s="24" t="s">
        <v>241</v>
      </c>
      <c r="AU94" s="24" t="s">
        <v>81</v>
      </c>
    </row>
    <row r="95" spans="2:65" s="1" customFormat="1" ht="25.5" customHeight="1">
      <c r="B95" s="202"/>
      <c r="C95" s="203" t="s">
        <v>255</v>
      </c>
      <c r="D95" s="203" t="s">
        <v>235</v>
      </c>
      <c r="E95" s="204" t="s">
        <v>2084</v>
      </c>
      <c r="F95" s="205" t="s">
        <v>2085</v>
      </c>
      <c r="G95" s="206" t="s">
        <v>2086</v>
      </c>
      <c r="H95" s="207">
        <v>2</v>
      </c>
      <c r="I95" s="208"/>
      <c r="J95" s="209">
        <f>ROUND(I95*H95,2)</f>
        <v>0</v>
      </c>
      <c r="K95" s="205" t="s">
        <v>238</v>
      </c>
      <c r="L95" s="46"/>
      <c r="M95" s="210" t="s">
        <v>5</v>
      </c>
      <c r="N95" s="211" t="s">
        <v>44</v>
      </c>
      <c r="O95" s="47"/>
      <c r="P95" s="212">
        <f>O95*H95</f>
        <v>0</v>
      </c>
      <c r="Q95" s="212">
        <v>0</v>
      </c>
      <c r="R95" s="212">
        <f>Q95*H95</f>
        <v>0</v>
      </c>
      <c r="S95" s="212">
        <v>0</v>
      </c>
      <c r="T95" s="213">
        <f>S95*H95</f>
        <v>0</v>
      </c>
      <c r="AR95" s="24" t="s">
        <v>239</v>
      </c>
      <c r="AT95" s="24" t="s">
        <v>235</v>
      </c>
      <c r="AU95" s="24" t="s">
        <v>81</v>
      </c>
      <c r="AY95" s="24" t="s">
        <v>231</v>
      </c>
      <c r="BE95" s="214">
        <f>IF(N95="základní",J95,0)</f>
        <v>0</v>
      </c>
      <c r="BF95" s="214">
        <f>IF(N95="snížená",J95,0)</f>
        <v>0</v>
      </c>
      <c r="BG95" s="214">
        <f>IF(N95="zákl. přenesená",J95,0)</f>
        <v>0</v>
      </c>
      <c r="BH95" s="214">
        <f>IF(N95="sníž. přenesená",J95,0)</f>
        <v>0</v>
      </c>
      <c r="BI95" s="214">
        <f>IF(N95="nulová",J95,0)</f>
        <v>0</v>
      </c>
      <c r="BJ95" s="24" t="s">
        <v>81</v>
      </c>
      <c r="BK95" s="214">
        <f>ROUND(I95*H95,2)</f>
        <v>0</v>
      </c>
      <c r="BL95" s="24" t="s">
        <v>239</v>
      </c>
      <c r="BM95" s="24" t="s">
        <v>3713</v>
      </c>
    </row>
    <row r="96" spans="2:47" s="1" customFormat="1" ht="13.5">
      <c r="B96" s="46"/>
      <c r="D96" s="215" t="s">
        <v>241</v>
      </c>
      <c r="F96" s="216" t="s">
        <v>2085</v>
      </c>
      <c r="I96" s="176"/>
      <c r="L96" s="46"/>
      <c r="M96" s="217"/>
      <c r="N96" s="47"/>
      <c r="O96" s="47"/>
      <c r="P96" s="47"/>
      <c r="Q96" s="47"/>
      <c r="R96" s="47"/>
      <c r="S96" s="47"/>
      <c r="T96" s="85"/>
      <c r="AT96" s="24" t="s">
        <v>241</v>
      </c>
      <c r="AU96" s="24" t="s">
        <v>81</v>
      </c>
    </row>
    <row r="97" spans="2:65" s="1" customFormat="1" ht="25.5" customHeight="1">
      <c r="B97" s="202"/>
      <c r="C97" s="203" t="s">
        <v>261</v>
      </c>
      <c r="D97" s="203" t="s">
        <v>235</v>
      </c>
      <c r="E97" s="204" t="s">
        <v>3714</v>
      </c>
      <c r="F97" s="205" t="s">
        <v>3715</v>
      </c>
      <c r="G97" s="206" t="s">
        <v>258</v>
      </c>
      <c r="H97" s="207">
        <v>9.7</v>
      </c>
      <c r="I97" s="208"/>
      <c r="J97" s="209">
        <f>ROUND(I97*H97,2)</f>
        <v>0</v>
      </c>
      <c r="K97" s="205" t="s">
        <v>238</v>
      </c>
      <c r="L97" s="46"/>
      <c r="M97" s="210" t="s">
        <v>5</v>
      </c>
      <c r="N97" s="211" t="s">
        <v>44</v>
      </c>
      <c r="O97" s="47"/>
      <c r="P97" s="212">
        <f>O97*H97</f>
        <v>0</v>
      </c>
      <c r="Q97" s="212">
        <v>0</v>
      </c>
      <c r="R97" s="212">
        <f>Q97*H97</f>
        <v>0</v>
      </c>
      <c r="S97" s="212">
        <v>0</v>
      </c>
      <c r="T97" s="213">
        <f>S97*H97</f>
        <v>0</v>
      </c>
      <c r="AR97" s="24" t="s">
        <v>239</v>
      </c>
      <c r="AT97" s="24" t="s">
        <v>235</v>
      </c>
      <c r="AU97" s="24" t="s">
        <v>81</v>
      </c>
      <c r="AY97" s="24" t="s">
        <v>231</v>
      </c>
      <c r="BE97" s="214">
        <f>IF(N97="základní",J97,0)</f>
        <v>0</v>
      </c>
      <c r="BF97" s="214">
        <f>IF(N97="snížená",J97,0)</f>
        <v>0</v>
      </c>
      <c r="BG97" s="214">
        <f>IF(N97="zákl. přenesená",J97,0)</f>
        <v>0</v>
      </c>
      <c r="BH97" s="214">
        <f>IF(N97="sníž. přenesená",J97,0)</f>
        <v>0</v>
      </c>
      <c r="BI97" s="214">
        <f>IF(N97="nulová",J97,0)</f>
        <v>0</v>
      </c>
      <c r="BJ97" s="24" t="s">
        <v>81</v>
      </c>
      <c r="BK97" s="214">
        <f>ROUND(I97*H97,2)</f>
        <v>0</v>
      </c>
      <c r="BL97" s="24" t="s">
        <v>239</v>
      </c>
      <c r="BM97" s="24" t="s">
        <v>3716</v>
      </c>
    </row>
    <row r="98" spans="2:47" s="1" customFormat="1" ht="13.5">
      <c r="B98" s="46"/>
      <c r="D98" s="215" t="s">
        <v>241</v>
      </c>
      <c r="F98" s="216" t="s">
        <v>3715</v>
      </c>
      <c r="I98" s="176"/>
      <c r="L98" s="46"/>
      <c r="M98" s="217"/>
      <c r="N98" s="47"/>
      <c r="O98" s="47"/>
      <c r="P98" s="47"/>
      <c r="Q98" s="47"/>
      <c r="R98" s="47"/>
      <c r="S98" s="47"/>
      <c r="T98" s="85"/>
      <c r="AT98" s="24" t="s">
        <v>241</v>
      </c>
      <c r="AU98" s="24" t="s">
        <v>81</v>
      </c>
    </row>
    <row r="99" spans="2:65" s="1" customFormat="1" ht="25.5" customHeight="1">
      <c r="B99" s="202"/>
      <c r="C99" s="203" t="s">
        <v>270</v>
      </c>
      <c r="D99" s="203" t="s">
        <v>235</v>
      </c>
      <c r="E99" s="204" t="s">
        <v>2088</v>
      </c>
      <c r="F99" s="205" t="s">
        <v>2089</v>
      </c>
      <c r="G99" s="206" t="s">
        <v>258</v>
      </c>
      <c r="H99" s="207">
        <v>17.5</v>
      </c>
      <c r="I99" s="208"/>
      <c r="J99" s="209">
        <f>ROUND(I99*H99,2)</f>
        <v>0</v>
      </c>
      <c r="K99" s="205" t="s">
        <v>238</v>
      </c>
      <c r="L99" s="46"/>
      <c r="M99" s="210" t="s">
        <v>5</v>
      </c>
      <c r="N99" s="211" t="s">
        <v>44</v>
      </c>
      <c r="O99" s="47"/>
      <c r="P99" s="212">
        <f>O99*H99</f>
        <v>0</v>
      </c>
      <c r="Q99" s="212">
        <v>0</v>
      </c>
      <c r="R99" s="212">
        <f>Q99*H99</f>
        <v>0</v>
      </c>
      <c r="S99" s="212">
        <v>0</v>
      </c>
      <c r="T99" s="213">
        <f>S99*H99</f>
        <v>0</v>
      </c>
      <c r="AR99" s="24" t="s">
        <v>239</v>
      </c>
      <c r="AT99" s="24" t="s">
        <v>235</v>
      </c>
      <c r="AU99" s="24" t="s">
        <v>81</v>
      </c>
      <c r="AY99" s="24" t="s">
        <v>231</v>
      </c>
      <c r="BE99" s="214">
        <f>IF(N99="základní",J99,0)</f>
        <v>0</v>
      </c>
      <c r="BF99" s="214">
        <f>IF(N99="snížená",J99,0)</f>
        <v>0</v>
      </c>
      <c r="BG99" s="214">
        <f>IF(N99="zákl. přenesená",J99,0)</f>
        <v>0</v>
      </c>
      <c r="BH99" s="214">
        <f>IF(N99="sníž. přenesená",J99,0)</f>
        <v>0</v>
      </c>
      <c r="BI99" s="214">
        <f>IF(N99="nulová",J99,0)</f>
        <v>0</v>
      </c>
      <c r="BJ99" s="24" t="s">
        <v>81</v>
      </c>
      <c r="BK99" s="214">
        <f>ROUND(I99*H99,2)</f>
        <v>0</v>
      </c>
      <c r="BL99" s="24" t="s">
        <v>239</v>
      </c>
      <c r="BM99" s="24" t="s">
        <v>3717</v>
      </c>
    </row>
    <row r="100" spans="2:47" s="1" customFormat="1" ht="13.5">
      <c r="B100" s="46"/>
      <c r="D100" s="215" t="s">
        <v>241</v>
      </c>
      <c r="F100" s="216" t="s">
        <v>2089</v>
      </c>
      <c r="I100" s="176"/>
      <c r="L100" s="46"/>
      <c r="M100" s="217"/>
      <c r="N100" s="47"/>
      <c r="O100" s="47"/>
      <c r="P100" s="47"/>
      <c r="Q100" s="47"/>
      <c r="R100" s="47"/>
      <c r="S100" s="47"/>
      <c r="T100" s="85"/>
      <c r="AT100" s="24" t="s">
        <v>241</v>
      </c>
      <c r="AU100" s="24" t="s">
        <v>81</v>
      </c>
    </row>
    <row r="101" spans="2:65" s="1" customFormat="1" ht="38.25" customHeight="1">
      <c r="B101" s="202"/>
      <c r="C101" s="203" t="s">
        <v>276</v>
      </c>
      <c r="D101" s="203" t="s">
        <v>235</v>
      </c>
      <c r="E101" s="204" t="s">
        <v>2091</v>
      </c>
      <c r="F101" s="205" t="s">
        <v>2092</v>
      </c>
      <c r="G101" s="206" t="s">
        <v>258</v>
      </c>
      <c r="H101" s="207">
        <v>17.5</v>
      </c>
      <c r="I101" s="208"/>
      <c r="J101" s="209">
        <f>ROUND(I101*H101,2)</f>
        <v>0</v>
      </c>
      <c r="K101" s="205" t="s">
        <v>238</v>
      </c>
      <c r="L101" s="46"/>
      <c r="M101" s="210" t="s">
        <v>5</v>
      </c>
      <c r="N101" s="211" t="s">
        <v>44</v>
      </c>
      <c r="O101" s="47"/>
      <c r="P101" s="212">
        <f>O101*H101</f>
        <v>0</v>
      </c>
      <c r="Q101" s="212">
        <v>0</v>
      </c>
      <c r="R101" s="212">
        <f>Q101*H101</f>
        <v>0</v>
      </c>
      <c r="S101" s="212">
        <v>0</v>
      </c>
      <c r="T101" s="213">
        <f>S101*H101</f>
        <v>0</v>
      </c>
      <c r="AR101" s="24" t="s">
        <v>239</v>
      </c>
      <c r="AT101" s="24" t="s">
        <v>235</v>
      </c>
      <c r="AU101" s="24" t="s">
        <v>81</v>
      </c>
      <c r="AY101" s="24" t="s">
        <v>231</v>
      </c>
      <c r="BE101" s="214">
        <f>IF(N101="základní",J101,0)</f>
        <v>0</v>
      </c>
      <c r="BF101" s="214">
        <f>IF(N101="snížená",J101,0)</f>
        <v>0</v>
      </c>
      <c r="BG101" s="214">
        <f>IF(N101="zákl. přenesená",J101,0)</f>
        <v>0</v>
      </c>
      <c r="BH101" s="214">
        <f>IF(N101="sníž. přenesená",J101,0)</f>
        <v>0</v>
      </c>
      <c r="BI101" s="214">
        <f>IF(N101="nulová",J101,0)</f>
        <v>0</v>
      </c>
      <c r="BJ101" s="24" t="s">
        <v>81</v>
      </c>
      <c r="BK101" s="214">
        <f>ROUND(I101*H101,2)</f>
        <v>0</v>
      </c>
      <c r="BL101" s="24" t="s">
        <v>239</v>
      </c>
      <c r="BM101" s="24" t="s">
        <v>3718</v>
      </c>
    </row>
    <row r="102" spans="2:47" s="1" customFormat="1" ht="13.5">
      <c r="B102" s="46"/>
      <c r="D102" s="215" t="s">
        <v>241</v>
      </c>
      <c r="F102" s="216" t="s">
        <v>2092</v>
      </c>
      <c r="I102" s="176"/>
      <c r="L102" s="46"/>
      <c r="M102" s="217"/>
      <c r="N102" s="47"/>
      <c r="O102" s="47"/>
      <c r="P102" s="47"/>
      <c r="Q102" s="47"/>
      <c r="R102" s="47"/>
      <c r="S102" s="47"/>
      <c r="T102" s="85"/>
      <c r="AT102" s="24" t="s">
        <v>241</v>
      </c>
      <c r="AU102" s="24" t="s">
        <v>81</v>
      </c>
    </row>
    <row r="103" spans="2:65" s="1" customFormat="1" ht="25.5" customHeight="1">
      <c r="B103" s="202"/>
      <c r="C103" s="203" t="s">
        <v>285</v>
      </c>
      <c r="D103" s="203" t="s">
        <v>235</v>
      </c>
      <c r="E103" s="204" t="s">
        <v>3719</v>
      </c>
      <c r="F103" s="205" t="s">
        <v>3720</v>
      </c>
      <c r="G103" s="206" t="s">
        <v>147</v>
      </c>
      <c r="H103" s="207">
        <v>34.9</v>
      </c>
      <c r="I103" s="208"/>
      <c r="J103" s="209">
        <f>ROUND(I103*H103,2)</f>
        <v>0</v>
      </c>
      <c r="K103" s="205" t="s">
        <v>238</v>
      </c>
      <c r="L103" s="46"/>
      <c r="M103" s="210" t="s">
        <v>5</v>
      </c>
      <c r="N103" s="211" t="s">
        <v>44</v>
      </c>
      <c r="O103" s="47"/>
      <c r="P103" s="212">
        <f>O103*H103</f>
        <v>0</v>
      </c>
      <c r="Q103" s="212">
        <v>0.00085</v>
      </c>
      <c r="R103" s="212">
        <f>Q103*H103</f>
        <v>0.029664999999999997</v>
      </c>
      <c r="S103" s="212">
        <v>0</v>
      </c>
      <c r="T103" s="213">
        <f>S103*H103</f>
        <v>0</v>
      </c>
      <c r="AR103" s="24" t="s">
        <v>239</v>
      </c>
      <c r="AT103" s="24" t="s">
        <v>235</v>
      </c>
      <c r="AU103" s="24" t="s">
        <v>81</v>
      </c>
      <c r="AY103" s="24" t="s">
        <v>231</v>
      </c>
      <c r="BE103" s="214">
        <f>IF(N103="základní",J103,0)</f>
        <v>0</v>
      </c>
      <c r="BF103" s="214">
        <f>IF(N103="snížená",J103,0)</f>
        <v>0</v>
      </c>
      <c r="BG103" s="214">
        <f>IF(N103="zákl. přenesená",J103,0)</f>
        <v>0</v>
      </c>
      <c r="BH103" s="214">
        <f>IF(N103="sníž. přenesená",J103,0)</f>
        <v>0</v>
      </c>
      <c r="BI103" s="214">
        <f>IF(N103="nulová",J103,0)</f>
        <v>0</v>
      </c>
      <c r="BJ103" s="24" t="s">
        <v>81</v>
      </c>
      <c r="BK103" s="214">
        <f>ROUND(I103*H103,2)</f>
        <v>0</v>
      </c>
      <c r="BL103" s="24" t="s">
        <v>239</v>
      </c>
      <c r="BM103" s="24" t="s">
        <v>3721</v>
      </c>
    </row>
    <row r="104" spans="2:47" s="1" customFormat="1" ht="13.5">
      <c r="B104" s="46"/>
      <c r="D104" s="215" t="s">
        <v>241</v>
      </c>
      <c r="F104" s="216" t="s">
        <v>3720</v>
      </c>
      <c r="I104" s="176"/>
      <c r="L104" s="46"/>
      <c r="M104" s="217"/>
      <c r="N104" s="47"/>
      <c r="O104" s="47"/>
      <c r="P104" s="47"/>
      <c r="Q104" s="47"/>
      <c r="R104" s="47"/>
      <c r="S104" s="47"/>
      <c r="T104" s="85"/>
      <c r="AT104" s="24" t="s">
        <v>241</v>
      </c>
      <c r="AU104" s="24" t="s">
        <v>81</v>
      </c>
    </row>
    <row r="105" spans="2:47" s="1" customFormat="1" ht="13.5">
      <c r="B105" s="46"/>
      <c r="D105" s="215" t="s">
        <v>442</v>
      </c>
      <c r="F105" s="241" t="s">
        <v>3722</v>
      </c>
      <c r="I105" s="176"/>
      <c r="L105" s="46"/>
      <c r="M105" s="217"/>
      <c r="N105" s="47"/>
      <c r="O105" s="47"/>
      <c r="P105" s="47"/>
      <c r="Q105" s="47"/>
      <c r="R105" s="47"/>
      <c r="S105" s="47"/>
      <c r="T105" s="85"/>
      <c r="AT105" s="24" t="s">
        <v>442</v>
      </c>
      <c r="AU105" s="24" t="s">
        <v>81</v>
      </c>
    </row>
    <row r="106" spans="2:65" s="1" customFormat="1" ht="38.25" customHeight="1">
      <c r="B106" s="202"/>
      <c r="C106" s="203" t="s">
        <v>289</v>
      </c>
      <c r="D106" s="203" t="s">
        <v>235</v>
      </c>
      <c r="E106" s="204" t="s">
        <v>3723</v>
      </c>
      <c r="F106" s="205" t="s">
        <v>3724</v>
      </c>
      <c r="G106" s="206" t="s">
        <v>147</v>
      </c>
      <c r="H106" s="207">
        <v>34.9</v>
      </c>
      <c r="I106" s="208"/>
      <c r="J106" s="209">
        <f>ROUND(I106*H106,2)</f>
        <v>0</v>
      </c>
      <c r="K106" s="205" t="s">
        <v>238</v>
      </c>
      <c r="L106" s="46"/>
      <c r="M106" s="210" t="s">
        <v>5</v>
      </c>
      <c r="N106" s="211" t="s">
        <v>44</v>
      </c>
      <c r="O106" s="47"/>
      <c r="P106" s="212">
        <f>O106*H106</f>
        <v>0</v>
      </c>
      <c r="Q106" s="212">
        <v>0</v>
      </c>
      <c r="R106" s="212">
        <f>Q106*H106</f>
        <v>0</v>
      </c>
      <c r="S106" s="212">
        <v>0</v>
      </c>
      <c r="T106" s="213">
        <f>S106*H106</f>
        <v>0</v>
      </c>
      <c r="AR106" s="24" t="s">
        <v>239</v>
      </c>
      <c r="AT106" s="24" t="s">
        <v>235</v>
      </c>
      <c r="AU106" s="24" t="s">
        <v>81</v>
      </c>
      <c r="AY106" s="24" t="s">
        <v>231</v>
      </c>
      <c r="BE106" s="214">
        <f>IF(N106="základní",J106,0)</f>
        <v>0</v>
      </c>
      <c r="BF106" s="214">
        <f>IF(N106="snížená",J106,0)</f>
        <v>0</v>
      </c>
      <c r="BG106" s="214">
        <f>IF(N106="zákl. přenesená",J106,0)</f>
        <v>0</v>
      </c>
      <c r="BH106" s="214">
        <f>IF(N106="sníž. přenesená",J106,0)</f>
        <v>0</v>
      </c>
      <c r="BI106" s="214">
        <f>IF(N106="nulová",J106,0)</f>
        <v>0</v>
      </c>
      <c r="BJ106" s="24" t="s">
        <v>81</v>
      </c>
      <c r="BK106" s="214">
        <f>ROUND(I106*H106,2)</f>
        <v>0</v>
      </c>
      <c r="BL106" s="24" t="s">
        <v>239</v>
      </c>
      <c r="BM106" s="24" t="s">
        <v>3725</v>
      </c>
    </row>
    <row r="107" spans="2:47" s="1" customFormat="1" ht="13.5">
      <c r="B107" s="46"/>
      <c r="D107" s="215" t="s">
        <v>241</v>
      </c>
      <c r="F107" s="216" t="s">
        <v>3724</v>
      </c>
      <c r="I107" s="176"/>
      <c r="L107" s="46"/>
      <c r="M107" s="217"/>
      <c r="N107" s="47"/>
      <c r="O107" s="47"/>
      <c r="P107" s="47"/>
      <c r="Q107" s="47"/>
      <c r="R107" s="47"/>
      <c r="S107" s="47"/>
      <c r="T107" s="85"/>
      <c r="AT107" s="24" t="s">
        <v>241</v>
      </c>
      <c r="AU107" s="24" t="s">
        <v>81</v>
      </c>
    </row>
    <row r="108" spans="2:65" s="1" customFormat="1" ht="38.25" customHeight="1">
      <c r="B108" s="202"/>
      <c r="C108" s="203" t="s">
        <v>233</v>
      </c>
      <c r="D108" s="203" t="s">
        <v>235</v>
      </c>
      <c r="E108" s="204" t="s">
        <v>3461</v>
      </c>
      <c r="F108" s="205" t="s">
        <v>3462</v>
      </c>
      <c r="G108" s="206" t="s">
        <v>258</v>
      </c>
      <c r="H108" s="207">
        <v>17.5</v>
      </c>
      <c r="I108" s="208"/>
      <c r="J108" s="209">
        <f>ROUND(I108*H108,2)</f>
        <v>0</v>
      </c>
      <c r="K108" s="205" t="s">
        <v>238</v>
      </c>
      <c r="L108" s="46"/>
      <c r="M108" s="210" t="s">
        <v>5</v>
      </c>
      <c r="N108" s="211" t="s">
        <v>44</v>
      </c>
      <c r="O108" s="47"/>
      <c r="P108" s="212">
        <f>O108*H108</f>
        <v>0</v>
      </c>
      <c r="Q108" s="212">
        <v>0</v>
      </c>
      <c r="R108" s="212">
        <f>Q108*H108</f>
        <v>0</v>
      </c>
      <c r="S108" s="212">
        <v>0</v>
      </c>
      <c r="T108" s="213">
        <f>S108*H108</f>
        <v>0</v>
      </c>
      <c r="AR108" s="24" t="s">
        <v>239</v>
      </c>
      <c r="AT108" s="24" t="s">
        <v>235</v>
      </c>
      <c r="AU108" s="24" t="s">
        <v>81</v>
      </c>
      <c r="AY108" s="24" t="s">
        <v>231</v>
      </c>
      <c r="BE108" s="214">
        <f>IF(N108="základní",J108,0)</f>
        <v>0</v>
      </c>
      <c r="BF108" s="214">
        <f>IF(N108="snížená",J108,0)</f>
        <v>0</v>
      </c>
      <c r="BG108" s="214">
        <f>IF(N108="zákl. přenesená",J108,0)</f>
        <v>0</v>
      </c>
      <c r="BH108" s="214">
        <f>IF(N108="sníž. přenesená",J108,0)</f>
        <v>0</v>
      </c>
      <c r="BI108" s="214">
        <f>IF(N108="nulová",J108,0)</f>
        <v>0</v>
      </c>
      <c r="BJ108" s="24" t="s">
        <v>81</v>
      </c>
      <c r="BK108" s="214">
        <f>ROUND(I108*H108,2)</f>
        <v>0</v>
      </c>
      <c r="BL108" s="24" t="s">
        <v>239</v>
      </c>
      <c r="BM108" s="24" t="s">
        <v>3726</v>
      </c>
    </row>
    <row r="109" spans="2:47" s="1" customFormat="1" ht="13.5">
      <c r="B109" s="46"/>
      <c r="D109" s="215" t="s">
        <v>241</v>
      </c>
      <c r="F109" s="216" t="s">
        <v>3462</v>
      </c>
      <c r="I109" s="176"/>
      <c r="L109" s="46"/>
      <c r="M109" s="217"/>
      <c r="N109" s="47"/>
      <c r="O109" s="47"/>
      <c r="P109" s="47"/>
      <c r="Q109" s="47"/>
      <c r="R109" s="47"/>
      <c r="S109" s="47"/>
      <c r="T109" s="85"/>
      <c r="AT109" s="24" t="s">
        <v>241</v>
      </c>
      <c r="AU109" s="24" t="s">
        <v>81</v>
      </c>
    </row>
    <row r="110" spans="2:65" s="1" customFormat="1" ht="16.5" customHeight="1">
      <c r="B110" s="202"/>
      <c r="C110" s="203" t="s">
        <v>254</v>
      </c>
      <c r="D110" s="203" t="s">
        <v>235</v>
      </c>
      <c r="E110" s="204" t="s">
        <v>3594</v>
      </c>
      <c r="F110" s="205" t="s">
        <v>3595</v>
      </c>
      <c r="G110" s="206" t="s">
        <v>258</v>
      </c>
      <c r="H110" s="207">
        <v>16</v>
      </c>
      <c r="I110" s="208"/>
      <c r="J110" s="209">
        <f>ROUND(I110*H110,2)</f>
        <v>0</v>
      </c>
      <c r="K110" s="205" t="s">
        <v>238</v>
      </c>
      <c r="L110" s="46"/>
      <c r="M110" s="210" t="s">
        <v>5</v>
      </c>
      <c r="N110" s="211" t="s">
        <v>44</v>
      </c>
      <c r="O110" s="47"/>
      <c r="P110" s="212">
        <f>O110*H110</f>
        <v>0</v>
      </c>
      <c r="Q110" s="212">
        <v>0</v>
      </c>
      <c r="R110" s="212">
        <f>Q110*H110</f>
        <v>0</v>
      </c>
      <c r="S110" s="212">
        <v>0</v>
      </c>
      <c r="T110" s="213">
        <f>S110*H110</f>
        <v>0</v>
      </c>
      <c r="AR110" s="24" t="s">
        <v>239</v>
      </c>
      <c r="AT110" s="24" t="s">
        <v>235</v>
      </c>
      <c r="AU110" s="24" t="s">
        <v>81</v>
      </c>
      <c r="AY110" s="24" t="s">
        <v>231</v>
      </c>
      <c r="BE110" s="214">
        <f>IF(N110="základní",J110,0)</f>
        <v>0</v>
      </c>
      <c r="BF110" s="214">
        <f>IF(N110="snížená",J110,0)</f>
        <v>0</v>
      </c>
      <c r="BG110" s="214">
        <f>IF(N110="zákl. přenesená",J110,0)</f>
        <v>0</v>
      </c>
      <c r="BH110" s="214">
        <f>IF(N110="sníž. přenesená",J110,0)</f>
        <v>0</v>
      </c>
      <c r="BI110" s="214">
        <f>IF(N110="nulová",J110,0)</f>
        <v>0</v>
      </c>
      <c r="BJ110" s="24" t="s">
        <v>81</v>
      </c>
      <c r="BK110" s="214">
        <f>ROUND(I110*H110,2)</f>
        <v>0</v>
      </c>
      <c r="BL110" s="24" t="s">
        <v>239</v>
      </c>
      <c r="BM110" s="24" t="s">
        <v>3727</v>
      </c>
    </row>
    <row r="111" spans="2:47" s="1" customFormat="1" ht="13.5">
      <c r="B111" s="46"/>
      <c r="D111" s="215" t="s">
        <v>241</v>
      </c>
      <c r="F111" s="216" t="s">
        <v>3595</v>
      </c>
      <c r="I111" s="176"/>
      <c r="L111" s="46"/>
      <c r="M111" s="217"/>
      <c r="N111" s="47"/>
      <c r="O111" s="47"/>
      <c r="P111" s="47"/>
      <c r="Q111" s="47"/>
      <c r="R111" s="47"/>
      <c r="S111" s="47"/>
      <c r="T111" s="85"/>
      <c r="AT111" s="24" t="s">
        <v>241</v>
      </c>
      <c r="AU111" s="24" t="s">
        <v>81</v>
      </c>
    </row>
    <row r="112" spans="2:65" s="1" customFormat="1" ht="16.5" customHeight="1">
      <c r="B112" s="202"/>
      <c r="C112" s="203" t="s">
        <v>307</v>
      </c>
      <c r="D112" s="203" t="s">
        <v>235</v>
      </c>
      <c r="E112" s="204" t="s">
        <v>3597</v>
      </c>
      <c r="F112" s="205" t="s">
        <v>3598</v>
      </c>
      <c r="G112" s="206" t="s">
        <v>258</v>
      </c>
      <c r="H112" s="207">
        <v>16</v>
      </c>
      <c r="I112" s="208"/>
      <c r="J112" s="209">
        <f>ROUND(I112*H112,2)</f>
        <v>0</v>
      </c>
      <c r="K112" s="205" t="s">
        <v>238</v>
      </c>
      <c r="L112" s="46"/>
      <c r="M112" s="210" t="s">
        <v>5</v>
      </c>
      <c r="N112" s="211" t="s">
        <v>44</v>
      </c>
      <c r="O112" s="47"/>
      <c r="P112" s="212">
        <f>O112*H112</f>
        <v>0</v>
      </c>
      <c r="Q112" s="212">
        <v>0</v>
      </c>
      <c r="R112" s="212">
        <f>Q112*H112</f>
        <v>0</v>
      </c>
      <c r="S112" s="212">
        <v>0</v>
      </c>
      <c r="T112" s="213">
        <f>S112*H112</f>
        <v>0</v>
      </c>
      <c r="AR112" s="24" t="s">
        <v>239</v>
      </c>
      <c r="AT112" s="24" t="s">
        <v>235</v>
      </c>
      <c r="AU112" s="24" t="s">
        <v>81</v>
      </c>
      <c r="AY112" s="24" t="s">
        <v>231</v>
      </c>
      <c r="BE112" s="214">
        <f>IF(N112="základní",J112,0)</f>
        <v>0</v>
      </c>
      <c r="BF112" s="214">
        <f>IF(N112="snížená",J112,0)</f>
        <v>0</v>
      </c>
      <c r="BG112" s="214">
        <f>IF(N112="zákl. přenesená",J112,0)</f>
        <v>0</v>
      </c>
      <c r="BH112" s="214">
        <f>IF(N112="sníž. přenesená",J112,0)</f>
        <v>0</v>
      </c>
      <c r="BI112" s="214">
        <f>IF(N112="nulová",J112,0)</f>
        <v>0</v>
      </c>
      <c r="BJ112" s="24" t="s">
        <v>81</v>
      </c>
      <c r="BK112" s="214">
        <f>ROUND(I112*H112,2)</f>
        <v>0</v>
      </c>
      <c r="BL112" s="24" t="s">
        <v>239</v>
      </c>
      <c r="BM112" s="24" t="s">
        <v>3728</v>
      </c>
    </row>
    <row r="113" spans="2:47" s="1" customFormat="1" ht="13.5">
      <c r="B113" s="46"/>
      <c r="D113" s="215" t="s">
        <v>241</v>
      </c>
      <c r="F113" s="216" t="s">
        <v>3598</v>
      </c>
      <c r="I113" s="176"/>
      <c r="L113" s="46"/>
      <c r="M113" s="217"/>
      <c r="N113" s="47"/>
      <c r="O113" s="47"/>
      <c r="P113" s="47"/>
      <c r="Q113" s="47"/>
      <c r="R113" s="47"/>
      <c r="S113" s="47"/>
      <c r="T113" s="85"/>
      <c r="AT113" s="24" t="s">
        <v>241</v>
      </c>
      <c r="AU113" s="24" t="s">
        <v>81</v>
      </c>
    </row>
    <row r="114" spans="2:65" s="1" customFormat="1" ht="16.5" customHeight="1">
      <c r="B114" s="202"/>
      <c r="C114" s="203" t="s">
        <v>311</v>
      </c>
      <c r="D114" s="203" t="s">
        <v>235</v>
      </c>
      <c r="E114" s="204" t="s">
        <v>346</v>
      </c>
      <c r="F114" s="205" t="s">
        <v>347</v>
      </c>
      <c r="G114" s="206" t="s">
        <v>258</v>
      </c>
      <c r="H114" s="207">
        <v>16</v>
      </c>
      <c r="I114" s="208"/>
      <c r="J114" s="209">
        <f>ROUND(I114*H114,2)</f>
        <v>0</v>
      </c>
      <c r="K114" s="205" t="s">
        <v>238</v>
      </c>
      <c r="L114" s="46"/>
      <c r="M114" s="210" t="s">
        <v>5</v>
      </c>
      <c r="N114" s="211" t="s">
        <v>44</v>
      </c>
      <c r="O114" s="47"/>
      <c r="P114" s="212">
        <f>O114*H114</f>
        <v>0</v>
      </c>
      <c r="Q114" s="212">
        <v>0</v>
      </c>
      <c r="R114" s="212">
        <f>Q114*H114</f>
        <v>0</v>
      </c>
      <c r="S114" s="212">
        <v>0</v>
      </c>
      <c r="T114" s="213">
        <f>S114*H114</f>
        <v>0</v>
      </c>
      <c r="AR114" s="24" t="s">
        <v>239</v>
      </c>
      <c r="AT114" s="24" t="s">
        <v>235</v>
      </c>
      <c r="AU114" s="24" t="s">
        <v>81</v>
      </c>
      <c r="AY114" s="24" t="s">
        <v>231</v>
      </c>
      <c r="BE114" s="214">
        <f>IF(N114="základní",J114,0)</f>
        <v>0</v>
      </c>
      <c r="BF114" s="214">
        <f>IF(N114="snížená",J114,0)</f>
        <v>0</v>
      </c>
      <c r="BG114" s="214">
        <f>IF(N114="zákl. přenesená",J114,0)</f>
        <v>0</v>
      </c>
      <c r="BH114" s="214">
        <f>IF(N114="sníž. přenesená",J114,0)</f>
        <v>0</v>
      </c>
      <c r="BI114" s="214">
        <f>IF(N114="nulová",J114,0)</f>
        <v>0</v>
      </c>
      <c r="BJ114" s="24" t="s">
        <v>81</v>
      </c>
      <c r="BK114" s="214">
        <f>ROUND(I114*H114,2)</f>
        <v>0</v>
      </c>
      <c r="BL114" s="24" t="s">
        <v>239</v>
      </c>
      <c r="BM114" s="24" t="s">
        <v>3729</v>
      </c>
    </row>
    <row r="115" spans="2:47" s="1" customFormat="1" ht="13.5">
      <c r="B115" s="46"/>
      <c r="D115" s="215" t="s">
        <v>241</v>
      </c>
      <c r="F115" s="216" t="s">
        <v>347</v>
      </c>
      <c r="I115" s="176"/>
      <c r="L115" s="46"/>
      <c r="M115" s="217"/>
      <c r="N115" s="47"/>
      <c r="O115" s="47"/>
      <c r="P115" s="47"/>
      <c r="Q115" s="47"/>
      <c r="R115" s="47"/>
      <c r="S115" s="47"/>
      <c r="T115" s="85"/>
      <c r="AT115" s="24" t="s">
        <v>241</v>
      </c>
      <c r="AU115" s="24" t="s">
        <v>81</v>
      </c>
    </row>
    <row r="116" spans="2:65" s="1" customFormat="1" ht="16.5" customHeight="1">
      <c r="B116" s="202"/>
      <c r="C116" s="203" t="s">
        <v>11</v>
      </c>
      <c r="D116" s="203" t="s">
        <v>235</v>
      </c>
      <c r="E116" s="204" t="s">
        <v>3601</v>
      </c>
      <c r="F116" s="205" t="s">
        <v>3602</v>
      </c>
      <c r="G116" s="206" t="s">
        <v>352</v>
      </c>
      <c r="H116" s="207">
        <v>27.2</v>
      </c>
      <c r="I116" s="208"/>
      <c r="J116" s="209">
        <f>ROUND(I116*H116,2)</f>
        <v>0</v>
      </c>
      <c r="K116" s="205" t="s">
        <v>238</v>
      </c>
      <c r="L116" s="46"/>
      <c r="M116" s="210" t="s">
        <v>5</v>
      </c>
      <c r="N116" s="211" t="s">
        <v>44</v>
      </c>
      <c r="O116" s="47"/>
      <c r="P116" s="212">
        <f>O116*H116</f>
        <v>0</v>
      </c>
      <c r="Q116" s="212">
        <v>0</v>
      </c>
      <c r="R116" s="212">
        <f>Q116*H116</f>
        <v>0</v>
      </c>
      <c r="S116" s="212">
        <v>0</v>
      </c>
      <c r="T116" s="213">
        <f>S116*H116</f>
        <v>0</v>
      </c>
      <c r="AR116" s="24" t="s">
        <v>239</v>
      </c>
      <c r="AT116" s="24" t="s">
        <v>235</v>
      </c>
      <c r="AU116" s="24" t="s">
        <v>81</v>
      </c>
      <c r="AY116" s="24" t="s">
        <v>231</v>
      </c>
      <c r="BE116" s="214">
        <f>IF(N116="základní",J116,0)</f>
        <v>0</v>
      </c>
      <c r="BF116" s="214">
        <f>IF(N116="snížená",J116,0)</f>
        <v>0</v>
      </c>
      <c r="BG116" s="214">
        <f>IF(N116="zákl. přenesená",J116,0)</f>
        <v>0</v>
      </c>
      <c r="BH116" s="214">
        <f>IF(N116="sníž. přenesená",J116,0)</f>
        <v>0</v>
      </c>
      <c r="BI116" s="214">
        <f>IF(N116="nulová",J116,0)</f>
        <v>0</v>
      </c>
      <c r="BJ116" s="24" t="s">
        <v>81</v>
      </c>
      <c r="BK116" s="214">
        <f>ROUND(I116*H116,2)</f>
        <v>0</v>
      </c>
      <c r="BL116" s="24" t="s">
        <v>239</v>
      </c>
      <c r="BM116" s="24" t="s">
        <v>3730</v>
      </c>
    </row>
    <row r="117" spans="2:47" s="1" customFormat="1" ht="13.5">
      <c r="B117" s="46"/>
      <c r="D117" s="215" t="s">
        <v>241</v>
      </c>
      <c r="F117" s="216" t="s">
        <v>3602</v>
      </c>
      <c r="I117" s="176"/>
      <c r="L117" s="46"/>
      <c r="M117" s="217"/>
      <c r="N117" s="47"/>
      <c r="O117" s="47"/>
      <c r="P117" s="47"/>
      <c r="Q117" s="47"/>
      <c r="R117" s="47"/>
      <c r="S117" s="47"/>
      <c r="T117" s="85"/>
      <c r="AT117" s="24" t="s">
        <v>241</v>
      </c>
      <c r="AU117" s="24" t="s">
        <v>81</v>
      </c>
    </row>
    <row r="118" spans="2:51" s="11" customFormat="1" ht="13.5">
      <c r="B118" s="218"/>
      <c r="D118" s="215" t="s">
        <v>242</v>
      </c>
      <c r="E118" s="219" t="s">
        <v>5</v>
      </c>
      <c r="F118" s="220" t="s">
        <v>3731</v>
      </c>
      <c r="H118" s="221">
        <v>27.2</v>
      </c>
      <c r="I118" s="222"/>
      <c r="L118" s="218"/>
      <c r="M118" s="223"/>
      <c r="N118" s="224"/>
      <c r="O118" s="224"/>
      <c r="P118" s="224"/>
      <c r="Q118" s="224"/>
      <c r="R118" s="224"/>
      <c r="S118" s="224"/>
      <c r="T118" s="225"/>
      <c r="AT118" s="219" t="s">
        <v>242</v>
      </c>
      <c r="AU118" s="219" t="s">
        <v>81</v>
      </c>
      <c r="AV118" s="11" t="s">
        <v>83</v>
      </c>
      <c r="AW118" s="11" t="s">
        <v>36</v>
      </c>
      <c r="AX118" s="11" t="s">
        <v>81</v>
      </c>
      <c r="AY118" s="219" t="s">
        <v>231</v>
      </c>
    </row>
    <row r="119" spans="2:65" s="1" customFormat="1" ht="25.5" customHeight="1">
      <c r="B119" s="202"/>
      <c r="C119" s="203" t="s">
        <v>298</v>
      </c>
      <c r="D119" s="203" t="s">
        <v>235</v>
      </c>
      <c r="E119" s="204" t="s">
        <v>3172</v>
      </c>
      <c r="F119" s="205" t="s">
        <v>3173</v>
      </c>
      <c r="G119" s="206" t="s">
        <v>258</v>
      </c>
      <c r="H119" s="207">
        <v>12.5</v>
      </c>
      <c r="I119" s="208"/>
      <c r="J119" s="209">
        <f>ROUND(I119*H119,2)</f>
        <v>0</v>
      </c>
      <c r="K119" s="205" t="s">
        <v>238</v>
      </c>
      <c r="L119" s="46"/>
      <c r="M119" s="210" t="s">
        <v>5</v>
      </c>
      <c r="N119" s="211" t="s">
        <v>44</v>
      </c>
      <c r="O119" s="47"/>
      <c r="P119" s="212">
        <f>O119*H119</f>
        <v>0</v>
      </c>
      <c r="Q119" s="212">
        <v>0</v>
      </c>
      <c r="R119" s="212">
        <f>Q119*H119</f>
        <v>0</v>
      </c>
      <c r="S119" s="212">
        <v>0</v>
      </c>
      <c r="T119" s="213">
        <f>S119*H119</f>
        <v>0</v>
      </c>
      <c r="AR119" s="24" t="s">
        <v>239</v>
      </c>
      <c r="AT119" s="24" t="s">
        <v>235</v>
      </c>
      <c r="AU119" s="24" t="s">
        <v>81</v>
      </c>
      <c r="AY119" s="24" t="s">
        <v>231</v>
      </c>
      <c r="BE119" s="214">
        <f>IF(N119="základní",J119,0)</f>
        <v>0</v>
      </c>
      <c r="BF119" s="214">
        <f>IF(N119="snížená",J119,0)</f>
        <v>0</v>
      </c>
      <c r="BG119" s="214">
        <f>IF(N119="zákl. přenesená",J119,0)</f>
        <v>0</v>
      </c>
      <c r="BH119" s="214">
        <f>IF(N119="sníž. přenesená",J119,0)</f>
        <v>0</v>
      </c>
      <c r="BI119" s="214">
        <f>IF(N119="nulová",J119,0)</f>
        <v>0</v>
      </c>
      <c r="BJ119" s="24" t="s">
        <v>81</v>
      </c>
      <c r="BK119" s="214">
        <f>ROUND(I119*H119,2)</f>
        <v>0</v>
      </c>
      <c r="BL119" s="24" t="s">
        <v>239</v>
      </c>
      <c r="BM119" s="24" t="s">
        <v>3732</v>
      </c>
    </row>
    <row r="120" spans="2:47" s="1" customFormat="1" ht="13.5">
      <c r="B120" s="46"/>
      <c r="D120" s="215" t="s">
        <v>241</v>
      </c>
      <c r="F120" s="216" t="s">
        <v>3173</v>
      </c>
      <c r="I120" s="176"/>
      <c r="L120" s="46"/>
      <c r="M120" s="217"/>
      <c r="N120" s="47"/>
      <c r="O120" s="47"/>
      <c r="P120" s="47"/>
      <c r="Q120" s="47"/>
      <c r="R120" s="47"/>
      <c r="S120" s="47"/>
      <c r="T120" s="85"/>
      <c r="AT120" s="24" t="s">
        <v>241</v>
      </c>
      <c r="AU120" s="24" t="s">
        <v>81</v>
      </c>
    </row>
    <row r="121" spans="2:47" s="1" customFormat="1" ht="13.5">
      <c r="B121" s="46"/>
      <c r="D121" s="215" t="s">
        <v>442</v>
      </c>
      <c r="F121" s="241" t="s">
        <v>3472</v>
      </c>
      <c r="I121" s="176"/>
      <c r="L121" s="46"/>
      <c r="M121" s="217"/>
      <c r="N121" s="47"/>
      <c r="O121" s="47"/>
      <c r="P121" s="47"/>
      <c r="Q121" s="47"/>
      <c r="R121" s="47"/>
      <c r="S121" s="47"/>
      <c r="T121" s="85"/>
      <c r="AT121" s="24" t="s">
        <v>442</v>
      </c>
      <c r="AU121" s="24" t="s">
        <v>81</v>
      </c>
    </row>
    <row r="122" spans="2:51" s="11" customFormat="1" ht="13.5">
      <c r="B122" s="218"/>
      <c r="D122" s="215" t="s">
        <v>242</v>
      </c>
      <c r="E122" s="219" t="s">
        <v>5</v>
      </c>
      <c r="F122" s="220" t="s">
        <v>3733</v>
      </c>
      <c r="H122" s="221">
        <v>12.5</v>
      </c>
      <c r="I122" s="222"/>
      <c r="L122" s="218"/>
      <c r="M122" s="223"/>
      <c r="N122" s="224"/>
      <c r="O122" s="224"/>
      <c r="P122" s="224"/>
      <c r="Q122" s="224"/>
      <c r="R122" s="224"/>
      <c r="S122" s="224"/>
      <c r="T122" s="225"/>
      <c r="AT122" s="219" t="s">
        <v>242</v>
      </c>
      <c r="AU122" s="219" t="s">
        <v>81</v>
      </c>
      <c r="AV122" s="11" t="s">
        <v>83</v>
      </c>
      <c r="AW122" s="11" t="s">
        <v>36</v>
      </c>
      <c r="AX122" s="11" t="s">
        <v>81</v>
      </c>
      <c r="AY122" s="219" t="s">
        <v>231</v>
      </c>
    </row>
    <row r="123" spans="2:65" s="1" customFormat="1" ht="16.5" customHeight="1">
      <c r="B123" s="202"/>
      <c r="C123" s="242" t="s">
        <v>321</v>
      </c>
      <c r="D123" s="242" t="s">
        <v>399</v>
      </c>
      <c r="E123" s="243" t="s">
        <v>3734</v>
      </c>
      <c r="F123" s="244" t="s">
        <v>3735</v>
      </c>
      <c r="G123" s="245" t="s">
        <v>352</v>
      </c>
      <c r="H123" s="246">
        <v>22.2</v>
      </c>
      <c r="I123" s="247"/>
      <c r="J123" s="248">
        <f>ROUND(I123*H123,2)</f>
        <v>0</v>
      </c>
      <c r="K123" s="244" t="s">
        <v>238</v>
      </c>
      <c r="L123" s="249"/>
      <c r="M123" s="250" t="s">
        <v>5</v>
      </c>
      <c r="N123" s="251" t="s">
        <v>44</v>
      </c>
      <c r="O123" s="47"/>
      <c r="P123" s="212">
        <f>O123*H123</f>
        <v>0</v>
      </c>
      <c r="Q123" s="212">
        <v>0</v>
      </c>
      <c r="R123" s="212">
        <f>Q123*H123</f>
        <v>0</v>
      </c>
      <c r="S123" s="212">
        <v>0</v>
      </c>
      <c r="T123" s="213">
        <f>S123*H123</f>
        <v>0</v>
      </c>
      <c r="AR123" s="24" t="s">
        <v>276</v>
      </c>
      <c r="AT123" s="24" t="s">
        <v>399</v>
      </c>
      <c r="AU123" s="24" t="s">
        <v>81</v>
      </c>
      <c r="AY123" s="24" t="s">
        <v>231</v>
      </c>
      <c r="BE123" s="214">
        <f>IF(N123="základní",J123,0)</f>
        <v>0</v>
      </c>
      <c r="BF123" s="214">
        <f>IF(N123="snížená",J123,0)</f>
        <v>0</v>
      </c>
      <c r="BG123" s="214">
        <f>IF(N123="zákl. přenesená",J123,0)</f>
        <v>0</v>
      </c>
      <c r="BH123" s="214">
        <f>IF(N123="sníž. přenesená",J123,0)</f>
        <v>0</v>
      </c>
      <c r="BI123" s="214">
        <f>IF(N123="nulová",J123,0)</f>
        <v>0</v>
      </c>
      <c r="BJ123" s="24" t="s">
        <v>81</v>
      </c>
      <c r="BK123" s="214">
        <f>ROUND(I123*H123,2)</f>
        <v>0</v>
      </c>
      <c r="BL123" s="24" t="s">
        <v>239</v>
      </c>
      <c r="BM123" s="24" t="s">
        <v>3736</v>
      </c>
    </row>
    <row r="124" spans="2:47" s="1" customFormat="1" ht="13.5">
      <c r="B124" s="46"/>
      <c r="D124" s="215" t="s">
        <v>241</v>
      </c>
      <c r="F124" s="216" t="s">
        <v>3735</v>
      </c>
      <c r="I124" s="176"/>
      <c r="L124" s="46"/>
      <c r="M124" s="217"/>
      <c r="N124" s="47"/>
      <c r="O124" s="47"/>
      <c r="P124" s="47"/>
      <c r="Q124" s="47"/>
      <c r="R124" s="47"/>
      <c r="S124" s="47"/>
      <c r="T124" s="85"/>
      <c r="AT124" s="24" t="s">
        <v>241</v>
      </c>
      <c r="AU124" s="24" t="s">
        <v>81</v>
      </c>
    </row>
    <row r="125" spans="2:51" s="11" customFormat="1" ht="13.5">
      <c r="B125" s="218"/>
      <c r="D125" s="215" t="s">
        <v>242</v>
      </c>
      <c r="E125" s="219" t="s">
        <v>5</v>
      </c>
      <c r="F125" s="220" t="s">
        <v>3737</v>
      </c>
      <c r="H125" s="221">
        <v>22.2</v>
      </c>
      <c r="I125" s="222"/>
      <c r="L125" s="218"/>
      <c r="M125" s="223"/>
      <c r="N125" s="224"/>
      <c r="O125" s="224"/>
      <c r="P125" s="224"/>
      <c r="Q125" s="224"/>
      <c r="R125" s="224"/>
      <c r="S125" s="224"/>
      <c r="T125" s="225"/>
      <c r="AT125" s="219" t="s">
        <v>242</v>
      </c>
      <c r="AU125" s="219" t="s">
        <v>81</v>
      </c>
      <c r="AV125" s="11" t="s">
        <v>83</v>
      </c>
      <c r="AW125" s="11" t="s">
        <v>36</v>
      </c>
      <c r="AX125" s="11" t="s">
        <v>81</v>
      </c>
      <c r="AY125" s="219" t="s">
        <v>231</v>
      </c>
    </row>
    <row r="126" spans="2:65" s="1" customFormat="1" ht="38.25" customHeight="1">
      <c r="B126" s="202"/>
      <c r="C126" s="203" t="s">
        <v>325</v>
      </c>
      <c r="D126" s="203" t="s">
        <v>235</v>
      </c>
      <c r="E126" s="204" t="s">
        <v>3473</v>
      </c>
      <c r="F126" s="205" t="s">
        <v>3474</v>
      </c>
      <c r="G126" s="206" t="s">
        <v>258</v>
      </c>
      <c r="H126" s="207">
        <v>3.3</v>
      </c>
      <c r="I126" s="208"/>
      <c r="J126" s="209">
        <f>ROUND(I126*H126,2)</f>
        <v>0</v>
      </c>
      <c r="K126" s="205" t="s">
        <v>2413</v>
      </c>
      <c r="L126" s="46"/>
      <c r="M126" s="210" t="s">
        <v>5</v>
      </c>
      <c r="N126" s="211" t="s">
        <v>44</v>
      </c>
      <c r="O126" s="47"/>
      <c r="P126" s="212">
        <f>O126*H126</f>
        <v>0</v>
      </c>
      <c r="Q126" s="212">
        <v>0</v>
      </c>
      <c r="R126" s="212">
        <f>Q126*H126</f>
        <v>0</v>
      </c>
      <c r="S126" s="212">
        <v>0</v>
      </c>
      <c r="T126" s="213">
        <f>S126*H126</f>
        <v>0</v>
      </c>
      <c r="AR126" s="24" t="s">
        <v>239</v>
      </c>
      <c r="AT126" s="24" t="s">
        <v>235</v>
      </c>
      <c r="AU126" s="24" t="s">
        <v>81</v>
      </c>
      <c r="AY126" s="24" t="s">
        <v>231</v>
      </c>
      <c r="BE126" s="214">
        <f>IF(N126="základní",J126,0)</f>
        <v>0</v>
      </c>
      <c r="BF126" s="214">
        <f>IF(N126="snížená",J126,0)</f>
        <v>0</v>
      </c>
      <c r="BG126" s="214">
        <f>IF(N126="zákl. přenesená",J126,0)</f>
        <v>0</v>
      </c>
      <c r="BH126" s="214">
        <f>IF(N126="sníž. přenesená",J126,0)</f>
        <v>0</v>
      </c>
      <c r="BI126" s="214">
        <f>IF(N126="nulová",J126,0)</f>
        <v>0</v>
      </c>
      <c r="BJ126" s="24" t="s">
        <v>81</v>
      </c>
      <c r="BK126" s="214">
        <f>ROUND(I126*H126,2)</f>
        <v>0</v>
      </c>
      <c r="BL126" s="24" t="s">
        <v>239</v>
      </c>
      <c r="BM126" s="24" t="s">
        <v>3738</v>
      </c>
    </row>
    <row r="127" spans="2:47" s="1" customFormat="1" ht="13.5">
      <c r="B127" s="46"/>
      <c r="D127" s="215" t="s">
        <v>241</v>
      </c>
      <c r="F127" s="216" t="s">
        <v>3474</v>
      </c>
      <c r="I127" s="176"/>
      <c r="L127" s="46"/>
      <c r="M127" s="217"/>
      <c r="N127" s="47"/>
      <c r="O127" s="47"/>
      <c r="P127" s="47"/>
      <c r="Q127" s="47"/>
      <c r="R127" s="47"/>
      <c r="S127" s="47"/>
      <c r="T127" s="85"/>
      <c r="AT127" s="24" t="s">
        <v>241</v>
      </c>
      <c r="AU127" s="24" t="s">
        <v>81</v>
      </c>
    </row>
    <row r="128" spans="2:47" s="1" customFormat="1" ht="13.5">
      <c r="B128" s="46"/>
      <c r="D128" s="215" t="s">
        <v>442</v>
      </c>
      <c r="F128" s="241" t="s">
        <v>3476</v>
      </c>
      <c r="I128" s="176"/>
      <c r="L128" s="46"/>
      <c r="M128" s="217"/>
      <c r="N128" s="47"/>
      <c r="O128" s="47"/>
      <c r="P128" s="47"/>
      <c r="Q128" s="47"/>
      <c r="R128" s="47"/>
      <c r="S128" s="47"/>
      <c r="T128" s="85"/>
      <c r="AT128" s="24" t="s">
        <v>442</v>
      </c>
      <c r="AU128" s="24" t="s">
        <v>81</v>
      </c>
    </row>
    <row r="129" spans="2:65" s="1" customFormat="1" ht="16.5" customHeight="1">
      <c r="B129" s="202"/>
      <c r="C129" s="242" t="s">
        <v>329</v>
      </c>
      <c r="D129" s="242" t="s">
        <v>399</v>
      </c>
      <c r="E129" s="243" t="s">
        <v>3739</v>
      </c>
      <c r="F129" s="244" t="s">
        <v>3740</v>
      </c>
      <c r="G129" s="245" t="s">
        <v>352</v>
      </c>
      <c r="H129" s="246">
        <v>7.26</v>
      </c>
      <c r="I129" s="247"/>
      <c r="J129" s="248">
        <f>ROUND(I129*H129,2)</f>
        <v>0</v>
      </c>
      <c r="K129" s="244" t="s">
        <v>238</v>
      </c>
      <c r="L129" s="249"/>
      <c r="M129" s="250" t="s">
        <v>5</v>
      </c>
      <c r="N129" s="251" t="s">
        <v>44</v>
      </c>
      <c r="O129" s="47"/>
      <c r="P129" s="212">
        <f>O129*H129</f>
        <v>0</v>
      </c>
      <c r="Q129" s="212">
        <v>1</v>
      </c>
      <c r="R129" s="212">
        <f>Q129*H129</f>
        <v>7.26</v>
      </c>
      <c r="S129" s="212">
        <v>0</v>
      </c>
      <c r="T129" s="213">
        <f>S129*H129</f>
        <v>0</v>
      </c>
      <c r="AR129" s="24" t="s">
        <v>276</v>
      </c>
      <c r="AT129" s="24" t="s">
        <v>399</v>
      </c>
      <c r="AU129" s="24" t="s">
        <v>81</v>
      </c>
      <c r="AY129" s="24" t="s">
        <v>231</v>
      </c>
      <c r="BE129" s="214">
        <f>IF(N129="základní",J129,0)</f>
        <v>0</v>
      </c>
      <c r="BF129" s="214">
        <f>IF(N129="snížená",J129,0)</f>
        <v>0</v>
      </c>
      <c r="BG129" s="214">
        <f>IF(N129="zákl. přenesená",J129,0)</f>
        <v>0</v>
      </c>
      <c r="BH129" s="214">
        <f>IF(N129="sníž. přenesená",J129,0)</f>
        <v>0</v>
      </c>
      <c r="BI129" s="214">
        <f>IF(N129="nulová",J129,0)</f>
        <v>0</v>
      </c>
      <c r="BJ129" s="24" t="s">
        <v>81</v>
      </c>
      <c r="BK129" s="214">
        <f>ROUND(I129*H129,2)</f>
        <v>0</v>
      </c>
      <c r="BL129" s="24" t="s">
        <v>239</v>
      </c>
      <c r="BM129" s="24" t="s">
        <v>3741</v>
      </c>
    </row>
    <row r="130" spans="2:47" s="1" customFormat="1" ht="13.5">
      <c r="B130" s="46"/>
      <c r="D130" s="215" t="s">
        <v>241</v>
      </c>
      <c r="F130" s="216" t="s">
        <v>3740</v>
      </c>
      <c r="I130" s="176"/>
      <c r="L130" s="46"/>
      <c r="M130" s="217"/>
      <c r="N130" s="47"/>
      <c r="O130" s="47"/>
      <c r="P130" s="47"/>
      <c r="Q130" s="47"/>
      <c r="R130" s="47"/>
      <c r="S130" s="47"/>
      <c r="T130" s="85"/>
      <c r="AT130" s="24" t="s">
        <v>241</v>
      </c>
      <c r="AU130" s="24" t="s">
        <v>81</v>
      </c>
    </row>
    <row r="131" spans="2:51" s="11" customFormat="1" ht="13.5">
      <c r="B131" s="218"/>
      <c r="D131" s="215" t="s">
        <v>242</v>
      </c>
      <c r="E131" s="219" t="s">
        <v>5</v>
      </c>
      <c r="F131" s="220" t="s">
        <v>3742</v>
      </c>
      <c r="H131" s="221">
        <v>7.26</v>
      </c>
      <c r="I131" s="222"/>
      <c r="L131" s="218"/>
      <c r="M131" s="223"/>
      <c r="N131" s="224"/>
      <c r="O131" s="224"/>
      <c r="P131" s="224"/>
      <c r="Q131" s="224"/>
      <c r="R131" s="224"/>
      <c r="S131" s="224"/>
      <c r="T131" s="225"/>
      <c r="AT131" s="219" t="s">
        <v>242</v>
      </c>
      <c r="AU131" s="219" t="s">
        <v>81</v>
      </c>
      <c r="AV131" s="11" t="s">
        <v>83</v>
      </c>
      <c r="AW131" s="11" t="s">
        <v>36</v>
      </c>
      <c r="AX131" s="11" t="s">
        <v>81</v>
      </c>
      <c r="AY131" s="219" t="s">
        <v>231</v>
      </c>
    </row>
    <row r="132" spans="2:63" s="10" customFormat="1" ht="37.4" customHeight="1">
      <c r="B132" s="189"/>
      <c r="D132" s="190" t="s">
        <v>72</v>
      </c>
      <c r="E132" s="191" t="s">
        <v>229</v>
      </c>
      <c r="F132" s="191" t="s">
        <v>230</v>
      </c>
      <c r="I132" s="192"/>
      <c r="J132" s="193">
        <f>BK132</f>
        <v>0</v>
      </c>
      <c r="L132" s="189"/>
      <c r="M132" s="194"/>
      <c r="N132" s="195"/>
      <c r="O132" s="195"/>
      <c r="P132" s="196">
        <f>P133+P136+P158+P165+P170+P181</f>
        <v>0</v>
      </c>
      <c r="Q132" s="195"/>
      <c r="R132" s="196">
        <f>R133+R136+R158+R165+R170+R181</f>
        <v>3.752695</v>
      </c>
      <c r="S132" s="195"/>
      <c r="T132" s="197">
        <f>T133+T136+T158+T165+T170+T181</f>
        <v>0</v>
      </c>
      <c r="AR132" s="190" t="s">
        <v>81</v>
      </c>
      <c r="AT132" s="198" t="s">
        <v>72</v>
      </c>
      <c r="AU132" s="198" t="s">
        <v>73</v>
      </c>
      <c r="AY132" s="190" t="s">
        <v>231</v>
      </c>
      <c r="BK132" s="199">
        <f>BK133+BK136+BK158+BK165+BK170+BK181</f>
        <v>0</v>
      </c>
    </row>
    <row r="133" spans="2:63" s="10" customFormat="1" ht="19.9" customHeight="1">
      <c r="B133" s="189"/>
      <c r="D133" s="190" t="s">
        <v>72</v>
      </c>
      <c r="E133" s="200" t="s">
        <v>239</v>
      </c>
      <c r="F133" s="200" t="s">
        <v>638</v>
      </c>
      <c r="I133" s="192"/>
      <c r="J133" s="201">
        <f>BK133</f>
        <v>0</v>
      </c>
      <c r="L133" s="189"/>
      <c r="M133" s="194"/>
      <c r="N133" s="195"/>
      <c r="O133" s="195"/>
      <c r="P133" s="196">
        <f>SUM(P134:P135)</f>
        <v>0</v>
      </c>
      <c r="Q133" s="195"/>
      <c r="R133" s="196">
        <f>SUM(R134:R135)</f>
        <v>0</v>
      </c>
      <c r="S133" s="195"/>
      <c r="T133" s="197">
        <f>SUM(T134:T135)</f>
        <v>0</v>
      </c>
      <c r="AR133" s="190" t="s">
        <v>81</v>
      </c>
      <c r="AT133" s="198" t="s">
        <v>72</v>
      </c>
      <c r="AU133" s="198" t="s">
        <v>81</v>
      </c>
      <c r="AY133" s="190" t="s">
        <v>231</v>
      </c>
      <c r="BK133" s="199">
        <f>SUM(BK134:BK135)</f>
        <v>0</v>
      </c>
    </row>
    <row r="134" spans="2:65" s="1" customFormat="1" ht="25.5" customHeight="1">
      <c r="B134" s="202"/>
      <c r="C134" s="203" t="s">
        <v>340</v>
      </c>
      <c r="D134" s="203" t="s">
        <v>235</v>
      </c>
      <c r="E134" s="204" t="s">
        <v>2110</v>
      </c>
      <c r="F134" s="205" t="s">
        <v>2111</v>
      </c>
      <c r="G134" s="206" t="s">
        <v>258</v>
      </c>
      <c r="H134" s="207">
        <v>1.4</v>
      </c>
      <c r="I134" s="208"/>
      <c r="J134" s="209">
        <f>ROUND(I134*H134,2)</f>
        <v>0</v>
      </c>
      <c r="K134" s="205" t="s">
        <v>238</v>
      </c>
      <c r="L134" s="46"/>
      <c r="M134" s="210" t="s">
        <v>5</v>
      </c>
      <c r="N134" s="211" t="s">
        <v>44</v>
      </c>
      <c r="O134" s="47"/>
      <c r="P134" s="212">
        <f>O134*H134</f>
        <v>0</v>
      </c>
      <c r="Q134" s="212">
        <v>0</v>
      </c>
      <c r="R134" s="212">
        <f>Q134*H134</f>
        <v>0</v>
      </c>
      <c r="S134" s="212">
        <v>0</v>
      </c>
      <c r="T134" s="213">
        <f>S134*H134</f>
        <v>0</v>
      </c>
      <c r="AR134" s="24" t="s">
        <v>239</v>
      </c>
      <c r="AT134" s="24" t="s">
        <v>235</v>
      </c>
      <c r="AU134" s="24" t="s">
        <v>83</v>
      </c>
      <c r="AY134" s="24" t="s">
        <v>231</v>
      </c>
      <c r="BE134" s="214">
        <f>IF(N134="základní",J134,0)</f>
        <v>0</v>
      </c>
      <c r="BF134" s="214">
        <f>IF(N134="snížená",J134,0)</f>
        <v>0</v>
      </c>
      <c r="BG134" s="214">
        <f>IF(N134="zákl. přenesená",J134,0)</f>
        <v>0</v>
      </c>
      <c r="BH134" s="214">
        <f>IF(N134="sníž. přenesená",J134,0)</f>
        <v>0</v>
      </c>
      <c r="BI134" s="214">
        <f>IF(N134="nulová",J134,0)</f>
        <v>0</v>
      </c>
      <c r="BJ134" s="24" t="s">
        <v>81</v>
      </c>
      <c r="BK134" s="214">
        <f>ROUND(I134*H134,2)</f>
        <v>0</v>
      </c>
      <c r="BL134" s="24" t="s">
        <v>239</v>
      </c>
      <c r="BM134" s="24" t="s">
        <v>3743</v>
      </c>
    </row>
    <row r="135" spans="2:47" s="1" customFormat="1" ht="13.5">
      <c r="B135" s="46"/>
      <c r="D135" s="215" t="s">
        <v>241</v>
      </c>
      <c r="F135" s="216" t="s">
        <v>2111</v>
      </c>
      <c r="I135" s="176"/>
      <c r="L135" s="46"/>
      <c r="M135" s="217"/>
      <c r="N135" s="47"/>
      <c r="O135" s="47"/>
      <c r="P135" s="47"/>
      <c r="Q135" s="47"/>
      <c r="R135" s="47"/>
      <c r="S135" s="47"/>
      <c r="T135" s="85"/>
      <c r="AT135" s="24" t="s">
        <v>241</v>
      </c>
      <c r="AU135" s="24" t="s">
        <v>83</v>
      </c>
    </row>
    <row r="136" spans="2:63" s="10" customFormat="1" ht="29.85" customHeight="1">
      <c r="B136" s="189"/>
      <c r="D136" s="190" t="s">
        <v>72</v>
      </c>
      <c r="E136" s="200" t="s">
        <v>255</v>
      </c>
      <c r="F136" s="200" t="s">
        <v>3744</v>
      </c>
      <c r="I136" s="192"/>
      <c r="J136" s="201">
        <f>BK136</f>
        <v>0</v>
      </c>
      <c r="L136" s="189"/>
      <c r="M136" s="194"/>
      <c r="N136" s="195"/>
      <c r="O136" s="195"/>
      <c r="P136" s="196">
        <f>SUM(P137:P157)</f>
        <v>0</v>
      </c>
      <c r="Q136" s="195"/>
      <c r="R136" s="196">
        <f>SUM(R137:R157)</f>
        <v>3.70547</v>
      </c>
      <c r="S136" s="195"/>
      <c r="T136" s="197">
        <f>SUM(T137:T157)</f>
        <v>0</v>
      </c>
      <c r="AR136" s="190" t="s">
        <v>81</v>
      </c>
      <c r="AT136" s="198" t="s">
        <v>72</v>
      </c>
      <c r="AU136" s="198" t="s">
        <v>81</v>
      </c>
      <c r="AY136" s="190" t="s">
        <v>231</v>
      </c>
      <c r="BK136" s="199">
        <f>SUM(BK137:BK157)</f>
        <v>0</v>
      </c>
    </row>
    <row r="137" spans="2:65" s="1" customFormat="1" ht="25.5" customHeight="1">
      <c r="B137" s="202"/>
      <c r="C137" s="203" t="s">
        <v>10</v>
      </c>
      <c r="D137" s="203" t="s">
        <v>235</v>
      </c>
      <c r="E137" s="204" t="s">
        <v>3745</v>
      </c>
      <c r="F137" s="205" t="s">
        <v>3746</v>
      </c>
      <c r="G137" s="206" t="s">
        <v>147</v>
      </c>
      <c r="H137" s="207">
        <v>34</v>
      </c>
      <c r="I137" s="208"/>
      <c r="J137" s="209">
        <f>ROUND(I137*H137,2)</f>
        <v>0</v>
      </c>
      <c r="K137" s="205" t="s">
        <v>238</v>
      </c>
      <c r="L137" s="46"/>
      <c r="M137" s="210" t="s">
        <v>5</v>
      </c>
      <c r="N137" s="211" t="s">
        <v>44</v>
      </c>
      <c r="O137" s="47"/>
      <c r="P137" s="212">
        <f>O137*H137</f>
        <v>0</v>
      </c>
      <c r="Q137" s="212">
        <v>0</v>
      </c>
      <c r="R137" s="212">
        <f>Q137*H137</f>
        <v>0</v>
      </c>
      <c r="S137" s="212">
        <v>0</v>
      </c>
      <c r="T137" s="213">
        <f>S137*H137</f>
        <v>0</v>
      </c>
      <c r="AR137" s="24" t="s">
        <v>239</v>
      </c>
      <c r="AT137" s="24" t="s">
        <v>235</v>
      </c>
      <c r="AU137" s="24" t="s">
        <v>83</v>
      </c>
      <c r="AY137" s="24" t="s">
        <v>231</v>
      </c>
      <c r="BE137" s="214">
        <f>IF(N137="základní",J137,0)</f>
        <v>0</v>
      </c>
      <c r="BF137" s="214">
        <f>IF(N137="snížená",J137,0)</f>
        <v>0</v>
      </c>
      <c r="BG137" s="214">
        <f>IF(N137="zákl. přenesená",J137,0)</f>
        <v>0</v>
      </c>
      <c r="BH137" s="214">
        <f>IF(N137="sníž. přenesená",J137,0)</f>
        <v>0</v>
      </c>
      <c r="BI137" s="214">
        <f>IF(N137="nulová",J137,0)</f>
        <v>0</v>
      </c>
      <c r="BJ137" s="24" t="s">
        <v>81</v>
      </c>
      <c r="BK137" s="214">
        <f>ROUND(I137*H137,2)</f>
        <v>0</v>
      </c>
      <c r="BL137" s="24" t="s">
        <v>239</v>
      </c>
      <c r="BM137" s="24" t="s">
        <v>3747</v>
      </c>
    </row>
    <row r="138" spans="2:47" s="1" customFormat="1" ht="13.5">
      <c r="B138" s="46"/>
      <c r="D138" s="215" t="s">
        <v>241</v>
      </c>
      <c r="F138" s="216" t="s">
        <v>3746</v>
      </c>
      <c r="I138" s="176"/>
      <c r="L138" s="46"/>
      <c r="M138" s="217"/>
      <c r="N138" s="47"/>
      <c r="O138" s="47"/>
      <c r="P138" s="47"/>
      <c r="Q138" s="47"/>
      <c r="R138" s="47"/>
      <c r="S138" s="47"/>
      <c r="T138" s="85"/>
      <c r="AT138" s="24" t="s">
        <v>241</v>
      </c>
      <c r="AU138" s="24" t="s">
        <v>83</v>
      </c>
    </row>
    <row r="139" spans="2:47" s="1" customFormat="1" ht="13.5">
      <c r="B139" s="46"/>
      <c r="D139" s="215" t="s">
        <v>442</v>
      </c>
      <c r="F139" s="241" t="s">
        <v>3748</v>
      </c>
      <c r="I139" s="176"/>
      <c r="L139" s="46"/>
      <c r="M139" s="217"/>
      <c r="N139" s="47"/>
      <c r="O139" s="47"/>
      <c r="P139" s="47"/>
      <c r="Q139" s="47"/>
      <c r="R139" s="47"/>
      <c r="S139" s="47"/>
      <c r="T139" s="85"/>
      <c r="AT139" s="24" t="s">
        <v>442</v>
      </c>
      <c r="AU139" s="24" t="s">
        <v>83</v>
      </c>
    </row>
    <row r="140" spans="2:65" s="1" customFormat="1" ht="25.5" customHeight="1">
      <c r="B140" s="202"/>
      <c r="C140" s="203" t="s">
        <v>349</v>
      </c>
      <c r="D140" s="203" t="s">
        <v>235</v>
      </c>
      <c r="E140" s="204" t="s">
        <v>3749</v>
      </c>
      <c r="F140" s="205" t="s">
        <v>3750</v>
      </c>
      <c r="G140" s="206" t="s">
        <v>147</v>
      </c>
      <c r="H140" s="207">
        <v>11.2</v>
      </c>
      <c r="I140" s="208"/>
      <c r="J140" s="209">
        <f>ROUND(I140*H140,2)</f>
        <v>0</v>
      </c>
      <c r="K140" s="205" t="s">
        <v>238</v>
      </c>
      <c r="L140" s="46"/>
      <c r="M140" s="210" t="s">
        <v>5</v>
      </c>
      <c r="N140" s="211" t="s">
        <v>44</v>
      </c>
      <c r="O140" s="47"/>
      <c r="P140" s="212">
        <f>O140*H140</f>
        <v>0</v>
      </c>
      <c r="Q140" s="212">
        <v>0</v>
      </c>
      <c r="R140" s="212">
        <f>Q140*H140</f>
        <v>0</v>
      </c>
      <c r="S140" s="212">
        <v>0</v>
      </c>
      <c r="T140" s="213">
        <f>S140*H140</f>
        <v>0</v>
      </c>
      <c r="AR140" s="24" t="s">
        <v>239</v>
      </c>
      <c r="AT140" s="24" t="s">
        <v>235</v>
      </c>
      <c r="AU140" s="24" t="s">
        <v>83</v>
      </c>
      <c r="AY140" s="24" t="s">
        <v>231</v>
      </c>
      <c r="BE140" s="214">
        <f>IF(N140="základní",J140,0)</f>
        <v>0</v>
      </c>
      <c r="BF140" s="214">
        <f>IF(N140="snížená",J140,0)</f>
        <v>0</v>
      </c>
      <c r="BG140" s="214">
        <f>IF(N140="zákl. přenesená",J140,0)</f>
        <v>0</v>
      </c>
      <c r="BH140" s="214">
        <f>IF(N140="sníž. přenesená",J140,0)</f>
        <v>0</v>
      </c>
      <c r="BI140" s="214">
        <f>IF(N140="nulová",J140,0)</f>
        <v>0</v>
      </c>
      <c r="BJ140" s="24" t="s">
        <v>81</v>
      </c>
      <c r="BK140" s="214">
        <f>ROUND(I140*H140,2)</f>
        <v>0</v>
      </c>
      <c r="BL140" s="24" t="s">
        <v>239</v>
      </c>
      <c r="BM140" s="24" t="s">
        <v>3751</v>
      </c>
    </row>
    <row r="141" spans="2:47" s="1" customFormat="1" ht="13.5">
      <c r="B141" s="46"/>
      <c r="D141" s="215" t="s">
        <v>241</v>
      </c>
      <c r="F141" s="216" t="s">
        <v>3750</v>
      </c>
      <c r="I141" s="176"/>
      <c r="L141" s="46"/>
      <c r="M141" s="217"/>
      <c r="N141" s="47"/>
      <c r="O141" s="47"/>
      <c r="P141" s="47"/>
      <c r="Q141" s="47"/>
      <c r="R141" s="47"/>
      <c r="S141" s="47"/>
      <c r="T141" s="85"/>
      <c r="AT141" s="24" t="s">
        <v>241</v>
      </c>
      <c r="AU141" s="24" t="s">
        <v>83</v>
      </c>
    </row>
    <row r="142" spans="2:47" s="1" customFormat="1" ht="13.5">
      <c r="B142" s="46"/>
      <c r="D142" s="215" t="s">
        <v>442</v>
      </c>
      <c r="F142" s="241" t="s">
        <v>3752</v>
      </c>
      <c r="I142" s="176"/>
      <c r="L142" s="46"/>
      <c r="M142" s="217"/>
      <c r="N142" s="47"/>
      <c r="O142" s="47"/>
      <c r="P142" s="47"/>
      <c r="Q142" s="47"/>
      <c r="R142" s="47"/>
      <c r="S142" s="47"/>
      <c r="T142" s="85"/>
      <c r="AT142" s="24" t="s">
        <v>442</v>
      </c>
      <c r="AU142" s="24" t="s">
        <v>83</v>
      </c>
    </row>
    <row r="143" spans="2:65" s="1" customFormat="1" ht="25.5" customHeight="1">
      <c r="B143" s="202"/>
      <c r="C143" s="203" t="s">
        <v>355</v>
      </c>
      <c r="D143" s="203" t="s">
        <v>235</v>
      </c>
      <c r="E143" s="204" t="s">
        <v>3753</v>
      </c>
      <c r="F143" s="205" t="s">
        <v>3754</v>
      </c>
      <c r="G143" s="206" t="s">
        <v>147</v>
      </c>
      <c r="H143" s="207">
        <v>12.3</v>
      </c>
      <c r="I143" s="208"/>
      <c r="J143" s="209">
        <f>ROUND(I143*H143,2)</f>
        <v>0</v>
      </c>
      <c r="K143" s="205" t="s">
        <v>5</v>
      </c>
      <c r="L143" s="46"/>
      <c r="M143" s="210" t="s">
        <v>5</v>
      </c>
      <c r="N143" s="211" t="s">
        <v>44</v>
      </c>
      <c r="O143" s="47"/>
      <c r="P143" s="212">
        <f>O143*H143</f>
        <v>0</v>
      </c>
      <c r="Q143" s="212">
        <v>0</v>
      </c>
      <c r="R143" s="212">
        <f>Q143*H143</f>
        <v>0</v>
      </c>
      <c r="S143" s="212">
        <v>0</v>
      </c>
      <c r="T143" s="213">
        <f>S143*H143</f>
        <v>0</v>
      </c>
      <c r="AR143" s="24" t="s">
        <v>239</v>
      </c>
      <c r="AT143" s="24" t="s">
        <v>235</v>
      </c>
      <c r="AU143" s="24" t="s">
        <v>83</v>
      </c>
      <c r="AY143" s="24" t="s">
        <v>231</v>
      </c>
      <c r="BE143" s="214">
        <f>IF(N143="základní",J143,0)</f>
        <v>0</v>
      </c>
      <c r="BF143" s="214">
        <f>IF(N143="snížená",J143,0)</f>
        <v>0</v>
      </c>
      <c r="BG143" s="214">
        <f>IF(N143="zákl. přenesená",J143,0)</f>
        <v>0</v>
      </c>
      <c r="BH143" s="214">
        <f>IF(N143="sníž. přenesená",J143,0)</f>
        <v>0</v>
      </c>
      <c r="BI143" s="214">
        <f>IF(N143="nulová",J143,0)</f>
        <v>0</v>
      </c>
      <c r="BJ143" s="24" t="s">
        <v>81</v>
      </c>
      <c r="BK143" s="214">
        <f>ROUND(I143*H143,2)</f>
        <v>0</v>
      </c>
      <c r="BL143" s="24" t="s">
        <v>239</v>
      </c>
      <c r="BM143" s="24" t="s">
        <v>3755</v>
      </c>
    </row>
    <row r="144" spans="2:47" s="1" customFormat="1" ht="13.5">
      <c r="B144" s="46"/>
      <c r="D144" s="215" t="s">
        <v>241</v>
      </c>
      <c r="F144" s="216" t="s">
        <v>3754</v>
      </c>
      <c r="I144" s="176"/>
      <c r="L144" s="46"/>
      <c r="M144" s="217"/>
      <c r="N144" s="47"/>
      <c r="O144" s="47"/>
      <c r="P144" s="47"/>
      <c r="Q144" s="47"/>
      <c r="R144" s="47"/>
      <c r="S144" s="47"/>
      <c r="T144" s="85"/>
      <c r="AT144" s="24" t="s">
        <v>241</v>
      </c>
      <c r="AU144" s="24" t="s">
        <v>83</v>
      </c>
    </row>
    <row r="145" spans="2:47" s="1" customFormat="1" ht="13.5">
      <c r="B145" s="46"/>
      <c r="D145" s="215" t="s">
        <v>442</v>
      </c>
      <c r="F145" s="241" t="s">
        <v>3752</v>
      </c>
      <c r="I145" s="176"/>
      <c r="L145" s="46"/>
      <c r="M145" s="217"/>
      <c r="N145" s="47"/>
      <c r="O145" s="47"/>
      <c r="P145" s="47"/>
      <c r="Q145" s="47"/>
      <c r="R145" s="47"/>
      <c r="S145" s="47"/>
      <c r="T145" s="85"/>
      <c r="AT145" s="24" t="s">
        <v>442</v>
      </c>
      <c r="AU145" s="24" t="s">
        <v>83</v>
      </c>
    </row>
    <row r="146" spans="2:65" s="1" customFormat="1" ht="38.25" customHeight="1">
      <c r="B146" s="202"/>
      <c r="C146" s="203" t="s">
        <v>359</v>
      </c>
      <c r="D146" s="203" t="s">
        <v>235</v>
      </c>
      <c r="E146" s="204" t="s">
        <v>3756</v>
      </c>
      <c r="F146" s="205" t="s">
        <v>3757</v>
      </c>
      <c r="G146" s="206" t="s">
        <v>147</v>
      </c>
      <c r="H146" s="207">
        <v>13.5</v>
      </c>
      <c r="I146" s="208"/>
      <c r="J146" s="209">
        <f>ROUND(I146*H146,2)</f>
        <v>0</v>
      </c>
      <c r="K146" s="205" t="s">
        <v>238</v>
      </c>
      <c r="L146" s="46"/>
      <c r="M146" s="210" t="s">
        <v>5</v>
      </c>
      <c r="N146" s="211" t="s">
        <v>44</v>
      </c>
      <c r="O146" s="47"/>
      <c r="P146" s="212">
        <f>O146*H146</f>
        <v>0</v>
      </c>
      <c r="Q146" s="212">
        <v>0</v>
      </c>
      <c r="R146" s="212">
        <f>Q146*H146</f>
        <v>0</v>
      </c>
      <c r="S146" s="212">
        <v>0</v>
      </c>
      <c r="T146" s="213">
        <f>S146*H146</f>
        <v>0</v>
      </c>
      <c r="AR146" s="24" t="s">
        <v>239</v>
      </c>
      <c r="AT146" s="24" t="s">
        <v>235</v>
      </c>
      <c r="AU146" s="24" t="s">
        <v>83</v>
      </c>
      <c r="AY146" s="24" t="s">
        <v>231</v>
      </c>
      <c r="BE146" s="214">
        <f>IF(N146="základní",J146,0)</f>
        <v>0</v>
      </c>
      <c r="BF146" s="214">
        <f>IF(N146="snížená",J146,0)</f>
        <v>0</v>
      </c>
      <c r="BG146" s="214">
        <f>IF(N146="zákl. přenesená",J146,0)</f>
        <v>0</v>
      </c>
      <c r="BH146" s="214">
        <f>IF(N146="sníž. přenesená",J146,0)</f>
        <v>0</v>
      </c>
      <c r="BI146" s="214">
        <f>IF(N146="nulová",J146,0)</f>
        <v>0</v>
      </c>
      <c r="BJ146" s="24" t="s">
        <v>81</v>
      </c>
      <c r="BK146" s="214">
        <f>ROUND(I146*H146,2)</f>
        <v>0</v>
      </c>
      <c r="BL146" s="24" t="s">
        <v>239</v>
      </c>
      <c r="BM146" s="24" t="s">
        <v>3758</v>
      </c>
    </row>
    <row r="147" spans="2:47" s="1" customFormat="1" ht="13.5">
      <c r="B147" s="46"/>
      <c r="D147" s="215" t="s">
        <v>241</v>
      </c>
      <c r="F147" s="216" t="s">
        <v>3757</v>
      </c>
      <c r="I147" s="176"/>
      <c r="L147" s="46"/>
      <c r="M147" s="217"/>
      <c r="N147" s="47"/>
      <c r="O147" s="47"/>
      <c r="P147" s="47"/>
      <c r="Q147" s="47"/>
      <c r="R147" s="47"/>
      <c r="S147" s="47"/>
      <c r="T147" s="85"/>
      <c r="AT147" s="24" t="s">
        <v>241</v>
      </c>
      <c r="AU147" s="24" t="s">
        <v>83</v>
      </c>
    </row>
    <row r="148" spans="2:65" s="1" customFormat="1" ht="16.5" customHeight="1">
      <c r="B148" s="202"/>
      <c r="C148" s="203" t="s">
        <v>364</v>
      </c>
      <c r="D148" s="203" t="s">
        <v>235</v>
      </c>
      <c r="E148" s="204" t="s">
        <v>3759</v>
      </c>
      <c r="F148" s="205" t="s">
        <v>3760</v>
      </c>
      <c r="G148" s="206" t="s">
        <v>147</v>
      </c>
      <c r="H148" s="207">
        <v>14.5</v>
      </c>
      <c r="I148" s="208"/>
      <c r="J148" s="209">
        <f>ROUND(I148*H148,2)</f>
        <v>0</v>
      </c>
      <c r="K148" s="205" t="s">
        <v>238</v>
      </c>
      <c r="L148" s="46"/>
      <c r="M148" s="210" t="s">
        <v>5</v>
      </c>
      <c r="N148" s="211" t="s">
        <v>44</v>
      </c>
      <c r="O148" s="47"/>
      <c r="P148" s="212">
        <f>O148*H148</f>
        <v>0</v>
      </c>
      <c r="Q148" s="212">
        <v>0.00601</v>
      </c>
      <c r="R148" s="212">
        <f>Q148*H148</f>
        <v>0.087145</v>
      </c>
      <c r="S148" s="212">
        <v>0</v>
      </c>
      <c r="T148" s="213">
        <f>S148*H148</f>
        <v>0</v>
      </c>
      <c r="AR148" s="24" t="s">
        <v>239</v>
      </c>
      <c r="AT148" s="24" t="s">
        <v>235</v>
      </c>
      <c r="AU148" s="24" t="s">
        <v>83</v>
      </c>
      <c r="AY148" s="24" t="s">
        <v>231</v>
      </c>
      <c r="BE148" s="214">
        <f>IF(N148="základní",J148,0)</f>
        <v>0</v>
      </c>
      <c r="BF148" s="214">
        <f>IF(N148="snížená",J148,0)</f>
        <v>0</v>
      </c>
      <c r="BG148" s="214">
        <f>IF(N148="zákl. přenesená",J148,0)</f>
        <v>0</v>
      </c>
      <c r="BH148" s="214">
        <f>IF(N148="sníž. přenesená",J148,0)</f>
        <v>0</v>
      </c>
      <c r="BI148" s="214">
        <f>IF(N148="nulová",J148,0)</f>
        <v>0</v>
      </c>
      <c r="BJ148" s="24" t="s">
        <v>81</v>
      </c>
      <c r="BK148" s="214">
        <f>ROUND(I148*H148,2)</f>
        <v>0</v>
      </c>
      <c r="BL148" s="24" t="s">
        <v>239</v>
      </c>
      <c r="BM148" s="24" t="s">
        <v>3761</v>
      </c>
    </row>
    <row r="149" spans="2:47" s="1" customFormat="1" ht="13.5">
      <c r="B149" s="46"/>
      <c r="D149" s="215" t="s">
        <v>241</v>
      </c>
      <c r="F149" s="216" t="s">
        <v>3760</v>
      </c>
      <c r="I149" s="176"/>
      <c r="L149" s="46"/>
      <c r="M149" s="217"/>
      <c r="N149" s="47"/>
      <c r="O149" s="47"/>
      <c r="P149" s="47"/>
      <c r="Q149" s="47"/>
      <c r="R149" s="47"/>
      <c r="S149" s="47"/>
      <c r="T149" s="85"/>
      <c r="AT149" s="24" t="s">
        <v>241</v>
      </c>
      <c r="AU149" s="24" t="s">
        <v>83</v>
      </c>
    </row>
    <row r="150" spans="2:65" s="1" customFormat="1" ht="16.5" customHeight="1">
      <c r="B150" s="202"/>
      <c r="C150" s="203" t="s">
        <v>370</v>
      </c>
      <c r="D150" s="203" t="s">
        <v>235</v>
      </c>
      <c r="E150" s="204" t="s">
        <v>3762</v>
      </c>
      <c r="F150" s="205" t="s">
        <v>3763</v>
      </c>
      <c r="G150" s="206" t="s">
        <v>147</v>
      </c>
      <c r="H150" s="207">
        <v>14.5</v>
      </c>
      <c r="I150" s="208"/>
      <c r="J150" s="209">
        <f>ROUND(I150*H150,2)</f>
        <v>0</v>
      </c>
      <c r="K150" s="205" t="s">
        <v>238</v>
      </c>
      <c r="L150" s="46"/>
      <c r="M150" s="210" t="s">
        <v>5</v>
      </c>
      <c r="N150" s="211" t="s">
        <v>44</v>
      </c>
      <c r="O150" s="47"/>
      <c r="P150" s="212">
        <f>O150*H150</f>
        <v>0</v>
      </c>
      <c r="Q150" s="212">
        <v>0.00061</v>
      </c>
      <c r="R150" s="212">
        <f>Q150*H150</f>
        <v>0.008845</v>
      </c>
      <c r="S150" s="212">
        <v>0</v>
      </c>
      <c r="T150" s="213">
        <f>S150*H150</f>
        <v>0</v>
      </c>
      <c r="AR150" s="24" t="s">
        <v>239</v>
      </c>
      <c r="AT150" s="24" t="s">
        <v>235</v>
      </c>
      <c r="AU150" s="24" t="s">
        <v>83</v>
      </c>
      <c r="AY150" s="24" t="s">
        <v>231</v>
      </c>
      <c r="BE150" s="214">
        <f>IF(N150="základní",J150,0)</f>
        <v>0</v>
      </c>
      <c r="BF150" s="214">
        <f>IF(N150="snížená",J150,0)</f>
        <v>0</v>
      </c>
      <c r="BG150" s="214">
        <f>IF(N150="zákl. přenesená",J150,0)</f>
        <v>0</v>
      </c>
      <c r="BH150" s="214">
        <f>IF(N150="sníž. přenesená",J150,0)</f>
        <v>0</v>
      </c>
      <c r="BI150" s="214">
        <f>IF(N150="nulová",J150,0)</f>
        <v>0</v>
      </c>
      <c r="BJ150" s="24" t="s">
        <v>81</v>
      </c>
      <c r="BK150" s="214">
        <f>ROUND(I150*H150,2)</f>
        <v>0</v>
      </c>
      <c r="BL150" s="24" t="s">
        <v>239</v>
      </c>
      <c r="BM150" s="24" t="s">
        <v>3764</v>
      </c>
    </row>
    <row r="151" spans="2:47" s="1" customFormat="1" ht="13.5">
      <c r="B151" s="46"/>
      <c r="D151" s="215" t="s">
        <v>241</v>
      </c>
      <c r="F151" s="216" t="s">
        <v>3763</v>
      </c>
      <c r="I151" s="176"/>
      <c r="L151" s="46"/>
      <c r="M151" s="217"/>
      <c r="N151" s="47"/>
      <c r="O151" s="47"/>
      <c r="P151" s="47"/>
      <c r="Q151" s="47"/>
      <c r="R151" s="47"/>
      <c r="S151" s="47"/>
      <c r="T151" s="85"/>
      <c r="AT151" s="24" t="s">
        <v>241</v>
      </c>
      <c r="AU151" s="24" t="s">
        <v>83</v>
      </c>
    </row>
    <row r="152" spans="2:65" s="1" customFormat="1" ht="38.25" customHeight="1">
      <c r="B152" s="202"/>
      <c r="C152" s="203" t="s">
        <v>374</v>
      </c>
      <c r="D152" s="203" t="s">
        <v>235</v>
      </c>
      <c r="E152" s="204" t="s">
        <v>3765</v>
      </c>
      <c r="F152" s="205" t="s">
        <v>3766</v>
      </c>
      <c r="G152" s="206" t="s">
        <v>147</v>
      </c>
      <c r="H152" s="207">
        <v>14.5</v>
      </c>
      <c r="I152" s="208"/>
      <c r="J152" s="209">
        <f>ROUND(I152*H152,2)</f>
        <v>0</v>
      </c>
      <c r="K152" s="205" t="s">
        <v>238</v>
      </c>
      <c r="L152" s="46"/>
      <c r="M152" s="210" t="s">
        <v>5</v>
      </c>
      <c r="N152" s="211" t="s">
        <v>44</v>
      </c>
      <c r="O152" s="47"/>
      <c r="P152" s="212">
        <f>O152*H152</f>
        <v>0</v>
      </c>
      <c r="Q152" s="212">
        <v>0</v>
      </c>
      <c r="R152" s="212">
        <f>Q152*H152</f>
        <v>0</v>
      </c>
      <c r="S152" s="212">
        <v>0</v>
      </c>
      <c r="T152" s="213">
        <f>S152*H152</f>
        <v>0</v>
      </c>
      <c r="AR152" s="24" t="s">
        <v>239</v>
      </c>
      <c r="AT152" s="24" t="s">
        <v>235</v>
      </c>
      <c r="AU152" s="24" t="s">
        <v>83</v>
      </c>
      <c r="AY152" s="24" t="s">
        <v>231</v>
      </c>
      <c r="BE152" s="214">
        <f>IF(N152="základní",J152,0)</f>
        <v>0</v>
      </c>
      <c r="BF152" s="214">
        <f>IF(N152="snížená",J152,0)</f>
        <v>0</v>
      </c>
      <c r="BG152" s="214">
        <f>IF(N152="zákl. přenesená",J152,0)</f>
        <v>0</v>
      </c>
      <c r="BH152" s="214">
        <f>IF(N152="sníž. přenesená",J152,0)</f>
        <v>0</v>
      </c>
      <c r="BI152" s="214">
        <f>IF(N152="nulová",J152,0)</f>
        <v>0</v>
      </c>
      <c r="BJ152" s="24" t="s">
        <v>81</v>
      </c>
      <c r="BK152" s="214">
        <f>ROUND(I152*H152,2)</f>
        <v>0</v>
      </c>
      <c r="BL152" s="24" t="s">
        <v>239</v>
      </c>
      <c r="BM152" s="24" t="s">
        <v>3767</v>
      </c>
    </row>
    <row r="153" spans="2:47" s="1" customFormat="1" ht="13.5">
      <c r="B153" s="46"/>
      <c r="D153" s="215" t="s">
        <v>241</v>
      </c>
      <c r="F153" s="216" t="s">
        <v>3766</v>
      </c>
      <c r="I153" s="176"/>
      <c r="L153" s="46"/>
      <c r="M153" s="217"/>
      <c r="N153" s="47"/>
      <c r="O153" s="47"/>
      <c r="P153" s="47"/>
      <c r="Q153" s="47"/>
      <c r="R153" s="47"/>
      <c r="S153" s="47"/>
      <c r="T153" s="85"/>
      <c r="AT153" s="24" t="s">
        <v>241</v>
      </c>
      <c r="AU153" s="24" t="s">
        <v>83</v>
      </c>
    </row>
    <row r="154" spans="2:65" s="1" customFormat="1" ht="51" customHeight="1">
      <c r="B154" s="202"/>
      <c r="C154" s="203" t="s">
        <v>385</v>
      </c>
      <c r="D154" s="203" t="s">
        <v>235</v>
      </c>
      <c r="E154" s="204" t="s">
        <v>3768</v>
      </c>
      <c r="F154" s="205" t="s">
        <v>3769</v>
      </c>
      <c r="G154" s="206" t="s">
        <v>147</v>
      </c>
      <c r="H154" s="207">
        <v>34</v>
      </c>
      <c r="I154" s="208"/>
      <c r="J154" s="209">
        <f>ROUND(I154*H154,2)</f>
        <v>0</v>
      </c>
      <c r="K154" s="205" t="s">
        <v>238</v>
      </c>
      <c r="L154" s="46"/>
      <c r="M154" s="210" t="s">
        <v>5</v>
      </c>
      <c r="N154" s="211" t="s">
        <v>44</v>
      </c>
      <c r="O154" s="47"/>
      <c r="P154" s="212">
        <f>O154*H154</f>
        <v>0</v>
      </c>
      <c r="Q154" s="212">
        <v>0.10362</v>
      </c>
      <c r="R154" s="212">
        <f>Q154*H154</f>
        <v>3.52308</v>
      </c>
      <c r="S154" s="212">
        <v>0</v>
      </c>
      <c r="T154" s="213">
        <f>S154*H154</f>
        <v>0</v>
      </c>
      <c r="AR154" s="24" t="s">
        <v>239</v>
      </c>
      <c r="AT154" s="24" t="s">
        <v>235</v>
      </c>
      <c r="AU154" s="24" t="s">
        <v>83</v>
      </c>
      <c r="AY154" s="24" t="s">
        <v>231</v>
      </c>
      <c r="BE154" s="214">
        <f>IF(N154="základní",J154,0)</f>
        <v>0</v>
      </c>
      <c r="BF154" s="214">
        <f>IF(N154="snížená",J154,0)</f>
        <v>0</v>
      </c>
      <c r="BG154" s="214">
        <f>IF(N154="zákl. přenesená",J154,0)</f>
        <v>0</v>
      </c>
      <c r="BH154" s="214">
        <f>IF(N154="sníž. přenesená",J154,0)</f>
        <v>0</v>
      </c>
      <c r="BI154" s="214">
        <f>IF(N154="nulová",J154,0)</f>
        <v>0</v>
      </c>
      <c r="BJ154" s="24" t="s">
        <v>81</v>
      </c>
      <c r="BK154" s="214">
        <f>ROUND(I154*H154,2)</f>
        <v>0</v>
      </c>
      <c r="BL154" s="24" t="s">
        <v>239</v>
      </c>
      <c r="BM154" s="24" t="s">
        <v>3770</v>
      </c>
    </row>
    <row r="155" spans="2:47" s="1" customFormat="1" ht="13.5">
      <c r="B155" s="46"/>
      <c r="D155" s="215" t="s">
        <v>241</v>
      </c>
      <c r="F155" s="216" t="s">
        <v>3771</v>
      </c>
      <c r="I155" s="176"/>
      <c r="L155" s="46"/>
      <c r="M155" s="217"/>
      <c r="N155" s="47"/>
      <c r="O155" s="47"/>
      <c r="P155" s="47"/>
      <c r="Q155" s="47"/>
      <c r="R155" s="47"/>
      <c r="S155" s="47"/>
      <c r="T155" s="85"/>
      <c r="AT155" s="24" t="s">
        <v>241</v>
      </c>
      <c r="AU155" s="24" t="s">
        <v>83</v>
      </c>
    </row>
    <row r="156" spans="2:65" s="1" customFormat="1" ht="16.5" customHeight="1">
      <c r="B156" s="202"/>
      <c r="C156" s="203" t="s">
        <v>391</v>
      </c>
      <c r="D156" s="203" t="s">
        <v>235</v>
      </c>
      <c r="E156" s="204" t="s">
        <v>3772</v>
      </c>
      <c r="F156" s="205" t="s">
        <v>3773</v>
      </c>
      <c r="G156" s="206" t="s">
        <v>367</v>
      </c>
      <c r="H156" s="207">
        <v>24</v>
      </c>
      <c r="I156" s="208"/>
      <c r="J156" s="209">
        <f>ROUND(I156*H156,2)</f>
        <v>0</v>
      </c>
      <c r="K156" s="205" t="s">
        <v>238</v>
      </c>
      <c r="L156" s="46"/>
      <c r="M156" s="210" t="s">
        <v>5</v>
      </c>
      <c r="N156" s="211" t="s">
        <v>44</v>
      </c>
      <c r="O156" s="47"/>
      <c r="P156" s="212">
        <f>O156*H156</f>
        <v>0</v>
      </c>
      <c r="Q156" s="212">
        <v>0.0036</v>
      </c>
      <c r="R156" s="212">
        <f>Q156*H156</f>
        <v>0.0864</v>
      </c>
      <c r="S156" s="212">
        <v>0</v>
      </c>
      <c r="T156" s="213">
        <f>S156*H156</f>
        <v>0</v>
      </c>
      <c r="AR156" s="24" t="s">
        <v>239</v>
      </c>
      <c r="AT156" s="24" t="s">
        <v>235</v>
      </c>
      <c r="AU156" s="24" t="s">
        <v>83</v>
      </c>
      <c r="AY156" s="24" t="s">
        <v>231</v>
      </c>
      <c r="BE156" s="214">
        <f>IF(N156="základní",J156,0)</f>
        <v>0</v>
      </c>
      <c r="BF156" s="214">
        <f>IF(N156="snížená",J156,0)</f>
        <v>0</v>
      </c>
      <c r="BG156" s="214">
        <f>IF(N156="zákl. přenesená",J156,0)</f>
        <v>0</v>
      </c>
      <c r="BH156" s="214">
        <f>IF(N156="sníž. přenesená",J156,0)</f>
        <v>0</v>
      </c>
      <c r="BI156" s="214">
        <f>IF(N156="nulová",J156,0)</f>
        <v>0</v>
      </c>
      <c r="BJ156" s="24" t="s">
        <v>81</v>
      </c>
      <c r="BK156" s="214">
        <f>ROUND(I156*H156,2)</f>
        <v>0</v>
      </c>
      <c r="BL156" s="24" t="s">
        <v>239</v>
      </c>
      <c r="BM156" s="24" t="s">
        <v>3774</v>
      </c>
    </row>
    <row r="157" spans="2:47" s="1" customFormat="1" ht="13.5">
      <c r="B157" s="46"/>
      <c r="D157" s="215" t="s">
        <v>241</v>
      </c>
      <c r="F157" s="216" t="s">
        <v>3773</v>
      </c>
      <c r="I157" s="176"/>
      <c r="L157" s="46"/>
      <c r="M157" s="217"/>
      <c r="N157" s="47"/>
      <c r="O157" s="47"/>
      <c r="P157" s="47"/>
      <c r="Q157" s="47"/>
      <c r="R157" s="47"/>
      <c r="S157" s="47"/>
      <c r="T157" s="85"/>
      <c r="AT157" s="24" t="s">
        <v>241</v>
      </c>
      <c r="AU157" s="24" t="s">
        <v>83</v>
      </c>
    </row>
    <row r="158" spans="2:63" s="10" customFormat="1" ht="29.85" customHeight="1">
      <c r="B158" s="189"/>
      <c r="D158" s="190" t="s">
        <v>72</v>
      </c>
      <c r="E158" s="200" t="s">
        <v>276</v>
      </c>
      <c r="F158" s="200" t="s">
        <v>2113</v>
      </c>
      <c r="I158" s="192"/>
      <c r="J158" s="201">
        <f>BK158</f>
        <v>0</v>
      </c>
      <c r="L158" s="189"/>
      <c r="M158" s="194"/>
      <c r="N158" s="195"/>
      <c r="O158" s="195"/>
      <c r="P158" s="196">
        <f>SUM(P159:P164)</f>
        <v>0</v>
      </c>
      <c r="Q158" s="195"/>
      <c r="R158" s="196">
        <f>SUM(R159:R164)</f>
        <v>0.047225</v>
      </c>
      <c r="S158" s="195"/>
      <c r="T158" s="197">
        <f>SUM(T159:T164)</f>
        <v>0</v>
      </c>
      <c r="AR158" s="190" t="s">
        <v>81</v>
      </c>
      <c r="AT158" s="198" t="s">
        <v>72</v>
      </c>
      <c r="AU158" s="198" t="s">
        <v>81</v>
      </c>
      <c r="AY158" s="190" t="s">
        <v>231</v>
      </c>
      <c r="BK158" s="199">
        <f>SUM(BK159:BK164)</f>
        <v>0</v>
      </c>
    </row>
    <row r="159" spans="2:65" s="1" customFormat="1" ht="25.5" customHeight="1">
      <c r="B159" s="202"/>
      <c r="C159" s="203" t="s">
        <v>398</v>
      </c>
      <c r="D159" s="203" t="s">
        <v>235</v>
      </c>
      <c r="E159" s="204" t="s">
        <v>3775</v>
      </c>
      <c r="F159" s="205" t="s">
        <v>3776</v>
      </c>
      <c r="G159" s="206" t="s">
        <v>367</v>
      </c>
      <c r="H159" s="207">
        <v>15.5</v>
      </c>
      <c r="I159" s="208"/>
      <c r="J159" s="209">
        <f>ROUND(I159*H159,2)</f>
        <v>0</v>
      </c>
      <c r="K159" s="205" t="s">
        <v>238</v>
      </c>
      <c r="L159" s="46"/>
      <c r="M159" s="210" t="s">
        <v>5</v>
      </c>
      <c r="N159" s="211" t="s">
        <v>44</v>
      </c>
      <c r="O159" s="47"/>
      <c r="P159" s="212">
        <f>O159*H159</f>
        <v>0</v>
      </c>
      <c r="Q159" s="212">
        <v>1E-05</v>
      </c>
      <c r="R159" s="212">
        <f>Q159*H159</f>
        <v>0.000155</v>
      </c>
      <c r="S159" s="212">
        <v>0</v>
      </c>
      <c r="T159" s="213">
        <f>S159*H159</f>
        <v>0</v>
      </c>
      <c r="AR159" s="24" t="s">
        <v>239</v>
      </c>
      <c r="AT159" s="24" t="s">
        <v>235</v>
      </c>
      <c r="AU159" s="24" t="s">
        <v>83</v>
      </c>
      <c r="AY159" s="24" t="s">
        <v>231</v>
      </c>
      <c r="BE159" s="214">
        <f>IF(N159="základní",J159,0)</f>
        <v>0</v>
      </c>
      <c r="BF159" s="214">
        <f>IF(N159="snížená",J159,0)</f>
        <v>0</v>
      </c>
      <c r="BG159" s="214">
        <f>IF(N159="zákl. přenesená",J159,0)</f>
        <v>0</v>
      </c>
      <c r="BH159" s="214">
        <f>IF(N159="sníž. přenesená",J159,0)</f>
        <v>0</v>
      </c>
      <c r="BI159" s="214">
        <f>IF(N159="nulová",J159,0)</f>
        <v>0</v>
      </c>
      <c r="BJ159" s="24" t="s">
        <v>81</v>
      </c>
      <c r="BK159" s="214">
        <f>ROUND(I159*H159,2)</f>
        <v>0</v>
      </c>
      <c r="BL159" s="24" t="s">
        <v>239</v>
      </c>
      <c r="BM159" s="24" t="s">
        <v>3777</v>
      </c>
    </row>
    <row r="160" spans="2:47" s="1" customFormat="1" ht="13.5">
      <c r="B160" s="46"/>
      <c r="D160" s="215" t="s">
        <v>241</v>
      </c>
      <c r="F160" s="216" t="s">
        <v>3776</v>
      </c>
      <c r="I160" s="176"/>
      <c r="L160" s="46"/>
      <c r="M160" s="217"/>
      <c r="N160" s="47"/>
      <c r="O160" s="47"/>
      <c r="P160" s="47"/>
      <c r="Q160" s="47"/>
      <c r="R160" s="47"/>
      <c r="S160" s="47"/>
      <c r="T160" s="85"/>
      <c r="AT160" s="24" t="s">
        <v>241</v>
      </c>
      <c r="AU160" s="24" t="s">
        <v>83</v>
      </c>
    </row>
    <row r="161" spans="2:65" s="1" customFormat="1" ht="16.5" customHeight="1">
      <c r="B161" s="202"/>
      <c r="C161" s="242" t="s">
        <v>404</v>
      </c>
      <c r="D161" s="242" t="s">
        <v>399</v>
      </c>
      <c r="E161" s="243" t="s">
        <v>3778</v>
      </c>
      <c r="F161" s="244" t="s">
        <v>3779</v>
      </c>
      <c r="G161" s="245" t="s">
        <v>249</v>
      </c>
      <c r="H161" s="246">
        <v>6</v>
      </c>
      <c r="I161" s="247"/>
      <c r="J161" s="248">
        <f>ROUND(I161*H161,2)</f>
        <v>0</v>
      </c>
      <c r="K161" s="244" t="s">
        <v>238</v>
      </c>
      <c r="L161" s="249"/>
      <c r="M161" s="250" t="s">
        <v>5</v>
      </c>
      <c r="N161" s="251" t="s">
        <v>44</v>
      </c>
      <c r="O161" s="47"/>
      <c r="P161" s="212">
        <f>O161*H161</f>
        <v>0</v>
      </c>
      <c r="Q161" s="212">
        <v>0.0075</v>
      </c>
      <c r="R161" s="212">
        <f>Q161*H161</f>
        <v>0.045</v>
      </c>
      <c r="S161" s="212">
        <v>0</v>
      </c>
      <c r="T161" s="213">
        <f>S161*H161</f>
        <v>0</v>
      </c>
      <c r="AR161" s="24" t="s">
        <v>276</v>
      </c>
      <c r="AT161" s="24" t="s">
        <v>399</v>
      </c>
      <c r="AU161" s="24" t="s">
        <v>83</v>
      </c>
      <c r="AY161" s="24" t="s">
        <v>231</v>
      </c>
      <c r="BE161" s="214">
        <f>IF(N161="základní",J161,0)</f>
        <v>0</v>
      </c>
      <c r="BF161" s="214">
        <f>IF(N161="snížená",J161,0)</f>
        <v>0</v>
      </c>
      <c r="BG161" s="214">
        <f>IF(N161="zákl. přenesená",J161,0)</f>
        <v>0</v>
      </c>
      <c r="BH161" s="214">
        <f>IF(N161="sníž. přenesená",J161,0)</f>
        <v>0</v>
      </c>
      <c r="BI161" s="214">
        <f>IF(N161="nulová",J161,0)</f>
        <v>0</v>
      </c>
      <c r="BJ161" s="24" t="s">
        <v>81</v>
      </c>
      <c r="BK161" s="214">
        <f>ROUND(I161*H161,2)</f>
        <v>0</v>
      </c>
      <c r="BL161" s="24" t="s">
        <v>239</v>
      </c>
      <c r="BM161" s="24" t="s">
        <v>3780</v>
      </c>
    </row>
    <row r="162" spans="2:47" s="1" customFormat="1" ht="13.5">
      <c r="B162" s="46"/>
      <c r="D162" s="215" t="s">
        <v>241</v>
      </c>
      <c r="F162" s="216" t="s">
        <v>3779</v>
      </c>
      <c r="I162" s="176"/>
      <c r="L162" s="46"/>
      <c r="M162" s="217"/>
      <c r="N162" s="47"/>
      <c r="O162" s="47"/>
      <c r="P162" s="47"/>
      <c r="Q162" s="47"/>
      <c r="R162" s="47"/>
      <c r="S162" s="47"/>
      <c r="T162" s="85"/>
      <c r="AT162" s="24" t="s">
        <v>241</v>
      </c>
      <c r="AU162" s="24" t="s">
        <v>83</v>
      </c>
    </row>
    <row r="163" spans="2:65" s="1" customFormat="1" ht="25.5" customHeight="1">
      <c r="B163" s="202"/>
      <c r="C163" s="203" t="s">
        <v>410</v>
      </c>
      <c r="D163" s="203" t="s">
        <v>235</v>
      </c>
      <c r="E163" s="204" t="s">
        <v>3781</v>
      </c>
      <c r="F163" s="205" t="s">
        <v>3782</v>
      </c>
      <c r="G163" s="206" t="s">
        <v>249</v>
      </c>
      <c r="H163" s="207">
        <v>1</v>
      </c>
      <c r="I163" s="208"/>
      <c r="J163" s="209">
        <f>ROUND(I163*H163,2)</f>
        <v>0</v>
      </c>
      <c r="K163" s="205" t="s">
        <v>238</v>
      </c>
      <c r="L163" s="46"/>
      <c r="M163" s="210" t="s">
        <v>5</v>
      </c>
      <c r="N163" s="211" t="s">
        <v>44</v>
      </c>
      <c r="O163" s="47"/>
      <c r="P163" s="212">
        <f>O163*H163</f>
        <v>0</v>
      </c>
      <c r="Q163" s="212">
        <v>0.00207</v>
      </c>
      <c r="R163" s="212">
        <f>Q163*H163</f>
        <v>0.00207</v>
      </c>
      <c r="S163" s="212">
        <v>0</v>
      </c>
      <c r="T163" s="213">
        <f>S163*H163</f>
        <v>0</v>
      </c>
      <c r="AR163" s="24" t="s">
        <v>239</v>
      </c>
      <c r="AT163" s="24" t="s">
        <v>235</v>
      </c>
      <c r="AU163" s="24" t="s">
        <v>83</v>
      </c>
      <c r="AY163" s="24" t="s">
        <v>231</v>
      </c>
      <c r="BE163" s="214">
        <f>IF(N163="základní",J163,0)</f>
        <v>0</v>
      </c>
      <c r="BF163" s="214">
        <f>IF(N163="snížená",J163,0)</f>
        <v>0</v>
      </c>
      <c r="BG163" s="214">
        <f>IF(N163="zákl. přenesená",J163,0)</f>
        <v>0</v>
      </c>
      <c r="BH163" s="214">
        <f>IF(N163="sníž. přenesená",J163,0)</f>
        <v>0</v>
      </c>
      <c r="BI163" s="214">
        <f>IF(N163="nulová",J163,0)</f>
        <v>0</v>
      </c>
      <c r="BJ163" s="24" t="s">
        <v>81</v>
      </c>
      <c r="BK163" s="214">
        <f>ROUND(I163*H163,2)</f>
        <v>0</v>
      </c>
      <c r="BL163" s="24" t="s">
        <v>239</v>
      </c>
      <c r="BM163" s="24" t="s">
        <v>3783</v>
      </c>
    </row>
    <row r="164" spans="2:47" s="1" customFormat="1" ht="13.5">
      <c r="B164" s="46"/>
      <c r="D164" s="215" t="s">
        <v>241</v>
      </c>
      <c r="F164" s="216" t="s">
        <v>3782</v>
      </c>
      <c r="I164" s="176"/>
      <c r="L164" s="46"/>
      <c r="M164" s="217"/>
      <c r="N164" s="47"/>
      <c r="O164" s="47"/>
      <c r="P164" s="47"/>
      <c r="Q164" s="47"/>
      <c r="R164" s="47"/>
      <c r="S164" s="47"/>
      <c r="T164" s="85"/>
      <c r="AT164" s="24" t="s">
        <v>241</v>
      </c>
      <c r="AU164" s="24" t="s">
        <v>83</v>
      </c>
    </row>
    <row r="165" spans="2:63" s="10" customFormat="1" ht="29.85" customHeight="1">
      <c r="B165" s="189"/>
      <c r="D165" s="190" t="s">
        <v>72</v>
      </c>
      <c r="E165" s="200" t="s">
        <v>285</v>
      </c>
      <c r="F165" s="200" t="s">
        <v>2066</v>
      </c>
      <c r="I165" s="192"/>
      <c r="J165" s="201">
        <f>BK165</f>
        <v>0</v>
      </c>
      <c r="L165" s="189"/>
      <c r="M165" s="194"/>
      <c r="N165" s="195"/>
      <c r="O165" s="195"/>
      <c r="P165" s="196">
        <f>SUM(P166:P169)</f>
        <v>0</v>
      </c>
      <c r="Q165" s="195"/>
      <c r="R165" s="196">
        <f>SUM(R166:R169)</f>
        <v>0</v>
      </c>
      <c r="S165" s="195"/>
      <c r="T165" s="197">
        <f>SUM(T166:T169)</f>
        <v>0</v>
      </c>
      <c r="AR165" s="190" t="s">
        <v>81</v>
      </c>
      <c r="AT165" s="198" t="s">
        <v>72</v>
      </c>
      <c r="AU165" s="198" t="s">
        <v>81</v>
      </c>
      <c r="AY165" s="190" t="s">
        <v>231</v>
      </c>
      <c r="BK165" s="199">
        <f>SUM(BK166:BK169)</f>
        <v>0</v>
      </c>
    </row>
    <row r="166" spans="2:65" s="1" customFormat="1" ht="25.5" customHeight="1">
      <c r="B166" s="202"/>
      <c r="C166" s="203" t="s">
        <v>421</v>
      </c>
      <c r="D166" s="203" t="s">
        <v>235</v>
      </c>
      <c r="E166" s="204" t="s">
        <v>3784</v>
      </c>
      <c r="F166" s="205" t="s">
        <v>3785</v>
      </c>
      <c r="G166" s="206" t="s">
        <v>367</v>
      </c>
      <c r="H166" s="207">
        <v>24</v>
      </c>
      <c r="I166" s="208"/>
      <c r="J166" s="209">
        <f>ROUND(I166*H166,2)</f>
        <v>0</v>
      </c>
      <c r="K166" s="205" t="s">
        <v>238</v>
      </c>
      <c r="L166" s="46"/>
      <c r="M166" s="210" t="s">
        <v>5</v>
      </c>
      <c r="N166" s="211" t="s">
        <v>44</v>
      </c>
      <c r="O166" s="47"/>
      <c r="P166" s="212">
        <f>O166*H166</f>
        <v>0</v>
      </c>
      <c r="Q166" s="212">
        <v>0</v>
      </c>
      <c r="R166" s="212">
        <f>Q166*H166</f>
        <v>0</v>
      </c>
      <c r="S166" s="212">
        <v>0</v>
      </c>
      <c r="T166" s="213">
        <f>S166*H166</f>
        <v>0</v>
      </c>
      <c r="AR166" s="24" t="s">
        <v>239</v>
      </c>
      <c r="AT166" s="24" t="s">
        <v>235</v>
      </c>
      <c r="AU166" s="24" t="s">
        <v>83</v>
      </c>
      <c r="AY166" s="24" t="s">
        <v>231</v>
      </c>
      <c r="BE166" s="214">
        <f>IF(N166="základní",J166,0)</f>
        <v>0</v>
      </c>
      <c r="BF166" s="214">
        <f>IF(N166="snížená",J166,0)</f>
        <v>0</v>
      </c>
      <c r="BG166" s="214">
        <f>IF(N166="zákl. přenesená",J166,0)</f>
        <v>0</v>
      </c>
      <c r="BH166" s="214">
        <f>IF(N166="sníž. přenesená",J166,0)</f>
        <v>0</v>
      </c>
      <c r="BI166" s="214">
        <f>IF(N166="nulová",J166,0)</f>
        <v>0</v>
      </c>
      <c r="BJ166" s="24" t="s">
        <v>81</v>
      </c>
      <c r="BK166" s="214">
        <f>ROUND(I166*H166,2)</f>
        <v>0</v>
      </c>
      <c r="BL166" s="24" t="s">
        <v>239</v>
      </c>
      <c r="BM166" s="24" t="s">
        <v>3786</v>
      </c>
    </row>
    <row r="167" spans="2:47" s="1" customFormat="1" ht="13.5">
      <c r="B167" s="46"/>
      <c r="D167" s="215" t="s">
        <v>241</v>
      </c>
      <c r="F167" s="216" t="s">
        <v>3785</v>
      </c>
      <c r="I167" s="176"/>
      <c r="L167" s="46"/>
      <c r="M167" s="217"/>
      <c r="N167" s="47"/>
      <c r="O167" s="47"/>
      <c r="P167" s="47"/>
      <c r="Q167" s="47"/>
      <c r="R167" s="47"/>
      <c r="S167" s="47"/>
      <c r="T167" s="85"/>
      <c r="AT167" s="24" t="s">
        <v>241</v>
      </c>
      <c r="AU167" s="24" t="s">
        <v>83</v>
      </c>
    </row>
    <row r="168" spans="2:65" s="1" customFormat="1" ht="51" customHeight="1">
      <c r="B168" s="202"/>
      <c r="C168" s="203" t="s">
        <v>428</v>
      </c>
      <c r="D168" s="203" t="s">
        <v>235</v>
      </c>
      <c r="E168" s="204" t="s">
        <v>3787</v>
      </c>
      <c r="F168" s="205" t="s">
        <v>3788</v>
      </c>
      <c r="G168" s="206" t="s">
        <v>147</v>
      </c>
      <c r="H168" s="207">
        <v>34</v>
      </c>
      <c r="I168" s="208"/>
      <c r="J168" s="209">
        <f>ROUND(I168*H168,2)</f>
        <v>0</v>
      </c>
      <c r="K168" s="205" t="s">
        <v>238</v>
      </c>
      <c r="L168" s="46"/>
      <c r="M168" s="210" t="s">
        <v>5</v>
      </c>
      <c r="N168" s="211" t="s">
        <v>44</v>
      </c>
      <c r="O168" s="47"/>
      <c r="P168" s="212">
        <f>O168*H168</f>
        <v>0</v>
      </c>
      <c r="Q168" s="212">
        <v>0</v>
      </c>
      <c r="R168" s="212">
        <f>Q168*H168</f>
        <v>0</v>
      </c>
      <c r="S168" s="212">
        <v>0</v>
      </c>
      <c r="T168" s="213">
        <f>S168*H168</f>
        <v>0</v>
      </c>
      <c r="AR168" s="24" t="s">
        <v>239</v>
      </c>
      <c r="AT168" s="24" t="s">
        <v>235</v>
      </c>
      <c r="AU168" s="24" t="s">
        <v>83</v>
      </c>
      <c r="AY168" s="24" t="s">
        <v>231</v>
      </c>
      <c r="BE168" s="214">
        <f>IF(N168="základní",J168,0)</f>
        <v>0</v>
      </c>
      <c r="BF168" s="214">
        <f>IF(N168="snížená",J168,0)</f>
        <v>0</v>
      </c>
      <c r="BG168" s="214">
        <f>IF(N168="zákl. přenesená",J168,0)</f>
        <v>0</v>
      </c>
      <c r="BH168" s="214">
        <f>IF(N168="sníž. přenesená",J168,0)</f>
        <v>0</v>
      </c>
      <c r="BI168" s="214">
        <f>IF(N168="nulová",J168,0)</f>
        <v>0</v>
      </c>
      <c r="BJ168" s="24" t="s">
        <v>81</v>
      </c>
      <c r="BK168" s="214">
        <f>ROUND(I168*H168,2)</f>
        <v>0</v>
      </c>
      <c r="BL168" s="24" t="s">
        <v>239</v>
      </c>
      <c r="BM168" s="24" t="s">
        <v>3789</v>
      </c>
    </row>
    <row r="169" spans="2:47" s="1" customFormat="1" ht="13.5">
      <c r="B169" s="46"/>
      <c r="D169" s="215" t="s">
        <v>241</v>
      </c>
      <c r="F169" s="216" t="s">
        <v>3790</v>
      </c>
      <c r="I169" s="176"/>
      <c r="L169" s="46"/>
      <c r="M169" s="217"/>
      <c r="N169" s="47"/>
      <c r="O169" s="47"/>
      <c r="P169" s="47"/>
      <c r="Q169" s="47"/>
      <c r="R169" s="47"/>
      <c r="S169" s="47"/>
      <c r="T169" s="85"/>
      <c r="AT169" s="24" t="s">
        <v>241</v>
      </c>
      <c r="AU169" s="24" t="s">
        <v>83</v>
      </c>
    </row>
    <row r="170" spans="2:63" s="10" customFormat="1" ht="29.85" customHeight="1">
      <c r="B170" s="189"/>
      <c r="D170" s="190" t="s">
        <v>72</v>
      </c>
      <c r="E170" s="200" t="s">
        <v>782</v>
      </c>
      <c r="F170" s="200" t="s">
        <v>1001</v>
      </c>
      <c r="I170" s="192"/>
      <c r="J170" s="201">
        <f>BK170</f>
        <v>0</v>
      </c>
      <c r="L170" s="189"/>
      <c r="M170" s="194"/>
      <c r="N170" s="195"/>
      <c r="O170" s="195"/>
      <c r="P170" s="196">
        <f>SUM(P171:P180)</f>
        <v>0</v>
      </c>
      <c r="Q170" s="195"/>
      <c r="R170" s="196">
        <f>SUM(R171:R180)</f>
        <v>0</v>
      </c>
      <c r="S170" s="195"/>
      <c r="T170" s="197">
        <f>SUM(T171:T180)</f>
        <v>0</v>
      </c>
      <c r="AR170" s="190" t="s">
        <v>81</v>
      </c>
      <c r="AT170" s="198" t="s">
        <v>72</v>
      </c>
      <c r="AU170" s="198" t="s">
        <v>81</v>
      </c>
      <c r="AY170" s="190" t="s">
        <v>231</v>
      </c>
      <c r="BK170" s="199">
        <f>SUM(BK171:BK180)</f>
        <v>0</v>
      </c>
    </row>
    <row r="171" spans="2:65" s="1" customFormat="1" ht="25.5" customHeight="1">
      <c r="B171" s="202"/>
      <c r="C171" s="203" t="s">
        <v>434</v>
      </c>
      <c r="D171" s="203" t="s">
        <v>235</v>
      </c>
      <c r="E171" s="204" t="s">
        <v>2016</v>
      </c>
      <c r="F171" s="205" t="s">
        <v>2017</v>
      </c>
      <c r="G171" s="206" t="s">
        <v>352</v>
      </c>
      <c r="H171" s="207">
        <v>12.905</v>
      </c>
      <c r="I171" s="208"/>
      <c r="J171" s="209">
        <f>ROUND(I171*H171,2)</f>
        <v>0</v>
      </c>
      <c r="K171" s="205" t="s">
        <v>238</v>
      </c>
      <c r="L171" s="46"/>
      <c r="M171" s="210" t="s">
        <v>5</v>
      </c>
      <c r="N171" s="211" t="s">
        <v>44</v>
      </c>
      <c r="O171" s="47"/>
      <c r="P171" s="212">
        <f>O171*H171</f>
        <v>0</v>
      </c>
      <c r="Q171" s="212">
        <v>0</v>
      </c>
      <c r="R171" s="212">
        <f>Q171*H171</f>
        <v>0</v>
      </c>
      <c r="S171" s="212">
        <v>0</v>
      </c>
      <c r="T171" s="213">
        <f>S171*H171</f>
        <v>0</v>
      </c>
      <c r="AR171" s="24" t="s">
        <v>239</v>
      </c>
      <c r="AT171" s="24" t="s">
        <v>235</v>
      </c>
      <c r="AU171" s="24" t="s">
        <v>83</v>
      </c>
      <c r="AY171" s="24" t="s">
        <v>231</v>
      </c>
      <c r="BE171" s="214">
        <f>IF(N171="základní",J171,0)</f>
        <v>0</v>
      </c>
      <c r="BF171" s="214">
        <f>IF(N171="snížená",J171,0)</f>
        <v>0</v>
      </c>
      <c r="BG171" s="214">
        <f>IF(N171="zákl. přenesená",J171,0)</f>
        <v>0</v>
      </c>
      <c r="BH171" s="214">
        <f>IF(N171="sníž. přenesená",J171,0)</f>
        <v>0</v>
      </c>
      <c r="BI171" s="214">
        <f>IF(N171="nulová",J171,0)</f>
        <v>0</v>
      </c>
      <c r="BJ171" s="24" t="s">
        <v>81</v>
      </c>
      <c r="BK171" s="214">
        <f>ROUND(I171*H171,2)</f>
        <v>0</v>
      </c>
      <c r="BL171" s="24" t="s">
        <v>239</v>
      </c>
      <c r="BM171" s="24" t="s">
        <v>3791</v>
      </c>
    </row>
    <row r="172" spans="2:47" s="1" customFormat="1" ht="13.5">
      <c r="B172" s="46"/>
      <c r="D172" s="215" t="s">
        <v>241</v>
      </c>
      <c r="F172" s="216" t="s">
        <v>2017</v>
      </c>
      <c r="I172" s="176"/>
      <c r="L172" s="46"/>
      <c r="M172" s="217"/>
      <c r="N172" s="47"/>
      <c r="O172" s="47"/>
      <c r="P172" s="47"/>
      <c r="Q172" s="47"/>
      <c r="R172" s="47"/>
      <c r="S172" s="47"/>
      <c r="T172" s="85"/>
      <c r="AT172" s="24" t="s">
        <v>241</v>
      </c>
      <c r="AU172" s="24" t="s">
        <v>83</v>
      </c>
    </row>
    <row r="173" spans="2:51" s="11" customFormat="1" ht="13.5">
      <c r="B173" s="218"/>
      <c r="D173" s="215" t="s">
        <v>242</v>
      </c>
      <c r="E173" s="219" t="s">
        <v>5</v>
      </c>
      <c r="F173" s="220" t="s">
        <v>3792</v>
      </c>
      <c r="H173" s="221">
        <v>12.905</v>
      </c>
      <c r="I173" s="222"/>
      <c r="L173" s="218"/>
      <c r="M173" s="223"/>
      <c r="N173" s="224"/>
      <c r="O173" s="224"/>
      <c r="P173" s="224"/>
      <c r="Q173" s="224"/>
      <c r="R173" s="224"/>
      <c r="S173" s="224"/>
      <c r="T173" s="225"/>
      <c r="AT173" s="219" t="s">
        <v>242</v>
      </c>
      <c r="AU173" s="219" t="s">
        <v>83</v>
      </c>
      <c r="AV173" s="11" t="s">
        <v>83</v>
      </c>
      <c r="AW173" s="11" t="s">
        <v>36</v>
      </c>
      <c r="AX173" s="11" t="s">
        <v>81</v>
      </c>
      <c r="AY173" s="219" t="s">
        <v>231</v>
      </c>
    </row>
    <row r="174" spans="2:65" s="1" customFormat="1" ht="25.5" customHeight="1">
      <c r="B174" s="202"/>
      <c r="C174" s="203" t="s">
        <v>438</v>
      </c>
      <c r="D174" s="203" t="s">
        <v>235</v>
      </c>
      <c r="E174" s="204" t="s">
        <v>2019</v>
      </c>
      <c r="F174" s="205" t="s">
        <v>2020</v>
      </c>
      <c r="G174" s="206" t="s">
        <v>352</v>
      </c>
      <c r="H174" s="207">
        <v>116.145</v>
      </c>
      <c r="I174" s="208"/>
      <c r="J174" s="209">
        <f>ROUND(I174*H174,2)</f>
        <v>0</v>
      </c>
      <c r="K174" s="205" t="s">
        <v>238</v>
      </c>
      <c r="L174" s="46"/>
      <c r="M174" s="210" t="s">
        <v>5</v>
      </c>
      <c r="N174" s="211" t="s">
        <v>44</v>
      </c>
      <c r="O174" s="47"/>
      <c r="P174" s="212">
        <f>O174*H174</f>
        <v>0</v>
      </c>
      <c r="Q174" s="212">
        <v>0</v>
      </c>
      <c r="R174" s="212">
        <f>Q174*H174</f>
        <v>0</v>
      </c>
      <c r="S174" s="212">
        <v>0</v>
      </c>
      <c r="T174" s="213">
        <f>S174*H174</f>
        <v>0</v>
      </c>
      <c r="AR174" s="24" t="s">
        <v>239</v>
      </c>
      <c r="AT174" s="24" t="s">
        <v>235</v>
      </c>
      <c r="AU174" s="24" t="s">
        <v>83</v>
      </c>
      <c r="AY174" s="24" t="s">
        <v>231</v>
      </c>
      <c r="BE174" s="214">
        <f>IF(N174="základní",J174,0)</f>
        <v>0</v>
      </c>
      <c r="BF174" s="214">
        <f>IF(N174="snížená",J174,0)</f>
        <v>0</v>
      </c>
      <c r="BG174" s="214">
        <f>IF(N174="zákl. přenesená",J174,0)</f>
        <v>0</v>
      </c>
      <c r="BH174" s="214">
        <f>IF(N174="sníž. přenesená",J174,0)</f>
        <v>0</v>
      </c>
      <c r="BI174" s="214">
        <f>IF(N174="nulová",J174,0)</f>
        <v>0</v>
      </c>
      <c r="BJ174" s="24" t="s">
        <v>81</v>
      </c>
      <c r="BK174" s="214">
        <f>ROUND(I174*H174,2)</f>
        <v>0</v>
      </c>
      <c r="BL174" s="24" t="s">
        <v>239</v>
      </c>
      <c r="BM174" s="24" t="s">
        <v>3793</v>
      </c>
    </row>
    <row r="175" spans="2:47" s="1" customFormat="1" ht="13.5">
      <c r="B175" s="46"/>
      <c r="D175" s="215" t="s">
        <v>241</v>
      </c>
      <c r="F175" s="216" t="s">
        <v>2020</v>
      </c>
      <c r="I175" s="176"/>
      <c r="L175" s="46"/>
      <c r="M175" s="217"/>
      <c r="N175" s="47"/>
      <c r="O175" s="47"/>
      <c r="P175" s="47"/>
      <c r="Q175" s="47"/>
      <c r="R175" s="47"/>
      <c r="S175" s="47"/>
      <c r="T175" s="85"/>
      <c r="AT175" s="24" t="s">
        <v>241</v>
      </c>
      <c r="AU175" s="24" t="s">
        <v>83</v>
      </c>
    </row>
    <row r="176" spans="2:51" s="11" customFormat="1" ht="13.5">
      <c r="B176" s="218"/>
      <c r="D176" s="215" t="s">
        <v>242</v>
      </c>
      <c r="E176" s="219" t="s">
        <v>5</v>
      </c>
      <c r="F176" s="220" t="s">
        <v>3794</v>
      </c>
      <c r="H176" s="221">
        <v>116.145</v>
      </c>
      <c r="I176" s="222"/>
      <c r="L176" s="218"/>
      <c r="M176" s="223"/>
      <c r="N176" s="224"/>
      <c r="O176" s="224"/>
      <c r="P176" s="224"/>
      <c r="Q176" s="224"/>
      <c r="R176" s="224"/>
      <c r="S176" s="224"/>
      <c r="T176" s="225"/>
      <c r="AT176" s="219" t="s">
        <v>242</v>
      </c>
      <c r="AU176" s="219" t="s">
        <v>83</v>
      </c>
      <c r="AV176" s="11" t="s">
        <v>83</v>
      </c>
      <c r="AW176" s="11" t="s">
        <v>36</v>
      </c>
      <c r="AX176" s="11" t="s">
        <v>81</v>
      </c>
      <c r="AY176" s="219" t="s">
        <v>231</v>
      </c>
    </row>
    <row r="177" spans="2:65" s="1" customFormat="1" ht="25.5" customHeight="1">
      <c r="B177" s="202"/>
      <c r="C177" s="203" t="s">
        <v>444</v>
      </c>
      <c r="D177" s="203" t="s">
        <v>235</v>
      </c>
      <c r="E177" s="204" t="s">
        <v>3663</v>
      </c>
      <c r="F177" s="205" t="s">
        <v>3664</v>
      </c>
      <c r="G177" s="206" t="s">
        <v>352</v>
      </c>
      <c r="H177" s="207">
        <v>6.525</v>
      </c>
      <c r="I177" s="208"/>
      <c r="J177" s="209">
        <f>ROUND(I177*H177,2)</f>
        <v>0</v>
      </c>
      <c r="K177" s="205" t="s">
        <v>238</v>
      </c>
      <c r="L177" s="46"/>
      <c r="M177" s="210" t="s">
        <v>5</v>
      </c>
      <c r="N177" s="211" t="s">
        <v>44</v>
      </c>
      <c r="O177" s="47"/>
      <c r="P177" s="212">
        <f>O177*H177</f>
        <v>0</v>
      </c>
      <c r="Q177" s="212">
        <v>0</v>
      </c>
      <c r="R177" s="212">
        <f>Q177*H177</f>
        <v>0</v>
      </c>
      <c r="S177" s="212">
        <v>0</v>
      </c>
      <c r="T177" s="213">
        <f>S177*H177</f>
        <v>0</v>
      </c>
      <c r="AR177" s="24" t="s">
        <v>239</v>
      </c>
      <c r="AT177" s="24" t="s">
        <v>235</v>
      </c>
      <c r="AU177" s="24" t="s">
        <v>83</v>
      </c>
      <c r="AY177" s="24" t="s">
        <v>231</v>
      </c>
      <c r="BE177" s="214">
        <f>IF(N177="základní",J177,0)</f>
        <v>0</v>
      </c>
      <c r="BF177" s="214">
        <f>IF(N177="snížená",J177,0)</f>
        <v>0</v>
      </c>
      <c r="BG177" s="214">
        <f>IF(N177="zákl. přenesená",J177,0)</f>
        <v>0</v>
      </c>
      <c r="BH177" s="214">
        <f>IF(N177="sníž. přenesená",J177,0)</f>
        <v>0</v>
      </c>
      <c r="BI177" s="214">
        <f>IF(N177="nulová",J177,0)</f>
        <v>0</v>
      </c>
      <c r="BJ177" s="24" t="s">
        <v>81</v>
      </c>
      <c r="BK177" s="214">
        <f>ROUND(I177*H177,2)</f>
        <v>0</v>
      </c>
      <c r="BL177" s="24" t="s">
        <v>239</v>
      </c>
      <c r="BM177" s="24" t="s">
        <v>3795</v>
      </c>
    </row>
    <row r="178" spans="2:47" s="1" customFormat="1" ht="13.5">
      <c r="B178" s="46"/>
      <c r="D178" s="215" t="s">
        <v>241</v>
      </c>
      <c r="F178" s="216" t="s">
        <v>3664</v>
      </c>
      <c r="I178" s="176"/>
      <c r="L178" s="46"/>
      <c r="M178" s="217"/>
      <c r="N178" s="47"/>
      <c r="O178" s="47"/>
      <c r="P178" s="47"/>
      <c r="Q178" s="47"/>
      <c r="R178" s="47"/>
      <c r="S178" s="47"/>
      <c r="T178" s="85"/>
      <c r="AT178" s="24" t="s">
        <v>241</v>
      </c>
      <c r="AU178" s="24" t="s">
        <v>83</v>
      </c>
    </row>
    <row r="179" spans="2:65" s="1" customFormat="1" ht="16.5" customHeight="1">
      <c r="B179" s="202"/>
      <c r="C179" s="203" t="s">
        <v>449</v>
      </c>
      <c r="D179" s="203" t="s">
        <v>235</v>
      </c>
      <c r="E179" s="204" t="s">
        <v>3666</v>
      </c>
      <c r="F179" s="205" t="s">
        <v>3667</v>
      </c>
      <c r="G179" s="206" t="s">
        <v>352</v>
      </c>
      <c r="H179" s="207">
        <v>6.38</v>
      </c>
      <c r="I179" s="208"/>
      <c r="J179" s="209">
        <f>ROUND(I179*H179,2)</f>
        <v>0</v>
      </c>
      <c r="K179" s="205" t="s">
        <v>238</v>
      </c>
      <c r="L179" s="46"/>
      <c r="M179" s="210" t="s">
        <v>5</v>
      </c>
      <c r="N179" s="211" t="s">
        <v>44</v>
      </c>
      <c r="O179" s="47"/>
      <c r="P179" s="212">
        <f>O179*H179</f>
        <v>0</v>
      </c>
      <c r="Q179" s="212">
        <v>0</v>
      </c>
      <c r="R179" s="212">
        <f>Q179*H179</f>
        <v>0</v>
      </c>
      <c r="S179" s="212">
        <v>0</v>
      </c>
      <c r="T179" s="213">
        <f>S179*H179</f>
        <v>0</v>
      </c>
      <c r="AR179" s="24" t="s">
        <v>239</v>
      </c>
      <c r="AT179" s="24" t="s">
        <v>235</v>
      </c>
      <c r="AU179" s="24" t="s">
        <v>83</v>
      </c>
      <c r="AY179" s="24" t="s">
        <v>231</v>
      </c>
      <c r="BE179" s="214">
        <f>IF(N179="základní",J179,0)</f>
        <v>0</v>
      </c>
      <c r="BF179" s="214">
        <f>IF(N179="snížená",J179,0)</f>
        <v>0</v>
      </c>
      <c r="BG179" s="214">
        <f>IF(N179="zákl. přenesená",J179,0)</f>
        <v>0</v>
      </c>
      <c r="BH179" s="214">
        <f>IF(N179="sníž. přenesená",J179,0)</f>
        <v>0</v>
      </c>
      <c r="BI179" s="214">
        <f>IF(N179="nulová",J179,0)</f>
        <v>0</v>
      </c>
      <c r="BJ179" s="24" t="s">
        <v>81</v>
      </c>
      <c r="BK179" s="214">
        <f>ROUND(I179*H179,2)</f>
        <v>0</v>
      </c>
      <c r="BL179" s="24" t="s">
        <v>239</v>
      </c>
      <c r="BM179" s="24" t="s">
        <v>3796</v>
      </c>
    </row>
    <row r="180" spans="2:47" s="1" customFormat="1" ht="13.5">
      <c r="B180" s="46"/>
      <c r="D180" s="215" t="s">
        <v>241</v>
      </c>
      <c r="F180" s="216" t="s">
        <v>3667</v>
      </c>
      <c r="I180" s="176"/>
      <c r="L180" s="46"/>
      <c r="M180" s="217"/>
      <c r="N180" s="47"/>
      <c r="O180" s="47"/>
      <c r="P180" s="47"/>
      <c r="Q180" s="47"/>
      <c r="R180" s="47"/>
      <c r="S180" s="47"/>
      <c r="T180" s="85"/>
      <c r="AT180" s="24" t="s">
        <v>241</v>
      </c>
      <c r="AU180" s="24" t="s">
        <v>83</v>
      </c>
    </row>
    <row r="181" spans="2:63" s="10" customFormat="1" ht="29.85" customHeight="1">
      <c r="B181" s="189"/>
      <c r="D181" s="190" t="s">
        <v>72</v>
      </c>
      <c r="E181" s="200" t="s">
        <v>1000</v>
      </c>
      <c r="F181" s="200" t="s">
        <v>1001</v>
      </c>
      <c r="I181" s="192"/>
      <c r="J181" s="201">
        <f>BK181</f>
        <v>0</v>
      </c>
      <c r="L181" s="189"/>
      <c r="M181" s="194"/>
      <c r="N181" s="195"/>
      <c r="O181" s="195"/>
      <c r="P181" s="196">
        <f>SUM(P182:P185)</f>
        <v>0</v>
      </c>
      <c r="Q181" s="195"/>
      <c r="R181" s="196">
        <f>SUM(R182:R185)</f>
        <v>0</v>
      </c>
      <c r="S181" s="195"/>
      <c r="T181" s="197">
        <f>SUM(T182:T185)</f>
        <v>0</v>
      </c>
      <c r="AR181" s="190" t="s">
        <v>81</v>
      </c>
      <c r="AT181" s="198" t="s">
        <v>72</v>
      </c>
      <c r="AU181" s="198" t="s">
        <v>81</v>
      </c>
      <c r="AY181" s="190" t="s">
        <v>231</v>
      </c>
      <c r="BK181" s="199">
        <f>SUM(BK182:BK185)</f>
        <v>0</v>
      </c>
    </row>
    <row r="182" spans="2:65" s="1" customFormat="1" ht="38.25" customHeight="1">
      <c r="B182" s="202"/>
      <c r="C182" s="203" t="s">
        <v>454</v>
      </c>
      <c r="D182" s="203" t="s">
        <v>235</v>
      </c>
      <c r="E182" s="204" t="s">
        <v>3797</v>
      </c>
      <c r="F182" s="205" t="s">
        <v>3798</v>
      </c>
      <c r="G182" s="206" t="s">
        <v>352</v>
      </c>
      <c r="H182" s="207">
        <v>11.042</v>
      </c>
      <c r="I182" s="208"/>
      <c r="J182" s="209">
        <f>ROUND(I182*H182,2)</f>
        <v>0</v>
      </c>
      <c r="K182" s="205" t="s">
        <v>238</v>
      </c>
      <c r="L182" s="46"/>
      <c r="M182" s="210" t="s">
        <v>5</v>
      </c>
      <c r="N182" s="211" t="s">
        <v>44</v>
      </c>
      <c r="O182" s="47"/>
      <c r="P182" s="212">
        <f>O182*H182</f>
        <v>0</v>
      </c>
      <c r="Q182" s="212">
        <v>0</v>
      </c>
      <c r="R182" s="212">
        <f>Q182*H182</f>
        <v>0</v>
      </c>
      <c r="S182" s="212">
        <v>0</v>
      </c>
      <c r="T182" s="213">
        <f>S182*H182</f>
        <v>0</v>
      </c>
      <c r="AR182" s="24" t="s">
        <v>239</v>
      </c>
      <c r="AT182" s="24" t="s">
        <v>235</v>
      </c>
      <c r="AU182" s="24" t="s">
        <v>83</v>
      </c>
      <c r="AY182" s="24" t="s">
        <v>231</v>
      </c>
      <c r="BE182" s="214">
        <f>IF(N182="základní",J182,0)</f>
        <v>0</v>
      </c>
      <c r="BF182" s="214">
        <f>IF(N182="snížená",J182,0)</f>
        <v>0</v>
      </c>
      <c r="BG182" s="214">
        <f>IF(N182="zákl. přenesená",J182,0)</f>
        <v>0</v>
      </c>
      <c r="BH182" s="214">
        <f>IF(N182="sníž. přenesená",J182,0)</f>
        <v>0</v>
      </c>
      <c r="BI182" s="214">
        <f>IF(N182="nulová",J182,0)</f>
        <v>0</v>
      </c>
      <c r="BJ182" s="24" t="s">
        <v>81</v>
      </c>
      <c r="BK182" s="214">
        <f>ROUND(I182*H182,2)</f>
        <v>0</v>
      </c>
      <c r="BL182" s="24" t="s">
        <v>239</v>
      </c>
      <c r="BM182" s="24" t="s">
        <v>3799</v>
      </c>
    </row>
    <row r="183" spans="2:47" s="1" customFormat="1" ht="13.5">
      <c r="B183" s="46"/>
      <c r="D183" s="215" t="s">
        <v>241</v>
      </c>
      <c r="F183" s="216" t="s">
        <v>3798</v>
      </c>
      <c r="I183" s="176"/>
      <c r="L183" s="46"/>
      <c r="M183" s="217"/>
      <c r="N183" s="47"/>
      <c r="O183" s="47"/>
      <c r="P183" s="47"/>
      <c r="Q183" s="47"/>
      <c r="R183" s="47"/>
      <c r="S183" s="47"/>
      <c r="T183" s="85"/>
      <c r="AT183" s="24" t="s">
        <v>241</v>
      </c>
      <c r="AU183" s="24" t="s">
        <v>83</v>
      </c>
    </row>
    <row r="184" spans="2:65" s="1" customFormat="1" ht="38.25" customHeight="1">
      <c r="B184" s="202"/>
      <c r="C184" s="203" t="s">
        <v>459</v>
      </c>
      <c r="D184" s="203" t="s">
        <v>235</v>
      </c>
      <c r="E184" s="204" t="s">
        <v>3800</v>
      </c>
      <c r="F184" s="205" t="s">
        <v>3801</v>
      </c>
      <c r="G184" s="206" t="s">
        <v>352</v>
      </c>
      <c r="H184" s="207">
        <v>11.042</v>
      </c>
      <c r="I184" s="208"/>
      <c r="J184" s="209">
        <f>ROUND(I184*H184,2)</f>
        <v>0</v>
      </c>
      <c r="K184" s="205" t="s">
        <v>238</v>
      </c>
      <c r="L184" s="46"/>
      <c r="M184" s="210" t="s">
        <v>5</v>
      </c>
      <c r="N184" s="211" t="s">
        <v>44</v>
      </c>
      <c r="O184" s="47"/>
      <c r="P184" s="212">
        <f>O184*H184</f>
        <v>0</v>
      </c>
      <c r="Q184" s="212">
        <v>0</v>
      </c>
      <c r="R184" s="212">
        <f>Q184*H184</f>
        <v>0</v>
      </c>
      <c r="S184" s="212">
        <v>0</v>
      </c>
      <c r="T184" s="213">
        <f>S184*H184</f>
        <v>0</v>
      </c>
      <c r="AR184" s="24" t="s">
        <v>239</v>
      </c>
      <c r="AT184" s="24" t="s">
        <v>235</v>
      </c>
      <c r="AU184" s="24" t="s">
        <v>83</v>
      </c>
      <c r="AY184" s="24" t="s">
        <v>231</v>
      </c>
      <c r="BE184" s="214">
        <f>IF(N184="základní",J184,0)</f>
        <v>0</v>
      </c>
      <c r="BF184" s="214">
        <f>IF(N184="snížená",J184,0)</f>
        <v>0</v>
      </c>
      <c r="BG184" s="214">
        <f>IF(N184="zákl. přenesená",J184,0)</f>
        <v>0</v>
      </c>
      <c r="BH184" s="214">
        <f>IF(N184="sníž. přenesená",J184,0)</f>
        <v>0</v>
      </c>
      <c r="BI184" s="214">
        <f>IF(N184="nulová",J184,0)</f>
        <v>0</v>
      </c>
      <c r="BJ184" s="24" t="s">
        <v>81</v>
      </c>
      <c r="BK184" s="214">
        <f>ROUND(I184*H184,2)</f>
        <v>0</v>
      </c>
      <c r="BL184" s="24" t="s">
        <v>239</v>
      </c>
      <c r="BM184" s="24" t="s">
        <v>3802</v>
      </c>
    </row>
    <row r="185" spans="2:47" s="1" customFormat="1" ht="13.5">
      <c r="B185" s="46"/>
      <c r="D185" s="215" t="s">
        <v>241</v>
      </c>
      <c r="F185" s="216" t="s">
        <v>3801</v>
      </c>
      <c r="I185" s="176"/>
      <c r="L185" s="46"/>
      <c r="M185" s="217"/>
      <c r="N185" s="47"/>
      <c r="O185" s="47"/>
      <c r="P185" s="47"/>
      <c r="Q185" s="47"/>
      <c r="R185" s="47"/>
      <c r="S185" s="47"/>
      <c r="T185" s="85"/>
      <c r="AT185" s="24" t="s">
        <v>241</v>
      </c>
      <c r="AU185" s="24" t="s">
        <v>83</v>
      </c>
    </row>
    <row r="186" spans="2:63" s="10" customFormat="1" ht="37.4" customHeight="1">
      <c r="B186" s="189"/>
      <c r="D186" s="190" t="s">
        <v>72</v>
      </c>
      <c r="E186" s="191" t="s">
        <v>1006</v>
      </c>
      <c r="F186" s="191" t="s">
        <v>1007</v>
      </c>
      <c r="I186" s="192"/>
      <c r="J186" s="193">
        <f>BK186</f>
        <v>0</v>
      </c>
      <c r="L186" s="189"/>
      <c r="M186" s="194"/>
      <c r="N186" s="195"/>
      <c r="O186" s="195"/>
      <c r="P186" s="196">
        <f>SUM(P187:P188)</f>
        <v>0</v>
      </c>
      <c r="Q186" s="195"/>
      <c r="R186" s="196">
        <f>SUM(R187:R188)</f>
        <v>0</v>
      </c>
      <c r="S186" s="195"/>
      <c r="T186" s="197">
        <f>SUM(T187:T188)</f>
        <v>0</v>
      </c>
      <c r="AR186" s="190" t="s">
        <v>83</v>
      </c>
      <c r="AT186" s="198" t="s">
        <v>72</v>
      </c>
      <c r="AU186" s="198" t="s">
        <v>73</v>
      </c>
      <c r="AY186" s="190" t="s">
        <v>231</v>
      </c>
      <c r="BK186" s="199">
        <f>SUM(BK187:BK188)</f>
        <v>0</v>
      </c>
    </row>
    <row r="187" spans="2:65" s="1" customFormat="1" ht="16.5" customHeight="1">
      <c r="B187" s="202"/>
      <c r="C187" s="203" t="s">
        <v>464</v>
      </c>
      <c r="D187" s="203" t="s">
        <v>235</v>
      </c>
      <c r="E187" s="204" t="s">
        <v>3803</v>
      </c>
      <c r="F187" s="205" t="s">
        <v>3804</v>
      </c>
      <c r="G187" s="206" t="s">
        <v>367</v>
      </c>
      <c r="H187" s="207">
        <v>15.5</v>
      </c>
      <c r="I187" s="208"/>
      <c r="J187" s="209">
        <f>ROUND(I187*H187,2)</f>
        <v>0</v>
      </c>
      <c r="K187" s="205" t="s">
        <v>238</v>
      </c>
      <c r="L187" s="46"/>
      <c r="M187" s="210" t="s">
        <v>5</v>
      </c>
      <c r="N187" s="211" t="s">
        <v>44</v>
      </c>
      <c r="O187" s="47"/>
      <c r="P187" s="212">
        <f>O187*H187</f>
        <v>0</v>
      </c>
      <c r="Q187" s="212">
        <v>0</v>
      </c>
      <c r="R187" s="212">
        <f>Q187*H187</f>
        <v>0</v>
      </c>
      <c r="S187" s="212">
        <v>0</v>
      </c>
      <c r="T187" s="213">
        <f>S187*H187</f>
        <v>0</v>
      </c>
      <c r="AR187" s="24" t="s">
        <v>298</v>
      </c>
      <c r="AT187" s="24" t="s">
        <v>235</v>
      </c>
      <c r="AU187" s="24" t="s">
        <v>81</v>
      </c>
      <c r="AY187" s="24" t="s">
        <v>231</v>
      </c>
      <c r="BE187" s="214">
        <f>IF(N187="základní",J187,0)</f>
        <v>0</v>
      </c>
      <c r="BF187" s="214">
        <f>IF(N187="snížená",J187,0)</f>
        <v>0</v>
      </c>
      <c r="BG187" s="214">
        <f>IF(N187="zákl. přenesená",J187,0)</f>
        <v>0</v>
      </c>
      <c r="BH187" s="214">
        <f>IF(N187="sníž. přenesená",J187,0)</f>
        <v>0</v>
      </c>
      <c r="BI187" s="214">
        <f>IF(N187="nulová",J187,0)</f>
        <v>0</v>
      </c>
      <c r="BJ187" s="24" t="s">
        <v>81</v>
      </c>
      <c r="BK187" s="214">
        <f>ROUND(I187*H187,2)</f>
        <v>0</v>
      </c>
      <c r="BL187" s="24" t="s">
        <v>298</v>
      </c>
      <c r="BM187" s="24" t="s">
        <v>3805</v>
      </c>
    </row>
    <row r="188" spans="2:47" s="1" customFormat="1" ht="13.5">
      <c r="B188" s="46"/>
      <c r="D188" s="215" t="s">
        <v>241</v>
      </c>
      <c r="F188" s="216" t="s">
        <v>3806</v>
      </c>
      <c r="I188" s="176"/>
      <c r="L188" s="46"/>
      <c r="M188" s="252"/>
      <c r="N188" s="253"/>
      <c r="O188" s="253"/>
      <c r="P188" s="253"/>
      <c r="Q188" s="253"/>
      <c r="R188" s="253"/>
      <c r="S188" s="253"/>
      <c r="T188" s="254"/>
      <c r="AT188" s="24" t="s">
        <v>241</v>
      </c>
      <c r="AU188" s="24" t="s">
        <v>81</v>
      </c>
    </row>
    <row r="189" spans="2:12" s="1" customFormat="1" ht="6.95" customHeight="1">
      <c r="B189" s="67"/>
      <c r="C189" s="68"/>
      <c r="D189" s="68"/>
      <c r="E189" s="68"/>
      <c r="F189" s="68"/>
      <c r="G189" s="68"/>
      <c r="H189" s="68"/>
      <c r="I189" s="153"/>
      <c r="J189" s="68"/>
      <c r="K189" s="68"/>
      <c r="L189" s="46"/>
    </row>
  </sheetData>
  <autoFilter ref="C84:K188"/>
  <mergeCells count="10">
    <mergeCell ref="E7:H7"/>
    <mergeCell ref="E9:H9"/>
    <mergeCell ref="E24:H24"/>
    <mergeCell ref="E45:H45"/>
    <mergeCell ref="E47:H47"/>
    <mergeCell ref="J51:J52"/>
    <mergeCell ref="E75:H75"/>
    <mergeCell ref="E77:H77"/>
    <mergeCell ref="G1:H1"/>
    <mergeCell ref="L2:V2"/>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BR14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9" max="19" width="8.16015625" style="0" customWidth="1"/>
    <col min="20" max="20" width="29.66015625" style="0" customWidth="1"/>
    <col min="21" max="21" width="16.33203125" style="0"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3"/>
      <c r="C1" s="123"/>
      <c r="D1" s="124" t="s">
        <v>1</v>
      </c>
      <c r="E1" s="123"/>
      <c r="F1" s="125" t="s">
        <v>140</v>
      </c>
      <c r="G1" s="125" t="s">
        <v>141</v>
      </c>
      <c r="H1" s="125"/>
      <c r="I1" s="126"/>
      <c r="J1" s="125" t="s">
        <v>142</v>
      </c>
      <c r="K1" s="124" t="s">
        <v>143</v>
      </c>
      <c r="L1" s="125" t="s">
        <v>144</v>
      </c>
      <c r="M1" s="125"/>
      <c r="N1" s="125"/>
      <c r="O1" s="125"/>
      <c r="P1" s="125"/>
      <c r="Q1" s="125"/>
      <c r="R1" s="125"/>
      <c r="S1" s="125"/>
      <c r="T1" s="125"/>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4" t="s">
        <v>133</v>
      </c>
    </row>
    <row r="3" spans="2:46" ht="6.95" customHeight="1">
      <c r="B3" s="25"/>
      <c r="C3" s="26"/>
      <c r="D3" s="26"/>
      <c r="E3" s="26"/>
      <c r="F3" s="26"/>
      <c r="G3" s="26"/>
      <c r="H3" s="26"/>
      <c r="I3" s="128"/>
      <c r="J3" s="26"/>
      <c r="K3" s="27"/>
      <c r="AT3" s="24" t="s">
        <v>83</v>
      </c>
    </row>
    <row r="4" spans="2:46" ht="36.95" customHeight="1">
      <c r="B4" s="28"/>
      <c r="C4" s="29"/>
      <c r="D4" s="30" t="s">
        <v>153</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TRANSFORMACE DOMOV HÁJ II VÝSTAVBA LEDEČ NAD SÁZAVOU DOZP</v>
      </c>
      <c r="F7" s="40"/>
      <c r="G7" s="40"/>
      <c r="H7" s="40"/>
      <c r="I7" s="129"/>
      <c r="J7" s="29"/>
      <c r="K7" s="31"/>
    </row>
    <row r="8" spans="2:11" s="1" customFormat="1" ht="13.5">
      <c r="B8" s="46"/>
      <c r="C8" s="47"/>
      <c r="D8" s="40" t="s">
        <v>166</v>
      </c>
      <c r="E8" s="47"/>
      <c r="F8" s="47"/>
      <c r="G8" s="47"/>
      <c r="H8" s="47"/>
      <c r="I8" s="131"/>
      <c r="J8" s="47"/>
      <c r="K8" s="51"/>
    </row>
    <row r="9" spans="2:11" s="1" customFormat="1" ht="36.95" customHeight="1">
      <c r="B9" s="46"/>
      <c r="C9" s="47"/>
      <c r="D9" s="47"/>
      <c r="E9" s="132" t="s">
        <v>3807</v>
      </c>
      <c r="F9" s="47"/>
      <c r="G9" s="47"/>
      <c r="H9" s="47"/>
      <c r="I9" s="131"/>
      <c r="J9" s="47"/>
      <c r="K9" s="51"/>
    </row>
    <row r="10" spans="2:11" s="1" customFormat="1" ht="13.5">
      <c r="B10" s="46"/>
      <c r="C10" s="47"/>
      <c r="D10" s="47"/>
      <c r="E10" s="47"/>
      <c r="F10" s="47"/>
      <c r="G10" s="47"/>
      <c r="H10" s="47"/>
      <c r="I10" s="131"/>
      <c r="J10" s="47"/>
      <c r="K10" s="51"/>
    </row>
    <row r="11" spans="2:11" s="1" customFormat="1" ht="14.4" customHeight="1">
      <c r="B11" s="46"/>
      <c r="C11" s="47"/>
      <c r="D11" s="40" t="s">
        <v>21</v>
      </c>
      <c r="E11" s="47"/>
      <c r="F11" s="35" t="s">
        <v>5</v>
      </c>
      <c r="G11" s="47"/>
      <c r="H11" s="47"/>
      <c r="I11" s="133" t="s">
        <v>23</v>
      </c>
      <c r="J11" s="35" t="s">
        <v>5</v>
      </c>
      <c r="K11" s="51"/>
    </row>
    <row r="12" spans="2:11" s="1" customFormat="1" ht="14.4" customHeight="1">
      <c r="B12" s="46"/>
      <c r="C12" s="47"/>
      <c r="D12" s="40" t="s">
        <v>24</v>
      </c>
      <c r="E12" s="47"/>
      <c r="F12" s="35" t="s">
        <v>25</v>
      </c>
      <c r="G12" s="47"/>
      <c r="H12" s="47"/>
      <c r="I12" s="133" t="s">
        <v>26</v>
      </c>
      <c r="J12" s="134" t="str">
        <f>'Rekapitulace stavby'!AN8</f>
        <v>22. 3. 2019</v>
      </c>
      <c r="K12" s="51"/>
    </row>
    <row r="13" spans="2:11" s="1" customFormat="1" ht="10.8" customHeight="1">
      <c r="B13" s="46"/>
      <c r="C13" s="47"/>
      <c r="D13" s="47"/>
      <c r="E13" s="47"/>
      <c r="F13" s="47"/>
      <c r="G13" s="47"/>
      <c r="H13" s="47"/>
      <c r="I13" s="131"/>
      <c r="J13" s="47"/>
      <c r="K13" s="51"/>
    </row>
    <row r="14" spans="2:11" s="1" customFormat="1" ht="14.4" customHeight="1">
      <c r="B14" s="46"/>
      <c r="C14" s="47"/>
      <c r="D14" s="40" t="s">
        <v>28</v>
      </c>
      <c r="E14" s="47"/>
      <c r="F14" s="47"/>
      <c r="G14" s="47"/>
      <c r="H14" s="47"/>
      <c r="I14" s="133" t="s">
        <v>29</v>
      </c>
      <c r="J14" s="35" t="s">
        <v>5</v>
      </c>
      <c r="K14" s="51"/>
    </row>
    <row r="15" spans="2:11" s="1" customFormat="1" ht="18" customHeight="1">
      <c r="B15" s="46"/>
      <c r="C15" s="47"/>
      <c r="D15" s="47"/>
      <c r="E15" s="35" t="s">
        <v>30</v>
      </c>
      <c r="F15" s="47"/>
      <c r="G15" s="47"/>
      <c r="H15" s="47"/>
      <c r="I15" s="133" t="s">
        <v>31</v>
      </c>
      <c r="J15" s="35" t="s">
        <v>5</v>
      </c>
      <c r="K15" s="51"/>
    </row>
    <row r="16" spans="2:11" s="1" customFormat="1" ht="6.95" customHeight="1">
      <c r="B16" s="46"/>
      <c r="C16" s="47"/>
      <c r="D16" s="47"/>
      <c r="E16" s="47"/>
      <c r="F16" s="47"/>
      <c r="G16" s="47"/>
      <c r="H16" s="47"/>
      <c r="I16" s="131"/>
      <c r="J16" s="47"/>
      <c r="K16" s="51"/>
    </row>
    <row r="17" spans="2:11" s="1" customFormat="1" ht="14.4" customHeight="1">
      <c r="B17" s="46"/>
      <c r="C17" s="47"/>
      <c r="D17" s="40" t="s">
        <v>32</v>
      </c>
      <c r="E17" s="47"/>
      <c r="F17" s="47"/>
      <c r="G17" s="47"/>
      <c r="H17" s="47"/>
      <c r="I17" s="133" t="s">
        <v>29</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33" t="s">
        <v>31</v>
      </c>
      <c r="J18" s="35" t="str">
        <f>IF('Rekapitulace stavby'!AN14="Vyplň údaj","",IF('Rekapitulace stavby'!AN14="","",'Rekapitulace stavby'!AN14))</f>
        <v/>
      </c>
      <c r="K18" s="51"/>
    </row>
    <row r="19" spans="2:11" s="1" customFormat="1" ht="6.95" customHeight="1">
      <c r="B19" s="46"/>
      <c r="C19" s="47"/>
      <c r="D19" s="47"/>
      <c r="E19" s="47"/>
      <c r="F19" s="47"/>
      <c r="G19" s="47"/>
      <c r="H19" s="47"/>
      <c r="I19" s="131"/>
      <c r="J19" s="47"/>
      <c r="K19" s="51"/>
    </row>
    <row r="20" spans="2:11" s="1" customFormat="1" ht="14.4" customHeight="1">
      <c r="B20" s="46"/>
      <c r="C20" s="47"/>
      <c r="D20" s="40" t="s">
        <v>34</v>
      </c>
      <c r="E20" s="47"/>
      <c r="F20" s="47"/>
      <c r="G20" s="47"/>
      <c r="H20" s="47"/>
      <c r="I20" s="133" t="s">
        <v>29</v>
      </c>
      <c r="J20" s="35" t="s">
        <v>5</v>
      </c>
      <c r="K20" s="51"/>
    </row>
    <row r="21" spans="2:11" s="1" customFormat="1" ht="18" customHeight="1">
      <c r="B21" s="46"/>
      <c r="C21" s="47"/>
      <c r="D21" s="47"/>
      <c r="E21" s="35" t="s">
        <v>35</v>
      </c>
      <c r="F21" s="47"/>
      <c r="G21" s="47"/>
      <c r="H21" s="47"/>
      <c r="I21" s="133" t="s">
        <v>31</v>
      </c>
      <c r="J21" s="35" t="s">
        <v>5</v>
      </c>
      <c r="K21" s="51"/>
    </row>
    <row r="22" spans="2:11" s="1" customFormat="1" ht="6.95" customHeight="1">
      <c r="B22" s="46"/>
      <c r="C22" s="47"/>
      <c r="D22" s="47"/>
      <c r="E22" s="47"/>
      <c r="F22" s="47"/>
      <c r="G22" s="47"/>
      <c r="H22" s="47"/>
      <c r="I22" s="131"/>
      <c r="J22" s="47"/>
      <c r="K22" s="51"/>
    </row>
    <row r="23" spans="2:11" s="1" customFormat="1" ht="14.4" customHeight="1">
      <c r="B23" s="46"/>
      <c r="C23" s="47"/>
      <c r="D23" s="40" t="s">
        <v>37</v>
      </c>
      <c r="E23" s="47"/>
      <c r="F23" s="47"/>
      <c r="G23" s="47"/>
      <c r="H23" s="47"/>
      <c r="I23" s="131"/>
      <c r="J23" s="47"/>
      <c r="K23" s="51"/>
    </row>
    <row r="24" spans="2:11" s="6" customFormat="1" ht="16.5" customHeight="1">
      <c r="B24" s="135"/>
      <c r="C24" s="136"/>
      <c r="D24" s="136"/>
      <c r="E24" s="44" t="s">
        <v>5</v>
      </c>
      <c r="F24" s="44"/>
      <c r="G24" s="44"/>
      <c r="H24" s="44"/>
      <c r="I24" s="137"/>
      <c r="J24" s="136"/>
      <c r="K24" s="138"/>
    </row>
    <row r="25" spans="2:11" s="1" customFormat="1" ht="6.95" customHeight="1">
      <c r="B25" s="46"/>
      <c r="C25" s="47"/>
      <c r="D25" s="47"/>
      <c r="E25" s="47"/>
      <c r="F25" s="47"/>
      <c r="G25" s="47"/>
      <c r="H25" s="47"/>
      <c r="I25" s="131"/>
      <c r="J25" s="47"/>
      <c r="K25" s="51"/>
    </row>
    <row r="26" spans="2:11" s="1" customFormat="1" ht="6.95" customHeight="1">
      <c r="B26" s="46"/>
      <c r="C26" s="47"/>
      <c r="D26" s="82"/>
      <c r="E26" s="82"/>
      <c r="F26" s="82"/>
      <c r="G26" s="82"/>
      <c r="H26" s="82"/>
      <c r="I26" s="139"/>
      <c r="J26" s="82"/>
      <c r="K26" s="140"/>
    </row>
    <row r="27" spans="2:11" s="1" customFormat="1" ht="25.4" customHeight="1">
      <c r="B27" s="46"/>
      <c r="C27" s="47"/>
      <c r="D27" s="141" t="s">
        <v>39</v>
      </c>
      <c r="E27" s="47"/>
      <c r="F27" s="47"/>
      <c r="G27" s="47"/>
      <c r="H27" s="47"/>
      <c r="I27" s="131"/>
      <c r="J27" s="142">
        <f>ROUND(J83,2)</f>
        <v>0</v>
      </c>
      <c r="K27" s="51"/>
    </row>
    <row r="28" spans="2:11" s="1" customFormat="1" ht="6.95" customHeight="1">
      <c r="B28" s="46"/>
      <c r="C28" s="47"/>
      <c r="D28" s="82"/>
      <c r="E28" s="82"/>
      <c r="F28" s="82"/>
      <c r="G28" s="82"/>
      <c r="H28" s="82"/>
      <c r="I28" s="139"/>
      <c r="J28" s="82"/>
      <c r="K28" s="140"/>
    </row>
    <row r="29" spans="2:11" s="1" customFormat="1" ht="14.4" customHeight="1">
      <c r="B29" s="46"/>
      <c r="C29" s="47"/>
      <c r="D29" s="47"/>
      <c r="E29" s="47"/>
      <c r="F29" s="52" t="s">
        <v>41</v>
      </c>
      <c r="G29" s="47"/>
      <c r="H29" s="47"/>
      <c r="I29" s="143" t="s">
        <v>40</v>
      </c>
      <c r="J29" s="52" t="s">
        <v>42</v>
      </c>
      <c r="K29" s="51"/>
    </row>
    <row r="30" spans="2:11" s="1" customFormat="1" ht="14.4" customHeight="1">
      <c r="B30" s="46"/>
      <c r="C30" s="47"/>
      <c r="D30" s="55" t="s">
        <v>43</v>
      </c>
      <c r="E30" s="55" t="s">
        <v>44</v>
      </c>
      <c r="F30" s="144">
        <f>ROUND(SUM(BE83:BE140),2)</f>
        <v>0</v>
      </c>
      <c r="G30" s="47"/>
      <c r="H30" s="47"/>
      <c r="I30" s="145">
        <v>0.21</v>
      </c>
      <c r="J30" s="144">
        <f>ROUND(ROUND((SUM(BE83:BE140)),2)*I30,2)</f>
        <v>0</v>
      </c>
      <c r="K30" s="51"/>
    </row>
    <row r="31" spans="2:11" s="1" customFormat="1" ht="14.4" customHeight="1">
      <c r="B31" s="46"/>
      <c r="C31" s="47"/>
      <c r="D31" s="47"/>
      <c r="E31" s="55" t="s">
        <v>45</v>
      </c>
      <c r="F31" s="144">
        <f>ROUND(SUM(BF83:BF140),2)</f>
        <v>0</v>
      </c>
      <c r="G31" s="47"/>
      <c r="H31" s="47"/>
      <c r="I31" s="145">
        <v>0.15</v>
      </c>
      <c r="J31" s="144">
        <f>ROUND(ROUND((SUM(BF83:BF140)),2)*I31,2)</f>
        <v>0</v>
      </c>
      <c r="K31" s="51"/>
    </row>
    <row r="32" spans="2:11" s="1" customFormat="1" ht="14.4" customHeight="1" hidden="1">
      <c r="B32" s="46"/>
      <c r="C32" s="47"/>
      <c r="D32" s="47"/>
      <c r="E32" s="55" t="s">
        <v>46</v>
      </c>
      <c r="F32" s="144">
        <f>ROUND(SUM(BG83:BG140),2)</f>
        <v>0</v>
      </c>
      <c r="G32" s="47"/>
      <c r="H32" s="47"/>
      <c r="I32" s="145">
        <v>0.21</v>
      </c>
      <c r="J32" s="144">
        <v>0</v>
      </c>
      <c r="K32" s="51"/>
    </row>
    <row r="33" spans="2:11" s="1" customFormat="1" ht="14.4" customHeight="1" hidden="1">
      <c r="B33" s="46"/>
      <c r="C33" s="47"/>
      <c r="D33" s="47"/>
      <c r="E33" s="55" t="s">
        <v>47</v>
      </c>
      <c r="F33" s="144">
        <f>ROUND(SUM(BH83:BH140),2)</f>
        <v>0</v>
      </c>
      <c r="G33" s="47"/>
      <c r="H33" s="47"/>
      <c r="I33" s="145">
        <v>0.15</v>
      </c>
      <c r="J33" s="144">
        <v>0</v>
      </c>
      <c r="K33" s="51"/>
    </row>
    <row r="34" spans="2:11" s="1" customFormat="1" ht="14.4" customHeight="1" hidden="1">
      <c r="B34" s="46"/>
      <c r="C34" s="47"/>
      <c r="D34" s="47"/>
      <c r="E34" s="55" t="s">
        <v>48</v>
      </c>
      <c r="F34" s="144">
        <f>ROUND(SUM(BI83:BI140),2)</f>
        <v>0</v>
      </c>
      <c r="G34" s="47"/>
      <c r="H34" s="47"/>
      <c r="I34" s="145">
        <v>0</v>
      </c>
      <c r="J34" s="144">
        <v>0</v>
      </c>
      <c r="K34" s="51"/>
    </row>
    <row r="35" spans="2:11" s="1" customFormat="1" ht="6.95" customHeight="1">
      <c r="B35" s="46"/>
      <c r="C35" s="47"/>
      <c r="D35" s="47"/>
      <c r="E35" s="47"/>
      <c r="F35" s="47"/>
      <c r="G35" s="47"/>
      <c r="H35" s="47"/>
      <c r="I35" s="131"/>
      <c r="J35" s="47"/>
      <c r="K35" s="51"/>
    </row>
    <row r="36" spans="2:11" s="1" customFormat="1" ht="25.4" customHeight="1">
      <c r="B36" s="46"/>
      <c r="C36" s="146"/>
      <c r="D36" s="147" t="s">
        <v>49</v>
      </c>
      <c r="E36" s="88"/>
      <c r="F36" s="88"/>
      <c r="G36" s="148" t="s">
        <v>50</v>
      </c>
      <c r="H36" s="149" t="s">
        <v>51</v>
      </c>
      <c r="I36" s="150"/>
      <c r="J36" s="151">
        <f>SUM(J27:J34)</f>
        <v>0</v>
      </c>
      <c r="K36" s="152"/>
    </row>
    <row r="37" spans="2:11" s="1" customFormat="1" ht="14.4" customHeight="1">
      <c r="B37" s="67"/>
      <c r="C37" s="68"/>
      <c r="D37" s="68"/>
      <c r="E37" s="68"/>
      <c r="F37" s="68"/>
      <c r="G37" s="68"/>
      <c r="H37" s="68"/>
      <c r="I37" s="153"/>
      <c r="J37" s="68"/>
      <c r="K37" s="69"/>
    </row>
    <row r="41" spans="2:11" s="1" customFormat="1" ht="6.95" customHeight="1">
      <c r="B41" s="70"/>
      <c r="C41" s="71"/>
      <c r="D41" s="71"/>
      <c r="E41" s="71"/>
      <c r="F41" s="71"/>
      <c r="G41" s="71"/>
      <c r="H41" s="71"/>
      <c r="I41" s="154"/>
      <c r="J41" s="71"/>
      <c r="K41" s="155"/>
    </row>
    <row r="42" spans="2:11" s="1" customFormat="1" ht="36.95" customHeight="1">
      <c r="B42" s="46"/>
      <c r="C42" s="30" t="s">
        <v>175</v>
      </c>
      <c r="D42" s="47"/>
      <c r="E42" s="47"/>
      <c r="F42" s="47"/>
      <c r="G42" s="47"/>
      <c r="H42" s="47"/>
      <c r="I42" s="131"/>
      <c r="J42" s="47"/>
      <c r="K42" s="51"/>
    </row>
    <row r="43" spans="2:11" s="1" customFormat="1" ht="6.95" customHeight="1">
      <c r="B43" s="46"/>
      <c r="C43" s="47"/>
      <c r="D43" s="47"/>
      <c r="E43" s="47"/>
      <c r="F43" s="47"/>
      <c r="G43" s="47"/>
      <c r="H43" s="47"/>
      <c r="I43" s="131"/>
      <c r="J43" s="47"/>
      <c r="K43" s="51"/>
    </row>
    <row r="44" spans="2:11" s="1" customFormat="1" ht="14.4" customHeight="1">
      <c r="B44" s="46"/>
      <c r="C44" s="40" t="s">
        <v>19</v>
      </c>
      <c r="D44" s="47"/>
      <c r="E44" s="47"/>
      <c r="F44" s="47"/>
      <c r="G44" s="47"/>
      <c r="H44" s="47"/>
      <c r="I44" s="131"/>
      <c r="J44" s="47"/>
      <c r="K44" s="51"/>
    </row>
    <row r="45" spans="2:11" s="1" customFormat="1" ht="16.5" customHeight="1">
      <c r="B45" s="46"/>
      <c r="C45" s="47"/>
      <c r="D45" s="47"/>
      <c r="E45" s="130" t="str">
        <f>E7</f>
        <v>TRANSFORMACE DOMOV HÁJ II VÝSTAVBA LEDEČ NAD SÁZAVOU DOZP</v>
      </c>
      <c r="F45" s="40"/>
      <c r="G45" s="40"/>
      <c r="H45" s="40"/>
      <c r="I45" s="131"/>
      <c r="J45" s="47"/>
      <c r="K45" s="51"/>
    </row>
    <row r="46" spans="2:11" s="1" customFormat="1" ht="14.4" customHeight="1">
      <c r="B46" s="46"/>
      <c r="C46" s="40" t="s">
        <v>166</v>
      </c>
      <c r="D46" s="47"/>
      <c r="E46" s="47"/>
      <c r="F46" s="47"/>
      <c r="G46" s="47"/>
      <c r="H46" s="47"/>
      <c r="I46" s="131"/>
      <c r="J46" s="47"/>
      <c r="K46" s="51"/>
    </row>
    <row r="47" spans="2:11" s="1" customFormat="1" ht="17.25" customHeight="1">
      <c r="B47" s="46"/>
      <c r="C47" s="47"/>
      <c r="D47" s="47"/>
      <c r="E47" s="132" t="str">
        <f>E9</f>
        <v>SO 07b - Vnější části domovní splaškové kanalizace</v>
      </c>
      <c r="F47" s="47"/>
      <c r="G47" s="47"/>
      <c r="H47" s="47"/>
      <c r="I47" s="131"/>
      <c r="J47" s="47"/>
      <c r="K47" s="51"/>
    </row>
    <row r="48" spans="2:11" s="1" customFormat="1" ht="6.95" customHeight="1">
      <c r="B48" s="46"/>
      <c r="C48" s="47"/>
      <c r="D48" s="47"/>
      <c r="E48" s="47"/>
      <c r="F48" s="47"/>
      <c r="G48" s="47"/>
      <c r="H48" s="47"/>
      <c r="I48" s="131"/>
      <c r="J48" s="47"/>
      <c r="K48" s="51"/>
    </row>
    <row r="49" spans="2:11" s="1" customFormat="1" ht="18" customHeight="1">
      <c r="B49" s="46"/>
      <c r="C49" s="40" t="s">
        <v>24</v>
      </c>
      <c r="D49" s="47"/>
      <c r="E49" s="47"/>
      <c r="F49" s="35" t="str">
        <f>F12</f>
        <v>Ledeč nad Sázavou</v>
      </c>
      <c r="G49" s="47"/>
      <c r="H49" s="47"/>
      <c r="I49" s="133" t="s">
        <v>26</v>
      </c>
      <c r="J49" s="134" t="str">
        <f>IF(J12="","",J12)</f>
        <v>22. 3. 2019</v>
      </c>
      <c r="K49" s="51"/>
    </row>
    <row r="50" spans="2:11" s="1" customFormat="1" ht="6.95" customHeight="1">
      <c r="B50" s="46"/>
      <c r="C50" s="47"/>
      <c r="D50" s="47"/>
      <c r="E50" s="47"/>
      <c r="F50" s="47"/>
      <c r="G50" s="47"/>
      <c r="H50" s="47"/>
      <c r="I50" s="131"/>
      <c r="J50" s="47"/>
      <c r="K50" s="51"/>
    </row>
    <row r="51" spans="2:11" s="1" customFormat="1" ht="13.5">
      <c r="B51" s="46"/>
      <c r="C51" s="40" t="s">
        <v>28</v>
      </c>
      <c r="D51" s="47"/>
      <c r="E51" s="47"/>
      <c r="F51" s="35" t="str">
        <f>E15</f>
        <v>Kraj Vysočina</v>
      </c>
      <c r="G51" s="47"/>
      <c r="H51" s="47"/>
      <c r="I51" s="133" t="s">
        <v>34</v>
      </c>
      <c r="J51" s="44" t="str">
        <f>E21</f>
        <v>Ing. arch. Martin Jirovský</v>
      </c>
      <c r="K51" s="51"/>
    </row>
    <row r="52" spans="2:11" s="1" customFormat="1" ht="14.4" customHeight="1">
      <c r="B52" s="46"/>
      <c r="C52" s="40" t="s">
        <v>32</v>
      </c>
      <c r="D52" s="47"/>
      <c r="E52" s="47"/>
      <c r="F52" s="35" t="str">
        <f>IF(E18="","",E18)</f>
        <v/>
      </c>
      <c r="G52" s="47"/>
      <c r="H52" s="47"/>
      <c r="I52" s="131"/>
      <c r="J52" s="156"/>
      <c r="K52" s="51"/>
    </row>
    <row r="53" spans="2:11" s="1" customFormat="1" ht="10.3" customHeight="1">
      <c r="B53" s="46"/>
      <c r="C53" s="47"/>
      <c r="D53" s="47"/>
      <c r="E53" s="47"/>
      <c r="F53" s="47"/>
      <c r="G53" s="47"/>
      <c r="H53" s="47"/>
      <c r="I53" s="131"/>
      <c r="J53" s="47"/>
      <c r="K53" s="51"/>
    </row>
    <row r="54" spans="2:11" s="1" customFormat="1" ht="29.25" customHeight="1">
      <c r="B54" s="46"/>
      <c r="C54" s="157" t="s">
        <v>176</v>
      </c>
      <c r="D54" s="146"/>
      <c r="E54" s="146"/>
      <c r="F54" s="146"/>
      <c r="G54" s="146"/>
      <c r="H54" s="146"/>
      <c r="I54" s="158"/>
      <c r="J54" s="159" t="s">
        <v>177</v>
      </c>
      <c r="K54" s="160"/>
    </row>
    <row r="55" spans="2:11" s="1" customFormat="1" ht="10.3" customHeight="1">
      <c r="B55" s="46"/>
      <c r="C55" s="47"/>
      <c r="D55" s="47"/>
      <c r="E55" s="47"/>
      <c r="F55" s="47"/>
      <c r="G55" s="47"/>
      <c r="H55" s="47"/>
      <c r="I55" s="131"/>
      <c r="J55" s="47"/>
      <c r="K55" s="51"/>
    </row>
    <row r="56" spans="2:47" s="1" customFormat="1" ht="29.25" customHeight="1">
      <c r="B56" s="46"/>
      <c r="C56" s="161" t="s">
        <v>178</v>
      </c>
      <c r="D56" s="47"/>
      <c r="E56" s="47"/>
      <c r="F56" s="47"/>
      <c r="G56" s="47"/>
      <c r="H56" s="47"/>
      <c r="I56" s="131"/>
      <c r="J56" s="142">
        <f>J83</f>
        <v>0</v>
      </c>
      <c r="K56" s="51"/>
      <c r="AU56" s="24" t="s">
        <v>179</v>
      </c>
    </row>
    <row r="57" spans="2:11" s="7" customFormat="1" ht="24.95" customHeight="1">
      <c r="B57" s="162"/>
      <c r="C57" s="163"/>
      <c r="D57" s="164" t="s">
        <v>180</v>
      </c>
      <c r="E57" s="165"/>
      <c r="F57" s="165"/>
      <c r="G57" s="165"/>
      <c r="H57" s="165"/>
      <c r="I57" s="166"/>
      <c r="J57" s="167">
        <f>J84</f>
        <v>0</v>
      </c>
      <c r="K57" s="168"/>
    </row>
    <row r="58" spans="2:11" s="8" customFormat="1" ht="19.9" customHeight="1">
      <c r="B58" s="169"/>
      <c r="C58" s="170"/>
      <c r="D58" s="171" t="s">
        <v>181</v>
      </c>
      <c r="E58" s="172"/>
      <c r="F58" s="172"/>
      <c r="G58" s="172"/>
      <c r="H58" s="172"/>
      <c r="I58" s="173"/>
      <c r="J58" s="174">
        <f>J85</f>
        <v>0</v>
      </c>
      <c r="K58" s="175"/>
    </row>
    <row r="59" spans="2:11" s="8" customFormat="1" ht="19.9" customHeight="1">
      <c r="B59" s="169"/>
      <c r="C59" s="170"/>
      <c r="D59" s="171" t="s">
        <v>188</v>
      </c>
      <c r="E59" s="172"/>
      <c r="F59" s="172"/>
      <c r="G59" s="172"/>
      <c r="H59" s="172"/>
      <c r="I59" s="173"/>
      <c r="J59" s="174">
        <f>J114</f>
        <v>0</v>
      </c>
      <c r="K59" s="175"/>
    </row>
    <row r="60" spans="2:11" s="8" customFormat="1" ht="19.9" customHeight="1">
      <c r="B60" s="169"/>
      <c r="C60" s="170"/>
      <c r="D60" s="171" t="s">
        <v>2060</v>
      </c>
      <c r="E60" s="172"/>
      <c r="F60" s="172"/>
      <c r="G60" s="172"/>
      <c r="H60" s="172"/>
      <c r="I60" s="173"/>
      <c r="J60" s="174">
        <f>J119</f>
        <v>0</v>
      </c>
      <c r="K60" s="175"/>
    </row>
    <row r="61" spans="2:11" s="7" customFormat="1" ht="24.95" customHeight="1">
      <c r="B61" s="162"/>
      <c r="C61" s="163"/>
      <c r="D61" s="164" t="s">
        <v>197</v>
      </c>
      <c r="E61" s="165"/>
      <c r="F61" s="165"/>
      <c r="G61" s="165"/>
      <c r="H61" s="165"/>
      <c r="I61" s="166"/>
      <c r="J61" s="167">
        <f>J130</f>
        <v>0</v>
      </c>
      <c r="K61" s="168"/>
    </row>
    <row r="62" spans="2:11" s="8" customFormat="1" ht="19.9" customHeight="1">
      <c r="B62" s="169"/>
      <c r="C62" s="170"/>
      <c r="D62" s="171" t="s">
        <v>201</v>
      </c>
      <c r="E62" s="172"/>
      <c r="F62" s="172"/>
      <c r="G62" s="172"/>
      <c r="H62" s="172"/>
      <c r="I62" s="173"/>
      <c r="J62" s="174">
        <f>J131</f>
        <v>0</v>
      </c>
      <c r="K62" s="175"/>
    </row>
    <row r="63" spans="2:11" s="8" customFormat="1" ht="19.9" customHeight="1">
      <c r="B63" s="169"/>
      <c r="C63" s="170"/>
      <c r="D63" s="171" t="s">
        <v>2062</v>
      </c>
      <c r="E63" s="172"/>
      <c r="F63" s="172"/>
      <c r="G63" s="172"/>
      <c r="H63" s="172"/>
      <c r="I63" s="173"/>
      <c r="J63" s="174">
        <f>J136</f>
        <v>0</v>
      </c>
      <c r="K63" s="175"/>
    </row>
    <row r="64" spans="2:11" s="1" customFormat="1" ht="21.8" customHeight="1">
      <c r="B64" s="46"/>
      <c r="C64" s="47"/>
      <c r="D64" s="47"/>
      <c r="E64" s="47"/>
      <c r="F64" s="47"/>
      <c r="G64" s="47"/>
      <c r="H64" s="47"/>
      <c r="I64" s="131"/>
      <c r="J64" s="47"/>
      <c r="K64" s="51"/>
    </row>
    <row r="65" spans="2:11" s="1" customFormat="1" ht="6.95" customHeight="1">
      <c r="B65" s="67"/>
      <c r="C65" s="68"/>
      <c r="D65" s="68"/>
      <c r="E65" s="68"/>
      <c r="F65" s="68"/>
      <c r="G65" s="68"/>
      <c r="H65" s="68"/>
      <c r="I65" s="153"/>
      <c r="J65" s="68"/>
      <c r="K65" s="69"/>
    </row>
    <row r="69" spans="2:12" s="1" customFormat="1" ht="6.95" customHeight="1">
      <c r="B69" s="70"/>
      <c r="C69" s="71"/>
      <c r="D69" s="71"/>
      <c r="E69" s="71"/>
      <c r="F69" s="71"/>
      <c r="G69" s="71"/>
      <c r="H69" s="71"/>
      <c r="I69" s="154"/>
      <c r="J69" s="71"/>
      <c r="K69" s="71"/>
      <c r="L69" s="46"/>
    </row>
    <row r="70" spans="2:12" s="1" customFormat="1" ht="36.95" customHeight="1">
      <c r="B70" s="46"/>
      <c r="C70" s="72" t="s">
        <v>215</v>
      </c>
      <c r="I70" s="176"/>
      <c r="L70" s="46"/>
    </row>
    <row r="71" spans="2:12" s="1" customFormat="1" ht="6.95" customHeight="1">
      <c r="B71" s="46"/>
      <c r="I71" s="176"/>
      <c r="L71" s="46"/>
    </row>
    <row r="72" spans="2:12" s="1" customFormat="1" ht="14.4" customHeight="1">
      <c r="B72" s="46"/>
      <c r="C72" s="74" t="s">
        <v>19</v>
      </c>
      <c r="I72" s="176"/>
      <c r="L72" s="46"/>
    </row>
    <row r="73" spans="2:12" s="1" customFormat="1" ht="16.5" customHeight="1">
      <c r="B73" s="46"/>
      <c r="E73" s="177" t="str">
        <f>E7</f>
        <v>TRANSFORMACE DOMOV HÁJ II VÝSTAVBA LEDEČ NAD SÁZAVOU DOZP</v>
      </c>
      <c r="F73" s="74"/>
      <c r="G73" s="74"/>
      <c r="H73" s="74"/>
      <c r="I73" s="176"/>
      <c r="L73" s="46"/>
    </row>
    <row r="74" spans="2:12" s="1" customFormat="1" ht="14.4" customHeight="1">
      <c r="B74" s="46"/>
      <c r="C74" s="74" t="s">
        <v>166</v>
      </c>
      <c r="I74" s="176"/>
      <c r="L74" s="46"/>
    </row>
    <row r="75" spans="2:12" s="1" customFormat="1" ht="17.25" customHeight="1">
      <c r="B75" s="46"/>
      <c r="E75" s="77" t="str">
        <f>E9</f>
        <v>SO 07b - Vnější části domovní splaškové kanalizace</v>
      </c>
      <c r="F75" s="1"/>
      <c r="G75" s="1"/>
      <c r="H75" s="1"/>
      <c r="I75" s="176"/>
      <c r="L75" s="46"/>
    </row>
    <row r="76" spans="2:12" s="1" customFormat="1" ht="6.95" customHeight="1">
      <c r="B76" s="46"/>
      <c r="I76" s="176"/>
      <c r="L76" s="46"/>
    </row>
    <row r="77" spans="2:12" s="1" customFormat="1" ht="18" customHeight="1">
      <c r="B77" s="46"/>
      <c r="C77" s="74" t="s">
        <v>24</v>
      </c>
      <c r="F77" s="178" t="str">
        <f>F12</f>
        <v>Ledeč nad Sázavou</v>
      </c>
      <c r="I77" s="179" t="s">
        <v>26</v>
      </c>
      <c r="J77" s="79" t="str">
        <f>IF(J12="","",J12)</f>
        <v>22. 3. 2019</v>
      </c>
      <c r="L77" s="46"/>
    </row>
    <row r="78" spans="2:12" s="1" customFormat="1" ht="6.95" customHeight="1">
      <c r="B78" s="46"/>
      <c r="I78" s="176"/>
      <c r="L78" s="46"/>
    </row>
    <row r="79" spans="2:12" s="1" customFormat="1" ht="13.5">
      <c r="B79" s="46"/>
      <c r="C79" s="74" t="s">
        <v>28</v>
      </c>
      <c r="F79" s="178" t="str">
        <f>E15</f>
        <v>Kraj Vysočina</v>
      </c>
      <c r="I79" s="179" t="s">
        <v>34</v>
      </c>
      <c r="J79" s="178" t="str">
        <f>E21</f>
        <v>Ing. arch. Martin Jirovský</v>
      </c>
      <c r="L79" s="46"/>
    </row>
    <row r="80" spans="2:12" s="1" customFormat="1" ht="14.4" customHeight="1">
      <c r="B80" s="46"/>
      <c r="C80" s="74" t="s">
        <v>32</v>
      </c>
      <c r="F80" s="178" t="str">
        <f>IF(E18="","",E18)</f>
        <v/>
      </c>
      <c r="I80" s="176"/>
      <c r="L80" s="46"/>
    </row>
    <row r="81" spans="2:12" s="1" customFormat="1" ht="10.3" customHeight="1">
      <c r="B81" s="46"/>
      <c r="I81" s="176"/>
      <c r="L81" s="46"/>
    </row>
    <row r="82" spans="2:20" s="9" customFormat="1" ht="29.25" customHeight="1">
      <c r="B82" s="180"/>
      <c r="C82" s="181" t="s">
        <v>216</v>
      </c>
      <c r="D82" s="182" t="s">
        <v>58</v>
      </c>
      <c r="E82" s="182" t="s">
        <v>54</v>
      </c>
      <c r="F82" s="182" t="s">
        <v>217</v>
      </c>
      <c r="G82" s="182" t="s">
        <v>218</v>
      </c>
      <c r="H82" s="182" t="s">
        <v>219</v>
      </c>
      <c r="I82" s="183" t="s">
        <v>220</v>
      </c>
      <c r="J82" s="182" t="s">
        <v>177</v>
      </c>
      <c r="K82" s="184" t="s">
        <v>221</v>
      </c>
      <c r="L82" s="180"/>
      <c r="M82" s="92" t="s">
        <v>222</v>
      </c>
      <c r="N82" s="93" t="s">
        <v>43</v>
      </c>
      <c r="O82" s="93" t="s">
        <v>223</v>
      </c>
      <c r="P82" s="93" t="s">
        <v>224</v>
      </c>
      <c r="Q82" s="93" t="s">
        <v>225</v>
      </c>
      <c r="R82" s="93" t="s">
        <v>226</v>
      </c>
      <c r="S82" s="93" t="s">
        <v>227</v>
      </c>
      <c r="T82" s="94" t="s">
        <v>228</v>
      </c>
    </row>
    <row r="83" spans="2:63" s="1" customFormat="1" ht="29.25" customHeight="1">
      <c r="B83" s="46"/>
      <c r="C83" s="96" t="s">
        <v>178</v>
      </c>
      <c r="I83" s="176"/>
      <c r="J83" s="185">
        <f>BK83</f>
        <v>0</v>
      </c>
      <c r="L83" s="46"/>
      <c r="M83" s="95"/>
      <c r="N83" s="82"/>
      <c r="O83" s="82"/>
      <c r="P83" s="186">
        <f>P84+P130</f>
        <v>0</v>
      </c>
      <c r="Q83" s="82"/>
      <c r="R83" s="186">
        <f>R84+R130</f>
        <v>0.5179260000000001</v>
      </c>
      <c r="S83" s="82"/>
      <c r="T83" s="187">
        <f>T84+T130</f>
        <v>0</v>
      </c>
      <c r="AT83" s="24" t="s">
        <v>72</v>
      </c>
      <c r="AU83" s="24" t="s">
        <v>179</v>
      </c>
      <c r="BK83" s="188">
        <f>BK84+BK130</f>
        <v>0</v>
      </c>
    </row>
    <row r="84" spans="2:63" s="10" customFormat="1" ht="37.4" customHeight="1">
      <c r="B84" s="189"/>
      <c r="D84" s="190" t="s">
        <v>72</v>
      </c>
      <c r="E84" s="191" t="s">
        <v>229</v>
      </c>
      <c r="F84" s="191" t="s">
        <v>230</v>
      </c>
      <c r="I84" s="192"/>
      <c r="J84" s="193">
        <f>BK84</f>
        <v>0</v>
      </c>
      <c r="L84" s="189"/>
      <c r="M84" s="194"/>
      <c r="N84" s="195"/>
      <c r="O84" s="195"/>
      <c r="P84" s="196">
        <f>P85+P114+P119</f>
        <v>0</v>
      </c>
      <c r="Q84" s="195"/>
      <c r="R84" s="196">
        <f>R85+R114+R119</f>
        <v>0.48384600000000005</v>
      </c>
      <c r="S84" s="195"/>
      <c r="T84" s="197">
        <f>T85+T114+T119</f>
        <v>0</v>
      </c>
      <c r="AR84" s="190" t="s">
        <v>81</v>
      </c>
      <c r="AT84" s="198" t="s">
        <v>72</v>
      </c>
      <c r="AU84" s="198" t="s">
        <v>73</v>
      </c>
      <c r="AY84" s="190" t="s">
        <v>231</v>
      </c>
      <c r="BK84" s="199">
        <f>BK85+BK114+BK119</f>
        <v>0</v>
      </c>
    </row>
    <row r="85" spans="2:63" s="10" customFormat="1" ht="19.9" customHeight="1">
      <c r="B85" s="189"/>
      <c r="D85" s="190" t="s">
        <v>72</v>
      </c>
      <c r="E85" s="200" t="s">
        <v>81</v>
      </c>
      <c r="F85" s="200" t="s">
        <v>232</v>
      </c>
      <c r="I85" s="192"/>
      <c r="J85" s="201">
        <f>BK85</f>
        <v>0</v>
      </c>
      <c r="L85" s="189"/>
      <c r="M85" s="194"/>
      <c r="N85" s="195"/>
      <c r="O85" s="195"/>
      <c r="P85" s="196">
        <f>SUM(P86:P113)</f>
        <v>0</v>
      </c>
      <c r="Q85" s="195"/>
      <c r="R85" s="196">
        <f>SUM(R86:R113)</f>
        <v>0</v>
      </c>
      <c r="S85" s="195"/>
      <c r="T85" s="197">
        <f>SUM(T86:T113)</f>
        <v>0</v>
      </c>
      <c r="AR85" s="190" t="s">
        <v>81</v>
      </c>
      <c r="AT85" s="198" t="s">
        <v>72</v>
      </c>
      <c r="AU85" s="198" t="s">
        <v>81</v>
      </c>
      <c r="AY85" s="190" t="s">
        <v>231</v>
      </c>
      <c r="BK85" s="199">
        <f>SUM(BK86:BK113)</f>
        <v>0</v>
      </c>
    </row>
    <row r="86" spans="2:65" s="1" customFormat="1" ht="25.5" customHeight="1">
      <c r="B86" s="202"/>
      <c r="C86" s="203" t="s">
        <v>81</v>
      </c>
      <c r="D86" s="203" t="s">
        <v>235</v>
      </c>
      <c r="E86" s="204" t="s">
        <v>2080</v>
      </c>
      <c r="F86" s="205" t="s">
        <v>2081</v>
      </c>
      <c r="G86" s="206" t="s">
        <v>2082</v>
      </c>
      <c r="H86" s="207">
        <v>1</v>
      </c>
      <c r="I86" s="208"/>
      <c r="J86" s="209">
        <f>ROUND(I86*H86,2)</f>
        <v>0</v>
      </c>
      <c r="K86" s="205" t="s">
        <v>238</v>
      </c>
      <c r="L86" s="46"/>
      <c r="M86" s="210" t="s">
        <v>5</v>
      </c>
      <c r="N86" s="211" t="s">
        <v>44</v>
      </c>
      <c r="O86" s="47"/>
      <c r="P86" s="212">
        <f>O86*H86</f>
        <v>0</v>
      </c>
      <c r="Q86" s="212">
        <v>0</v>
      </c>
      <c r="R86" s="212">
        <f>Q86*H86</f>
        <v>0</v>
      </c>
      <c r="S86" s="212">
        <v>0</v>
      </c>
      <c r="T86" s="213">
        <f>S86*H86</f>
        <v>0</v>
      </c>
      <c r="AR86" s="24" t="s">
        <v>239</v>
      </c>
      <c r="AT86" s="24" t="s">
        <v>235</v>
      </c>
      <c r="AU86" s="24" t="s">
        <v>83</v>
      </c>
      <c r="AY86" s="24" t="s">
        <v>231</v>
      </c>
      <c r="BE86" s="214">
        <f>IF(N86="základní",J86,0)</f>
        <v>0</v>
      </c>
      <c r="BF86" s="214">
        <f>IF(N86="snížená",J86,0)</f>
        <v>0</v>
      </c>
      <c r="BG86" s="214">
        <f>IF(N86="zákl. přenesená",J86,0)</f>
        <v>0</v>
      </c>
      <c r="BH86" s="214">
        <f>IF(N86="sníž. přenesená",J86,0)</f>
        <v>0</v>
      </c>
      <c r="BI86" s="214">
        <f>IF(N86="nulová",J86,0)</f>
        <v>0</v>
      </c>
      <c r="BJ86" s="24" t="s">
        <v>81</v>
      </c>
      <c r="BK86" s="214">
        <f>ROUND(I86*H86,2)</f>
        <v>0</v>
      </c>
      <c r="BL86" s="24" t="s">
        <v>239</v>
      </c>
      <c r="BM86" s="24" t="s">
        <v>3808</v>
      </c>
    </row>
    <row r="87" spans="2:47" s="1" customFormat="1" ht="13.5">
      <c r="B87" s="46"/>
      <c r="D87" s="215" t="s">
        <v>241</v>
      </c>
      <c r="F87" s="216" t="s">
        <v>2081</v>
      </c>
      <c r="I87" s="176"/>
      <c r="L87" s="46"/>
      <c r="M87" s="217"/>
      <c r="N87" s="47"/>
      <c r="O87" s="47"/>
      <c r="P87" s="47"/>
      <c r="Q87" s="47"/>
      <c r="R87" s="47"/>
      <c r="S87" s="47"/>
      <c r="T87" s="85"/>
      <c r="AT87" s="24" t="s">
        <v>241</v>
      </c>
      <c r="AU87" s="24" t="s">
        <v>83</v>
      </c>
    </row>
    <row r="88" spans="2:65" s="1" customFormat="1" ht="25.5" customHeight="1">
      <c r="B88" s="202"/>
      <c r="C88" s="203" t="s">
        <v>83</v>
      </c>
      <c r="D88" s="203" t="s">
        <v>235</v>
      </c>
      <c r="E88" s="204" t="s">
        <v>2084</v>
      </c>
      <c r="F88" s="205" t="s">
        <v>2085</v>
      </c>
      <c r="G88" s="206" t="s">
        <v>2086</v>
      </c>
      <c r="H88" s="207">
        <v>0.5</v>
      </c>
      <c r="I88" s="208"/>
      <c r="J88" s="209">
        <f>ROUND(I88*H88,2)</f>
        <v>0</v>
      </c>
      <c r="K88" s="205" t="s">
        <v>238</v>
      </c>
      <c r="L88" s="46"/>
      <c r="M88" s="210" t="s">
        <v>5</v>
      </c>
      <c r="N88" s="211" t="s">
        <v>44</v>
      </c>
      <c r="O88" s="47"/>
      <c r="P88" s="212">
        <f>O88*H88</f>
        <v>0</v>
      </c>
      <c r="Q88" s="212">
        <v>0</v>
      </c>
      <c r="R88" s="212">
        <f>Q88*H88</f>
        <v>0</v>
      </c>
      <c r="S88" s="212">
        <v>0</v>
      </c>
      <c r="T88" s="213">
        <f>S88*H88</f>
        <v>0</v>
      </c>
      <c r="AR88" s="24" t="s">
        <v>239</v>
      </c>
      <c r="AT88" s="24" t="s">
        <v>235</v>
      </c>
      <c r="AU88" s="24" t="s">
        <v>83</v>
      </c>
      <c r="AY88" s="24" t="s">
        <v>231</v>
      </c>
      <c r="BE88" s="214">
        <f>IF(N88="základní",J88,0)</f>
        <v>0</v>
      </c>
      <c r="BF88" s="214">
        <f>IF(N88="snížená",J88,0)</f>
        <v>0</v>
      </c>
      <c r="BG88" s="214">
        <f>IF(N88="zákl. přenesená",J88,0)</f>
        <v>0</v>
      </c>
      <c r="BH88" s="214">
        <f>IF(N88="sníž. přenesená",J88,0)</f>
        <v>0</v>
      </c>
      <c r="BI88" s="214">
        <f>IF(N88="nulová",J88,0)</f>
        <v>0</v>
      </c>
      <c r="BJ88" s="24" t="s">
        <v>81</v>
      </c>
      <c r="BK88" s="214">
        <f>ROUND(I88*H88,2)</f>
        <v>0</v>
      </c>
      <c r="BL88" s="24" t="s">
        <v>239</v>
      </c>
      <c r="BM88" s="24" t="s">
        <v>3809</v>
      </c>
    </row>
    <row r="89" spans="2:47" s="1" customFormat="1" ht="13.5">
      <c r="B89" s="46"/>
      <c r="D89" s="215" t="s">
        <v>241</v>
      </c>
      <c r="F89" s="216" t="s">
        <v>2085</v>
      </c>
      <c r="I89" s="176"/>
      <c r="L89" s="46"/>
      <c r="M89" s="217"/>
      <c r="N89" s="47"/>
      <c r="O89" s="47"/>
      <c r="P89" s="47"/>
      <c r="Q89" s="47"/>
      <c r="R89" s="47"/>
      <c r="S89" s="47"/>
      <c r="T89" s="85"/>
      <c r="AT89" s="24" t="s">
        <v>241</v>
      </c>
      <c r="AU89" s="24" t="s">
        <v>83</v>
      </c>
    </row>
    <row r="90" spans="2:65" s="1" customFormat="1" ht="25.5" customHeight="1">
      <c r="B90" s="202"/>
      <c r="C90" s="203" t="s">
        <v>149</v>
      </c>
      <c r="D90" s="203" t="s">
        <v>235</v>
      </c>
      <c r="E90" s="204" t="s">
        <v>271</v>
      </c>
      <c r="F90" s="205" t="s">
        <v>272</v>
      </c>
      <c r="G90" s="206" t="s">
        <v>258</v>
      </c>
      <c r="H90" s="207">
        <v>22</v>
      </c>
      <c r="I90" s="208"/>
      <c r="J90" s="209">
        <f>ROUND(I90*H90,2)</f>
        <v>0</v>
      </c>
      <c r="K90" s="205" t="s">
        <v>238</v>
      </c>
      <c r="L90" s="46"/>
      <c r="M90" s="210" t="s">
        <v>5</v>
      </c>
      <c r="N90" s="211" t="s">
        <v>44</v>
      </c>
      <c r="O90" s="47"/>
      <c r="P90" s="212">
        <f>O90*H90</f>
        <v>0</v>
      </c>
      <c r="Q90" s="212">
        <v>0</v>
      </c>
      <c r="R90" s="212">
        <f>Q90*H90</f>
        <v>0</v>
      </c>
      <c r="S90" s="212">
        <v>0</v>
      </c>
      <c r="T90" s="213">
        <f>S90*H90</f>
        <v>0</v>
      </c>
      <c r="AR90" s="24" t="s">
        <v>239</v>
      </c>
      <c r="AT90" s="24" t="s">
        <v>235</v>
      </c>
      <c r="AU90" s="24" t="s">
        <v>83</v>
      </c>
      <c r="AY90" s="24" t="s">
        <v>231</v>
      </c>
      <c r="BE90" s="214">
        <f>IF(N90="základní",J90,0)</f>
        <v>0</v>
      </c>
      <c r="BF90" s="214">
        <f>IF(N90="snížená",J90,0)</f>
        <v>0</v>
      </c>
      <c r="BG90" s="214">
        <f>IF(N90="zákl. přenesená",J90,0)</f>
        <v>0</v>
      </c>
      <c r="BH90" s="214">
        <f>IF(N90="sníž. přenesená",J90,0)</f>
        <v>0</v>
      </c>
      <c r="BI90" s="214">
        <f>IF(N90="nulová",J90,0)</f>
        <v>0</v>
      </c>
      <c r="BJ90" s="24" t="s">
        <v>81</v>
      </c>
      <c r="BK90" s="214">
        <f>ROUND(I90*H90,2)</f>
        <v>0</v>
      </c>
      <c r="BL90" s="24" t="s">
        <v>239</v>
      </c>
      <c r="BM90" s="24" t="s">
        <v>3810</v>
      </c>
    </row>
    <row r="91" spans="2:47" s="1" customFormat="1" ht="13.5">
      <c r="B91" s="46"/>
      <c r="D91" s="215" t="s">
        <v>241</v>
      </c>
      <c r="F91" s="216" t="s">
        <v>272</v>
      </c>
      <c r="I91" s="176"/>
      <c r="L91" s="46"/>
      <c r="M91" s="217"/>
      <c r="N91" s="47"/>
      <c r="O91" s="47"/>
      <c r="P91" s="47"/>
      <c r="Q91" s="47"/>
      <c r="R91" s="47"/>
      <c r="S91" s="47"/>
      <c r="T91" s="85"/>
      <c r="AT91" s="24" t="s">
        <v>241</v>
      </c>
      <c r="AU91" s="24" t="s">
        <v>83</v>
      </c>
    </row>
    <row r="92" spans="2:65" s="1" customFormat="1" ht="25.5" customHeight="1">
      <c r="B92" s="202"/>
      <c r="C92" s="203" t="s">
        <v>239</v>
      </c>
      <c r="D92" s="203" t="s">
        <v>235</v>
      </c>
      <c r="E92" s="204" t="s">
        <v>286</v>
      </c>
      <c r="F92" s="205" t="s">
        <v>287</v>
      </c>
      <c r="G92" s="206" t="s">
        <v>258</v>
      </c>
      <c r="H92" s="207">
        <v>22</v>
      </c>
      <c r="I92" s="208"/>
      <c r="J92" s="209">
        <f>ROUND(I92*H92,2)</f>
        <v>0</v>
      </c>
      <c r="K92" s="205" t="s">
        <v>238</v>
      </c>
      <c r="L92" s="46"/>
      <c r="M92" s="210" t="s">
        <v>5</v>
      </c>
      <c r="N92" s="211" t="s">
        <v>44</v>
      </c>
      <c r="O92" s="47"/>
      <c r="P92" s="212">
        <f>O92*H92</f>
        <v>0</v>
      </c>
      <c r="Q92" s="212">
        <v>0</v>
      </c>
      <c r="R92" s="212">
        <f>Q92*H92</f>
        <v>0</v>
      </c>
      <c r="S92" s="212">
        <v>0</v>
      </c>
      <c r="T92" s="213">
        <f>S92*H92</f>
        <v>0</v>
      </c>
      <c r="AR92" s="24" t="s">
        <v>239</v>
      </c>
      <c r="AT92" s="24" t="s">
        <v>235</v>
      </c>
      <c r="AU92" s="24" t="s">
        <v>83</v>
      </c>
      <c r="AY92" s="24" t="s">
        <v>231</v>
      </c>
      <c r="BE92" s="214">
        <f>IF(N92="základní",J92,0)</f>
        <v>0</v>
      </c>
      <c r="BF92" s="214">
        <f>IF(N92="snížená",J92,0)</f>
        <v>0</v>
      </c>
      <c r="BG92" s="214">
        <f>IF(N92="zákl. přenesená",J92,0)</f>
        <v>0</v>
      </c>
      <c r="BH92" s="214">
        <f>IF(N92="sníž. přenesená",J92,0)</f>
        <v>0</v>
      </c>
      <c r="BI92" s="214">
        <f>IF(N92="nulová",J92,0)</f>
        <v>0</v>
      </c>
      <c r="BJ92" s="24" t="s">
        <v>81</v>
      </c>
      <c r="BK92" s="214">
        <f>ROUND(I92*H92,2)</f>
        <v>0</v>
      </c>
      <c r="BL92" s="24" t="s">
        <v>239</v>
      </c>
      <c r="BM92" s="24" t="s">
        <v>3811</v>
      </c>
    </row>
    <row r="93" spans="2:47" s="1" customFormat="1" ht="13.5">
      <c r="B93" s="46"/>
      <c r="D93" s="215" t="s">
        <v>241</v>
      </c>
      <c r="F93" s="216" t="s">
        <v>287</v>
      </c>
      <c r="I93" s="176"/>
      <c r="L93" s="46"/>
      <c r="M93" s="217"/>
      <c r="N93" s="47"/>
      <c r="O93" s="47"/>
      <c r="P93" s="47"/>
      <c r="Q93" s="47"/>
      <c r="R93" s="47"/>
      <c r="S93" s="47"/>
      <c r="T93" s="85"/>
      <c r="AT93" s="24" t="s">
        <v>241</v>
      </c>
      <c r="AU93" s="24" t="s">
        <v>83</v>
      </c>
    </row>
    <row r="94" spans="2:65" s="1" customFormat="1" ht="25.5" customHeight="1">
      <c r="B94" s="202"/>
      <c r="C94" s="203" t="s">
        <v>255</v>
      </c>
      <c r="D94" s="203" t="s">
        <v>235</v>
      </c>
      <c r="E94" s="204" t="s">
        <v>2088</v>
      </c>
      <c r="F94" s="205" t="s">
        <v>2089</v>
      </c>
      <c r="G94" s="206" t="s">
        <v>258</v>
      </c>
      <c r="H94" s="207">
        <v>1.7</v>
      </c>
      <c r="I94" s="208"/>
      <c r="J94" s="209">
        <f>ROUND(I94*H94,2)</f>
        <v>0</v>
      </c>
      <c r="K94" s="205" t="s">
        <v>238</v>
      </c>
      <c r="L94" s="46"/>
      <c r="M94" s="210" t="s">
        <v>5</v>
      </c>
      <c r="N94" s="211" t="s">
        <v>44</v>
      </c>
      <c r="O94" s="47"/>
      <c r="P94" s="212">
        <f>O94*H94</f>
        <v>0</v>
      </c>
      <c r="Q94" s="212">
        <v>0</v>
      </c>
      <c r="R94" s="212">
        <f>Q94*H94</f>
        <v>0</v>
      </c>
      <c r="S94" s="212">
        <v>0</v>
      </c>
      <c r="T94" s="213">
        <f>S94*H94</f>
        <v>0</v>
      </c>
      <c r="AR94" s="24" t="s">
        <v>239</v>
      </c>
      <c r="AT94" s="24" t="s">
        <v>235</v>
      </c>
      <c r="AU94" s="24" t="s">
        <v>83</v>
      </c>
      <c r="AY94" s="24" t="s">
        <v>231</v>
      </c>
      <c r="BE94" s="214">
        <f>IF(N94="základní",J94,0)</f>
        <v>0</v>
      </c>
      <c r="BF94" s="214">
        <f>IF(N94="snížená",J94,0)</f>
        <v>0</v>
      </c>
      <c r="BG94" s="214">
        <f>IF(N94="zákl. přenesená",J94,0)</f>
        <v>0</v>
      </c>
      <c r="BH94" s="214">
        <f>IF(N94="sníž. přenesená",J94,0)</f>
        <v>0</v>
      </c>
      <c r="BI94" s="214">
        <f>IF(N94="nulová",J94,0)</f>
        <v>0</v>
      </c>
      <c r="BJ94" s="24" t="s">
        <v>81</v>
      </c>
      <c r="BK94" s="214">
        <f>ROUND(I94*H94,2)</f>
        <v>0</v>
      </c>
      <c r="BL94" s="24" t="s">
        <v>239</v>
      </c>
      <c r="BM94" s="24" t="s">
        <v>3812</v>
      </c>
    </row>
    <row r="95" spans="2:47" s="1" customFormat="1" ht="13.5">
      <c r="B95" s="46"/>
      <c r="D95" s="215" t="s">
        <v>241</v>
      </c>
      <c r="F95" s="216" t="s">
        <v>2089</v>
      </c>
      <c r="I95" s="176"/>
      <c r="L95" s="46"/>
      <c r="M95" s="217"/>
      <c r="N95" s="47"/>
      <c r="O95" s="47"/>
      <c r="P95" s="47"/>
      <c r="Q95" s="47"/>
      <c r="R95" s="47"/>
      <c r="S95" s="47"/>
      <c r="T95" s="85"/>
      <c r="AT95" s="24" t="s">
        <v>241</v>
      </c>
      <c r="AU95" s="24" t="s">
        <v>83</v>
      </c>
    </row>
    <row r="96" spans="2:65" s="1" customFormat="1" ht="38.25" customHeight="1">
      <c r="B96" s="202"/>
      <c r="C96" s="203" t="s">
        <v>261</v>
      </c>
      <c r="D96" s="203" t="s">
        <v>235</v>
      </c>
      <c r="E96" s="204" t="s">
        <v>2091</v>
      </c>
      <c r="F96" s="205" t="s">
        <v>2092</v>
      </c>
      <c r="G96" s="206" t="s">
        <v>258</v>
      </c>
      <c r="H96" s="207">
        <v>1.7</v>
      </c>
      <c r="I96" s="208"/>
      <c r="J96" s="209">
        <f>ROUND(I96*H96,2)</f>
        <v>0</v>
      </c>
      <c r="K96" s="205" t="s">
        <v>238</v>
      </c>
      <c r="L96" s="46"/>
      <c r="M96" s="210" t="s">
        <v>5</v>
      </c>
      <c r="N96" s="211" t="s">
        <v>44</v>
      </c>
      <c r="O96" s="47"/>
      <c r="P96" s="212">
        <f>O96*H96</f>
        <v>0</v>
      </c>
      <c r="Q96" s="212">
        <v>0</v>
      </c>
      <c r="R96" s="212">
        <f>Q96*H96</f>
        <v>0</v>
      </c>
      <c r="S96" s="212">
        <v>0</v>
      </c>
      <c r="T96" s="213">
        <f>S96*H96</f>
        <v>0</v>
      </c>
      <c r="AR96" s="24" t="s">
        <v>239</v>
      </c>
      <c r="AT96" s="24" t="s">
        <v>235</v>
      </c>
      <c r="AU96" s="24" t="s">
        <v>83</v>
      </c>
      <c r="AY96" s="24" t="s">
        <v>231</v>
      </c>
      <c r="BE96" s="214">
        <f>IF(N96="základní",J96,0)</f>
        <v>0</v>
      </c>
      <c r="BF96" s="214">
        <f>IF(N96="snížená",J96,0)</f>
        <v>0</v>
      </c>
      <c r="BG96" s="214">
        <f>IF(N96="zákl. přenesená",J96,0)</f>
        <v>0</v>
      </c>
      <c r="BH96" s="214">
        <f>IF(N96="sníž. přenesená",J96,0)</f>
        <v>0</v>
      </c>
      <c r="BI96" s="214">
        <f>IF(N96="nulová",J96,0)</f>
        <v>0</v>
      </c>
      <c r="BJ96" s="24" t="s">
        <v>81</v>
      </c>
      <c r="BK96" s="214">
        <f>ROUND(I96*H96,2)</f>
        <v>0</v>
      </c>
      <c r="BL96" s="24" t="s">
        <v>239</v>
      </c>
      <c r="BM96" s="24" t="s">
        <v>3813</v>
      </c>
    </row>
    <row r="97" spans="2:47" s="1" customFormat="1" ht="13.5">
      <c r="B97" s="46"/>
      <c r="D97" s="215" t="s">
        <v>241</v>
      </c>
      <c r="F97" s="216" t="s">
        <v>2092</v>
      </c>
      <c r="I97" s="176"/>
      <c r="L97" s="46"/>
      <c r="M97" s="217"/>
      <c r="N97" s="47"/>
      <c r="O97" s="47"/>
      <c r="P97" s="47"/>
      <c r="Q97" s="47"/>
      <c r="R97" s="47"/>
      <c r="S97" s="47"/>
      <c r="T97" s="85"/>
      <c r="AT97" s="24" t="s">
        <v>241</v>
      </c>
      <c r="AU97" s="24" t="s">
        <v>83</v>
      </c>
    </row>
    <row r="98" spans="2:65" s="1" customFormat="1" ht="38.25" customHeight="1">
      <c r="B98" s="202"/>
      <c r="C98" s="203" t="s">
        <v>270</v>
      </c>
      <c r="D98" s="203" t="s">
        <v>235</v>
      </c>
      <c r="E98" s="204" t="s">
        <v>2094</v>
      </c>
      <c r="F98" s="205" t="s">
        <v>2095</v>
      </c>
      <c r="G98" s="206" t="s">
        <v>258</v>
      </c>
      <c r="H98" s="207">
        <v>23.7</v>
      </c>
      <c r="I98" s="208"/>
      <c r="J98" s="209">
        <f>ROUND(I98*H98,2)</f>
        <v>0</v>
      </c>
      <c r="K98" s="205" t="s">
        <v>238</v>
      </c>
      <c r="L98" s="46"/>
      <c r="M98" s="210" t="s">
        <v>5</v>
      </c>
      <c r="N98" s="211" t="s">
        <v>44</v>
      </c>
      <c r="O98" s="47"/>
      <c r="P98" s="212">
        <f>O98*H98</f>
        <v>0</v>
      </c>
      <c r="Q98" s="212">
        <v>0</v>
      </c>
      <c r="R98" s="212">
        <f>Q98*H98</f>
        <v>0</v>
      </c>
      <c r="S98" s="212">
        <v>0</v>
      </c>
      <c r="T98" s="213">
        <f>S98*H98</f>
        <v>0</v>
      </c>
      <c r="AR98" s="24" t="s">
        <v>239</v>
      </c>
      <c r="AT98" s="24" t="s">
        <v>235</v>
      </c>
      <c r="AU98" s="24" t="s">
        <v>83</v>
      </c>
      <c r="AY98" s="24" t="s">
        <v>231</v>
      </c>
      <c r="BE98" s="214">
        <f>IF(N98="základní",J98,0)</f>
        <v>0</v>
      </c>
      <c r="BF98" s="214">
        <f>IF(N98="snížená",J98,0)</f>
        <v>0</v>
      </c>
      <c r="BG98" s="214">
        <f>IF(N98="zákl. přenesená",J98,0)</f>
        <v>0</v>
      </c>
      <c r="BH98" s="214">
        <f>IF(N98="sníž. přenesená",J98,0)</f>
        <v>0</v>
      </c>
      <c r="BI98" s="214">
        <f>IF(N98="nulová",J98,0)</f>
        <v>0</v>
      </c>
      <c r="BJ98" s="24" t="s">
        <v>81</v>
      </c>
      <c r="BK98" s="214">
        <f>ROUND(I98*H98,2)</f>
        <v>0</v>
      </c>
      <c r="BL98" s="24" t="s">
        <v>239</v>
      </c>
      <c r="BM98" s="24" t="s">
        <v>3814</v>
      </c>
    </row>
    <row r="99" spans="2:47" s="1" customFormat="1" ht="13.5">
      <c r="B99" s="46"/>
      <c r="D99" s="215" t="s">
        <v>241</v>
      </c>
      <c r="F99" s="216" t="s">
        <v>2095</v>
      </c>
      <c r="I99" s="176"/>
      <c r="L99" s="46"/>
      <c r="M99" s="217"/>
      <c r="N99" s="47"/>
      <c r="O99" s="47"/>
      <c r="P99" s="47"/>
      <c r="Q99" s="47"/>
      <c r="R99" s="47"/>
      <c r="S99" s="47"/>
      <c r="T99" s="85"/>
      <c r="AT99" s="24" t="s">
        <v>241</v>
      </c>
      <c r="AU99" s="24" t="s">
        <v>83</v>
      </c>
    </row>
    <row r="100" spans="2:65" s="1" customFormat="1" ht="38.25" customHeight="1">
      <c r="B100" s="202"/>
      <c r="C100" s="203" t="s">
        <v>276</v>
      </c>
      <c r="D100" s="203" t="s">
        <v>235</v>
      </c>
      <c r="E100" s="204" t="s">
        <v>330</v>
      </c>
      <c r="F100" s="205" t="s">
        <v>331</v>
      </c>
      <c r="G100" s="206" t="s">
        <v>258</v>
      </c>
      <c r="H100" s="207">
        <v>4.5</v>
      </c>
      <c r="I100" s="208"/>
      <c r="J100" s="209">
        <f>ROUND(I100*H100,2)</f>
        <v>0</v>
      </c>
      <c r="K100" s="205" t="s">
        <v>238</v>
      </c>
      <c r="L100" s="46"/>
      <c r="M100" s="210" t="s">
        <v>5</v>
      </c>
      <c r="N100" s="211" t="s">
        <v>44</v>
      </c>
      <c r="O100" s="47"/>
      <c r="P100" s="212">
        <f>O100*H100</f>
        <v>0</v>
      </c>
      <c r="Q100" s="212">
        <v>0</v>
      </c>
      <c r="R100" s="212">
        <f>Q100*H100</f>
        <v>0</v>
      </c>
      <c r="S100" s="212">
        <v>0</v>
      </c>
      <c r="T100" s="213">
        <f>S100*H100</f>
        <v>0</v>
      </c>
      <c r="AR100" s="24" t="s">
        <v>239</v>
      </c>
      <c r="AT100" s="24" t="s">
        <v>235</v>
      </c>
      <c r="AU100" s="24" t="s">
        <v>83</v>
      </c>
      <c r="AY100" s="24" t="s">
        <v>231</v>
      </c>
      <c r="BE100" s="214">
        <f>IF(N100="základní",J100,0)</f>
        <v>0</v>
      </c>
      <c r="BF100" s="214">
        <f>IF(N100="snížená",J100,0)</f>
        <v>0</v>
      </c>
      <c r="BG100" s="214">
        <f>IF(N100="zákl. přenesená",J100,0)</f>
        <v>0</v>
      </c>
      <c r="BH100" s="214">
        <f>IF(N100="sníž. přenesená",J100,0)</f>
        <v>0</v>
      </c>
      <c r="BI100" s="214">
        <f>IF(N100="nulová",J100,0)</f>
        <v>0</v>
      </c>
      <c r="BJ100" s="24" t="s">
        <v>81</v>
      </c>
      <c r="BK100" s="214">
        <f>ROUND(I100*H100,2)</f>
        <v>0</v>
      </c>
      <c r="BL100" s="24" t="s">
        <v>239</v>
      </c>
      <c r="BM100" s="24" t="s">
        <v>3815</v>
      </c>
    </row>
    <row r="101" spans="2:47" s="1" customFormat="1" ht="13.5">
      <c r="B101" s="46"/>
      <c r="D101" s="215" t="s">
        <v>241</v>
      </c>
      <c r="F101" s="216" t="s">
        <v>331</v>
      </c>
      <c r="I101" s="176"/>
      <c r="L101" s="46"/>
      <c r="M101" s="217"/>
      <c r="N101" s="47"/>
      <c r="O101" s="47"/>
      <c r="P101" s="47"/>
      <c r="Q101" s="47"/>
      <c r="R101" s="47"/>
      <c r="S101" s="47"/>
      <c r="T101" s="85"/>
      <c r="AT101" s="24" t="s">
        <v>241</v>
      </c>
      <c r="AU101" s="24" t="s">
        <v>83</v>
      </c>
    </row>
    <row r="102" spans="2:65" s="1" customFormat="1" ht="25.5" customHeight="1">
      <c r="B102" s="202"/>
      <c r="C102" s="203" t="s">
        <v>285</v>
      </c>
      <c r="D102" s="203" t="s">
        <v>235</v>
      </c>
      <c r="E102" s="204" t="s">
        <v>2098</v>
      </c>
      <c r="F102" s="205" t="s">
        <v>2099</v>
      </c>
      <c r="G102" s="206" t="s">
        <v>258</v>
      </c>
      <c r="H102" s="207">
        <v>4.5</v>
      </c>
      <c r="I102" s="208"/>
      <c r="J102" s="209">
        <f>ROUND(I102*H102,2)</f>
        <v>0</v>
      </c>
      <c r="K102" s="205" t="s">
        <v>238</v>
      </c>
      <c r="L102" s="46"/>
      <c r="M102" s="210" t="s">
        <v>5</v>
      </c>
      <c r="N102" s="211" t="s">
        <v>44</v>
      </c>
      <c r="O102" s="47"/>
      <c r="P102" s="212">
        <f>O102*H102</f>
        <v>0</v>
      </c>
      <c r="Q102" s="212">
        <v>0</v>
      </c>
      <c r="R102" s="212">
        <f>Q102*H102</f>
        <v>0</v>
      </c>
      <c r="S102" s="212">
        <v>0</v>
      </c>
      <c r="T102" s="213">
        <f>S102*H102</f>
        <v>0</v>
      </c>
      <c r="AR102" s="24" t="s">
        <v>239</v>
      </c>
      <c r="AT102" s="24" t="s">
        <v>235</v>
      </c>
      <c r="AU102" s="24" t="s">
        <v>83</v>
      </c>
      <c r="AY102" s="24" t="s">
        <v>231</v>
      </c>
      <c r="BE102" s="214">
        <f>IF(N102="základní",J102,0)</f>
        <v>0</v>
      </c>
      <c r="BF102" s="214">
        <f>IF(N102="snížená",J102,0)</f>
        <v>0</v>
      </c>
      <c r="BG102" s="214">
        <f>IF(N102="zákl. přenesená",J102,0)</f>
        <v>0</v>
      </c>
      <c r="BH102" s="214">
        <f>IF(N102="sníž. přenesená",J102,0)</f>
        <v>0</v>
      </c>
      <c r="BI102" s="214">
        <f>IF(N102="nulová",J102,0)</f>
        <v>0</v>
      </c>
      <c r="BJ102" s="24" t="s">
        <v>81</v>
      </c>
      <c r="BK102" s="214">
        <f>ROUND(I102*H102,2)</f>
        <v>0</v>
      </c>
      <c r="BL102" s="24" t="s">
        <v>239</v>
      </c>
      <c r="BM102" s="24" t="s">
        <v>3816</v>
      </c>
    </row>
    <row r="103" spans="2:47" s="1" customFormat="1" ht="13.5">
      <c r="B103" s="46"/>
      <c r="D103" s="215" t="s">
        <v>241</v>
      </c>
      <c r="F103" s="216" t="s">
        <v>2099</v>
      </c>
      <c r="I103" s="176"/>
      <c r="L103" s="46"/>
      <c r="M103" s="217"/>
      <c r="N103" s="47"/>
      <c r="O103" s="47"/>
      <c r="P103" s="47"/>
      <c r="Q103" s="47"/>
      <c r="R103" s="47"/>
      <c r="S103" s="47"/>
      <c r="T103" s="85"/>
      <c r="AT103" s="24" t="s">
        <v>241</v>
      </c>
      <c r="AU103" s="24" t="s">
        <v>83</v>
      </c>
    </row>
    <row r="104" spans="2:65" s="1" customFormat="1" ht="16.5" customHeight="1">
      <c r="B104" s="202"/>
      <c r="C104" s="203" t="s">
        <v>289</v>
      </c>
      <c r="D104" s="203" t="s">
        <v>235</v>
      </c>
      <c r="E104" s="204" t="s">
        <v>346</v>
      </c>
      <c r="F104" s="205" t="s">
        <v>347</v>
      </c>
      <c r="G104" s="206" t="s">
        <v>258</v>
      </c>
      <c r="H104" s="207">
        <v>4.5</v>
      </c>
      <c r="I104" s="208"/>
      <c r="J104" s="209">
        <f>ROUND(I104*H104,2)</f>
        <v>0</v>
      </c>
      <c r="K104" s="205" t="s">
        <v>238</v>
      </c>
      <c r="L104" s="46"/>
      <c r="M104" s="210" t="s">
        <v>5</v>
      </c>
      <c r="N104" s="211" t="s">
        <v>44</v>
      </c>
      <c r="O104" s="47"/>
      <c r="P104" s="212">
        <f>O104*H104</f>
        <v>0</v>
      </c>
      <c r="Q104" s="212">
        <v>0</v>
      </c>
      <c r="R104" s="212">
        <f>Q104*H104</f>
        <v>0</v>
      </c>
      <c r="S104" s="212">
        <v>0</v>
      </c>
      <c r="T104" s="213">
        <f>S104*H104</f>
        <v>0</v>
      </c>
      <c r="AR104" s="24" t="s">
        <v>239</v>
      </c>
      <c r="AT104" s="24" t="s">
        <v>235</v>
      </c>
      <c r="AU104" s="24" t="s">
        <v>83</v>
      </c>
      <c r="AY104" s="24" t="s">
        <v>231</v>
      </c>
      <c r="BE104" s="214">
        <f>IF(N104="základní",J104,0)</f>
        <v>0</v>
      </c>
      <c r="BF104" s="214">
        <f>IF(N104="snížená",J104,0)</f>
        <v>0</v>
      </c>
      <c r="BG104" s="214">
        <f>IF(N104="zákl. přenesená",J104,0)</f>
        <v>0</v>
      </c>
      <c r="BH104" s="214">
        <f>IF(N104="sníž. přenesená",J104,0)</f>
        <v>0</v>
      </c>
      <c r="BI104" s="214">
        <f>IF(N104="nulová",J104,0)</f>
        <v>0</v>
      </c>
      <c r="BJ104" s="24" t="s">
        <v>81</v>
      </c>
      <c r="BK104" s="214">
        <f>ROUND(I104*H104,2)</f>
        <v>0</v>
      </c>
      <c r="BL104" s="24" t="s">
        <v>239</v>
      </c>
      <c r="BM104" s="24" t="s">
        <v>3817</v>
      </c>
    </row>
    <row r="105" spans="2:47" s="1" customFormat="1" ht="13.5">
      <c r="B105" s="46"/>
      <c r="D105" s="215" t="s">
        <v>241</v>
      </c>
      <c r="F105" s="216" t="s">
        <v>347</v>
      </c>
      <c r="I105" s="176"/>
      <c r="L105" s="46"/>
      <c r="M105" s="217"/>
      <c r="N105" s="47"/>
      <c r="O105" s="47"/>
      <c r="P105" s="47"/>
      <c r="Q105" s="47"/>
      <c r="R105" s="47"/>
      <c r="S105" s="47"/>
      <c r="T105" s="85"/>
      <c r="AT105" s="24" t="s">
        <v>241</v>
      </c>
      <c r="AU105" s="24" t="s">
        <v>83</v>
      </c>
    </row>
    <row r="106" spans="2:65" s="1" customFormat="1" ht="16.5" customHeight="1">
      <c r="B106" s="202"/>
      <c r="C106" s="203" t="s">
        <v>233</v>
      </c>
      <c r="D106" s="203" t="s">
        <v>235</v>
      </c>
      <c r="E106" s="204" t="s">
        <v>350</v>
      </c>
      <c r="F106" s="205" t="s">
        <v>351</v>
      </c>
      <c r="G106" s="206" t="s">
        <v>352</v>
      </c>
      <c r="H106" s="207">
        <v>7.65</v>
      </c>
      <c r="I106" s="208"/>
      <c r="J106" s="209">
        <f>ROUND(I106*H106,2)</f>
        <v>0</v>
      </c>
      <c r="K106" s="205" t="s">
        <v>238</v>
      </c>
      <c r="L106" s="46"/>
      <c r="M106" s="210" t="s">
        <v>5</v>
      </c>
      <c r="N106" s="211" t="s">
        <v>44</v>
      </c>
      <c r="O106" s="47"/>
      <c r="P106" s="212">
        <f>O106*H106</f>
        <v>0</v>
      </c>
      <c r="Q106" s="212">
        <v>0</v>
      </c>
      <c r="R106" s="212">
        <f>Q106*H106</f>
        <v>0</v>
      </c>
      <c r="S106" s="212">
        <v>0</v>
      </c>
      <c r="T106" s="213">
        <f>S106*H106</f>
        <v>0</v>
      </c>
      <c r="AR106" s="24" t="s">
        <v>239</v>
      </c>
      <c r="AT106" s="24" t="s">
        <v>235</v>
      </c>
      <c r="AU106" s="24" t="s">
        <v>83</v>
      </c>
      <c r="AY106" s="24" t="s">
        <v>231</v>
      </c>
      <c r="BE106" s="214">
        <f>IF(N106="základní",J106,0)</f>
        <v>0</v>
      </c>
      <c r="BF106" s="214">
        <f>IF(N106="snížená",J106,0)</f>
        <v>0</v>
      </c>
      <c r="BG106" s="214">
        <f>IF(N106="zákl. přenesená",J106,0)</f>
        <v>0</v>
      </c>
      <c r="BH106" s="214">
        <f>IF(N106="sníž. přenesená",J106,0)</f>
        <v>0</v>
      </c>
      <c r="BI106" s="214">
        <f>IF(N106="nulová",J106,0)</f>
        <v>0</v>
      </c>
      <c r="BJ106" s="24" t="s">
        <v>81</v>
      </c>
      <c r="BK106" s="214">
        <f>ROUND(I106*H106,2)</f>
        <v>0</v>
      </c>
      <c r="BL106" s="24" t="s">
        <v>239</v>
      </c>
      <c r="BM106" s="24" t="s">
        <v>3818</v>
      </c>
    </row>
    <row r="107" spans="2:47" s="1" customFormat="1" ht="13.5">
      <c r="B107" s="46"/>
      <c r="D107" s="215" t="s">
        <v>241</v>
      </c>
      <c r="F107" s="216" t="s">
        <v>351</v>
      </c>
      <c r="I107" s="176"/>
      <c r="L107" s="46"/>
      <c r="M107" s="217"/>
      <c r="N107" s="47"/>
      <c r="O107" s="47"/>
      <c r="P107" s="47"/>
      <c r="Q107" s="47"/>
      <c r="R107" s="47"/>
      <c r="S107" s="47"/>
      <c r="T107" s="85"/>
      <c r="AT107" s="24" t="s">
        <v>241</v>
      </c>
      <c r="AU107" s="24" t="s">
        <v>83</v>
      </c>
    </row>
    <row r="108" spans="2:51" s="11" customFormat="1" ht="13.5">
      <c r="B108" s="218"/>
      <c r="D108" s="215" t="s">
        <v>242</v>
      </c>
      <c r="E108" s="219" t="s">
        <v>5</v>
      </c>
      <c r="F108" s="220" t="s">
        <v>3819</v>
      </c>
      <c r="H108" s="221">
        <v>7.65</v>
      </c>
      <c r="I108" s="222"/>
      <c r="L108" s="218"/>
      <c r="M108" s="223"/>
      <c r="N108" s="224"/>
      <c r="O108" s="224"/>
      <c r="P108" s="224"/>
      <c r="Q108" s="224"/>
      <c r="R108" s="224"/>
      <c r="S108" s="224"/>
      <c r="T108" s="225"/>
      <c r="AT108" s="219" t="s">
        <v>242</v>
      </c>
      <c r="AU108" s="219" t="s">
        <v>83</v>
      </c>
      <c r="AV108" s="11" t="s">
        <v>83</v>
      </c>
      <c r="AW108" s="11" t="s">
        <v>36</v>
      </c>
      <c r="AX108" s="11" t="s">
        <v>81</v>
      </c>
      <c r="AY108" s="219" t="s">
        <v>231</v>
      </c>
    </row>
    <row r="109" spans="2:65" s="1" customFormat="1" ht="51" customHeight="1">
      <c r="B109" s="202"/>
      <c r="C109" s="203" t="s">
        <v>254</v>
      </c>
      <c r="D109" s="203" t="s">
        <v>235</v>
      </c>
      <c r="E109" s="204" t="s">
        <v>2104</v>
      </c>
      <c r="F109" s="205" t="s">
        <v>2105</v>
      </c>
      <c r="G109" s="206" t="s">
        <v>258</v>
      </c>
      <c r="H109" s="207">
        <v>19.6</v>
      </c>
      <c r="I109" s="208"/>
      <c r="J109" s="209">
        <f>ROUND(I109*H109,2)</f>
        <v>0</v>
      </c>
      <c r="K109" s="205" t="s">
        <v>238</v>
      </c>
      <c r="L109" s="46"/>
      <c r="M109" s="210" t="s">
        <v>5</v>
      </c>
      <c r="N109" s="211" t="s">
        <v>44</v>
      </c>
      <c r="O109" s="47"/>
      <c r="P109" s="212">
        <f>O109*H109</f>
        <v>0</v>
      </c>
      <c r="Q109" s="212">
        <v>0</v>
      </c>
      <c r="R109" s="212">
        <f>Q109*H109</f>
        <v>0</v>
      </c>
      <c r="S109" s="212">
        <v>0</v>
      </c>
      <c r="T109" s="213">
        <f>S109*H109</f>
        <v>0</v>
      </c>
      <c r="AR109" s="24" t="s">
        <v>239</v>
      </c>
      <c r="AT109" s="24" t="s">
        <v>235</v>
      </c>
      <c r="AU109" s="24" t="s">
        <v>83</v>
      </c>
      <c r="AY109" s="24" t="s">
        <v>231</v>
      </c>
      <c r="BE109" s="214">
        <f>IF(N109="základní",J109,0)</f>
        <v>0</v>
      </c>
      <c r="BF109" s="214">
        <f>IF(N109="snížená",J109,0)</f>
        <v>0</v>
      </c>
      <c r="BG109" s="214">
        <f>IF(N109="zákl. přenesená",J109,0)</f>
        <v>0</v>
      </c>
      <c r="BH109" s="214">
        <f>IF(N109="sníž. přenesená",J109,0)</f>
        <v>0</v>
      </c>
      <c r="BI109" s="214">
        <f>IF(N109="nulová",J109,0)</f>
        <v>0</v>
      </c>
      <c r="BJ109" s="24" t="s">
        <v>81</v>
      </c>
      <c r="BK109" s="214">
        <f>ROUND(I109*H109,2)</f>
        <v>0</v>
      </c>
      <c r="BL109" s="24" t="s">
        <v>239</v>
      </c>
      <c r="BM109" s="24" t="s">
        <v>3820</v>
      </c>
    </row>
    <row r="110" spans="2:47" s="1" customFormat="1" ht="13.5">
      <c r="B110" s="46"/>
      <c r="D110" s="215" t="s">
        <v>241</v>
      </c>
      <c r="F110" s="216" t="s">
        <v>2105</v>
      </c>
      <c r="I110" s="176"/>
      <c r="L110" s="46"/>
      <c r="M110" s="217"/>
      <c r="N110" s="47"/>
      <c r="O110" s="47"/>
      <c r="P110" s="47"/>
      <c r="Q110" s="47"/>
      <c r="R110" s="47"/>
      <c r="S110" s="47"/>
      <c r="T110" s="85"/>
      <c r="AT110" s="24" t="s">
        <v>241</v>
      </c>
      <c r="AU110" s="24" t="s">
        <v>83</v>
      </c>
    </row>
    <row r="111" spans="2:65" s="1" customFormat="1" ht="38.25" customHeight="1">
      <c r="B111" s="202"/>
      <c r="C111" s="203" t="s">
        <v>307</v>
      </c>
      <c r="D111" s="203" t="s">
        <v>235</v>
      </c>
      <c r="E111" s="204" t="s">
        <v>2107</v>
      </c>
      <c r="F111" s="205" t="s">
        <v>2108</v>
      </c>
      <c r="G111" s="206" t="s">
        <v>258</v>
      </c>
      <c r="H111" s="207">
        <v>19.6</v>
      </c>
      <c r="I111" s="208"/>
      <c r="J111" s="209">
        <f>ROUND(I111*H111,2)</f>
        <v>0</v>
      </c>
      <c r="K111" s="205" t="s">
        <v>238</v>
      </c>
      <c r="L111" s="46"/>
      <c r="M111" s="210" t="s">
        <v>5</v>
      </c>
      <c r="N111" s="211" t="s">
        <v>44</v>
      </c>
      <c r="O111" s="47"/>
      <c r="P111" s="212">
        <f>O111*H111</f>
        <v>0</v>
      </c>
      <c r="Q111" s="212">
        <v>0</v>
      </c>
      <c r="R111" s="212">
        <f>Q111*H111</f>
        <v>0</v>
      </c>
      <c r="S111" s="212">
        <v>0</v>
      </c>
      <c r="T111" s="213">
        <f>S111*H111</f>
        <v>0</v>
      </c>
      <c r="AR111" s="24" t="s">
        <v>239</v>
      </c>
      <c r="AT111" s="24" t="s">
        <v>235</v>
      </c>
      <c r="AU111" s="24" t="s">
        <v>83</v>
      </c>
      <c r="AY111" s="24" t="s">
        <v>231</v>
      </c>
      <c r="BE111" s="214">
        <f>IF(N111="základní",J111,0)</f>
        <v>0</v>
      </c>
      <c r="BF111" s="214">
        <f>IF(N111="snížená",J111,0)</f>
        <v>0</v>
      </c>
      <c r="BG111" s="214">
        <f>IF(N111="zákl. přenesená",J111,0)</f>
        <v>0</v>
      </c>
      <c r="BH111" s="214">
        <f>IF(N111="sníž. přenesená",J111,0)</f>
        <v>0</v>
      </c>
      <c r="BI111" s="214">
        <f>IF(N111="nulová",J111,0)</f>
        <v>0</v>
      </c>
      <c r="BJ111" s="24" t="s">
        <v>81</v>
      </c>
      <c r="BK111" s="214">
        <f>ROUND(I111*H111,2)</f>
        <v>0</v>
      </c>
      <c r="BL111" s="24" t="s">
        <v>239</v>
      </c>
      <c r="BM111" s="24" t="s">
        <v>3821</v>
      </c>
    </row>
    <row r="112" spans="2:47" s="1" customFormat="1" ht="13.5">
      <c r="B112" s="46"/>
      <c r="D112" s="215" t="s">
        <v>241</v>
      </c>
      <c r="F112" s="216" t="s">
        <v>2108</v>
      </c>
      <c r="I112" s="176"/>
      <c r="L112" s="46"/>
      <c r="M112" s="217"/>
      <c r="N112" s="47"/>
      <c r="O112" s="47"/>
      <c r="P112" s="47"/>
      <c r="Q112" s="47"/>
      <c r="R112" s="47"/>
      <c r="S112" s="47"/>
      <c r="T112" s="85"/>
      <c r="AT112" s="24" t="s">
        <v>241</v>
      </c>
      <c r="AU112" s="24" t="s">
        <v>83</v>
      </c>
    </row>
    <row r="113" spans="2:51" s="11" customFormat="1" ht="13.5">
      <c r="B113" s="218"/>
      <c r="D113" s="215" t="s">
        <v>242</v>
      </c>
      <c r="E113" s="219" t="s">
        <v>5</v>
      </c>
      <c r="F113" s="220" t="s">
        <v>3822</v>
      </c>
      <c r="H113" s="221">
        <v>19.6</v>
      </c>
      <c r="I113" s="222"/>
      <c r="L113" s="218"/>
      <c r="M113" s="223"/>
      <c r="N113" s="224"/>
      <c r="O113" s="224"/>
      <c r="P113" s="224"/>
      <c r="Q113" s="224"/>
      <c r="R113" s="224"/>
      <c r="S113" s="224"/>
      <c r="T113" s="225"/>
      <c r="AT113" s="219" t="s">
        <v>242</v>
      </c>
      <c r="AU113" s="219" t="s">
        <v>83</v>
      </c>
      <c r="AV113" s="11" t="s">
        <v>83</v>
      </c>
      <c r="AW113" s="11" t="s">
        <v>36</v>
      </c>
      <c r="AX113" s="11" t="s">
        <v>81</v>
      </c>
      <c r="AY113" s="219" t="s">
        <v>231</v>
      </c>
    </row>
    <row r="114" spans="2:63" s="10" customFormat="1" ht="29.85" customHeight="1">
      <c r="B114" s="189"/>
      <c r="D114" s="190" t="s">
        <v>72</v>
      </c>
      <c r="E114" s="200" t="s">
        <v>239</v>
      </c>
      <c r="F114" s="200" t="s">
        <v>638</v>
      </c>
      <c r="I114" s="192"/>
      <c r="J114" s="201">
        <f>BK114</f>
        <v>0</v>
      </c>
      <c r="L114" s="189"/>
      <c r="M114" s="194"/>
      <c r="N114" s="195"/>
      <c r="O114" s="195"/>
      <c r="P114" s="196">
        <f>SUM(P115:P118)</f>
        <v>0</v>
      </c>
      <c r="Q114" s="195"/>
      <c r="R114" s="196">
        <f>SUM(R115:R118)</f>
        <v>0</v>
      </c>
      <c r="S114" s="195"/>
      <c r="T114" s="197">
        <f>SUM(T115:T118)</f>
        <v>0</v>
      </c>
      <c r="AR114" s="190" t="s">
        <v>81</v>
      </c>
      <c r="AT114" s="198" t="s">
        <v>72</v>
      </c>
      <c r="AU114" s="198" t="s">
        <v>81</v>
      </c>
      <c r="AY114" s="190" t="s">
        <v>231</v>
      </c>
      <c r="BK114" s="199">
        <f>SUM(BK115:BK118)</f>
        <v>0</v>
      </c>
    </row>
    <row r="115" spans="2:65" s="1" customFormat="1" ht="25.5" customHeight="1">
      <c r="B115" s="202"/>
      <c r="C115" s="203" t="s">
        <v>311</v>
      </c>
      <c r="D115" s="203" t="s">
        <v>235</v>
      </c>
      <c r="E115" s="204" t="s">
        <v>2110</v>
      </c>
      <c r="F115" s="205" t="s">
        <v>2111</v>
      </c>
      <c r="G115" s="206" t="s">
        <v>258</v>
      </c>
      <c r="H115" s="207">
        <v>0.16</v>
      </c>
      <c r="I115" s="208"/>
      <c r="J115" s="209">
        <f>ROUND(I115*H115,2)</f>
        <v>0</v>
      </c>
      <c r="K115" s="205" t="s">
        <v>238</v>
      </c>
      <c r="L115" s="46"/>
      <c r="M115" s="210" t="s">
        <v>5</v>
      </c>
      <c r="N115" s="211" t="s">
        <v>44</v>
      </c>
      <c r="O115" s="47"/>
      <c r="P115" s="212">
        <f>O115*H115</f>
        <v>0</v>
      </c>
      <c r="Q115" s="212">
        <v>0</v>
      </c>
      <c r="R115" s="212">
        <f>Q115*H115</f>
        <v>0</v>
      </c>
      <c r="S115" s="212">
        <v>0</v>
      </c>
      <c r="T115" s="213">
        <f>S115*H115</f>
        <v>0</v>
      </c>
      <c r="AR115" s="24" t="s">
        <v>239</v>
      </c>
      <c r="AT115" s="24" t="s">
        <v>235</v>
      </c>
      <c r="AU115" s="24" t="s">
        <v>83</v>
      </c>
      <c r="AY115" s="24" t="s">
        <v>231</v>
      </c>
      <c r="BE115" s="214">
        <f>IF(N115="základní",J115,0)</f>
        <v>0</v>
      </c>
      <c r="BF115" s="214">
        <f>IF(N115="snížená",J115,0)</f>
        <v>0</v>
      </c>
      <c r="BG115" s="214">
        <f>IF(N115="zákl. přenesená",J115,0)</f>
        <v>0</v>
      </c>
      <c r="BH115" s="214">
        <f>IF(N115="sníž. přenesená",J115,0)</f>
        <v>0</v>
      </c>
      <c r="BI115" s="214">
        <f>IF(N115="nulová",J115,0)</f>
        <v>0</v>
      </c>
      <c r="BJ115" s="24" t="s">
        <v>81</v>
      </c>
      <c r="BK115" s="214">
        <f>ROUND(I115*H115,2)</f>
        <v>0</v>
      </c>
      <c r="BL115" s="24" t="s">
        <v>239</v>
      </c>
      <c r="BM115" s="24" t="s">
        <v>3823</v>
      </c>
    </row>
    <row r="116" spans="2:47" s="1" customFormat="1" ht="13.5">
      <c r="B116" s="46"/>
      <c r="D116" s="215" t="s">
        <v>241</v>
      </c>
      <c r="F116" s="216" t="s">
        <v>2111</v>
      </c>
      <c r="I116" s="176"/>
      <c r="L116" s="46"/>
      <c r="M116" s="217"/>
      <c r="N116" s="47"/>
      <c r="O116" s="47"/>
      <c r="P116" s="47"/>
      <c r="Q116" s="47"/>
      <c r="R116" s="47"/>
      <c r="S116" s="47"/>
      <c r="T116" s="85"/>
      <c r="AT116" s="24" t="s">
        <v>241</v>
      </c>
      <c r="AU116" s="24" t="s">
        <v>83</v>
      </c>
    </row>
    <row r="117" spans="2:65" s="1" customFormat="1" ht="25.5" customHeight="1">
      <c r="B117" s="202"/>
      <c r="C117" s="203" t="s">
        <v>11</v>
      </c>
      <c r="D117" s="203" t="s">
        <v>235</v>
      </c>
      <c r="E117" s="204" t="s">
        <v>3510</v>
      </c>
      <c r="F117" s="205" t="s">
        <v>3511</v>
      </c>
      <c r="G117" s="206" t="s">
        <v>258</v>
      </c>
      <c r="H117" s="207">
        <v>0.34</v>
      </c>
      <c r="I117" s="208"/>
      <c r="J117" s="209">
        <f>ROUND(I117*H117,2)</f>
        <v>0</v>
      </c>
      <c r="K117" s="205" t="s">
        <v>238</v>
      </c>
      <c r="L117" s="46"/>
      <c r="M117" s="210" t="s">
        <v>5</v>
      </c>
      <c r="N117" s="211" t="s">
        <v>44</v>
      </c>
      <c r="O117" s="47"/>
      <c r="P117" s="212">
        <f>O117*H117</f>
        <v>0</v>
      </c>
      <c r="Q117" s="212">
        <v>0</v>
      </c>
      <c r="R117" s="212">
        <f>Q117*H117</f>
        <v>0</v>
      </c>
      <c r="S117" s="212">
        <v>0</v>
      </c>
      <c r="T117" s="213">
        <f>S117*H117</f>
        <v>0</v>
      </c>
      <c r="AR117" s="24" t="s">
        <v>239</v>
      </c>
      <c r="AT117" s="24" t="s">
        <v>235</v>
      </c>
      <c r="AU117" s="24" t="s">
        <v>83</v>
      </c>
      <c r="AY117" s="24" t="s">
        <v>231</v>
      </c>
      <c r="BE117" s="214">
        <f>IF(N117="základní",J117,0)</f>
        <v>0</v>
      </c>
      <c r="BF117" s="214">
        <f>IF(N117="snížená",J117,0)</f>
        <v>0</v>
      </c>
      <c r="BG117" s="214">
        <f>IF(N117="zákl. přenesená",J117,0)</f>
        <v>0</v>
      </c>
      <c r="BH117" s="214">
        <f>IF(N117="sníž. přenesená",J117,0)</f>
        <v>0</v>
      </c>
      <c r="BI117" s="214">
        <f>IF(N117="nulová",J117,0)</f>
        <v>0</v>
      </c>
      <c r="BJ117" s="24" t="s">
        <v>81</v>
      </c>
      <c r="BK117" s="214">
        <f>ROUND(I117*H117,2)</f>
        <v>0</v>
      </c>
      <c r="BL117" s="24" t="s">
        <v>239</v>
      </c>
      <c r="BM117" s="24" t="s">
        <v>3824</v>
      </c>
    </row>
    <row r="118" spans="2:47" s="1" customFormat="1" ht="13.5">
      <c r="B118" s="46"/>
      <c r="D118" s="215" t="s">
        <v>241</v>
      </c>
      <c r="F118" s="216" t="s">
        <v>3511</v>
      </c>
      <c r="I118" s="176"/>
      <c r="L118" s="46"/>
      <c r="M118" s="217"/>
      <c r="N118" s="47"/>
      <c r="O118" s="47"/>
      <c r="P118" s="47"/>
      <c r="Q118" s="47"/>
      <c r="R118" s="47"/>
      <c r="S118" s="47"/>
      <c r="T118" s="85"/>
      <c r="AT118" s="24" t="s">
        <v>241</v>
      </c>
      <c r="AU118" s="24" t="s">
        <v>83</v>
      </c>
    </row>
    <row r="119" spans="2:63" s="10" customFormat="1" ht="29.85" customHeight="1">
      <c r="B119" s="189"/>
      <c r="D119" s="190" t="s">
        <v>72</v>
      </c>
      <c r="E119" s="200" t="s">
        <v>276</v>
      </c>
      <c r="F119" s="200" t="s">
        <v>2113</v>
      </c>
      <c r="I119" s="192"/>
      <c r="J119" s="201">
        <f>BK119</f>
        <v>0</v>
      </c>
      <c r="L119" s="189"/>
      <c r="M119" s="194"/>
      <c r="N119" s="195"/>
      <c r="O119" s="195"/>
      <c r="P119" s="196">
        <f>SUM(P120:P129)</f>
        <v>0</v>
      </c>
      <c r="Q119" s="195"/>
      <c r="R119" s="196">
        <f>SUM(R120:R129)</f>
        <v>0.48384600000000005</v>
      </c>
      <c r="S119" s="195"/>
      <c r="T119" s="197">
        <f>SUM(T120:T129)</f>
        <v>0</v>
      </c>
      <c r="AR119" s="190" t="s">
        <v>81</v>
      </c>
      <c r="AT119" s="198" t="s">
        <v>72</v>
      </c>
      <c r="AU119" s="198" t="s">
        <v>81</v>
      </c>
      <c r="AY119" s="190" t="s">
        <v>231</v>
      </c>
      <c r="BK119" s="199">
        <f>SUM(BK120:BK129)</f>
        <v>0</v>
      </c>
    </row>
    <row r="120" spans="2:65" s="1" customFormat="1" ht="25.5" customHeight="1">
      <c r="B120" s="202"/>
      <c r="C120" s="203" t="s">
        <v>298</v>
      </c>
      <c r="D120" s="203" t="s">
        <v>235</v>
      </c>
      <c r="E120" s="204" t="s">
        <v>2114</v>
      </c>
      <c r="F120" s="205" t="s">
        <v>2115</v>
      </c>
      <c r="G120" s="206" t="s">
        <v>367</v>
      </c>
      <c r="H120" s="207">
        <v>4</v>
      </c>
      <c r="I120" s="208"/>
      <c r="J120" s="209">
        <f>ROUND(I120*H120,2)</f>
        <v>0</v>
      </c>
      <c r="K120" s="205" t="s">
        <v>238</v>
      </c>
      <c r="L120" s="46"/>
      <c r="M120" s="210" t="s">
        <v>5</v>
      </c>
      <c r="N120" s="211" t="s">
        <v>44</v>
      </c>
      <c r="O120" s="47"/>
      <c r="P120" s="212">
        <f>O120*H120</f>
        <v>0</v>
      </c>
      <c r="Q120" s="212">
        <v>0</v>
      </c>
      <c r="R120" s="212">
        <f>Q120*H120</f>
        <v>0</v>
      </c>
      <c r="S120" s="212">
        <v>0</v>
      </c>
      <c r="T120" s="213">
        <f>S120*H120</f>
        <v>0</v>
      </c>
      <c r="AR120" s="24" t="s">
        <v>239</v>
      </c>
      <c r="AT120" s="24" t="s">
        <v>235</v>
      </c>
      <c r="AU120" s="24" t="s">
        <v>83</v>
      </c>
      <c r="AY120" s="24" t="s">
        <v>231</v>
      </c>
      <c r="BE120" s="214">
        <f>IF(N120="základní",J120,0)</f>
        <v>0</v>
      </c>
      <c r="BF120" s="214">
        <f>IF(N120="snížená",J120,0)</f>
        <v>0</v>
      </c>
      <c r="BG120" s="214">
        <f>IF(N120="zákl. přenesená",J120,0)</f>
        <v>0</v>
      </c>
      <c r="BH120" s="214">
        <f>IF(N120="sníž. přenesená",J120,0)</f>
        <v>0</v>
      </c>
      <c r="BI120" s="214">
        <f>IF(N120="nulová",J120,0)</f>
        <v>0</v>
      </c>
      <c r="BJ120" s="24" t="s">
        <v>81</v>
      </c>
      <c r="BK120" s="214">
        <f>ROUND(I120*H120,2)</f>
        <v>0</v>
      </c>
      <c r="BL120" s="24" t="s">
        <v>239</v>
      </c>
      <c r="BM120" s="24" t="s">
        <v>3825</v>
      </c>
    </row>
    <row r="121" spans="2:47" s="1" customFormat="1" ht="13.5">
      <c r="B121" s="46"/>
      <c r="D121" s="215" t="s">
        <v>241</v>
      </c>
      <c r="F121" s="216" t="s">
        <v>2115</v>
      </c>
      <c r="I121" s="176"/>
      <c r="L121" s="46"/>
      <c r="M121" s="217"/>
      <c r="N121" s="47"/>
      <c r="O121" s="47"/>
      <c r="P121" s="47"/>
      <c r="Q121" s="47"/>
      <c r="R121" s="47"/>
      <c r="S121" s="47"/>
      <c r="T121" s="85"/>
      <c r="AT121" s="24" t="s">
        <v>241</v>
      </c>
      <c r="AU121" s="24" t="s">
        <v>83</v>
      </c>
    </row>
    <row r="122" spans="2:65" s="1" customFormat="1" ht="16.5" customHeight="1">
      <c r="B122" s="202"/>
      <c r="C122" s="242" t="s">
        <v>321</v>
      </c>
      <c r="D122" s="242" t="s">
        <v>399</v>
      </c>
      <c r="E122" s="243" t="s">
        <v>2117</v>
      </c>
      <c r="F122" s="244" t="s">
        <v>2118</v>
      </c>
      <c r="G122" s="245" t="s">
        <v>367</v>
      </c>
      <c r="H122" s="246">
        <v>4</v>
      </c>
      <c r="I122" s="247"/>
      <c r="J122" s="248">
        <f>ROUND(I122*H122,2)</f>
        <v>0</v>
      </c>
      <c r="K122" s="244" t="s">
        <v>238</v>
      </c>
      <c r="L122" s="249"/>
      <c r="M122" s="250" t="s">
        <v>5</v>
      </c>
      <c r="N122" s="251" t="s">
        <v>44</v>
      </c>
      <c r="O122" s="47"/>
      <c r="P122" s="212">
        <f>O122*H122</f>
        <v>0</v>
      </c>
      <c r="Q122" s="212">
        <v>0.00067</v>
      </c>
      <c r="R122" s="212">
        <f>Q122*H122</f>
        <v>0.00268</v>
      </c>
      <c r="S122" s="212">
        <v>0</v>
      </c>
      <c r="T122" s="213">
        <f>S122*H122</f>
        <v>0</v>
      </c>
      <c r="AR122" s="24" t="s">
        <v>276</v>
      </c>
      <c r="AT122" s="24" t="s">
        <v>399</v>
      </c>
      <c r="AU122" s="24" t="s">
        <v>83</v>
      </c>
      <c r="AY122" s="24" t="s">
        <v>231</v>
      </c>
      <c r="BE122" s="214">
        <f>IF(N122="základní",J122,0)</f>
        <v>0</v>
      </c>
      <c r="BF122" s="214">
        <f>IF(N122="snížená",J122,0)</f>
        <v>0</v>
      </c>
      <c r="BG122" s="214">
        <f>IF(N122="zákl. přenesená",J122,0)</f>
        <v>0</v>
      </c>
      <c r="BH122" s="214">
        <f>IF(N122="sníž. přenesená",J122,0)</f>
        <v>0</v>
      </c>
      <c r="BI122" s="214">
        <f>IF(N122="nulová",J122,0)</f>
        <v>0</v>
      </c>
      <c r="BJ122" s="24" t="s">
        <v>81</v>
      </c>
      <c r="BK122" s="214">
        <f>ROUND(I122*H122,2)</f>
        <v>0</v>
      </c>
      <c r="BL122" s="24" t="s">
        <v>239</v>
      </c>
      <c r="BM122" s="24" t="s">
        <v>3826</v>
      </c>
    </row>
    <row r="123" spans="2:47" s="1" customFormat="1" ht="13.5">
      <c r="B123" s="46"/>
      <c r="D123" s="215" t="s">
        <v>241</v>
      </c>
      <c r="F123" s="216" t="s">
        <v>2118</v>
      </c>
      <c r="I123" s="176"/>
      <c r="L123" s="46"/>
      <c r="M123" s="217"/>
      <c r="N123" s="47"/>
      <c r="O123" s="47"/>
      <c r="P123" s="47"/>
      <c r="Q123" s="47"/>
      <c r="R123" s="47"/>
      <c r="S123" s="47"/>
      <c r="T123" s="85"/>
      <c r="AT123" s="24" t="s">
        <v>241</v>
      </c>
      <c r="AU123" s="24" t="s">
        <v>83</v>
      </c>
    </row>
    <row r="124" spans="2:65" s="1" customFormat="1" ht="25.5" customHeight="1">
      <c r="B124" s="202"/>
      <c r="C124" s="203" t="s">
        <v>325</v>
      </c>
      <c r="D124" s="203" t="s">
        <v>235</v>
      </c>
      <c r="E124" s="204" t="s">
        <v>2120</v>
      </c>
      <c r="F124" s="205" t="s">
        <v>2121</v>
      </c>
      <c r="G124" s="206" t="s">
        <v>367</v>
      </c>
      <c r="H124" s="207">
        <v>1.7</v>
      </c>
      <c r="I124" s="208"/>
      <c r="J124" s="209">
        <f>ROUND(I124*H124,2)</f>
        <v>0</v>
      </c>
      <c r="K124" s="205" t="s">
        <v>238</v>
      </c>
      <c r="L124" s="46"/>
      <c r="M124" s="210" t="s">
        <v>5</v>
      </c>
      <c r="N124" s="211" t="s">
        <v>44</v>
      </c>
      <c r="O124" s="47"/>
      <c r="P124" s="212">
        <f>O124*H124</f>
        <v>0</v>
      </c>
      <c r="Q124" s="212">
        <v>0.00128</v>
      </c>
      <c r="R124" s="212">
        <f>Q124*H124</f>
        <v>0.002176</v>
      </c>
      <c r="S124" s="212">
        <v>0</v>
      </c>
      <c r="T124" s="213">
        <f>S124*H124</f>
        <v>0</v>
      </c>
      <c r="AR124" s="24" t="s">
        <v>239</v>
      </c>
      <c r="AT124" s="24" t="s">
        <v>235</v>
      </c>
      <c r="AU124" s="24" t="s">
        <v>83</v>
      </c>
      <c r="AY124" s="24" t="s">
        <v>231</v>
      </c>
      <c r="BE124" s="214">
        <f>IF(N124="základní",J124,0)</f>
        <v>0</v>
      </c>
      <c r="BF124" s="214">
        <f>IF(N124="snížená",J124,0)</f>
        <v>0</v>
      </c>
      <c r="BG124" s="214">
        <f>IF(N124="zákl. přenesená",J124,0)</f>
        <v>0</v>
      </c>
      <c r="BH124" s="214">
        <f>IF(N124="sníž. přenesená",J124,0)</f>
        <v>0</v>
      </c>
      <c r="BI124" s="214">
        <f>IF(N124="nulová",J124,0)</f>
        <v>0</v>
      </c>
      <c r="BJ124" s="24" t="s">
        <v>81</v>
      </c>
      <c r="BK124" s="214">
        <f>ROUND(I124*H124,2)</f>
        <v>0</v>
      </c>
      <c r="BL124" s="24" t="s">
        <v>239</v>
      </c>
      <c r="BM124" s="24" t="s">
        <v>3827</v>
      </c>
    </row>
    <row r="125" spans="2:47" s="1" customFormat="1" ht="13.5">
      <c r="B125" s="46"/>
      <c r="D125" s="215" t="s">
        <v>241</v>
      </c>
      <c r="F125" s="216" t="s">
        <v>2121</v>
      </c>
      <c r="I125" s="176"/>
      <c r="L125" s="46"/>
      <c r="M125" s="217"/>
      <c r="N125" s="47"/>
      <c r="O125" s="47"/>
      <c r="P125" s="47"/>
      <c r="Q125" s="47"/>
      <c r="R125" s="47"/>
      <c r="S125" s="47"/>
      <c r="T125" s="85"/>
      <c r="AT125" s="24" t="s">
        <v>241</v>
      </c>
      <c r="AU125" s="24" t="s">
        <v>83</v>
      </c>
    </row>
    <row r="126" spans="2:65" s="1" customFormat="1" ht="25.5" customHeight="1">
      <c r="B126" s="202"/>
      <c r="C126" s="203" t="s">
        <v>329</v>
      </c>
      <c r="D126" s="203" t="s">
        <v>235</v>
      </c>
      <c r="E126" s="204" t="s">
        <v>3828</v>
      </c>
      <c r="F126" s="205" t="s">
        <v>3829</v>
      </c>
      <c r="G126" s="206" t="s">
        <v>249</v>
      </c>
      <c r="H126" s="207">
        <v>1</v>
      </c>
      <c r="I126" s="208"/>
      <c r="J126" s="209">
        <f>ROUND(I126*H126,2)</f>
        <v>0</v>
      </c>
      <c r="K126" s="205" t="s">
        <v>5</v>
      </c>
      <c r="L126" s="46"/>
      <c r="M126" s="210" t="s">
        <v>5</v>
      </c>
      <c r="N126" s="211" t="s">
        <v>44</v>
      </c>
      <c r="O126" s="47"/>
      <c r="P126" s="212">
        <f>O126*H126</f>
        <v>0</v>
      </c>
      <c r="Q126" s="212">
        <v>0.43786</v>
      </c>
      <c r="R126" s="212">
        <f>Q126*H126</f>
        <v>0.43786</v>
      </c>
      <c r="S126" s="212">
        <v>0</v>
      </c>
      <c r="T126" s="213">
        <f>S126*H126</f>
        <v>0</v>
      </c>
      <c r="AR126" s="24" t="s">
        <v>239</v>
      </c>
      <c r="AT126" s="24" t="s">
        <v>235</v>
      </c>
      <c r="AU126" s="24" t="s">
        <v>83</v>
      </c>
      <c r="AY126" s="24" t="s">
        <v>231</v>
      </c>
      <c r="BE126" s="214">
        <f>IF(N126="základní",J126,0)</f>
        <v>0</v>
      </c>
      <c r="BF126" s="214">
        <f>IF(N126="snížená",J126,0)</f>
        <v>0</v>
      </c>
      <c r="BG126" s="214">
        <f>IF(N126="zákl. přenesená",J126,0)</f>
        <v>0</v>
      </c>
      <c r="BH126" s="214">
        <f>IF(N126="sníž. přenesená",J126,0)</f>
        <v>0</v>
      </c>
      <c r="BI126" s="214">
        <f>IF(N126="nulová",J126,0)</f>
        <v>0</v>
      </c>
      <c r="BJ126" s="24" t="s">
        <v>81</v>
      </c>
      <c r="BK126" s="214">
        <f>ROUND(I126*H126,2)</f>
        <v>0</v>
      </c>
      <c r="BL126" s="24" t="s">
        <v>239</v>
      </c>
      <c r="BM126" s="24" t="s">
        <v>3830</v>
      </c>
    </row>
    <row r="127" spans="2:47" s="1" customFormat="1" ht="13.5">
      <c r="B127" s="46"/>
      <c r="D127" s="215" t="s">
        <v>241</v>
      </c>
      <c r="F127" s="216" t="s">
        <v>3829</v>
      </c>
      <c r="I127" s="176"/>
      <c r="L127" s="46"/>
      <c r="M127" s="217"/>
      <c r="N127" s="47"/>
      <c r="O127" s="47"/>
      <c r="P127" s="47"/>
      <c r="Q127" s="47"/>
      <c r="R127" s="47"/>
      <c r="S127" s="47"/>
      <c r="T127" s="85"/>
      <c r="AT127" s="24" t="s">
        <v>241</v>
      </c>
      <c r="AU127" s="24" t="s">
        <v>83</v>
      </c>
    </row>
    <row r="128" spans="2:65" s="1" customFormat="1" ht="38.25" customHeight="1">
      <c r="B128" s="202"/>
      <c r="C128" s="203" t="s">
        <v>340</v>
      </c>
      <c r="D128" s="203" t="s">
        <v>235</v>
      </c>
      <c r="E128" s="204" t="s">
        <v>3831</v>
      </c>
      <c r="F128" s="205" t="s">
        <v>3832</v>
      </c>
      <c r="G128" s="206" t="s">
        <v>249</v>
      </c>
      <c r="H128" s="207">
        <v>1</v>
      </c>
      <c r="I128" s="208"/>
      <c r="J128" s="209">
        <f>ROUND(I128*H128,2)</f>
        <v>0</v>
      </c>
      <c r="K128" s="205" t="s">
        <v>238</v>
      </c>
      <c r="L128" s="46"/>
      <c r="M128" s="210" t="s">
        <v>5</v>
      </c>
      <c r="N128" s="211" t="s">
        <v>44</v>
      </c>
      <c r="O128" s="47"/>
      <c r="P128" s="212">
        <f>O128*H128</f>
        <v>0</v>
      </c>
      <c r="Q128" s="212">
        <v>0.04113</v>
      </c>
      <c r="R128" s="212">
        <f>Q128*H128</f>
        <v>0.04113</v>
      </c>
      <c r="S128" s="212">
        <v>0</v>
      </c>
      <c r="T128" s="213">
        <f>S128*H128</f>
        <v>0</v>
      </c>
      <c r="AR128" s="24" t="s">
        <v>239</v>
      </c>
      <c r="AT128" s="24" t="s">
        <v>235</v>
      </c>
      <c r="AU128" s="24" t="s">
        <v>83</v>
      </c>
      <c r="AY128" s="24" t="s">
        <v>231</v>
      </c>
      <c r="BE128" s="214">
        <f>IF(N128="základní",J128,0)</f>
        <v>0</v>
      </c>
      <c r="BF128" s="214">
        <f>IF(N128="snížená",J128,0)</f>
        <v>0</v>
      </c>
      <c r="BG128" s="214">
        <f>IF(N128="zákl. přenesená",J128,0)</f>
        <v>0</v>
      </c>
      <c r="BH128" s="214">
        <f>IF(N128="sníž. přenesená",J128,0)</f>
        <v>0</v>
      </c>
      <c r="BI128" s="214">
        <f>IF(N128="nulová",J128,0)</f>
        <v>0</v>
      </c>
      <c r="BJ128" s="24" t="s">
        <v>81</v>
      </c>
      <c r="BK128" s="214">
        <f>ROUND(I128*H128,2)</f>
        <v>0</v>
      </c>
      <c r="BL128" s="24" t="s">
        <v>239</v>
      </c>
      <c r="BM128" s="24" t="s">
        <v>3833</v>
      </c>
    </row>
    <row r="129" spans="2:47" s="1" customFormat="1" ht="13.5">
      <c r="B129" s="46"/>
      <c r="D129" s="215" t="s">
        <v>241</v>
      </c>
      <c r="F129" s="216" t="s">
        <v>3834</v>
      </c>
      <c r="I129" s="176"/>
      <c r="L129" s="46"/>
      <c r="M129" s="217"/>
      <c r="N129" s="47"/>
      <c r="O129" s="47"/>
      <c r="P129" s="47"/>
      <c r="Q129" s="47"/>
      <c r="R129" s="47"/>
      <c r="S129" s="47"/>
      <c r="T129" s="85"/>
      <c r="AT129" s="24" t="s">
        <v>241</v>
      </c>
      <c r="AU129" s="24" t="s">
        <v>83</v>
      </c>
    </row>
    <row r="130" spans="2:63" s="10" customFormat="1" ht="37.4" customHeight="1">
      <c r="B130" s="189"/>
      <c r="D130" s="190" t="s">
        <v>72</v>
      </c>
      <c r="E130" s="191" t="s">
        <v>1006</v>
      </c>
      <c r="F130" s="191" t="s">
        <v>1007</v>
      </c>
      <c r="I130" s="192"/>
      <c r="J130" s="193">
        <f>BK130</f>
        <v>0</v>
      </c>
      <c r="L130" s="189"/>
      <c r="M130" s="194"/>
      <c r="N130" s="195"/>
      <c r="O130" s="195"/>
      <c r="P130" s="196">
        <f>P131+P136</f>
        <v>0</v>
      </c>
      <c r="Q130" s="195"/>
      <c r="R130" s="196">
        <f>R131+R136</f>
        <v>0.034080000000000006</v>
      </c>
      <c r="S130" s="195"/>
      <c r="T130" s="197">
        <f>T131+T136</f>
        <v>0</v>
      </c>
      <c r="AR130" s="190" t="s">
        <v>83</v>
      </c>
      <c r="AT130" s="198" t="s">
        <v>72</v>
      </c>
      <c r="AU130" s="198" t="s">
        <v>73</v>
      </c>
      <c r="AY130" s="190" t="s">
        <v>231</v>
      </c>
      <c r="BK130" s="199">
        <f>BK131+BK136</f>
        <v>0</v>
      </c>
    </row>
    <row r="131" spans="2:63" s="10" customFormat="1" ht="19.9" customHeight="1">
      <c r="B131" s="189"/>
      <c r="D131" s="190" t="s">
        <v>72</v>
      </c>
      <c r="E131" s="200" t="s">
        <v>1202</v>
      </c>
      <c r="F131" s="200" t="s">
        <v>1203</v>
      </c>
      <c r="I131" s="192"/>
      <c r="J131" s="201">
        <f>BK131</f>
        <v>0</v>
      </c>
      <c r="L131" s="189"/>
      <c r="M131" s="194"/>
      <c r="N131" s="195"/>
      <c r="O131" s="195"/>
      <c r="P131" s="196">
        <f>SUM(P132:P135)</f>
        <v>0</v>
      </c>
      <c r="Q131" s="195"/>
      <c r="R131" s="196">
        <f>SUM(R132:R135)</f>
        <v>0.00205</v>
      </c>
      <c r="S131" s="195"/>
      <c r="T131" s="197">
        <f>SUM(T132:T135)</f>
        <v>0</v>
      </c>
      <c r="AR131" s="190" t="s">
        <v>83</v>
      </c>
      <c r="AT131" s="198" t="s">
        <v>72</v>
      </c>
      <c r="AU131" s="198" t="s">
        <v>81</v>
      </c>
      <c r="AY131" s="190" t="s">
        <v>231</v>
      </c>
      <c r="BK131" s="199">
        <f>SUM(BK132:BK135)</f>
        <v>0</v>
      </c>
    </row>
    <row r="132" spans="2:65" s="1" customFormat="1" ht="25.5" customHeight="1">
      <c r="B132" s="202"/>
      <c r="C132" s="203" t="s">
        <v>10</v>
      </c>
      <c r="D132" s="203" t="s">
        <v>235</v>
      </c>
      <c r="E132" s="204" t="s">
        <v>3835</v>
      </c>
      <c r="F132" s="205" t="s">
        <v>3836</v>
      </c>
      <c r="G132" s="206" t="s">
        <v>249</v>
      </c>
      <c r="H132" s="207">
        <v>1</v>
      </c>
      <c r="I132" s="208"/>
      <c r="J132" s="209">
        <f>ROUND(I132*H132,2)</f>
        <v>0</v>
      </c>
      <c r="K132" s="205" t="s">
        <v>238</v>
      </c>
      <c r="L132" s="46"/>
      <c r="M132" s="210" t="s">
        <v>5</v>
      </c>
      <c r="N132" s="211" t="s">
        <v>44</v>
      </c>
      <c r="O132" s="47"/>
      <c r="P132" s="212">
        <f>O132*H132</f>
        <v>0</v>
      </c>
      <c r="Q132" s="212">
        <v>0.00205</v>
      </c>
      <c r="R132" s="212">
        <f>Q132*H132</f>
        <v>0.00205</v>
      </c>
      <c r="S132" s="212">
        <v>0</v>
      </c>
      <c r="T132" s="213">
        <f>S132*H132</f>
        <v>0</v>
      </c>
      <c r="AR132" s="24" t="s">
        <v>298</v>
      </c>
      <c r="AT132" s="24" t="s">
        <v>235</v>
      </c>
      <c r="AU132" s="24" t="s">
        <v>83</v>
      </c>
      <c r="AY132" s="24" t="s">
        <v>231</v>
      </c>
      <c r="BE132" s="214">
        <f>IF(N132="základní",J132,0)</f>
        <v>0</v>
      </c>
      <c r="BF132" s="214">
        <f>IF(N132="snížená",J132,0)</f>
        <v>0</v>
      </c>
      <c r="BG132" s="214">
        <f>IF(N132="zákl. přenesená",J132,0)</f>
        <v>0</v>
      </c>
      <c r="BH132" s="214">
        <f>IF(N132="sníž. přenesená",J132,0)</f>
        <v>0</v>
      </c>
      <c r="BI132" s="214">
        <f>IF(N132="nulová",J132,0)</f>
        <v>0</v>
      </c>
      <c r="BJ132" s="24" t="s">
        <v>81</v>
      </c>
      <c r="BK132" s="214">
        <f>ROUND(I132*H132,2)</f>
        <v>0</v>
      </c>
      <c r="BL132" s="24" t="s">
        <v>298</v>
      </c>
      <c r="BM132" s="24" t="s">
        <v>3837</v>
      </c>
    </row>
    <row r="133" spans="2:47" s="1" customFormat="1" ht="13.5">
      <c r="B133" s="46"/>
      <c r="D133" s="215" t="s">
        <v>241</v>
      </c>
      <c r="F133" s="216" t="s">
        <v>3838</v>
      </c>
      <c r="I133" s="176"/>
      <c r="L133" s="46"/>
      <c r="M133" s="217"/>
      <c r="N133" s="47"/>
      <c r="O133" s="47"/>
      <c r="P133" s="47"/>
      <c r="Q133" s="47"/>
      <c r="R133" s="47"/>
      <c r="S133" s="47"/>
      <c r="T133" s="85"/>
      <c r="AT133" s="24" t="s">
        <v>241</v>
      </c>
      <c r="AU133" s="24" t="s">
        <v>83</v>
      </c>
    </row>
    <row r="134" spans="2:65" s="1" customFormat="1" ht="16.5" customHeight="1">
      <c r="B134" s="202"/>
      <c r="C134" s="203" t="s">
        <v>349</v>
      </c>
      <c r="D134" s="203" t="s">
        <v>235</v>
      </c>
      <c r="E134" s="204" t="s">
        <v>2235</v>
      </c>
      <c r="F134" s="205" t="s">
        <v>2236</v>
      </c>
      <c r="G134" s="206" t="s">
        <v>367</v>
      </c>
      <c r="H134" s="207">
        <v>1.7</v>
      </c>
      <c r="I134" s="208"/>
      <c r="J134" s="209">
        <f>ROUND(I134*H134,2)</f>
        <v>0</v>
      </c>
      <c r="K134" s="205" t="s">
        <v>238</v>
      </c>
      <c r="L134" s="46"/>
      <c r="M134" s="210" t="s">
        <v>5</v>
      </c>
      <c r="N134" s="211" t="s">
        <v>44</v>
      </c>
      <c r="O134" s="47"/>
      <c r="P134" s="212">
        <f>O134*H134</f>
        <v>0</v>
      </c>
      <c r="Q134" s="212">
        <v>0</v>
      </c>
      <c r="R134" s="212">
        <f>Q134*H134</f>
        <v>0</v>
      </c>
      <c r="S134" s="212">
        <v>0</v>
      </c>
      <c r="T134" s="213">
        <f>S134*H134</f>
        <v>0</v>
      </c>
      <c r="AR134" s="24" t="s">
        <v>298</v>
      </c>
      <c r="AT134" s="24" t="s">
        <v>235</v>
      </c>
      <c r="AU134" s="24" t="s">
        <v>83</v>
      </c>
      <c r="AY134" s="24" t="s">
        <v>231</v>
      </c>
      <c r="BE134" s="214">
        <f>IF(N134="základní",J134,0)</f>
        <v>0</v>
      </c>
      <c r="BF134" s="214">
        <f>IF(N134="snížená",J134,0)</f>
        <v>0</v>
      </c>
      <c r="BG134" s="214">
        <f>IF(N134="zákl. přenesená",J134,0)</f>
        <v>0</v>
      </c>
      <c r="BH134" s="214">
        <f>IF(N134="sníž. přenesená",J134,0)</f>
        <v>0</v>
      </c>
      <c r="BI134" s="214">
        <f>IF(N134="nulová",J134,0)</f>
        <v>0</v>
      </c>
      <c r="BJ134" s="24" t="s">
        <v>81</v>
      </c>
      <c r="BK134" s="214">
        <f>ROUND(I134*H134,2)</f>
        <v>0</v>
      </c>
      <c r="BL134" s="24" t="s">
        <v>298</v>
      </c>
      <c r="BM134" s="24" t="s">
        <v>3839</v>
      </c>
    </row>
    <row r="135" spans="2:47" s="1" customFormat="1" ht="13.5">
      <c r="B135" s="46"/>
      <c r="D135" s="215" t="s">
        <v>241</v>
      </c>
      <c r="F135" s="216" t="s">
        <v>2236</v>
      </c>
      <c r="I135" s="176"/>
      <c r="L135" s="46"/>
      <c r="M135" s="217"/>
      <c r="N135" s="47"/>
      <c r="O135" s="47"/>
      <c r="P135" s="47"/>
      <c r="Q135" s="47"/>
      <c r="R135" s="47"/>
      <c r="S135" s="47"/>
      <c r="T135" s="85"/>
      <c r="AT135" s="24" t="s">
        <v>241</v>
      </c>
      <c r="AU135" s="24" t="s">
        <v>83</v>
      </c>
    </row>
    <row r="136" spans="2:63" s="10" customFormat="1" ht="29.85" customHeight="1">
      <c r="B136" s="189"/>
      <c r="D136" s="190" t="s">
        <v>72</v>
      </c>
      <c r="E136" s="200" t="s">
        <v>2308</v>
      </c>
      <c r="F136" s="200" t="s">
        <v>2309</v>
      </c>
      <c r="I136" s="192"/>
      <c r="J136" s="201">
        <f>BK136</f>
        <v>0</v>
      </c>
      <c r="L136" s="189"/>
      <c r="M136" s="194"/>
      <c r="N136" s="195"/>
      <c r="O136" s="195"/>
      <c r="P136" s="196">
        <f>SUM(P137:P140)</f>
        <v>0</v>
      </c>
      <c r="Q136" s="195"/>
      <c r="R136" s="196">
        <f>SUM(R137:R140)</f>
        <v>0.03203</v>
      </c>
      <c r="S136" s="195"/>
      <c r="T136" s="197">
        <f>SUM(T137:T140)</f>
        <v>0</v>
      </c>
      <c r="AR136" s="190" t="s">
        <v>83</v>
      </c>
      <c r="AT136" s="198" t="s">
        <v>72</v>
      </c>
      <c r="AU136" s="198" t="s">
        <v>81</v>
      </c>
      <c r="AY136" s="190" t="s">
        <v>231</v>
      </c>
      <c r="BK136" s="199">
        <f>SUM(BK137:BK140)</f>
        <v>0</v>
      </c>
    </row>
    <row r="137" spans="2:65" s="1" customFormat="1" ht="25.5" customHeight="1">
      <c r="B137" s="202"/>
      <c r="C137" s="203" t="s">
        <v>355</v>
      </c>
      <c r="D137" s="203" t="s">
        <v>235</v>
      </c>
      <c r="E137" s="204" t="s">
        <v>2310</v>
      </c>
      <c r="F137" s="205" t="s">
        <v>2311</v>
      </c>
      <c r="G137" s="206" t="s">
        <v>249</v>
      </c>
      <c r="H137" s="207">
        <v>1</v>
      </c>
      <c r="I137" s="208"/>
      <c r="J137" s="209">
        <f>ROUND(I137*H137,2)</f>
        <v>0</v>
      </c>
      <c r="K137" s="205" t="s">
        <v>5</v>
      </c>
      <c r="L137" s="46"/>
      <c r="M137" s="210" t="s">
        <v>5</v>
      </c>
      <c r="N137" s="211" t="s">
        <v>44</v>
      </c>
      <c r="O137" s="47"/>
      <c r="P137" s="212">
        <f>O137*H137</f>
        <v>0</v>
      </c>
      <c r="Q137" s="212">
        <v>3E-05</v>
      </c>
      <c r="R137" s="212">
        <f>Q137*H137</f>
        <v>3E-05</v>
      </c>
      <c r="S137" s="212">
        <v>0</v>
      </c>
      <c r="T137" s="213">
        <f>S137*H137</f>
        <v>0</v>
      </c>
      <c r="AR137" s="24" t="s">
        <v>298</v>
      </c>
      <c r="AT137" s="24" t="s">
        <v>235</v>
      </c>
      <c r="AU137" s="24" t="s">
        <v>83</v>
      </c>
      <c r="AY137" s="24" t="s">
        <v>231</v>
      </c>
      <c r="BE137" s="214">
        <f>IF(N137="základní",J137,0)</f>
        <v>0</v>
      </c>
      <c r="BF137" s="214">
        <f>IF(N137="snížená",J137,0)</f>
        <v>0</v>
      </c>
      <c r="BG137" s="214">
        <f>IF(N137="zákl. přenesená",J137,0)</f>
        <v>0</v>
      </c>
      <c r="BH137" s="214">
        <f>IF(N137="sníž. přenesená",J137,0)</f>
        <v>0</v>
      </c>
      <c r="BI137" s="214">
        <f>IF(N137="nulová",J137,0)</f>
        <v>0</v>
      </c>
      <c r="BJ137" s="24" t="s">
        <v>81</v>
      </c>
      <c r="BK137" s="214">
        <f>ROUND(I137*H137,2)</f>
        <v>0</v>
      </c>
      <c r="BL137" s="24" t="s">
        <v>298</v>
      </c>
      <c r="BM137" s="24" t="s">
        <v>3840</v>
      </c>
    </row>
    <row r="138" spans="2:47" s="1" customFormat="1" ht="13.5">
      <c r="B138" s="46"/>
      <c r="D138" s="215" t="s">
        <v>241</v>
      </c>
      <c r="F138" s="216" t="s">
        <v>2311</v>
      </c>
      <c r="I138" s="176"/>
      <c r="L138" s="46"/>
      <c r="M138" s="217"/>
      <c r="N138" s="47"/>
      <c r="O138" s="47"/>
      <c r="P138" s="47"/>
      <c r="Q138" s="47"/>
      <c r="R138" s="47"/>
      <c r="S138" s="47"/>
      <c r="T138" s="85"/>
      <c r="AT138" s="24" t="s">
        <v>241</v>
      </c>
      <c r="AU138" s="24" t="s">
        <v>83</v>
      </c>
    </row>
    <row r="139" spans="2:65" s="1" customFormat="1" ht="38.25" customHeight="1">
      <c r="B139" s="202"/>
      <c r="C139" s="242" t="s">
        <v>359</v>
      </c>
      <c r="D139" s="242" t="s">
        <v>399</v>
      </c>
      <c r="E139" s="243" t="s">
        <v>3841</v>
      </c>
      <c r="F139" s="244" t="s">
        <v>3842</v>
      </c>
      <c r="G139" s="245" t="s">
        <v>249</v>
      </c>
      <c r="H139" s="246">
        <v>1</v>
      </c>
      <c r="I139" s="247"/>
      <c r="J139" s="248">
        <f>ROUND(I139*H139,2)</f>
        <v>0</v>
      </c>
      <c r="K139" s="244" t="s">
        <v>5</v>
      </c>
      <c r="L139" s="249"/>
      <c r="M139" s="250" t="s">
        <v>5</v>
      </c>
      <c r="N139" s="251" t="s">
        <v>44</v>
      </c>
      <c r="O139" s="47"/>
      <c r="P139" s="212">
        <f>O139*H139</f>
        <v>0</v>
      </c>
      <c r="Q139" s="212">
        <v>0.032</v>
      </c>
      <c r="R139" s="212">
        <f>Q139*H139</f>
        <v>0.032</v>
      </c>
      <c r="S139" s="212">
        <v>0</v>
      </c>
      <c r="T139" s="213">
        <f>S139*H139</f>
        <v>0</v>
      </c>
      <c r="AR139" s="24" t="s">
        <v>410</v>
      </c>
      <c r="AT139" s="24" t="s">
        <v>399</v>
      </c>
      <c r="AU139" s="24" t="s">
        <v>83</v>
      </c>
      <c r="AY139" s="24" t="s">
        <v>231</v>
      </c>
      <c r="BE139" s="214">
        <f>IF(N139="základní",J139,0)</f>
        <v>0</v>
      </c>
      <c r="BF139" s="214">
        <f>IF(N139="snížená",J139,0)</f>
        <v>0</v>
      </c>
      <c r="BG139" s="214">
        <f>IF(N139="zákl. přenesená",J139,0)</f>
        <v>0</v>
      </c>
      <c r="BH139" s="214">
        <f>IF(N139="sníž. přenesená",J139,0)</f>
        <v>0</v>
      </c>
      <c r="BI139" s="214">
        <f>IF(N139="nulová",J139,0)</f>
        <v>0</v>
      </c>
      <c r="BJ139" s="24" t="s">
        <v>81</v>
      </c>
      <c r="BK139" s="214">
        <f>ROUND(I139*H139,2)</f>
        <v>0</v>
      </c>
      <c r="BL139" s="24" t="s">
        <v>298</v>
      </c>
      <c r="BM139" s="24" t="s">
        <v>3843</v>
      </c>
    </row>
    <row r="140" spans="2:47" s="1" customFormat="1" ht="13.5">
      <c r="B140" s="46"/>
      <c r="D140" s="215" t="s">
        <v>241</v>
      </c>
      <c r="F140" s="216" t="s">
        <v>3842</v>
      </c>
      <c r="I140" s="176"/>
      <c r="L140" s="46"/>
      <c r="M140" s="252"/>
      <c r="N140" s="253"/>
      <c r="O140" s="253"/>
      <c r="P140" s="253"/>
      <c r="Q140" s="253"/>
      <c r="R140" s="253"/>
      <c r="S140" s="253"/>
      <c r="T140" s="254"/>
      <c r="AT140" s="24" t="s">
        <v>241</v>
      </c>
      <c r="AU140" s="24" t="s">
        <v>83</v>
      </c>
    </row>
    <row r="141" spans="2:12" s="1" customFormat="1" ht="6.95" customHeight="1">
      <c r="B141" s="67"/>
      <c r="C141" s="68"/>
      <c r="D141" s="68"/>
      <c r="E141" s="68"/>
      <c r="F141" s="68"/>
      <c r="G141" s="68"/>
      <c r="H141" s="68"/>
      <c r="I141" s="153"/>
      <c r="J141" s="68"/>
      <c r="K141" s="68"/>
      <c r="L141" s="46"/>
    </row>
  </sheetData>
  <autoFilter ref="C82:K140"/>
  <mergeCells count="10">
    <mergeCell ref="E7:H7"/>
    <mergeCell ref="E9:H9"/>
    <mergeCell ref="E24:H24"/>
    <mergeCell ref="E45:H45"/>
    <mergeCell ref="E47:H47"/>
    <mergeCell ref="J51:J52"/>
    <mergeCell ref="E73:H73"/>
    <mergeCell ref="E75:H75"/>
    <mergeCell ref="G1:H1"/>
    <mergeCell ref="L2:V2"/>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BR15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9" max="19" width="8.16015625" style="0" customWidth="1"/>
    <col min="20" max="20" width="29.66015625" style="0" customWidth="1"/>
    <col min="21" max="21" width="16.33203125" style="0"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3"/>
      <c r="C1" s="123"/>
      <c r="D1" s="124" t="s">
        <v>1</v>
      </c>
      <c r="E1" s="123"/>
      <c r="F1" s="125" t="s">
        <v>140</v>
      </c>
      <c r="G1" s="125" t="s">
        <v>141</v>
      </c>
      <c r="H1" s="125"/>
      <c r="I1" s="126"/>
      <c r="J1" s="125" t="s">
        <v>142</v>
      </c>
      <c r="K1" s="124" t="s">
        <v>143</v>
      </c>
      <c r="L1" s="125" t="s">
        <v>144</v>
      </c>
      <c r="M1" s="125"/>
      <c r="N1" s="125"/>
      <c r="O1" s="125"/>
      <c r="P1" s="125"/>
      <c r="Q1" s="125"/>
      <c r="R1" s="125"/>
      <c r="S1" s="125"/>
      <c r="T1" s="125"/>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4" t="s">
        <v>136</v>
      </c>
    </row>
    <row r="3" spans="2:46" ht="6.95" customHeight="1">
      <c r="B3" s="25"/>
      <c r="C3" s="26"/>
      <c r="D3" s="26"/>
      <c r="E3" s="26"/>
      <c r="F3" s="26"/>
      <c r="G3" s="26"/>
      <c r="H3" s="26"/>
      <c r="I3" s="128"/>
      <c r="J3" s="26"/>
      <c r="K3" s="27"/>
      <c r="AT3" s="24" t="s">
        <v>83</v>
      </c>
    </row>
    <row r="4" spans="2:46" ht="36.95" customHeight="1">
      <c r="B4" s="28"/>
      <c r="C4" s="29"/>
      <c r="D4" s="30" t="s">
        <v>153</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TRANSFORMACE DOMOV HÁJ II VÝSTAVBA LEDEČ NAD SÁZAVOU DOZP</v>
      </c>
      <c r="F7" s="40"/>
      <c r="G7" s="40"/>
      <c r="H7" s="40"/>
      <c r="I7" s="129"/>
      <c r="J7" s="29"/>
      <c r="K7" s="31"/>
    </row>
    <row r="8" spans="2:11" s="1" customFormat="1" ht="13.5">
      <c r="B8" s="46"/>
      <c r="C8" s="47"/>
      <c r="D8" s="40" t="s">
        <v>166</v>
      </c>
      <c r="E8" s="47"/>
      <c r="F8" s="47"/>
      <c r="G8" s="47"/>
      <c r="H8" s="47"/>
      <c r="I8" s="131"/>
      <c r="J8" s="47"/>
      <c r="K8" s="51"/>
    </row>
    <row r="9" spans="2:11" s="1" customFormat="1" ht="36.95" customHeight="1">
      <c r="B9" s="46"/>
      <c r="C9" s="47"/>
      <c r="D9" s="47"/>
      <c r="E9" s="132" t="s">
        <v>3844</v>
      </c>
      <c r="F9" s="47"/>
      <c r="G9" s="47"/>
      <c r="H9" s="47"/>
      <c r="I9" s="131"/>
      <c r="J9" s="47"/>
      <c r="K9" s="51"/>
    </row>
    <row r="10" spans="2:11" s="1" customFormat="1" ht="13.5">
      <c r="B10" s="46"/>
      <c r="C10" s="47"/>
      <c r="D10" s="47"/>
      <c r="E10" s="47"/>
      <c r="F10" s="47"/>
      <c r="G10" s="47"/>
      <c r="H10" s="47"/>
      <c r="I10" s="131"/>
      <c r="J10" s="47"/>
      <c r="K10" s="51"/>
    </row>
    <row r="11" spans="2:11" s="1" customFormat="1" ht="14.4" customHeight="1">
      <c r="B11" s="46"/>
      <c r="C11" s="47"/>
      <c r="D11" s="40" t="s">
        <v>21</v>
      </c>
      <c r="E11" s="47"/>
      <c r="F11" s="35" t="s">
        <v>5</v>
      </c>
      <c r="G11" s="47"/>
      <c r="H11" s="47"/>
      <c r="I11" s="133" t="s">
        <v>23</v>
      </c>
      <c r="J11" s="35" t="s">
        <v>5</v>
      </c>
      <c r="K11" s="51"/>
    </row>
    <row r="12" spans="2:11" s="1" customFormat="1" ht="14.4" customHeight="1">
      <c r="B12" s="46"/>
      <c r="C12" s="47"/>
      <c r="D12" s="40" t="s">
        <v>24</v>
      </c>
      <c r="E12" s="47"/>
      <c r="F12" s="35" t="s">
        <v>25</v>
      </c>
      <c r="G12" s="47"/>
      <c r="H12" s="47"/>
      <c r="I12" s="133" t="s">
        <v>26</v>
      </c>
      <c r="J12" s="134" t="str">
        <f>'Rekapitulace stavby'!AN8</f>
        <v>22. 3. 2019</v>
      </c>
      <c r="K12" s="51"/>
    </row>
    <row r="13" spans="2:11" s="1" customFormat="1" ht="10.8" customHeight="1">
      <c r="B13" s="46"/>
      <c r="C13" s="47"/>
      <c r="D13" s="47"/>
      <c r="E13" s="47"/>
      <c r="F13" s="47"/>
      <c r="G13" s="47"/>
      <c r="H13" s="47"/>
      <c r="I13" s="131"/>
      <c r="J13" s="47"/>
      <c r="K13" s="51"/>
    </row>
    <row r="14" spans="2:11" s="1" customFormat="1" ht="14.4" customHeight="1">
      <c r="B14" s="46"/>
      <c r="C14" s="47"/>
      <c r="D14" s="40" t="s">
        <v>28</v>
      </c>
      <c r="E14" s="47"/>
      <c r="F14" s="47"/>
      <c r="G14" s="47"/>
      <c r="H14" s="47"/>
      <c r="I14" s="133" t="s">
        <v>29</v>
      </c>
      <c r="J14" s="35" t="s">
        <v>5</v>
      </c>
      <c r="K14" s="51"/>
    </row>
    <row r="15" spans="2:11" s="1" customFormat="1" ht="18" customHeight="1">
      <c r="B15" s="46"/>
      <c r="C15" s="47"/>
      <c r="D15" s="47"/>
      <c r="E15" s="35" t="s">
        <v>30</v>
      </c>
      <c r="F15" s="47"/>
      <c r="G15" s="47"/>
      <c r="H15" s="47"/>
      <c r="I15" s="133" t="s">
        <v>31</v>
      </c>
      <c r="J15" s="35" t="s">
        <v>5</v>
      </c>
      <c r="K15" s="51"/>
    </row>
    <row r="16" spans="2:11" s="1" customFormat="1" ht="6.95" customHeight="1">
      <c r="B16" s="46"/>
      <c r="C16" s="47"/>
      <c r="D16" s="47"/>
      <c r="E16" s="47"/>
      <c r="F16" s="47"/>
      <c r="G16" s="47"/>
      <c r="H16" s="47"/>
      <c r="I16" s="131"/>
      <c r="J16" s="47"/>
      <c r="K16" s="51"/>
    </row>
    <row r="17" spans="2:11" s="1" customFormat="1" ht="14.4" customHeight="1">
      <c r="B17" s="46"/>
      <c r="C17" s="47"/>
      <c r="D17" s="40" t="s">
        <v>32</v>
      </c>
      <c r="E17" s="47"/>
      <c r="F17" s="47"/>
      <c r="G17" s="47"/>
      <c r="H17" s="47"/>
      <c r="I17" s="133" t="s">
        <v>29</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33" t="s">
        <v>31</v>
      </c>
      <c r="J18" s="35" t="str">
        <f>IF('Rekapitulace stavby'!AN14="Vyplň údaj","",IF('Rekapitulace stavby'!AN14="","",'Rekapitulace stavby'!AN14))</f>
        <v/>
      </c>
      <c r="K18" s="51"/>
    </row>
    <row r="19" spans="2:11" s="1" customFormat="1" ht="6.95" customHeight="1">
      <c r="B19" s="46"/>
      <c r="C19" s="47"/>
      <c r="D19" s="47"/>
      <c r="E19" s="47"/>
      <c r="F19" s="47"/>
      <c r="G19" s="47"/>
      <c r="H19" s="47"/>
      <c r="I19" s="131"/>
      <c r="J19" s="47"/>
      <c r="K19" s="51"/>
    </row>
    <row r="20" spans="2:11" s="1" customFormat="1" ht="14.4" customHeight="1">
      <c r="B20" s="46"/>
      <c r="C20" s="47"/>
      <c r="D20" s="40" t="s">
        <v>34</v>
      </c>
      <c r="E20" s="47"/>
      <c r="F20" s="47"/>
      <c r="G20" s="47"/>
      <c r="H20" s="47"/>
      <c r="I20" s="133" t="s">
        <v>29</v>
      </c>
      <c r="J20" s="35" t="s">
        <v>5</v>
      </c>
      <c r="K20" s="51"/>
    </row>
    <row r="21" spans="2:11" s="1" customFormat="1" ht="18" customHeight="1">
      <c r="B21" s="46"/>
      <c r="C21" s="47"/>
      <c r="D21" s="47"/>
      <c r="E21" s="35" t="s">
        <v>35</v>
      </c>
      <c r="F21" s="47"/>
      <c r="G21" s="47"/>
      <c r="H21" s="47"/>
      <c r="I21" s="133" t="s">
        <v>31</v>
      </c>
      <c r="J21" s="35" t="s">
        <v>5</v>
      </c>
      <c r="K21" s="51"/>
    </row>
    <row r="22" spans="2:11" s="1" customFormat="1" ht="6.95" customHeight="1">
      <c r="B22" s="46"/>
      <c r="C22" s="47"/>
      <c r="D22" s="47"/>
      <c r="E22" s="47"/>
      <c r="F22" s="47"/>
      <c r="G22" s="47"/>
      <c r="H22" s="47"/>
      <c r="I22" s="131"/>
      <c r="J22" s="47"/>
      <c r="K22" s="51"/>
    </row>
    <row r="23" spans="2:11" s="1" customFormat="1" ht="14.4" customHeight="1">
      <c r="B23" s="46"/>
      <c r="C23" s="47"/>
      <c r="D23" s="40" t="s">
        <v>37</v>
      </c>
      <c r="E23" s="47"/>
      <c r="F23" s="47"/>
      <c r="G23" s="47"/>
      <c r="H23" s="47"/>
      <c r="I23" s="131"/>
      <c r="J23" s="47"/>
      <c r="K23" s="51"/>
    </row>
    <row r="24" spans="2:11" s="6" customFormat="1" ht="16.5" customHeight="1">
      <c r="B24" s="135"/>
      <c r="C24" s="136"/>
      <c r="D24" s="136"/>
      <c r="E24" s="44" t="s">
        <v>5</v>
      </c>
      <c r="F24" s="44"/>
      <c r="G24" s="44"/>
      <c r="H24" s="44"/>
      <c r="I24" s="137"/>
      <c r="J24" s="136"/>
      <c r="K24" s="138"/>
    </row>
    <row r="25" spans="2:11" s="1" customFormat="1" ht="6.95" customHeight="1">
      <c r="B25" s="46"/>
      <c r="C25" s="47"/>
      <c r="D25" s="47"/>
      <c r="E25" s="47"/>
      <c r="F25" s="47"/>
      <c r="G25" s="47"/>
      <c r="H25" s="47"/>
      <c r="I25" s="131"/>
      <c r="J25" s="47"/>
      <c r="K25" s="51"/>
    </row>
    <row r="26" spans="2:11" s="1" customFormat="1" ht="6.95" customHeight="1">
      <c r="B26" s="46"/>
      <c r="C26" s="47"/>
      <c r="D26" s="82"/>
      <c r="E26" s="82"/>
      <c r="F26" s="82"/>
      <c r="G26" s="82"/>
      <c r="H26" s="82"/>
      <c r="I26" s="139"/>
      <c r="J26" s="82"/>
      <c r="K26" s="140"/>
    </row>
    <row r="27" spans="2:11" s="1" customFormat="1" ht="25.4" customHeight="1">
      <c r="B27" s="46"/>
      <c r="C27" s="47"/>
      <c r="D27" s="141" t="s">
        <v>39</v>
      </c>
      <c r="E27" s="47"/>
      <c r="F27" s="47"/>
      <c r="G27" s="47"/>
      <c r="H27" s="47"/>
      <c r="I27" s="131"/>
      <c r="J27" s="142">
        <f>ROUND(J82,2)</f>
        <v>0</v>
      </c>
      <c r="K27" s="51"/>
    </row>
    <row r="28" spans="2:11" s="1" customFormat="1" ht="6.95" customHeight="1">
      <c r="B28" s="46"/>
      <c r="C28" s="47"/>
      <c r="D28" s="82"/>
      <c r="E28" s="82"/>
      <c r="F28" s="82"/>
      <c r="G28" s="82"/>
      <c r="H28" s="82"/>
      <c r="I28" s="139"/>
      <c r="J28" s="82"/>
      <c r="K28" s="140"/>
    </row>
    <row r="29" spans="2:11" s="1" customFormat="1" ht="14.4" customHeight="1">
      <c r="B29" s="46"/>
      <c r="C29" s="47"/>
      <c r="D29" s="47"/>
      <c r="E29" s="47"/>
      <c r="F29" s="52" t="s">
        <v>41</v>
      </c>
      <c r="G29" s="47"/>
      <c r="H29" s="47"/>
      <c r="I29" s="143" t="s">
        <v>40</v>
      </c>
      <c r="J29" s="52" t="s">
        <v>42</v>
      </c>
      <c r="K29" s="51"/>
    </row>
    <row r="30" spans="2:11" s="1" customFormat="1" ht="14.4" customHeight="1">
      <c r="B30" s="46"/>
      <c r="C30" s="47"/>
      <c r="D30" s="55" t="s">
        <v>43</v>
      </c>
      <c r="E30" s="55" t="s">
        <v>44</v>
      </c>
      <c r="F30" s="144">
        <f>ROUND(SUM(BE82:BE158),2)</f>
        <v>0</v>
      </c>
      <c r="G30" s="47"/>
      <c r="H30" s="47"/>
      <c r="I30" s="145">
        <v>0.21</v>
      </c>
      <c r="J30" s="144">
        <f>ROUND(ROUND((SUM(BE82:BE158)),2)*I30,2)</f>
        <v>0</v>
      </c>
      <c r="K30" s="51"/>
    </row>
    <row r="31" spans="2:11" s="1" customFormat="1" ht="14.4" customHeight="1">
      <c r="B31" s="46"/>
      <c r="C31" s="47"/>
      <c r="D31" s="47"/>
      <c r="E31" s="55" t="s">
        <v>45</v>
      </c>
      <c r="F31" s="144">
        <f>ROUND(SUM(BF82:BF158),2)</f>
        <v>0</v>
      </c>
      <c r="G31" s="47"/>
      <c r="H31" s="47"/>
      <c r="I31" s="145">
        <v>0.15</v>
      </c>
      <c r="J31" s="144">
        <f>ROUND(ROUND((SUM(BF82:BF158)),2)*I31,2)</f>
        <v>0</v>
      </c>
      <c r="K31" s="51"/>
    </row>
    <row r="32" spans="2:11" s="1" customFormat="1" ht="14.4" customHeight="1" hidden="1">
      <c r="B32" s="46"/>
      <c r="C32" s="47"/>
      <c r="D32" s="47"/>
      <c r="E32" s="55" t="s">
        <v>46</v>
      </c>
      <c r="F32" s="144">
        <f>ROUND(SUM(BG82:BG158),2)</f>
        <v>0</v>
      </c>
      <c r="G32" s="47"/>
      <c r="H32" s="47"/>
      <c r="I32" s="145">
        <v>0.21</v>
      </c>
      <c r="J32" s="144">
        <v>0</v>
      </c>
      <c r="K32" s="51"/>
    </row>
    <row r="33" spans="2:11" s="1" customFormat="1" ht="14.4" customHeight="1" hidden="1">
      <c r="B33" s="46"/>
      <c r="C33" s="47"/>
      <c r="D33" s="47"/>
      <c r="E33" s="55" t="s">
        <v>47</v>
      </c>
      <c r="F33" s="144">
        <f>ROUND(SUM(BH82:BH158),2)</f>
        <v>0</v>
      </c>
      <c r="G33" s="47"/>
      <c r="H33" s="47"/>
      <c r="I33" s="145">
        <v>0.15</v>
      </c>
      <c r="J33" s="144">
        <v>0</v>
      </c>
      <c r="K33" s="51"/>
    </row>
    <row r="34" spans="2:11" s="1" customFormat="1" ht="14.4" customHeight="1" hidden="1">
      <c r="B34" s="46"/>
      <c r="C34" s="47"/>
      <c r="D34" s="47"/>
      <c r="E34" s="55" t="s">
        <v>48</v>
      </c>
      <c r="F34" s="144">
        <f>ROUND(SUM(BI82:BI158),2)</f>
        <v>0</v>
      </c>
      <c r="G34" s="47"/>
      <c r="H34" s="47"/>
      <c r="I34" s="145">
        <v>0</v>
      </c>
      <c r="J34" s="144">
        <v>0</v>
      </c>
      <c r="K34" s="51"/>
    </row>
    <row r="35" spans="2:11" s="1" customFormat="1" ht="6.95" customHeight="1">
      <c r="B35" s="46"/>
      <c r="C35" s="47"/>
      <c r="D35" s="47"/>
      <c r="E35" s="47"/>
      <c r="F35" s="47"/>
      <c r="G35" s="47"/>
      <c r="H35" s="47"/>
      <c r="I35" s="131"/>
      <c r="J35" s="47"/>
      <c r="K35" s="51"/>
    </row>
    <row r="36" spans="2:11" s="1" customFormat="1" ht="25.4" customHeight="1">
      <c r="B36" s="46"/>
      <c r="C36" s="146"/>
      <c r="D36" s="147" t="s">
        <v>49</v>
      </c>
      <c r="E36" s="88"/>
      <c r="F36" s="88"/>
      <c r="G36" s="148" t="s">
        <v>50</v>
      </c>
      <c r="H36" s="149" t="s">
        <v>51</v>
      </c>
      <c r="I36" s="150"/>
      <c r="J36" s="151">
        <f>SUM(J27:J34)</f>
        <v>0</v>
      </c>
      <c r="K36" s="152"/>
    </row>
    <row r="37" spans="2:11" s="1" customFormat="1" ht="14.4" customHeight="1">
      <c r="B37" s="67"/>
      <c r="C37" s="68"/>
      <c r="D37" s="68"/>
      <c r="E37" s="68"/>
      <c r="F37" s="68"/>
      <c r="G37" s="68"/>
      <c r="H37" s="68"/>
      <c r="I37" s="153"/>
      <c r="J37" s="68"/>
      <c r="K37" s="69"/>
    </row>
    <row r="41" spans="2:11" s="1" customFormat="1" ht="6.95" customHeight="1">
      <c r="B41" s="70"/>
      <c r="C41" s="71"/>
      <c r="D41" s="71"/>
      <c r="E41" s="71"/>
      <c r="F41" s="71"/>
      <c r="G41" s="71"/>
      <c r="H41" s="71"/>
      <c r="I41" s="154"/>
      <c r="J41" s="71"/>
      <c r="K41" s="155"/>
    </row>
    <row r="42" spans="2:11" s="1" customFormat="1" ht="36.95" customHeight="1">
      <c r="B42" s="46"/>
      <c r="C42" s="30" t="s">
        <v>175</v>
      </c>
      <c r="D42" s="47"/>
      <c r="E42" s="47"/>
      <c r="F42" s="47"/>
      <c r="G42" s="47"/>
      <c r="H42" s="47"/>
      <c r="I42" s="131"/>
      <c r="J42" s="47"/>
      <c r="K42" s="51"/>
    </row>
    <row r="43" spans="2:11" s="1" customFormat="1" ht="6.95" customHeight="1">
      <c r="B43" s="46"/>
      <c r="C43" s="47"/>
      <c r="D43" s="47"/>
      <c r="E43" s="47"/>
      <c r="F43" s="47"/>
      <c r="G43" s="47"/>
      <c r="H43" s="47"/>
      <c r="I43" s="131"/>
      <c r="J43" s="47"/>
      <c r="K43" s="51"/>
    </row>
    <row r="44" spans="2:11" s="1" customFormat="1" ht="14.4" customHeight="1">
      <c r="B44" s="46"/>
      <c r="C44" s="40" t="s">
        <v>19</v>
      </c>
      <c r="D44" s="47"/>
      <c r="E44" s="47"/>
      <c r="F44" s="47"/>
      <c r="G44" s="47"/>
      <c r="H44" s="47"/>
      <c r="I44" s="131"/>
      <c r="J44" s="47"/>
      <c r="K44" s="51"/>
    </row>
    <row r="45" spans="2:11" s="1" customFormat="1" ht="16.5" customHeight="1">
      <c r="B45" s="46"/>
      <c r="C45" s="47"/>
      <c r="D45" s="47"/>
      <c r="E45" s="130" t="str">
        <f>E7</f>
        <v>TRANSFORMACE DOMOV HÁJ II VÝSTAVBA LEDEČ NAD SÁZAVOU DOZP</v>
      </c>
      <c r="F45" s="40"/>
      <c r="G45" s="40"/>
      <c r="H45" s="40"/>
      <c r="I45" s="131"/>
      <c r="J45" s="47"/>
      <c r="K45" s="51"/>
    </row>
    <row r="46" spans="2:11" s="1" customFormat="1" ht="14.4" customHeight="1">
      <c r="B46" s="46"/>
      <c r="C46" s="40" t="s">
        <v>166</v>
      </c>
      <c r="D46" s="47"/>
      <c r="E46" s="47"/>
      <c r="F46" s="47"/>
      <c r="G46" s="47"/>
      <c r="H46" s="47"/>
      <c r="I46" s="131"/>
      <c r="J46" s="47"/>
      <c r="K46" s="51"/>
    </row>
    <row r="47" spans="2:11" s="1" customFormat="1" ht="17.25" customHeight="1">
      <c r="B47" s="46"/>
      <c r="C47" s="47"/>
      <c r="D47" s="47"/>
      <c r="E47" s="132" t="str">
        <f>E9</f>
        <v>SO 08 - Plynovodní přípojka</v>
      </c>
      <c r="F47" s="47"/>
      <c r="G47" s="47"/>
      <c r="H47" s="47"/>
      <c r="I47" s="131"/>
      <c r="J47" s="47"/>
      <c r="K47" s="51"/>
    </row>
    <row r="48" spans="2:11" s="1" customFormat="1" ht="6.95" customHeight="1">
      <c r="B48" s="46"/>
      <c r="C48" s="47"/>
      <c r="D48" s="47"/>
      <c r="E48" s="47"/>
      <c r="F48" s="47"/>
      <c r="G48" s="47"/>
      <c r="H48" s="47"/>
      <c r="I48" s="131"/>
      <c r="J48" s="47"/>
      <c r="K48" s="51"/>
    </row>
    <row r="49" spans="2:11" s="1" customFormat="1" ht="18" customHeight="1">
      <c r="B49" s="46"/>
      <c r="C49" s="40" t="s">
        <v>24</v>
      </c>
      <c r="D49" s="47"/>
      <c r="E49" s="47"/>
      <c r="F49" s="35" t="str">
        <f>F12</f>
        <v>Ledeč nad Sázavou</v>
      </c>
      <c r="G49" s="47"/>
      <c r="H49" s="47"/>
      <c r="I49" s="133" t="s">
        <v>26</v>
      </c>
      <c r="J49" s="134" t="str">
        <f>IF(J12="","",J12)</f>
        <v>22. 3. 2019</v>
      </c>
      <c r="K49" s="51"/>
    </row>
    <row r="50" spans="2:11" s="1" customFormat="1" ht="6.95" customHeight="1">
      <c r="B50" s="46"/>
      <c r="C50" s="47"/>
      <c r="D50" s="47"/>
      <c r="E50" s="47"/>
      <c r="F50" s="47"/>
      <c r="G50" s="47"/>
      <c r="H50" s="47"/>
      <c r="I50" s="131"/>
      <c r="J50" s="47"/>
      <c r="K50" s="51"/>
    </row>
    <row r="51" spans="2:11" s="1" customFormat="1" ht="13.5">
      <c r="B51" s="46"/>
      <c r="C51" s="40" t="s">
        <v>28</v>
      </c>
      <c r="D51" s="47"/>
      <c r="E51" s="47"/>
      <c r="F51" s="35" t="str">
        <f>E15</f>
        <v>Kraj Vysočina</v>
      </c>
      <c r="G51" s="47"/>
      <c r="H51" s="47"/>
      <c r="I51" s="133" t="s">
        <v>34</v>
      </c>
      <c r="J51" s="44" t="str">
        <f>E21</f>
        <v>Ing. arch. Martin Jirovský</v>
      </c>
      <c r="K51" s="51"/>
    </row>
    <row r="52" spans="2:11" s="1" customFormat="1" ht="14.4" customHeight="1">
      <c r="B52" s="46"/>
      <c r="C52" s="40" t="s">
        <v>32</v>
      </c>
      <c r="D52" s="47"/>
      <c r="E52" s="47"/>
      <c r="F52" s="35" t="str">
        <f>IF(E18="","",E18)</f>
        <v/>
      </c>
      <c r="G52" s="47"/>
      <c r="H52" s="47"/>
      <c r="I52" s="131"/>
      <c r="J52" s="156"/>
      <c r="K52" s="51"/>
    </row>
    <row r="53" spans="2:11" s="1" customFormat="1" ht="10.3" customHeight="1">
      <c r="B53" s="46"/>
      <c r="C53" s="47"/>
      <c r="D53" s="47"/>
      <c r="E53" s="47"/>
      <c r="F53" s="47"/>
      <c r="G53" s="47"/>
      <c r="H53" s="47"/>
      <c r="I53" s="131"/>
      <c r="J53" s="47"/>
      <c r="K53" s="51"/>
    </row>
    <row r="54" spans="2:11" s="1" customFormat="1" ht="29.25" customHeight="1">
      <c r="B54" s="46"/>
      <c r="C54" s="157" t="s">
        <v>176</v>
      </c>
      <c r="D54" s="146"/>
      <c r="E54" s="146"/>
      <c r="F54" s="146"/>
      <c r="G54" s="146"/>
      <c r="H54" s="146"/>
      <c r="I54" s="158"/>
      <c r="J54" s="159" t="s">
        <v>177</v>
      </c>
      <c r="K54" s="160"/>
    </row>
    <row r="55" spans="2:11" s="1" customFormat="1" ht="10.3" customHeight="1">
      <c r="B55" s="46"/>
      <c r="C55" s="47"/>
      <c r="D55" s="47"/>
      <c r="E55" s="47"/>
      <c r="F55" s="47"/>
      <c r="G55" s="47"/>
      <c r="H55" s="47"/>
      <c r="I55" s="131"/>
      <c r="J55" s="47"/>
      <c r="K55" s="51"/>
    </row>
    <row r="56" spans="2:47" s="1" customFormat="1" ht="29.25" customHeight="1">
      <c r="B56" s="46"/>
      <c r="C56" s="161" t="s">
        <v>178</v>
      </c>
      <c r="D56" s="47"/>
      <c r="E56" s="47"/>
      <c r="F56" s="47"/>
      <c r="G56" s="47"/>
      <c r="H56" s="47"/>
      <c r="I56" s="131"/>
      <c r="J56" s="142">
        <f>J82</f>
        <v>0</v>
      </c>
      <c r="K56" s="51"/>
      <c r="AU56" s="24" t="s">
        <v>179</v>
      </c>
    </row>
    <row r="57" spans="2:11" s="7" customFormat="1" ht="24.95" customHeight="1">
      <c r="B57" s="162"/>
      <c r="C57" s="163"/>
      <c r="D57" s="164" t="s">
        <v>180</v>
      </c>
      <c r="E57" s="165"/>
      <c r="F57" s="165"/>
      <c r="G57" s="165"/>
      <c r="H57" s="165"/>
      <c r="I57" s="166"/>
      <c r="J57" s="167">
        <f>J83</f>
        <v>0</v>
      </c>
      <c r="K57" s="168"/>
    </row>
    <row r="58" spans="2:11" s="8" customFormat="1" ht="19.9" customHeight="1">
      <c r="B58" s="169"/>
      <c r="C58" s="170"/>
      <c r="D58" s="171" t="s">
        <v>181</v>
      </c>
      <c r="E58" s="172"/>
      <c r="F58" s="172"/>
      <c r="G58" s="172"/>
      <c r="H58" s="172"/>
      <c r="I58" s="173"/>
      <c r="J58" s="174">
        <f>J84</f>
        <v>0</v>
      </c>
      <c r="K58" s="175"/>
    </row>
    <row r="59" spans="2:11" s="8" customFormat="1" ht="19.9" customHeight="1">
      <c r="B59" s="169"/>
      <c r="C59" s="170"/>
      <c r="D59" s="171" t="s">
        <v>188</v>
      </c>
      <c r="E59" s="172"/>
      <c r="F59" s="172"/>
      <c r="G59" s="172"/>
      <c r="H59" s="172"/>
      <c r="I59" s="173"/>
      <c r="J59" s="174">
        <f>J107</f>
        <v>0</v>
      </c>
      <c r="K59" s="175"/>
    </row>
    <row r="60" spans="2:11" s="7" customFormat="1" ht="24.95" customHeight="1">
      <c r="B60" s="162"/>
      <c r="C60" s="163"/>
      <c r="D60" s="164" t="s">
        <v>197</v>
      </c>
      <c r="E60" s="165"/>
      <c r="F60" s="165"/>
      <c r="G60" s="165"/>
      <c r="H60" s="165"/>
      <c r="I60" s="166"/>
      <c r="J60" s="167">
        <f>J110</f>
        <v>0</v>
      </c>
      <c r="K60" s="168"/>
    </row>
    <row r="61" spans="2:11" s="8" customFormat="1" ht="19.9" customHeight="1">
      <c r="B61" s="169"/>
      <c r="C61" s="170"/>
      <c r="D61" s="171" t="s">
        <v>2493</v>
      </c>
      <c r="E61" s="172"/>
      <c r="F61" s="172"/>
      <c r="G61" s="172"/>
      <c r="H61" s="172"/>
      <c r="I61" s="173"/>
      <c r="J61" s="174">
        <f>J111</f>
        <v>0</v>
      </c>
      <c r="K61" s="175"/>
    </row>
    <row r="62" spans="2:11" s="8" customFormat="1" ht="19.9" customHeight="1">
      <c r="B62" s="169"/>
      <c r="C62" s="170"/>
      <c r="D62" s="171" t="s">
        <v>211</v>
      </c>
      <c r="E62" s="172"/>
      <c r="F62" s="172"/>
      <c r="G62" s="172"/>
      <c r="H62" s="172"/>
      <c r="I62" s="173"/>
      <c r="J62" s="174">
        <f>J152</f>
        <v>0</v>
      </c>
      <c r="K62" s="175"/>
    </row>
    <row r="63" spans="2:11" s="1" customFormat="1" ht="21.8" customHeight="1">
      <c r="B63" s="46"/>
      <c r="C63" s="47"/>
      <c r="D63" s="47"/>
      <c r="E63" s="47"/>
      <c r="F63" s="47"/>
      <c r="G63" s="47"/>
      <c r="H63" s="47"/>
      <c r="I63" s="131"/>
      <c r="J63" s="47"/>
      <c r="K63" s="51"/>
    </row>
    <row r="64" spans="2:11" s="1" customFormat="1" ht="6.95" customHeight="1">
      <c r="B64" s="67"/>
      <c r="C64" s="68"/>
      <c r="D64" s="68"/>
      <c r="E64" s="68"/>
      <c r="F64" s="68"/>
      <c r="G64" s="68"/>
      <c r="H64" s="68"/>
      <c r="I64" s="153"/>
      <c r="J64" s="68"/>
      <c r="K64" s="69"/>
    </row>
    <row r="68" spans="2:12" s="1" customFormat="1" ht="6.95" customHeight="1">
      <c r="B68" s="70"/>
      <c r="C68" s="71"/>
      <c r="D68" s="71"/>
      <c r="E68" s="71"/>
      <c r="F68" s="71"/>
      <c r="G68" s="71"/>
      <c r="H68" s="71"/>
      <c r="I68" s="154"/>
      <c r="J68" s="71"/>
      <c r="K68" s="71"/>
      <c r="L68" s="46"/>
    </row>
    <row r="69" spans="2:12" s="1" customFormat="1" ht="36.95" customHeight="1">
      <c r="B69" s="46"/>
      <c r="C69" s="72" t="s">
        <v>215</v>
      </c>
      <c r="I69" s="176"/>
      <c r="L69" s="46"/>
    </row>
    <row r="70" spans="2:12" s="1" customFormat="1" ht="6.95" customHeight="1">
      <c r="B70" s="46"/>
      <c r="I70" s="176"/>
      <c r="L70" s="46"/>
    </row>
    <row r="71" spans="2:12" s="1" customFormat="1" ht="14.4" customHeight="1">
      <c r="B71" s="46"/>
      <c r="C71" s="74" t="s">
        <v>19</v>
      </c>
      <c r="I71" s="176"/>
      <c r="L71" s="46"/>
    </row>
    <row r="72" spans="2:12" s="1" customFormat="1" ht="16.5" customHeight="1">
      <c r="B72" s="46"/>
      <c r="E72" s="177" t="str">
        <f>E7</f>
        <v>TRANSFORMACE DOMOV HÁJ II VÝSTAVBA LEDEČ NAD SÁZAVOU DOZP</v>
      </c>
      <c r="F72" s="74"/>
      <c r="G72" s="74"/>
      <c r="H72" s="74"/>
      <c r="I72" s="176"/>
      <c r="L72" s="46"/>
    </row>
    <row r="73" spans="2:12" s="1" customFormat="1" ht="14.4" customHeight="1">
      <c r="B73" s="46"/>
      <c r="C73" s="74" t="s">
        <v>166</v>
      </c>
      <c r="I73" s="176"/>
      <c r="L73" s="46"/>
    </row>
    <row r="74" spans="2:12" s="1" customFormat="1" ht="17.25" customHeight="1">
      <c r="B74" s="46"/>
      <c r="E74" s="77" t="str">
        <f>E9</f>
        <v>SO 08 - Plynovodní přípojka</v>
      </c>
      <c r="F74" s="1"/>
      <c r="G74" s="1"/>
      <c r="H74" s="1"/>
      <c r="I74" s="176"/>
      <c r="L74" s="46"/>
    </row>
    <row r="75" spans="2:12" s="1" customFormat="1" ht="6.95" customHeight="1">
      <c r="B75" s="46"/>
      <c r="I75" s="176"/>
      <c r="L75" s="46"/>
    </row>
    <row r="76" spans="2:12" s="1" customFormat="1" ht="18" customHeight="1">
      <c r="B76" s="46"/>
      <c r="C76" s="74" t="s">
        <v>24</v>
      </c>
      <c r="F76" s="178" t="str">
        <f>F12</f>
        <v>Ledeč nad Sázavou</v>
      </c>
      <c r="I76" s="179" t="s">
        <v>26</v>
      </c>
      <c r="J76" s="79" t="str">
        <f>IF(J12="","",J12)</f>
        <v>22. 3. 2019</v>
      </c>
      <c r="L76" s="46"/>
    </row>
    <row r="77" spans="2:12" s="1" customFormat="1" ht="6.95" customHeight="1">
      <c r="B77" s="46"/>
      <c r="I77" s="176"/>
      <c r="L77" s="46"/>
    </row>
    <row r="78" spans="2:12" s="1" customFormat="1" ht="13.5">
      <c r="B78" s="46"/>
      <c r="C78" s="74" t="s">
        <v>28</v>
      </c>
      <c r="F78" s="178" t="str">
        <f>E15</f>
        <v>Kraj Vysočina</v>
      </c>
      <c r="I78" s="179" t="s">
        <v>34</v>
      </c>
      <c r="J78" s="178" t="str">
        <f>E21</f>
        <v>Ing. arch. Martin Jirovský</v>
      </c>
      <c r="L78" s="46"/>
    </row>
    <row r="79" spans="2:12" s="1" customFormat="1" ht="14.4" customHeight="1">
      <c r="B79" s="46"/>
      <c r="C79" s="74" t="s">
        <v>32</v>
      </c>
      <c r="F79" s="178" t="str">
        <f>IF(E18="","",E18)</f>
        <v/>
      </c>
      <c r="I79" s="176"/>
      <c r="L79" s="46"/>
    </row>
    <row r="80" spans="2:12" s="1" customFormat="1" ht="10.3" customHeight="1">
      <c r="B80" s="46"/>
      <c r="I80" s="176"/>
      <c r="L80" s="46"/>
    </row>
    <row r="81" spans="2:20" s="9" customFormat="1" ht="29.25" customHeight="1">
      <c r="B81" s="180"/>
      <c r="C81" s="181" t="s">
        <v>216</v>
      </c>
      <c r="D81" s="182" t="s">
        <v>58</v>
      </c>
      <c r="E81" s="182" t="s">
        <v>54</v>
      </c>
      <c r="F81" s="182" t="s">
        <v>217</v>
      </c>
      <c r="G81" s="182" t="s">
        <v>218</v>
      </c>
      <c r="H81" s="182" t="s">
        <v>219</v>
      </c>
      <c r="I81" s="183" t="s">
        <v>220</v>
      </c>
      <c r="J81" s="182" t="s">
        <v>177</v>
      </c>
      <c r="K81" s="184" t="s">
        <v>221</v>
      </c>
      <c r="L81" s="180"/>
      <c r="M81" s="92" t="s">
        <v>222</v>
      </c>
      <c r="N81" s="93" t="s">
        <v>43</v>
      </c>
      <c r="O81" s="93" t="s">
        <v>223</v>
      </c>
      <c r="P81" s="93" t="s">
        <v>224</v>
      </c>
      <c r="Q81" s="93" t="s">
        <v>225</v>
      </c>
      <c r="R81" s="93" t="s">
        <v>226</v>
      </c>
      <c r="S81" s="93" t="s">
        <v>227</v>
      </c>
      <c r="T81" s="94" t="s">
        <v>228</v>
      </c>
    </row>
    <row r="82" spans="2:63" s="1" customFormat="1" ht="29.25" customHeight="1">
      <c r="B82" s="46"/>
      <c r="C82" s="96" t="s">
        <v>178</v>
      </c>
      <c r="I82" s="176"/>
      <c r="J82" s="185">
        <f>BK82</f>
        <v>0</v>
      </c>
      <c r="L82" s="46"/>
      <c r="M82" s="95"/>
      <c r="N82" s="82"/>
      <c r="O82" s="82"/>
      <c r="P82" s="186">
        <f>P83+P110</f>
        <v>0</v>
      </c>
      <c r="Q82" s="82"/>
      <c r="R82" s="186">
        <f>R83+R110</f>
        <v>0</v>
      </c>
      <c r="S82" s="82"/>
      <c r="T82" s="187">
        <f>T83+T110</f>
        <v>0</v>
      </c>
      <c r="AT82" s="24" t="s">
        <v>72</v>
      </c>
      <c r="AU82" s="24" t="s">
        <v>179</v>
      </c>
      <c r="BK82" s="188">
        <f>BK83+BK110</f>
        <v>0</v>
      </c>
    </row>
    <row r="83" spans="2:63" s="10" customFormat="1" ht="37.4" customHeight="1">
      <c r="B83" s="189"/>
      <c r="D83" s="190" t="s">
        <v>72</v>
      </c>
      <c r="E83" s="191" t="s">
        <v>229</v>
      </c>
      <c r="F83" s="191" t="s">
        <v>230</v>
      </c>
      <c r="I83" s="192"/>
      <c r="J83" s="193">
        <f>BK83</f>
        <v>0</v>
      </c>
      <c r="L83" s="189"/>
      <c r="M83" s="194"/>
      <c r="N83" s="195"/>
      <c r="O83" s="195"/>
      <c r="P83" s="196">
        <f>P84+P107</f>
        <v>0</v>
      </c>
      <c r="Q83" s="195"/>
      <c r="R83" s="196">
        <f>R84+R107</f>
        <v>0</v>
      </c>
      <c r="S83" s="195"/>
      <c r="T83" s="197">
        <f>T84+T107</f>
        <v>0</v>
      </c>
      <c r="AR83" s="190" t="s">
        <v>81</v>
      </c>
      <c r="AT83" s="198" t="s">
        <v>72</v>
      </c>
      <c r="AU83" s="198" t="s">
        <v>73</v>
      </c>
      <c r="AY83" s="190" t="s">
        <v>231</v>
      </c>
      <c r="BK83" s="199">
        <f>BK84+BK107</f>
        <v>0</v>
      </c>
    </row>
    <row r="84" spans="2:63" s="10" customFormat="1" ht="19.9" customHeight="1">
      <c r="B84" s="189"/>
      <c r="D84" s="190" t="s">
        <v>72</v>
      </c>
      <c r="E84" s="200" t="s">
        <v>81</v>
      </c>
      <c r="F84" s="200" t="s">
        <v>232</v>
      </c>
      <c r="I84" s="192"/>
      <c r="J84" s="201">
        <f>BK84</f>
        <v>0</v>
      </c>
      <c r="L84" s="189"/>
      <c r="M84" s="194"/>
      <c r="N84" s="195"/>
      <c r="O84" s="195"/>
      <c r="P84" s="196">
        <f>SUM(P85:P106)</f>
        <v>0</v>
      </c>
      <c r="Q84" s="195"/>
      <c r="R84" s="196">
        <f>SUM(R85:R106)</f>
        <v>0</v>
      </c>
      <c r="S84" s="195"/>
      <c r="T84" s="197">
        <f>SUM(T85:T106)</f>
        <v>0</v>
      </c>
      <c r="AR84" s="190" t="s">
        <v>81</v>
      </c>
      <c r="AT84" s="198" t="s">
        <v>72</v>
      </c>
      <c r="AU84" s="198" t="s">
        <v>81</v>
      </c>
      <c r="AY84" s="190" t="s">
        <v>231</v>
      </c>
      <c r="BK84" s="199">
        <f>SUM(BK85:BK106)</f>
        <v>0</v>
      </c>
    </row>
    <row r="85" spans="2:65" s="1" customFormat="1" ht="25.5" customHeight="1">
      <c r="B85" s="202"/>
      <c r="C85" s="203" t="s">
        <v>81</v>
      </c>
      <c r="D85" s="203" t="s">
        <v>235</v>
      </c>
      <c r="E85" s="204" t="s">
        <v>290</v>
      </c>
      <c r="F85" s="205" t="s">
        <v>291</v>
      </c>
      <c r="G85" s="206" t="s">
        <v>258</v>
      </c>
      <c r="H85" s="207">
        <v>21</v>
      </c>
      <c r="I85" s="208"/>
      <c r="J85" s="209">
        <f>ROUND(I85*H85,2)</f>
        <v>0</v>
      </c>
      <c r="K85" s="205" t="s">
        <v>238</v>
      </c>
      <c r="L85" s="46"/>
      <c r="M85" s="210" t="s">
        <v>5</v>
      </c>
      <c r="N85" s="211" t="s">
        <v>44</v>
      </c>
      <c r="O85" s="47"/>
      <c r="P85" s="212">
        <f>O85*H85</f>
        <v>0</v>
      </c>
      <c r="Q85" s="212">
        <v>0</v>
      </c>
      <c r="R85" s="212">
        <f>Q85*H85</f>
        <v>0</v>
      </c>
      <c r="S85" s="212">
        <v>0</v>
      </c>
      <c r="T85" s="213">
        <f>S85*H85</f>
        <v>0</v>
      </c>
      <c r="AR85" s="24" t="s">
        <v>239</v>
      </c>
      <c r="AT85" s="24" t="s">
        <v>235</v>
      </c>
      <c r="AU85" s="24" t="s">
        <v>83</v>
      </c>
      <c r="AY85" s="24" t="s">
        <v>231</v>
      </c>
      <c r="BE85" s="214">
        <f>IF(N85="základní",J85,0)</f>
        <v>0</v>
      </c>
      <c r="BF85" s="214">
        <f>IF(N85="snížená",J85,0)</f>
        <v>0</v>
      </c>
      <c r="BG85" s="214">
        <f>IF(N85="zákl. přenesená",J85,0)</f>
        <v>0</v>
      </c>
      <c r="BH85" s="214">
        <f>IF(N85="sníž. přenesená",J85,0)</f>
        <v>0</v>
      </c>
      <c r="BI85" s="214">
        <f>IF(N85="nulová",J85,0)</f>
        <v>0</v>
      </c>
      <c r="BJ85" s="24" t="s">
        <v>81</v>
      </c>
      <c r="BK85" s="214">
        <f>ROUND(I85*H85,2)</f>
        <v>0</v>
      </c>
      <c r="BL85" s="24" t="s">
        <v>239</v>
      </c>
      <c r="BM85" s="24" t="s">
        <v>3845</v>
      </c>
    </row>
    <row r="86" spans="2:47" s="1" customFormat="1" ht="13.5">
      <c r="B86" s="46"/>
      <c r="D86" s="215" t="s">
        <v>241</v>
      </c>
      <c r="F86" s="216" t="s">
        <v>291</v>
      </c>
      <c r="I86" s="176"/>
      <c r="L86" s="46"/>
      <c r="M86" s="217"/>
      <c r="N86" s="47"/>
      <c r="O86" s="47"/>
      <c r="P86" s="47"/>
      <c r="Q86" s="47"/>
      <c r="R86" s="47"/>
      <c r="S86" s="47"/>
      <c r="T86" s="85"/>
      <c r="AT86" s="24" t="s">
        <v>241</v>
      </c>
      <c r="AU86" s="24" t="s">
        <v>83</v>
      </c>
    </row>
    <row r="87" spans="2:65" s="1" customFormat="1" ht="38.25" customHeight="1">
      <c r="B87" s="202"/>
      <c r="C87" s="203" t="s">
        <v>83</v>
      </c>
      <c r="D87" s="203" t="s">
        <v>235</v>
      </c>
      <c r="E87" s="204" t="s">
        <v>295</v>
      </c>
      <c r="F87" s="205" t="s">
        <v>296</v>
      </c>
      <c r="G87" s="206" t="s">
        <v>258</v>
      </c>
      <c r="H87" s="207">
        <v>21</v>
      </c>
      <c r="I87" s="208"/>
      <c r="J87" s="209">
        <f>ROUND(I87*H87,2)</f>
        <v>0</v>
      </c>
      <c r="K87" s="205" t="s">
        <v>238</v>
      </c>
      <c r="L87" s="46"/>
      <c r="M87" s="210" t="s">
        <v>5</v>
      </c>
      <c r="N87" s="211" t="s">
        <v>44</v>
      </c>
      <c r="O87" s="47"/>
      <c r="P87" s="212">
        <f>O87*H87</f>
        <v>0</v>
      </c>
      <c r="Q87" s="212">
        <v>0</v>
      </c>
      <c r="R87" s="212">
        <f>Q87*H87</f>
        <v>0</v>
      </c>
      <c r="S87" s="212">
        <v>0</v>
      </c>
      <c r="T87" s="213">
        <f>S87*H87</f>
        <v>0</v>
      </c>
      <c r="AR87" s="24" t="s">
        <v>239</v>
      </c>
      <c r="AT87" s="24" t="s">
        <v>235</v>
      </c>
      <c r="AU87" s="24" t="s">
        <v>83</v>
      </c>
      <c r="AY87" s="24" t="s">
        <v>231</v>
      </c>
      <c r="BE87" s="214">
        <f>IF(N87="základní",J87,0)</f>
        <v>0</v>
      </c>
      <c r="BF87" s="214">
        <f>IF(N87="snížená",J87,0)</f>
        <v>0</v>
      </c>
      <c r="BG87" s="214">
        <f>IF(N87="zákl. přenesená",J87,0)</f>
        <v>0</v>
      </c>
      <c r="BH87" s="214">
        <f>IF(N87="sníž. přenesená",J87,0)</f>
        <v>0</v>
      </c>
      <c r="BI87" s="214">
        <f>IF(N87="nulová",J87,0)</f>
        <v>0</v>
      </c>
      <c r="BJ87" s="24" t="s">
        <v>81</v>
      </c>
      <c r="BK87" s="214">
        <f>ROUND(I87*H87,2)</f>
        <v>0</v>
      </c>
      <c r="BL87" s="24" t="s">
        <v>239</v>
      </c>
      <c r="BM87" s="24" t="s">
        <v>3846</v>
      </c>
    </row>
    <row r="88" spans="2:47" s="1" customFormat="1" ht="13.5">
      <c r="B88" s="46"/>
      <c r="D88" s="215" t="s">
        <v>241</v>
      </c>
      <c r="F88" s="216" t="s">
        <v>296</v>
      </c>
      <c r="I88" s="176"/>
      <c r="L88" s="46"/>
      <c r="M88" s="217"/>
      <c r="N88" s="47"/>
      <c r="O88" s="47"/>
      <c r="P88" s="47"/>
      <c r="Q88" s="47"/>
      <c r="R88" s="47"/>
      <c r="S88" s="47"/>
      <c r="T88" s="85"/>
      <c r="AT88" s="24" t="s">
        <v>241</v>
      </c>
      <c r="AU88" s="24" t="s">
        <v>83</v>
      </c>
    </row>
    <row r="89" spans="2:65" s="1" customFormat="1" ht="38.25" customHeight="1">
      <c r="B89" s="202"/>
      <c r="C89" s="203" t="s">
        <v>149</v>
      </c>
      <c r="D89" s="203" t="s">
        <v>235</v>
      </c>
      <c r="E89" s="204" t="s">
        <v>2094</v>
      </c>
      <c r="F89" s="205" t="s">
        <v>2095</v>
      </c>
      <c r="G89" s="206" t="s">
        <v>258</v>
      </c>
      <c r="H89" s="207">
        <v>21</v>
      </c>
      <c r="I89" s="208"/>
      <c r="J89" s="209">
        <f>ROUND(I89*H89,2)</f>
        <v>0</v>
      </c>
      <c r="K89" s="205" t="s">
        <v>238</v>
      </c>
      <c r="L89" s="46"/>
      <c r="M89" s="210" t="s">
        <v>5</v>
      </c>
      <c r="N89" s="211" t="s">
        <v>44</v>
      </c>
      <c r="O89" s="47"/>
      <c r="P89" s="212">
        <f>O89*H89</f>
        <v>0</v>
      </c>
      <c r="Q89" s="212">
        <v>0</v>
      </c>
      <c r="R89" s="212">
        <f>Q89*H89</f>
        <v>0</v>
      </c>
      <c r="S89" s="212">
        <v>0</v>
      </c>
      <c r="T89" s="213">
        <f>S89*H89</f>
        <v>0</v>
      </c>
      <c r="AR89" s="24" t="s">
        <v>239</v>
      </c>
      <c r="AT89" s="24" t="s">
        <v>235</v>
      </c>
      <c r="AU89" s="24" t="s">
        <v>83</v>
      </c>
      <c r="AY89" s="24" t="s">
        <v>231</v>
      </c>
      <c r="BE89" s="214">
        <f>IF(N89="základní",J89,0)</f>
        <v>0</v>
      </c>
      <c r="BF89" s="214">
        <f>IF(N89="snížená",J89,0)</f>
        <v>0</v>
      </c>
      <c r="BG89" s="214">
        <f>IF(N89="zákl. přenesená",J89,0)</f>
        <v>0</v>
      </c>
      <c r="BH89" s="214">
        <f>IF(N89="sníž. přenesená",J89,0)</f>
        <v>0</v>
      </c>
      <c r="BI89" s="214">
        <f>IF(N89="nulová",J89,0)</f>
        <v>0</v>
      </c>
      <c r="BJ89" s="24" t="s">
        <v>81</v>
      </c>
      <c r="BK89" s="214">
        <f>ROUND(I89*H89,2)</f>
        <v>0</v>
      </c>
      <c r="BL89" s="24" t="s">
        <v>239</v>
      </c>
      <c r="BM89" s="24" t="s">
        <v>3847</v>
      </c>
    </row>
    <row r="90" spans="2:47" s="1" customFormat="1" ht="13.5">
      <c r="B90" s="46"/>
      <c r="D90" s="215" t="s">
        <v>241</v>
      </c>
      <c r="F90" s="216" t="s">
        <v>2095</v>
      </c>
      <c r="I90" s="176"/>
      <c r="L90" s="46"/>
      <c r="M90" s="217"/>
      <c r="N90" s="47"/>
      <c r="O90" s="47"/>
      <c r="P90" s="47"/>
      <c r="Q90" s="47"/>
      <c r="R90" s="47"/>
      <c r="S90" s="47"/>
      <c r="T90" s="85"/>
      <c r="AT90" s="24" t="s">
        <v>241</v>
      </c>
      <c r="AU90" s="24" t="s">
        <v>83</v>
      </c>
    </row>
    <row r="91" spans="2:65" s="1" customFormat="1" ht="38.25" customHeight="1">
      <c r="B91" s="202"/>
      <c r="C91" s="203" t="s">
        <v>239</v>
      </c>
      <c r="D91" s="203" t="s">
        <v>235</v>
      </c>
      <c r="E91" s="204" t="s">
        <v>3848</v>
      </c>
      <c r="F91" s="205" t="s">
        <v>3849</v>
      </c>
      <c r="G91" s="206" t="s">
        <v>258</v>
      </c>
      <c r="H91" s="207">
        <v>13.65</v>
      </c>
      <c r="I91" s="208"/>
      <c r="J91" s="209">
        <f>ROUND(I91*H91,2)</f>
        <v>0</v>
      </c>
      <c r="K91" s="205" t="s">
        <v>238</v>
      </c>
      <c r="L91" s="46"/>
      <c r="M91" s="210" t="s">
        <v>5</v>
      </c>
      <c r="N91" s="211" t="s">
        <v>44</v>
      </c>
      <c r="O91" s="47"/>
      <c r="P91" s="212">
        <f>O91*H91</f>
        <v>0</v>
      </c>
      <c r="Q91" s="212">
        <v>0</v>
      </c>
      <c r="R91" s="212">
        <f>Q91*H91</f>
        <v>0</v>
      </c>
      <c r="S91" s="212">
        <v>0</v>
      </c>
      <c r="T91" s="213">
        <f>S91*H91</f>
        <v>0</v>
      </c>
      <c r="AR91" s="24" t="s">
        <v>239</v>
      </c>
      <c r="AT91" s="24" t="s">
        <v>235</v>
      </c>
      <c r="AU91" s="24" t="s">
        <v>83</v>
      </c>
      <c r="AY91" s="24" t="s">
        <v>231</v>
      </c>
      <c r="BE91" s="214">
        <f>IF(N91="základní",J91,0)</f>
        <v>0</v>
      </c>
      <c r="BF91" s="214">
        <f>IF(N91="snížená",J91,0)</f>
        <v>0</v>
      </c>
      <c r="BG91" s="214">
        <f>IF(N91="zákl. přenesená",J91,0)</f>
        <v>0</v>
      </c>
      <c r="BH91" s="214">
        <f>IF(N91="sníž. přenesená",J91,0)</f>
        <v>0</v>
      </c>
      <c r="BI91" s="214">
        <f>IF(N91="nulová",J91,0)</f>
        <v>0</v>
      </c>
      <c r="BJ91" s="24" t="s">
        <v>81</v>
      </c>
      <c r="BK91" s="214">
        <f>ROUND(I91*H91,2)</f>
        <v>0</v>
      </c>
      <c r="BL91" s="24" t="s">
        <v>239</v>
      </c>
      <c r="BM91" s="24" t="s">
        <v>3850</v>
      </c>
    </row>
    <row r="92" spans="2:47" s="1" customFormat="1" ht="13.5">
      <c r="B92" s="46"/>
      <c r="D92" s="215" t="s">
        <v>241</v>
      </c>
      <c r="F92" s="216" t="s">
        <v>3849</v>
      </c>
      <c r="I92" s="176"/>
      <c r="L92" s="46"/>
      <c r="M92" s="217"/>
      <c r="N92" s="47"/>
      <c r="O92" s="47"/>
      <c r="P92" s="47"/>
      <c r="Q92" s="47"/>
      <c r="R92" s="47"/>
      <c r="S92" s="47"/>
      <c r="T92" s="85"/>
      <c r="AT92" s="24" t="s">
        <v>241</v>
      </c>
      <c r="AU92" s="24" t="s">
        <v>83</v>
      </c>
    </row>
    <row r="93" spans="2:65" s="1" customFormat="1" ht="38.25" customHeight="1">
      <c r="B93" s="202"/>
      <c r="C93" s="203" t="s">
        <v>255</v>
      </c>
      <c r="D93" s="203" t="s">
        <v>235</v>
      </c>
      <c r="E93" s="204" t="s">
        <v>330</v>
      </c>
      <c r="F93" s="205" t="s">
        <v>331</v>
      </c>
      <c r="G93" s="206" t="s">
        <v>258</v>
      </c>
      <c r="H93" s="207">
        <v>7.35</v>
      </c>
      <c r="I93" s="208"/>
      <c r="J93" s="209">
        <f>ROUND(I93*H93,2)</f>
        <v>0</v>
      </c>
      <c r="K93" s="205" t="s">
        <v>238</v>
      </c>
      <c r="L93" s="46"/>
      <c r="M93" s="210" t="s">
        <v>5</v>
      </c>
      <c r="N93" s="211" t="s">
        <v>44</v>
      </c>
      <c r="O93" s="47"/>
      <c r="P93" s="212">
        <f>O93*H93</f>
        <v>0</v>
      </c>
      <c r="Q93" s="212">
        <v>0</v>
      </c>
      <c r="R93" s="212">
        <f>Q93*H93</f>
        <v>0</v>
      </c>
      <c r="S93" s="212">
        <v>0</v>
      </c>
      <c r="T93" s="213">
        <f>S93*H93</f>
        <v>0</v>
      </c>
      <c r="AR93" s="24" t="s">
        <v>239</v>
      </c>
      <c r="AT93" s="24" t="s">
        <v>235</v>
      </c>
      <c r="AU93" s="24" t="s">
        <v>83</v>
      </c>
      <c r="AY93" s="24" t="s">
        <v>231</v>
      </c>
      <c r="BE93" s="214">
        <f>IF(N93="základní",J93,0)</f>
        <v>0</v>
      </c>
      <c r="BF93" s="214">
        <f>IF(N93="snížená",J93,0)</f>
        <v>0</v>
      </c>
      <c r="BG93" s="214">
        <f>IF(N93="zákl. přenesená",J93,0)</f>
        <v>0</v>
      </c>
      <c r="BH93" s="214">
        <f>IF(N93="sníž. přenesená",J93,0)</f>
        <v>0</v>
      </c>
      <c r="BI93" s="214">
        <f>IF(N93="nulová",J93,0)</f>
        <v>0</v>
      </c>
      <c r="BJ93" s="24" t="s">
        <v>81</v>
      </c>
      <c r="BK93" s="214">
        <f>ROUND(I93*H93,2)</f>
        <v>0</v>
      </c>
      <c r="BL93" s="24" t="s">
        <v>239</v>
      </c>
      <c r="BM93" s="24" t="s">
        <v>3851</v>
      </c>
    </row>
    <row r="94" spans="2:47" s="1" customFormat="1" ht="13.5">
      <c r="B94" s="46"/>
      <c r="D94" s="215" t="s">
        <v>241</v>
      </c>
      <c r="F94" s="216" t="s">
        <v>331</v>
      </c>
      <c r="I94" s="176"/>
      <c r="L94" s="46"/>
      <c r="M94" s="217"/>
      <c r="N94" s="47"/>
      <c r="O94" s="47"/>
      <c r="P94" s="47"/>
      <c r="Q94" s="47"/>
      <c r="R94" s="47"/>
      <c r="S94" s="47"/>
      <c r="T94" s="85"/>
      <c r="AT94" s="24" t="s">
        <v>241</v>
      </c>
      <c r="AU94" s="24" t="s">
        <v>83</v>
      </c>
    </row>
    <row r="95" spans="2:65" s="1" customFormat="1" ht="16.5" customHeight="1">
      <c r="B95" s="202"/>
      <c r="C95" s="203" t="s">
        <v>261</v>
      </c>
      <c r="D95" s="203" t="s">
        <v>235</v>
      </c>
      <c r="E95" s="204" t="s">
        <v>346</v>
      </c>
      <c r="F95" s="205" t="s">
        <v>347</v>
      </c>
      <c r="G95" s="206" t="s">
        <v>258</v>
      </c>
      <c r="H95" s="207">
        <v>7.35</v>
      </c>
      <c r="I95" s="208"/>
      <c r="J95" s="209">
        <f>ROUND(I95*H95,2)</f>
        <v>0</v>
      </c>
      <c r="K95" s="205" t="s">
        <v>238</v>
      </c>
      <c r="L95" s="46"/>
      <c r="M95" s="210" t="s">
        <v>5</v>
      </c>
      <c r="N95" s="211" t="s">
        <v>44</v>
      </c>
      <c r="O95" s="47"/>
      <c r="P95" s="212">
        <f>O95*H95</f>
        <v>0</v>
      </c>
      <c r="Q95" s="212">
        <v>0</v>
      </c>
      <c r="R95" s="212">
        <f>Q95*H95</f>
        <v>0</v>
      </c>
      <c r="S95" s="212">
        <v>0</v>
      </c>
      <c r="T95" s="213">
        <f>S95*H95</f>
        <v>0</v>
      </c>
      <c r="AR95" s="24" t="s">
        <v>239</v>
      </c>
      <c r="AT95" s="24" t="s">
        <v>235</v>
      </c>
      <c r="AU95" s="24" t="s">
        <v>83</v>
      </c>
      <c r="AY95" s="24" t="s">
        <v>231</v>
      </c>
      <c r="BE95" s="214">
        <f>IF(N95="základní",J95,0)</f>
        <v>0</v>
      </c>
      <c r="BF95" s="214">
        <f>IF(N95="snížená",J95,0)</f>
        <v>0</v>
      </c>
      <c r="BG95" s="214">
        <f>IF(N95="zákl. přenesená",J95,0)</f>
        <v>0</v>
      </c>
      <c r="BH95" s="214">
        <f>IF(N95="sníž. přenesená",J95,0)</f>
        <v>0</v>
      </c>
      <c r="BI95" s="214">
        <f>IF(N95="nulová",J95,0)</f>
        <v>0</v>
      </c>
      <c r="BJ95" s="24" t="s">
        <v>81</v>
      </c>
      <c r="BK95" s="214">
        <f>ROUND(I95*H95,2)</f>
        <v>0</v>
      </c>
      <c r="BL95" s="24" t="s">
        <v>239</v>
      </c>
      <c r="BM95" s="24" t="s">
        <v>3852</v>
      </c>
    </row>
    <row r="96" spans="2:47" s="1" customFormat="1" ht="13.5">
      <c r="B96" s="46"/>
      <c r="D96" s="215" t="s">
        <v>241</v>
      </c>
      <c r="F96" s="216" t="s">
        <v>347</v>
      </c>
      <c r="I96" s="176"/>
      <c r="L96" s="46"/>
      <c r="M96" s="217"/>
      <c r="N96" s="47"/>
      <c r="O96" s="47"/>
      <c r="P96" s="47"/>
      <c r="Q96" s="47"/>
      <c r="R96" s="47"/>
      <c r="S96" s="47"/>
      <c r="T96" s="85"/>
      <c r="AT96" s="24" t="s">
        <v>241</v>
      </c>
      <c r="AU96" s="24" t="s">
        <v>83</v>
      </c>
    </row>
    <row r="97" spans="2:65" s="1" customFormat="1" ht="16.5" customHeight="1">
      <c r="B97" s="202"/>
      <c r="C97" s="203" t="s">
        <v>270</v>
      </c>
      <c r="D97" s="203" t="s">
        <v>235</v>
      </c>
      <c r="E97" s="204" t="s">
        <v>3853</v>
      </c>
      <c r="F97" s="205" t="s">
        <v>3854</v>
      </c>
      <c r="G97" s="206" t="s">
        <v>352</v>
      </c>
      <c r="H97" s="207">
        <v>12.5</v>
      </c>
      <c r="I97" s="208"/>
      <c r="J97" s="209">
        <f>ROUND(I97*H97,2)</f>
        <v>0</v>
      </c>
      <c r="K97" s="205" t="s">
        <v>238</v>
      </c>
      <c r="L97" s="46"/>
      <c r="M97" s="210" t="s">
        <v>5</v>
      </c>
      <c r="N97" s="211" t="s">
        <v>44</v>
      </c>
      <c r="O97" s="47"/>
      <c r="P97" s="212">
        <f>O97*H97</f>
        <v>0</v>
      </c>
      <c r="Q97" s="212">
        <v>0</v>
      </c>
      <c r="R97" s="212">
        <f>Q97*H97</f>
        <v>0</v>
      </c>
      <c r="S97" s="212">
        <v>0</v>
      </c>
      <c r="T97" s="213">
        <f>S97*H97</f>
        <v>0</v>
      </c>
      <c r="AR97" s="24" t="s">
        <v>239</v>
      </c>
      <c r="AT97" s="24" t="s">
        <v>235</v>
      </c>
      <c r="AU97" s="24" t="s">
        <v>83</v>
      </c>
      <c r="AY97" s="24" t="s">
        <v>231</v>
      </c>
      <c r="BE97" s="214">
        <f>IF(N97="základní",J97,0)</f>
        <v>0</v>
      </c>
      <c r="BF97" s="214">
        <f>IF(N97="snížená",J97,0)</f>
        <v>0</v>
      </c>
      <c r="BG97" s="214">
        <f>IF(N97="zákl. přenesená",J97,0)</f>
        <v>0</v>
      </c>
      <c r="BH97" s="214">
        <f>IF(N97="sníž. přenesená",J97,0)</f>
        <v>0</v>
      </c>
      <c r="BI97" s="214">
        <f>IF(N97="nulová",J97,0)</f>
        <v>0</v>
      </c>
      <c r="BJ97" s="24" t="s">
        <v>81</v>
      </c>
      <c r="BK97" s="214">
        <f>ROUND(I97*H97,2)</f>
        <v>0</v>
      </c>
      <c r="BL97" s="24" t="s">
        <v>239</v>
      </c>
      <c r="BM97" s="24" t="s">
        <v>3855</v>
      </c>
    </row>
    <row r="98" spans="2:47" s="1" customFormat="1" ht="13.5">
      <c r="B98" s="46"/>
      <c r="D98" s="215" t="s">
        <v>241</v>
      </c>
      <c r="F98" s="216" t="s">
        <v>3854</v>
      </c>
      <c r="I98" s="176"/>
      <c r="L98" s="46"/>
      <c r="M98" s="217"/>
      <c r="N98" s="47"/>
      <c r="O98" s="47"/>
      <c r="P98" s="47"/>
      <c r="Q98" s="47"/>
      <c r="R98" s="47"/>
      <c r="S98" s="47"/>
      <c r="T98" s="85"/>
      <c r="AT98" s="24" t="s">
        <v>241</v>
      </c>
      <c r="AU98" s="24" t="s">
        <v>83</v>
      </c>
    </row>
    <row r="99" spans="2:65" s="1" customFormat="1" ht="25.5" customHeight="1">
      <c r="B99" s="202"/>
      <c r="C99" s="203" t="s">
        <v>276</v>
      </c>
      <c r="D99" s="203" t="s">
        <v>235</v>
      </c>
      <c r="E99" s="204" t="s">
        <v>3172</v>
      </c>
      <c r="F99" s="205" t="s">
        <v>3173</v>
      </c>
      <c r="G99" s="206" t="s">
        <v>258</v>
      </c>
      <c r="H99" s="207">
        <v>13.65</v>
      </c>
      <c r="I99" s="208"/>
      <c r="J99" s="209">
        <f>ROUND(I99*H99,2)</f>
        <v>0</v>
      </c>
      <c r="K99" s="205" t="s">
        <v>238</v>
      </c>
      <c r="L99" s="46"/>
      <c r="M99" s="210" t="s">
        <v>5</v>
      </c>
      <c r="N99" s="211" t="s">
        <v>44</v>
      </c>
      <c r="O99" s="47"/>
      <c r="P99" s="212">
        <f>O99*H99</f>
        <v>0</v>
      </c>
      <c r="Q99" s="212">
        <v>0</v>
      </c>
      <c r="R99" s="212">
        <f>Q99*H99</f>
        <v>0</v>
      </c>
      <c r="S99" s="212">
        <v>0</v>
      </c>
      <c r="T99" s="213">
        <f>S99*H99</f>
        <v>0</v>
      </c>
      <c r="AR99" s="24" t="s">
        <v>239</v>
      </c>
      <c r="AT99" s="24" t="s">
        <v>235</v>
      </c>
      <c r="AU99" s="24" t="s">
        <v>83</v>
      </c>
      <c r="AY99" s="24" t="s">
        <v>231</v>
      </c>
      <c r="BE99" s="214">
        <f>IF(N99="základní",J99,0)</f>
        <v>0</v>
      </c>
      <c r="BF99" s="214">
        <f>IF(N99="snížená",J99,0)</f>
        <v>0</v>
      </c>
      <c r="BG99" s="214">
        <f>IF(N99="zákl. přenesená",J99,0)</f>
        <v>0</v>
      </c>
      <c r="BH99" s="214">
        <f>IF(N99="sníž. přenesená",J99,0)</f>
        <v>0</v>
      </c>
      <c r="BI99" s="214">
        <f>IF(N99="nulová",J99,0)</f>
        <v>0</v>
      </c>
      <c r="BJ99" s="24" t="s">
        <v>81</v>
      </c>
      <c r="BK99" s="214">
        <f>ROUND(I99*H99,2)</f>
        <v>0</v>
      </c>
      <c r="BL99" s="24" t="s">
        <v>239</v>
      </c>
      <c r="BM99" s="24" t="s">
        <v>3856</v>
      </c>
    </row>
    <row r="100" spans="2:47" s="1" customFormat="1" ht="13.5">
      <c r="B100" s="46"/>
      <c r="D100" s="215" t="s">
        <v>241</v>
      </c>
      <c r="F100" s="216" t="s">
        <v>3173</v>
      </c>
      <c r="I100" s="176"/>
      <c r="L100" s="46"/>
      <c r="M100" s="217"/>
      <c r="N100" s="47"/>
      <c r="O100" s="47"/>
      <c r="P100" s="47"/>
      <c r="Q100" s="47"/>
      <c r="R100" s="47"/>
      <c r="S100" s="47"/>
      <c r="T100" s="85"/>
      <c r="AT100" s="24" t="s">
        <v>241</v>
      </c>
      <c r="AU100" s="24" t="s">
        <v>83</v>
      </c>
    </row>
    <row r="101" spans="2:65" s="1" customFormat="1" ht="38.25" customHeight="1">
      <c r="B101" s="202"/>
      <c r="C101" s="203" t="s">
        <v>285</v>
      </c>
      <c r="D101" s="203" t="s">
        <v>235</v>
      </c>
      <c r="E101" s="204" t="s">
        <v>2107</v>
      </c>
      <c r="F101" s="205" t="s">
        <v>2108</v>
      </c>
      <c r="G101" s="206" t="s">
        <v>258</v>
      </c>
      <c r="H101" s="207">
        <v>3.15</v>
      </c>
      <c r="I101" s="208"/>
      <c r="J101" s="209">
        <f>ROUND(I101*H101,2)</f>
        <v>0</v>
      </c>
      <c r="K101" s="205" t="s">
        <v>238</v>
      </c>
      <c r="L101" s="46"/>
      <c r="M101" s="210" t="s">
        <v>5</v>
      </c>
      <c r="N101" s="211" t="s">
        <v>44</v>
      </c>
      <c r="O101" s="47"/>
      <c r="P101" s="212">
        <f>O101*H101</f>
        <v>0</v>
      </c>
      <c r="Q101" s="212">
        <v>0</v>
      </c>
      <c r="R101" s="212">
        <f>Q101*H101</f>
        <v>0</v>
      </c>
      <c r="S101" s="212">
        <v>0</v>
      </c>
      <c r="T101" s="213">
        <f>S101*H101</f>
        <v>0</v>
      </c>
      <c r="AR101" s="24" t="s">
        <v>239</v>
      </c>
      <c r="AT101" s="24" t="s">
        <v>235</v>
      </c>
      <c r="AU101" s="24" t="s">
        <v>83</v>
      </c>
      <c r="AY101" s="24" t="s">
        <v>231</v>
      </c>
      <c r="BE101" s="214">
        <f>IF(N101="základní",J101,0)</f>
        <v>0</v>
      </c>
      <c r="BF101" s="214">
        <f>IF(N101="snížená",J101,0)</f>
        <v>0</v>
      </c>
      <c r="BG101" s="214">
        <f>IF(N101="zákl. přenesená",J101,0)</f>
        <v>0</v>
      </c>
      <c r="BH101" s="214">
        <f>IF(N101="sníž. přenesená",J101,0)</f>
        <v>0</v>
      </c>
      <c r="BI101" s="214">
        <f>IF(N101="nulová",J101,0)</f>
        <v>0</v>
      </c>
      <c r="BJ101" s="24" t="s">
        <v>81</v>
      </c>
      <c r="BK101" s="214">
        <f>ROUND(I101*H101,2)</f>
        <v>0</v>
      </c>
      <c r="BL101" s="24" t="s">
        <v>239</v>
      </c>
      <c r="BM101" s="24" t="s">
        <v>3857</v>
      </c>
    </row>
    <row r="102" spans="2:47" s="1" customFormat="1" ht="13.5">
      <c r="B102" s="46"/>
      <c r="D102" s="215" t="s">
        <v>241</v>
      </c>
      <c r="F102" s="216" t="s">
        <v>2108</v>
      </c>
      <c r="I102" s="176"/>
      <c r="L102" s="46"/>
      <c r="M102" s="217"/>
      <c r="N102" s="47"/>
      <c r="O102" s="47"/>
      <c r="P102" s="47"/>
      <c r="Q102" s="47"/>
      <c r="R102" s="47"/>
      <c r="S102" s="47"/>
      <c r="T102" s="85"/>
      <c r="AT102" s="24" t="s">
        <v>241</v>
      </c>
      <c r="AU102" s="24" t="s">
        <v>83</v>
      </c>
    </row>
    <row r="103" spans="2:65" s="1" customFormat="1" ht="16.5" customHeight="1">
      <c r="B103" s="202"/>
      <c r="C103" s="242" t="s">
        <v>289</v>
      </c>
      <c r="D103" s="242" t="s">
        <v>399</v>
      </c>
      <c r="E103" s="243" t="s">
        <v>3858</v>
      </c>
      <c r="F103" s="244" t="s">
        <v>3859</v>
      </c>
      <c r="G103" s="245" t="s">
        <v>352</v>
      </c>
      <c r="H103" s="246">
        <v>5.67</v>
      </c>
      <c r="I103" s="247"/>
      <c r="J103" s="248">
        <f>ROUND(I103*H103,2)</f>
        <v>0</v>
      </c>
      <c r="K103" s="244" t="s">
        <v>238</v>
      </c>
      <c r="L103" s="249"/>
      <c r="M103" s="250" t="s">
        <v>5</v>
      </c>
      <c r="N103" s="251" t="s">
        <v>44</v>
      </c>
      <c r="O103" s="47"/>
      <c r="P103" s="212">
        <f>O103*H103</f>
        <v>0</v>
      </c>
      <c r="Q103" s="212">
        <v>0</v>
      </c>
      <c r="R103" s="212">
        <f>Q103*H103</f>
        <v>0</v>
      </c>
      <c r="S103" s="212">
        <v>0</v>
      </c>
      <c r="T103" s="213">
        <f>S103*H103</f>
        <v>0</v>
      </c>
      <c r="AR103" s="24" t="s">
        <v>276</v>
      </c>
      <c r="AT103" s="24" t="s">
        <v>399</v>
      </c>
      <c r="AU103" s="24" t="s">
        <v>83</v>
      </c>
      <c r="AY103" s="24" t="s">
        <v>231</v>
      </c>
      <c r="BE103" s="214">
        <f>IF(N103="základní",J103,0)</f>
        <v>0</v>
      </c>
      <c r="BF103" s="214">
        <f>IF(N103="snížená",J103,0)</f>
        <v>0</v>
      </c>
      <c r="BG103" s="214">
        <f>IF(N103="zákl. přenesená",J103,0)</f>
        <v>0</v>
      </c>
      <c r="BH103" s="214">
        <f>IF(N103="sníž. přenesená",J103,0)</f>
        <v>0</v>
      </c>
      <c r="BI103" s="214">
        <f>IF(N103="nulová",J103,0)</f>
        <v>0</v>
      </c>
      <c r="BJ103" s="24" t="s">
        <v>81</v>
      </c>
      <c r="BK103" s="214">
        <f>ROUND(I103*H103,2)</f>
        <v>0</v>
      </c>
      <c r="BL103" s="24" t="s">
        <v>239</v>
      </c>
      <c r="BM103" s="24" t="s">
        <v>3860</v>
      </c>
    </row>
    <row r="104" spans="2:47" s="1" customFormat="1" ht="13.5">
      <c r="B104" s="46"/>
      <c r="D104" s="215" t="s">
        <v>241</v>
      </c>
      <c r="F104" s="216" t="s">
        <v>3859</v>
      </c>
      <c r="I104" s="176"/>
      <c r="L104" s="46"/>
      <c r="M104" s="217"/>
      <c r="N104" s="47"/>
      <c r="O104" s="47"/>
      <c r="P104" s="47"/>
      <c r="Q104" s="47"/>
      <c r="R104" s="47"/>
      <c r="S104" s="47"/>
      <c r="T104" s="85"/>
      <c r="AT104" s="24" t="s">
        <v>241</v>
      </c>
      <c r="AU104" s="24" t="s">
        <v>83</v>
      </c>
    </row>
    <row r="105" spans="2:51" s="11" customFormat="1" ht="13.5">
      <c r="B105" s="218"/>
      <c r="D105" s="215" t="s">
        <v>242</v>
      </c>
      <c r="E105" s="219" t="s">
        <v>5</v>
      </c>
      <c r="F105" s="220" t="s">
        <v>3861</v>
      </c>
      <c r="H105" s="221">
        <v>5.67</v>
      </c>
      <c r="I105" s="222"/>
      <c r="L105" s="218"/>
      <c r="M105" s="223"/>
      <c r="N105" s="224"/>
      <c r="O105" s="224"/>
      <c r="P105" s="224"/>
      <c r="Q105" s="224"/>
      <c r="R105" s="224"/>
      <c r="S105" s="224"/>
      <c r="T105" s="225"/>
      <c r="AT105" s="219" t="s">
        <v>242</v>
      </c>
      <c r="AU105" s="219" t="s">
        <v>83</v>
      </c>
      <c r="AV105" s="11" t="s">
        <v>83</v>
      </c>
      <c r="AW105" s="11" t="s">
        <v>36</v>
      </c>
      <c r="AX105" s="11" t="s">
        <v>73</v>
      </c>
      <c r="AY105" s="219" t="s">
        <v>231</v>
      </c>
    </row>
    <row r="106" spans="2:51" s="12" customFormat="1" ht="13.5">
      <c r="B106" s="226"/>
      <c r="D106" s="215" t="s">
        <v>242</v>
      </c>
      <c r="E106" s="227" t="s">
        <v>5</v>
      </c>
      <c r="F106" s="228" t="s">
        <v>269</v>
      </c>
      <c r="H106" s="229">
        <v>5.67</v>
      </c>
      <c r="I106" s="230"/>
      <c r="L106" s="226"/>
      <c r="M106" s="231"/>
      <c r="N106" s="232"/>
      <c r="O106" s="232"/>
      <c r="P106" s="232"/>
      <c r="Q106" s="232"/>
      <c r="R106" s="232"/>
      <c r="S106" s="232"/>
      <c r="T106" s="233"/>
      <c r="AT106" s="227" t="s">
        <v>242</v>
      </c>
      <c r="AU106" s="227" t="s">
        <v>83</v>
      </c>
      <c r="AV106" s="12" t="s">
        <v>239</v>
      </c>
      <c r="AW106" s="12" t="s">
        <v>36</v>
      </c>
      <c r="AX106" s="12" t="s">
        <v>81</v>
      </c>
      <c r="AY106" s="227" t="s">
        <v>231</v>
      </c>
    </row>
    <row r="107" spans="2:63" s="10" customFormat="1" ht="29.85" customHeight="1">
      <c r="B107" s="189"/>
      <c r="D107" s="190" t="s">
        <v>72</v>
      </c>
      <c r="E107" s="200" t="s">
        <v>239</v>
      </c>
      <c r="F107" s="200" t="s">
        <v>638</v>
      </c>
      <c r="I107" s="192"/>
      <c r="J107" s="201">
        <f>BK107</f>
        <v>0</v>
      </c>
      <c r="L107" s="189"/>
      <c r="M107" s="194"/>
      <c r="N107" s="195"/>
      <c r="O107" s="195"/>
      <c r="P107" s="196">
        <f>SUM(P108:P109)</f>
        <v>0</v>
      </c>
      <c r="Q107" s="195"/>
      <c r="R107" s="196">
        <f>SUM(R108:R109)</f>
        <v>0</v>
      </c>
      <c r="S107" s="195"/>
      <c r="T107" s="197">
        <f>SUM(T108:T109)</f>
        <v>0</v>
      </c>
      <c r="AR107" s="190" t="s">
        <v>81</v>
      </c>
      <c r="AT107" s="198" t="s">
        <v>72</v>
      </c>
      <c r="AU107" s="198" t="s">
        <v>81</v>
      </c>
      <c r="AY107" s="190" t="s">
        <v>231</v>
      </c>
      <c r="BK107" s="199">
        <f>SUM(BK108:BK109)</f>
        <v>0</v>
      </c>
    </row>
    <row r="108" spans="2:65" s="1" customFormat="1" ht="25.5" customHeight="1">
      <c r="B108" s="202"/>
      <c r="C108" s="203" t="s">
        <v>233</v>
      </c>
      <c r="D108" s="203" t="s">
        <v>235</v>
      </c>
      <c r="E108" s="204" t="s">
        <v>3862</v>
      </c>
      <c r="F108" s="205" t="s">
        <v>3863</v>
      </c>
      <c r="G108" s="206" t="s">
        <v>258</v>
      </c>
      <c r="H108" s="207">
        <v>4.2</v>
      </c>
      <c r="I108" s="208"/>
      <c r="J108" s="209">
        <f>ROUND(I108*H108,2)</f>
        <v>0</v>
      </c>
      <c r="K108" s="205" t="s">
        <v>238</v>
      </c>
      <c r="L108" s="46"/>
      <c r="M108" s="210" t="s">
        <v>5</v>
      </c>
      <c r="N108" s="211" t="s">
        <v>44</v>
      </c>
      <c r="O108" s="47"/>
      <c r="P108" s="212">
        <f>O108*H108</f>
        <v>0</v>
      </c>
      <c r="Q108" s="212">
        <v>0</v>
      </c>
      <c r="R108" s="212">
        <f>Q108*H108</f>
        <v>0</v>
      </c>
      <c r="S108" s="212">
        <v>0</v>
      </c>
      <c r="T108" s="213">
        <f>S108*H108</f>
        <v>0</v>
      </c>
      <c r="AR108" s="24" t="s">
        <v>239</v>
      </c>
      <c r="AT108" s="24" t="s">
        <v>235</v>
      </c>
      <c r="AU108" s="24" t="s">
        <v>83</v>
      </c>
      <c r="AY108" s="24" t="s">
        <v>231</v>
      </c>
      <c r="BE108" s="214">
        <f>IF(N108="základní",J108,0)</f>
        <v>0</v>
      </c>
      <c r="BF108" s="214">
        <f>IF(N108="snížená",J108,0)</f>
        <v>0</v>
      </c>
      <c r="BG108" s="214">
        <f>IF(N108="zákl. přenesená",J108,0)</f>
        <v>0</v>
      </c>
      <c r="BH108" s="214">
        <f>IF(N108="sníž. přenesená",J108,0)</f>
        <v>0</v>
      </c>
      <c r="BI108" s="214">
        <f>IF(N108="nulová",J108,0)</f>
        <v>0</v>
      </c>
      <c r="BJ108" s="24" t="s">
        <v>81</v>
      </c>
      <c r="BK108" s="214">
        <f>ROUND(I108*H108,2)</f>
        <v>0</v>
      </c>
      <c r="BL108" s="24" t="s">
        <v>239</v>
      </c>
      <c r="BM108" s="24" t="s">
        <v>3864</v>
      </c>
    </row>
    <row r="109" spans="2:47" s="1" customFormat="1" ht="13.5">
      <c r="B109" s="46"/>
      <c r="D109" s="215" t="s">
        <v>241</v>
      </c>
      <c r="F109" s="216" t="s">
        <v>3863</v>
      </c>
      <c r="I109" s="176"/>
      <c r="L109" s="46"/>
      <c r="M109" s="217"/>
      <c r="N109" s="47"/>
      <c r="O109" s="47"/>
      <c r="P109" s="47"/>
      <c r="Q109" s="47"/>
      <c r="R109" s="47"/>
      <c r="S109" s="47"/>
      <c r="T109" s="85"/>
      <c r="AT109" s="24" t="s">
        <v>241</v>
      </c>
      <c r="AU109" s="24" t="s">
        <v>83</v>
      </c>
    </row>
    <row r="110" spans="2:63" s="10" customFormat="1" ht="37.4" customHeight="1">
      <c r="B110" s="189"/>
      <c r="D110" s="190" t="s">
        <v>72</v>
      </c>
      <c r="E110" s="191" t="s">
        <v>1006</v>
      </c>
      <c r="F110" s="191" t="s">
        <v>1007</v>
      </c>
      <c r="I110" s="192"/>
      <c r="J110" s="193">
        <f>BK110</f>
        <v>0</v>
      </c>
      <c r="L110" s="189"/>
      <c r="M110" s="194"/>
      <c r="N110" s="195"/>
      <c r="O110" s="195"/>
      <c r="P110" s="196">
        <f>P111+P152</f>
        <v>0</v>
      </c>
      <c r="Q110" s="195"/>
      <c r="R110" s="196">
        <f>R111+R152</f>
        <v>0</v>
      </c>
      <c r="S110" s="195"/>
      <c r="T110" s="197">
        <f>T111+T152</f>
        <v>0</v>
      </c>
      <c r="AR110" s="190" t="s">
        <v>83</v>
      </c>
      <c r="AT110" s="198" t="s">
        <v>72</v>
      </c>
      <c r="AU110" s="198" t="s">
        <v>73</v>
      </c>
      <c r="AY110" s="190" t="s">
        <v>231</v>
      </c>
      <c r="BK110" s="199">
        <f>BK111+BK152</f>
        <v>0</v>
      </c>
    </row>
    <row r="111" spans="2:63" s="10" customFormat="1" ht="19.9" customHeight="1">
      <c r="B111" s="189"/>
      <c r="D111" s="190" t="s">
        <v>72</v>
      </c>
      <c r="E111" s="200" t="s">
        <v>2494</v>
      </c>
      <c r="F111" s="200" t="s">
        <v>2495</v>
      </c>
      <c r="I111" s="192"/>
      <c r="J111" s="201">
        <f>BK111</f>
        <v>0</v>
      </c>
      <c r="L111" s="189"/>
      <c r="M111" s="194"/>
      <c r="N111" s="195"/>
      <c r="O111" s="195"/>
      <c r="P111" s="196">
        <f>SUM(P112:P151)</f>
        <v>0</v>
      </c>
      <c r="Q111" s="195"/>
      <c r="R111" s="196">
        <f>SUM(R112:R151)</f>
        <v>0</v>
      </c>
      <c r="S111" s="195"/>
      <c r="T111" s="197">
        <f>SUM(T112:T151)</f>
        <v>0</v>
      </c>
      <c r="AR111" s="190" t="s">
        <v>83</v>
      </c>
      <c r="AT111" s="198" t="s">
        <v>72</v>
      </c>
      <c r="AU111" s="198" t="s">
        <v>81</v>
      </c>
      <c r="AY111" s="190" t="s">
        <v>231</v>
      </c>
      <c r="BK111" s="199">
        <f>SUM(BK112:BK151)</f>
        <v>0</v>
      </c>
    </row>
    <row r="112" spans="2:65" s="1" customFormat="1" ht="16.5" customHeight="1">
      <c r="B112" s="202"/>
      <c r="C112" s="203" t="s">
        <v>254</v>
      </c>
      <c r="D112" s="203" t="s">
        <v>235</v>
      </c>
      <c r="E112" s="204" t="s">
        <v>2499</v>
      </c>
      <c r="F112" s="205" t="s">
        <v>2500</v>
      </c>
      <c r="G112" s="206" t="s">
        <v>367</v>
      </c>
      <c r="H112" s="207">
        <v>5.5</v>
      </c>
      <c r="I112" s="208"/>
      <c r="J112" s="209">
        <f>ROUND(I112*H112,2)</f>
        <v>0</v>
      </c>
      <c r="K112" s="205" t="s">
        <v>238</v>
      </c>
      <c r="L112" s="46"/>
      <c r="M112" s="210" t="s">
        <v>5</v>
      </c>
      <c r="N112" s="211" t="s">
        <v>44</v>
      </c>
      <c r="O112" s="47"/>
      <c r="P112" s="212">
        <f>O112*H112</f>
        <v>0</v>
      </c>
      <c r="Q112" s="212">
        <v>0</v>
      </c>
      <c r="R112" s="212">
        <f>Q112*H112</f>
        <v>0</v>
      </c>
      <c r="S112" s="212">
        <v>0</v>
      </c>
      <c r="T112" s="213">
        <f>S112*H112</f>
        <v>0</v>
      </c>
      <c r="AR112" s="24" t="s">
        <v>298</v>
      </c>
      <c r="AT112" s="24" t="s">
        <v>235</v>
      </c>
      <c r="AU112" s="24" t="s">
        <v>83</v>
      </c>
      <c r="AY112" s="24" t="s">
        <v>231</v>
      </c>
      <c r="BE112" s="214">
        <f>IF(N112="základní",J112,0)</f>
        <v>0</v>
      </c>
      <c r="BF112" s="214">
        <f>IF(N112="snížená",J112,0)</f>
        <v>0</v>
      </c>
      <c r="BG112" s="214">
        <f>IF(N112="zákl. přenesená",J112,0)</f>
        <v>0</v>
      </c>
      <c r="BH112" s="214">
        <f>IF(N112="sníž. přenesená",J112,0)</f>
        <v>0</v>
      </c>
      <c r="BI112" s="214">
        <f>IF(N112="nulová",J112,0)</f>
        <v>0</v>
      </c>
      <c r="BJ112" s="24" t="s">
        <v>81</v>
      </c>
      <c r="BK112" s="214">
        <f>ROUND(I112*H112,2)</f>
        <v>0</v>
      </c>
      <c r="BL112" s="24" t="s">
        <v>298</v>
      </c>
      <c r="BM112" s="24" t="s">
        <v>3865</v>
      </c>
    </row>
    <row r="113" spans="2:47" s="1" customFormat="1" ht="13.5">
      <c r="B113" s="46"/>
      <c r="D113" s="215" t="s">
        <v>241</v>
      </c>
      <c r="F113" s="216" t="s">
        <v>2500</v>
      </c>
      <c r="I113" s="176"/>
      <c r="L113" s="46"/>
      <c r="M113" s="217"/>
      <c r="N113" s="47"/>
      <c r="O113" s="47"/>
      <c r="P113" s="47"/>
      <c r="Q113" s="47"/>
      <c r="R113" s="47"/>
      <c r="S113" s="47"/>
      <c r="T113" s="85"/>
      <c r="AT113" s="24" t="s">
        <v>241</v>
      </c>
      <c r="AU113" s="24" t="s">
        <v>83</v>
      </c>
    </row>
    <row r="114" spans="2:65" s="1" customFormat="1" ht="16.5" customHeight="1">
      <c r="B114" s="202"/>
      <c r="C114" s="203" t="s">
        <v>307</v>
      </c>
      <c r="D114" s="203" t="s">
        <v>235</v>
      </c>
      <c r="E114" s="204" t="s">
        <v>3866</v>
      </c>
      <c r="F114" s="205" t="s">
        <v>3867</v>
      </c>
      <c r="G114" s="206" t="s">
        <v>508</v>
      </c>
      <c r="H114" s="207">
        <v>1</v>
      </c>
      <c r="I114" s="208"/>
      <c r="J114" s="209">
        <f>ROUND(I114*H114,2)</f>
        <v>0</v>
      </c>
      <c r="K114" s="205" t="s">
        <v>238</v>
      </c>
      <c r="L114" s="46"/>
      <c r="M114" s="210" t="s">
        <v>5</v>
      </c>
      <c r="N114" s="211" t="s">
        <v>44</v>
      </c>
      <c r="O114" s="47"/>
      <c r="P114" s="212">
        <f>O114*H114</f>
        <v>0</v>
      </c>
      <c r="Q114" s="212">
        <v>0</v>
      </c>
      <c r="R114" s="212">
        <f>Q114*H114</f>
        <v>0</v>
      </c>
      <c r="S114" s="212">
        <v>0</v>
      </c>
      <c r="T114" s="213">
        <f>S114*H114</f>
        <v>0</v>
      </c>
      <c r="AR114" s="24" t="s">
        <v>298</v>
      </c>
      <c r="AT114" s="24" t="s">
        <v>235</v>
      </c>
      <c r="AU114" s="24" t="s">
        <v>83</v>
      </c>
      <c r="AY114" s="24" t="s">
        <v>231</v>
      </c>
      <c r="BE114" s="214">
        <f>IF(N114="základní",J114,0)</f>
        <v>0</v>
      </c>
      <c r="BF114" s="214">
        <f>IF(N114="snížená",J114,0)</f>
        <v>0</v>
      </c>
      <c r="BG114" s="214">
        <f>IF(N114="zákl. přenesená",J114,0)</f>
        <v>0</v>
      </c>
      <c r="BH114" s="214">
        <f>IF(N114="sníž. přenesená",J114,0)</f>
        <v>0</v>
      </c>
      <c r="BI114" s="214">
        <f>IF(N114="nulová",J114,0)</f>
        <v>0</v>
      </c>
      <c r="BJ114" s="24" t="s">
        <v>81</v>
      </c>
      <c r="BK114" s="214">
        <f>ROUND(I114*H114,2)</f>
        <v>0</v>
      </c>
      <c r="BL114" s="24" t="s">
        <v>298</v>
      </c>
      <c r="BM114" s="24" t="s">
        <v>3868</v>
      </c>
    </row>
    <row r="115" spans="2:47" s="1" customFormat="1" ht="13.5">
      <c r="B115" s="46"/>
      <c r="D115" s="215" t="s">
        <v>241</v>
      </c>
      <c r="F115" s="216" t="s">
        <v>3867</v>
      </c>
      <c r="I115" s="176"/>
      <c r="L115" s="46"/>
      <c r="M115" s="217"/>
      <c r="N115" s="47"/>
      <c r="O115" s="47"/>
      <c r="P115" s="47"/>
      <c r="Q115" s="47"/>
      <c r="R115" s="47"/>
      <c r="S115" s="47"/>
      <c r="T115" s="85"/>
      <c r="AT115" s="24" t="s">
        <v>241</v>
      </c>
      <c r="AU115" s="24" t="s">
        <v>83</v>
      </c>
    </row>
    <row r="116" spans="2:65" s="1" customFormat="1" ht="16.5" customHeight="1">
      <c r="B116" s="202"/>
      <c r="C116" s="203" t="s">
        <v>311</v>
      </c>
      <c r="D116" s="203" t="s">
        <v>235</v>
      </c>
      <c r="E116" s="204" t="s">
        <v>3869</v>
      </c>
      <c r="F116" s="205" t="s">
        <v>3870</v>
      </c>
      <c r="G116" s="206" t="s">
        <v>508</v>
      </c>
      <c r="H116" s="207">
        <v>1</v>
      </c>
      <c r="I116" s="208"/>
      <c r="J116" s="209">
        <f>ROUND(I116*H116,2)</f>
        <v>0</v>
      </c>
      <c r="K116" s="205" t="s">
        <v>238</v>
      </c>
      <c r="L116" s="46"/>
      <c r="M116" s="210" t="s">
        <v>5</v>
      </c>
      <c r="N116" s="211" t="s">
        <v>44</v>
      </c>
      <c r="O116" s="47"/>
      <c r="P116" s="212">
        <f>O116*H116</f>
        <v>0</v>
      </c>
      <c r="Q116" s="212">
        <v>0</v>
      </c>
      <c r="R116" s="212">
        <f>Q116*H116</f>
        <v>0</v>
      </c>
      <c r="S116" s="212">
        <v>0</v>
      </c>
      <c r="T116" s="213">
        <f>S116*H116</f>
        <v>0</v>
      </c>
      <c r="AR116" s="24" t="s">
        <v>298</v>
      </c>
      <c r="AT116" s="24" t="s">
        <v>235</v>
      </c>
      <c r="AU116" s="24" t="s">
        <v>83</v>
      </c>
      <c r="AY116" s="24" t="s">
        <v>231</v>
      </c>
      <c r="BE116" s="214">
        <f>IF(N116="základní",J116,0)</f>
        <v>0</v>
      </c>
      <c r="BF116" s="214">
        <f>IF(N116="snížená",J116,0)</f>
        <v>0</v>
      </c>
      <c r="BG116" s="214">
        <f>IF(N116="zákl. přenesená",J116,0)</f>
        <v>0</v>
      </c>
      <c r="BH116" s="214">
        <f>IF(N116="sníž. přenesená",J116,0)</f>
        <v>0</v>
      </c>
      <c r="BI116" s="214">
        <f>IF(N116="nulová",J116,0)</f>
        <v>0</v>
      </c>
      <c r="BJ116" s="24" t="s">
        <v>81</v>
      </c>
      <c r="BK116" s="214">
        <f>ROUND(I116*H116,2)</f>
        <v>0</v>
      </c>
      <c r="BL116" s="24" t="s">
        <v>298</v>
      </c>
      <c r="BM116" s="24" t="s">
        <v>3871</v>
      </c>
    </row>
    <row r="117" spans="2:47" s="1" customFormat="1" ht="13.5">
      <c r="B117" s="46"/>
      <c r="D117" s="215" t="s">
        <v>241</v>
      </c>
      <c r="F117" s="216" t="s">
        <v>3870</v>
      </c>
      <c r="I117" s="176"/>
      <c r="L117" s="46"/>
      <c r="M117" s="217"/>
      <c r="N117" s="47"/>
      <c r="O117" s="47"/>
      <c r="P117" s="47"/>
      <c r="Q117" s="47"/>
      <c r="R117" s="47"/>
      <c r="S117" s="47"/>
      <c r="T117" s="85"/>
      <c r="AT117" s="24" t="s">
        <v>241</v>
      </c>
      <c r="AU117" s="24" t="s">
        <v>83</v>
      </c>
    </row>
    <row r="118" spans="2:65" s="1" customFormat="1" ht="25.5" customHeight="1">
      <c r="B118" s="202"/>
      <c r="C118" s="203" t="s">
        <v>11</v>
      </c>
      <c r="D118" s="203" t="s">
        <v>235</v>
      </c>
      <c r="E118" s="204" t="s">
        <v>3872</v>
      </c>
      <c r="F118" s="205" t="s">
        <v>3873</v>
      </c>
      <c r="G118" s="206" t="s">
        <v>367</v>
      </c>
      <c r="H118" s="207">
        <v>26</v>
      </c>
      <c r="I118" s="208"/>
      <c r="J118" s="209">
        <f>ROUND(I118*H118,2)</f>
        <v>0</v>
      </c>
      <c r="K118" s="205" t="s">
        <v>238</v>
      </c>
      <c r="L118" s="46"/>
      <c r="M118" s="210" t="s">
        <v>5</v>
      </c>
      <c r="N118" s="211" t="s">
        <v>44</v>
      </c>
      <c r="O118" s="47"/>
      <c r="P118" s="212">
        <f>O118*H118</f>
        <v>0</v>
      </c>
      <c r="Q118" s="212">
        <v>0</v>
      </c>
      <c r="R118" s="212">
        <f>Q118*H118</f>
        <v>0</v>
      </c>
      <c r="S118" s="212">
        <v>0</v>
      </c>
      <c r="T118" s="213">
        <f>S118*H118</f>
        <v>0</v>
      </c>
      <c r="AR118" s="24" t="s">
        <v>298</v>
      </c>
      <c r="AT118" s="24" t="s">
        <v>235</v>
      </c>
      <c r="AU118" s="24" t="s">
        <v>83</v>
      </c>
      <c r="AY118" s="24" t="s">
        <v>231</v>
      </c>
      <c r="BE118" s="214">
        <f>IF(N118="základní",J118,0)</f>
        <v>0</v>
      </c>
      <c r="BF118" s="214">
        <f>IF(N118="snížená",J118,0)</f>
        <v>0</v>
      </c>
      <c r="BG118" s="214">
        <f>IF(N118="zákl. přenesená",J118,0)</f>
        <v>0</v>
      </c>
      <c r="BH118" s="214">
        <f>IF(N118="sníž. přenesená",J118,0)</f>
        <v>0</v>
      </c>
      <c r="BI118" s="214">
        <f>IF(N118="nulová",J118,0)</f>
        <v>0</v>
      </c>
      <c r="BJ118" s="24" t="s">
        <v>81</v>
      </c>
      <c r="BK118" s="214">
        <f>ROUND(I118*H118,2)</f>
        <v>0</v>
      </c>
      <c r="BL118" s="24" t="s">
        <v>298</v>
      </c>
      <c r="BM118" s="24" t="s">
        <v>3874</v>
      </c>
    </row>
    <row r="119" spans="2:47" s="1" customFormat="1" ht="13.5">
      <c r="B119" s="46"/>
      <c r="D119" s="215" t="s">
        <v>241</v>
      </c>
      <c r="F119" s="216" t="s">
        <v>3873</v>
      </c>
      <c r="I119" s="176"/>
      <c r="L119" s="46"/>
      <c r="M119" s="217"/>
      <c r="N119" s="47"/>
      <c r="O119" s="47"/>
      <c r="P119" s="47"/>
      <c r="Q119" s="47"/>
      <c r="R119" s="47"/>
      <c r="S119" s="47"/>
      <c r="T119" s="85"/>
      <c r="AT119" s="24" t="s">
        <v>241</v>
      </c>
      <c r="AU119" s="24" t="s">
        <v>83</v>
      </c>
    </row>
    <row r="120" spans="2:65" s="1" customFormat="1" ht="25.5" customHeight="1">
      <c r="B120" s="202"/>
      <c r="C120" s="203" t="s">
        <v>298</v>
      </c>
      <c r="D120" s="203" t="s">
        <v>235</v>
      </c>
      <c r="E120" s="204" t="s">
        <v>3875</v>
      </c>
      <c r="F120" s="205" t="s">
        <v>3876</v>
      </c>
      <c r="G120" s="206" t="s">
        <v>249</v>
      </c>
      <c r="H120" s="207">
        <v>2</v>
      </c>
      <c r="I120" s="208"/>
      <c r="J120" s="209">
        <f>ROUND(I120*H120,2)</f>
        <v>0</v>
      </c>
      <c r="K120" s="205" t="s">
        <v>238</v>
      </c>
      <c r="L120" s="46"/>
      <c r="M120" s="210" t="s">
        <v>5</v>
      </c>
      <c r="N120" s="211" t="s">
        <v>44</v>
      </c>
      <c r="O120" s="47"/>
      <c r="P120" s="212">
        <f>O120*H120</f>
        <v>0</v>
      </c>
      <c r="Q120" s="212">
        <v>0</v>
      </c>
      <c r="R120" s="212">
        <f>Q120*H120</f>
        <v>0</v>
      </c>
      <c r="S120" s="212">
        <v>0</v>
      </c>
      <c r="T120" s="213">
        <f>S120*H120</f>
        <v>0</v>
      </c>
      <c r="AR120" s="24" t="s">
        <v>298</v>
      </c>
      <c r="AT120" s="24" t="s">
        <v>235</v>
      </c>
      <c r="AU120" s="24" t="s">
        <v>83</v>
      </c>
      <c r="AY120" s="24" t="s">
        <v>231</v>
      </c>
      <c r="BE120" s="214">
        <f>IF(N120="základní",J120,0)</f>
        <v>0</v>
      </c>
      <c r="BF120" s="214">
        <f>IF(N120="snížená",J120,0)</f>
        <v>0</v>
      </c>
      <c r="BG120" s="214">
        <f>IF(N120="zákl. přenesená",J120,0)</f>
        <v>0</v>
      </c>
      <c r="BH120" s="214">
        <f>IF(N120="sníž. přenesená",J120,0)</f>
        <v>0</v>
      </c>
      <c r="BI120" s="214">
        <f>IF(N120="nulová",J120,0)</f>
        <v>0</v>
      </c>
      <c r="BJ120" s="24" t="s">
        <v>81</v>
      </c>
      <c r="BK120" s="214">
        <f>ROUND(I120*H120,2)</f>
        <v>0</v>
      </c>
      <c r="BL120" s="24" t="s">
        <v>298</v>
      </c>
      <c r="BM120" s="24" t="s">
        <v>3877</v>
      </c>
    </row>
    <row r="121" spans="2:47" s="1" customFormat="1" ht="13.5">
      <c r="B121" s="46"/>
      <c r="D121" s="215" t="s">
        <v>241</v>
      </c>
      <c r="F121" s="216" t="s">
        <v>3878</v>
      </c>
      <c r="I121" s="176"/>
      <c r="L121" s="46"/>
      <c r="M121" s="217"/>
      <c r="N121" s="47"/>
      <c r="O121" s="47"/>
      <c r="P121" s="47"/>
      <c r="Q121" s="47"/>
      <c r="R121" s="47"/>
      <c r="S121" s="47"/>
      <c r="T121" s="85"/>
      <c r="AT121" s="24" t="s">
        <v>241</v>
      </c>
      <c r="AU121" s="24" t="s">
        <v>83</v>
      </c>
    </row>
    <row r="122" spans="2:65" s="1" customFormat="1" ht="25.5" customHeight="1">
      <c r="B122" s="202"/>
      <c r="C122" s="203" t="s">
        <v>321</v>
      </c>
      <c r="D122" s="203" t="s">
        <v>235</v>
      </c>
      <c r="E122" s="204" t="s">
        <v>3879</v>
      </c>
      <c r="F122" s="205" t="s">
        <v>3880</v>
      </c>
      <c r="G122" s="206" t="s">
        <v>249</v>
      </c>
      <c r="H122" s="207">
        <v>1</v>
      </c>
      <c r="I122" s="208"/>
      <c r="J122" s="209">
        <f>ROUND(I122*H122,2)</f>
        <v>0</v>
      </c>
      <c r="K122" s="205" t="s">
        <v>238</v>
      </c>
      <c r="L122" s="46"/>
      <c r="M122" s="210" t="s">
        <v>5</v>
      </c>
      <c r="N122" s="211" t="s">
        <v>44</v>
      </c>
      <c r="O122" s="47"/>
      <c r="P122" s="212">
        <f>O122*H122</f>
        <v>0</v>
      </c>
      <c r="Q122" s="212">
        <v>0</v>
      </c>
      <c r="R122" s="212">
        <f>Q122*H122</f>
        <v>0</v>
      </c>
      <c r="S122" s="212">
        <v>0</v>
      </c>
      <c r="T122" s="213">
        <f>S122*H122</f>
        <v>0</v>
      </c>
      <c r="AR122" s="24" t="s">
        <v>298</v>
      </c>
      <c r="AT122" s="24" t="s">
        <v>235</v>
      </c>
      <c r="AU122" s="24" t="s">
        <v>83</v>
      </c>
      <c r="AY122" s="24" t="s">
        <v>231</v>
      </c>
      <c r="BE122" s="214">
        <f>IF(N122="základní",J122,0)</f>
        <v>0</v>
      </c>
      <c r="BF122" s="214">
        <f>IF(N122="snížená",J122,0)</f>
        <v>0</v>
      </c>
      <c r="BG122" s="214">
        <f>IF(N122="zákl. přenesená",J122,0)</f>
        <v>0</v>
      </c>
      <c r="BH122" s="214">
        <f>IF(N122="sníž. přenesená",J122,0)</f>
        <v>0</v>
      </c>
      <c r="BI122" s="214">
        <f>IF(N122="nulová",J122,0)</f>
        <v>0</v>
      </c>
      <c r="BJ122" s="24" t="s">
        <v>81</v>
      </c>
      <c r="BK122" s="214">
        <f>ROUND(I122*H122,2)</f>
        <v>0</v>
      </c>
      <c r="BL122" s="24" t="s">
        <v>298</v>
      </c>
      <c r="BM122" s="24" t="s">
        <v>3881</v>
      </c>
    </row>
    <row r="123" spans="2:47" s="1" customFormat="1" ht="13.5">
      <c r="B123" s="46"/>
      <c r="D123" s="215" t="s">
        <v>241</v>
      </c>
      <c r="F123" s="216" t="s">
        <v>3882</v>
      </c>
      <c r="I123" s="176"/>
      <c r="L123" s="46"/>
      <c r="M123" s="217"/>
      <c r="N123" s="47"/>
      <c r="O123" s="47"/>
      <c r="P123" s="47"/>
      <c r="Q123" s="47"/>
      <c r="R123" s="47"/>
      <c r="S123" s="47"/>
      <c r="T123" s="85"/>
      <c r="AT123" s="24" t="s">
        <v>241</v>
      </c>
      <c r="AU123" s="24" t="s">
        <v>83</v>
      </c>
    </row>
    <row r="124" spans="2:65" s="1" customFormat="1" ht="25.5" customHeight="1">
      <c r="B124" s="202"/>
      <c r="C124" s="203" t="s">
        <v>325</v>
      </c>
      <c r="D124" s="203" t="s">
        <v>235</v>
      </c>
      <c r="E124" s="204" t="s">
        <v>3883</v>
      </c>
      <c r="F124" s="205" t="s">
        <v>3884</v>
      </c>
      <c r="G124" s="206" t="s">
        <v>508</v>
      </c>
      <c r="H124" s="207">
        <v>1</v>
      </c>
      <c r="I124" s="208"/>
      <c r="J124" s="209">
        <f>ROUND(I124*H124,2)</f>
        <v>0</v>
      </c>
      <c r="K124" s="205" t="s">
        <v>238</v>
      </c>
      <c r="L124" s="46"/>
      <c r="M124" s="210" t="s">
        <v>5</v>
      </c>
      <c r="N124" s="211" t="s">
        <v>44</v>
      </c>
      <c r="O124" s="47"/>
      <c r="P124" s="212">
        <f>O124*H124</f>
        <v>0</v>
      </c>
      <c r="Q124" s="212">
        <v>0</v>
      </c>
      <c r="R124" s="212">
        <f>Q124*H124</f>
        <v>0</v>
      </c>
      <c r="S124" s="212">
        <v>0</v>
      </c>
      <c r="T124" s="213">
        <f>S124*H124</f>
        <v>0</v>
      </c>
      <c r="AR124" s="24" t="s">
        <v>298</v>
      </c>
      <c r="AT124" s="24" t="s">
        <v>235</v>
      </c>
      <c r="AU124" s="24" t="s">
        <v>83</v>
      </c>
      <c r="AY124" s="24" t="s">
        <v>231</v>
      </c>
      <c r="BE124" s="214">
        <f>IF(N124="základní",J124,0)</f>
        <v>0</v>
      </c>
      <c r="BF124" s="214">
        <f>IF(N124="snížená",J124,0)</f>
        <v>0</v>
      </c>
      <c r="BG124" s="214">
        <f>IF(N124="zákl. přenesená",J124,0)</f>
        <v>0</v>
      </c>
      <c r="BH124" s="214">
        <f>IF(N124="sníž. přenesená",J124,0)</f>
        <v>0</v>
      </c>
      <c r="BI124" s="214">
        <f>IF(N124="nulová",J124,0)</f>
        <v>0</v>
      </c>
      <c r="BJ124" s="24" t="s">
        <v>81</v>
      </c>
      <c r="BK124" s="214">
        <f>ROUND(I124*H124,2)</f>
        <v>0</v>
      </c>
      <c r="BL124" s="24" t="s">
        <v>298</v>
      </c>
      <c r="BM124" s="24" t="s">
        <v>3885</v>
      </c>
    </row>
    <row r="125" spans="2:47" s="1" customFormat="1" ht="13.5">
      <c r="B125" s="46"/>
      <c r="D125" s="215" t="s">
        <v>241</v>
      </c>
      <c r="F125" s="216" t="s">
        <v>3884</v>
      </c>
      <c r="I125" s="176"/>
      <c r="L125" s="46"/>
      <c r="M125" s="217"/>
      <c r="N125" s="47"/>
      <c r="O125" s="47"/>
      <c r="P125" s="47"/>
      <c r="Q125" s="47"/>
      <c r="R125" s="47"/>
      <c r="S125" s="47"/>
      <c r="T125" s="85"/>
      <c r="AT125" s="24" t="s">
        <v>241</v>
      </c>
      <c r="AU125" s="24" t="s">
        <v>83</v>
      </c>
    </row>
    <row r="126" spans="2:65" s="1" customFormat="1" ht="16.5" customHeight="1">
      <c r="B126" s="202"/>
      <c r="C126" s="203" t="s">
        <v>329</v>
      </c>
      <c r="D126" s="203" t="s">
        <v>235</v>
      </c>
      <c r="E126" s="204" t="s">
        <v>3886</v>
      </c>
      <c r="F126" s="205" t="s">
        <v>3887</v>
      </c>
      <c r="G126" s="206" t="s">
        <v>2303</v>
      </c>
      <c r="H126" s="207">
        <v>1</v>
      </c>
      <c r="I126" s="208"/>
      <c r="J126" s="209">
        <f>ROUND(I126*H126,2)</f>
        <v>0</v>
      </c>
      <c r="K126" s="205" t="s">
        <v>238</v>
      </c>
      <c r="L126" s="46"/>
      <c r="M126" s="210" t="s">
        <v>5</v>
      </c>
      <c r="N126" s="211" t="s">
        <v>44</v>
      </c>
      <c r="O126" s="47"/>
      <c r="P126" s="212">
        <f>O126*H126</f>
        <v>0</v>
      </c>
      <c r="Q126" s="212">
        <v>0</v>
      </c>
      <c r="R126" s="212">
        <f>Q126*H126</f>
        <v>0</v>
      </c>
      <c r="S126" s="212">
        <v>0</v>
      </c>
      <c r="T126" s="213">
        <f>S126*H126</f>
        <v>0</v>
      </c>
      <c r="AR126" s="24" t="s">
        <v>298</v>
      </c>
      <c r="AT126" s="24" t="s">
        <v>235</v>
      </c>
      <c r="AU126" s="24" t="s">
        <v>83</v>
      </c>
      <c r="AY126" s="24" t="s">
        <v>231</v>
      </c>
      <c r="BE126" s="214">
        <f>IF(N126="základní",J126,0)</f>
        <v>0</v>
      </c>
      <c r="BF126" s="214">
        <f>IF(N126="snížená",J126,0)</f>
        <v>0</v>
      </c>
      <c r="BG126" s="214">
        <f>IF(N126="zákl. přenesená",J126,0)</f>
        <v>0</v>
      </c>
      <c r="BH126" s="214">
        <f>IF(N126="sníž. přenesená",J126,0)</f>
        <v>0</v>
      </c>
      <c r="BI126" s="214">
        <f>IF(N126="nulová",J126,0)</f>
        <v>0</v>
      </c>
      <c r="BJ126" s="24" t="s">
        <v>81</v>
      </c>
      <c r="BK126" s="214">
        <f>ROUND(I126*H126,2)</f>
        <v>0</v>
      </c>
      <c r="BL126" s="24" t="s">
        <v>298</v>
      </c>
      <c r="BM126" s="24" t="s">
        <v>3888</v>
      </c>
    </row>
    <row r="127" spans="2:47" s="1" customFormat="1" ht="13.5">
      <c r="B127" s="46"/>
      <c r="D127" s="215" t="s">
        <v>241</v>
      </c>
      <c r="F127" s="216" t="s">
        <v>3887</v>
      </c>
      <c r="I127" s="176"/>
      <c r="L127" s="46"/>
      <c r="M127" s="217"/>
      <c r="N127" s="47"/>
      <c r="O127" s="47"/>
      <c r="P127" s="47"/>
      <c r="Q127" s="47"/>
      <c r="R127" s="47"/>
      <c r="S127" s="47"/>
      <c r="T127" s="85"/>
      <c r="AT127" s="24" t="s">
        <v>241</v>
      </c>
      <c r="AU127" s="24" t="s">
        <v>83</v>
      </c>
    </row>
    <row r="128" spans="2:65" s="1" customFormat="1" ht="16.5" customHeight="1">
      <c r="B128" s="202"/>
      <c r="C128" s="203" t="s">
        <v>340</v>
      </c>
      <c r="D128" s="203" t="s">
        <v>235</v>
      </c>
      <c r="E128" s="204" t="s">
        <v>2505</v>
      </c>
      <c r="F128" s="205" t="s">
        <v>2506</v>
      </c>
      <c r="G128" s="206" t="s">
        <v>367</v>
      </c>
      <c r="H128" s="207">
        <v>2</v>
      </c>
      <c r="I128" s="208"/>
      <c r="J128" s="209">
        <f>ROUND(I128*H128,2)</f>
        <v>0</v>
      </c>
      <c r="K128" s="205" t="s">
        <v>238</v>
      </c>
      <c r="L128" s="46"/>
      <c r="M128" s="210" t="s">
        <v>5</v>
      </c>
      <c r="N128" s="211" t="s">
        <v>44</v>
      </c>
      <c r="O128" s="47"/>
      <c r="P128" s="212">
        <f>O128*H128</f>
        <v>0</v>
      </c>
      <c r="Q128" s="212">
        <v>0</v>
      </c>
      <c r="R128" s="212">
        <f>Q128*H128</f>
        <v>0</v>
      </c>
      <c r="S128" s="212">
        <v>0</v>
      </c>
      <c r="T128" s="213">
        <f>S128*H128</f>
        <v>0</v>
      </c>
      <c r="AR128" s="24" t="s">
        <v>298</v>
      </c>
      <c r="AT128" s="24" t="s">
        <v>235</v>
      </c>
      <c r="AU128" s="24" t="s">
        <v>83</v>
      </c>
      <c r="AY128" s="24" t="s">
        <v>231</v>
      </c>
      <c r="BE128" s="214">
        <f>IF(N128="základní",J128,0)</f>
        <v>0</v>
      </c>
      <c r="BF128" s="214">
        <f>IF(N128="snížená",J128,0)</f>
        <v>0</v>
      </c>
      <c r="BG128" s="214">
        <f>IF(N128="zákl. přenesená",J128,0)</f>
        <v>0</v>
      </c>
      <c r="BH128" s="214">
        <f>IF(N128="sníž. přenesená",J128,0)</f>
        <v>0</v>
      </c>
      <c r="BI128" s="214">
        <f>IF(N128="nulová",J128,0)</f>
        <v>0</v>
      </c>
      <c r="BJ128" s="24" t="s">
        <v>81</v>
      </c>
      <c r="BK128" s="214">
        <f>ROUND(I128*H128,2)</f>
        <v>0</v>
      </c>
      <c r="BL128" s="24" t="s">
        <v>298</v>
      </c>
      <c r="BM128" s="24" t="s">
        <v>3889</v>
      </c>
    </row>
    <row r="129" spans="2:47" s="1" customFormat="1" ht="13.5">
      <c r="B129" s="46"/>
      <c r="D129" s="215" t="s">
        <v>241</v>
      </c>
      <c r="F129" s="216" t="s">
        <v>2506</v>
      </c>
      <c r="I129" s="176"/>
      <c r="L129" s="46"/>
      <c r="M129" s="217"/>
      <c r="N129" s="47"/>
      <c r="O129" s="47"/>
      <c r="P129" s="47"/>
      <c r="Q129" s="47"/>
      <c r="R129" s="47"/>
      <c r="S129" s="47"/>
      <c r="T129" s="85"/>
      <c r="AT129" s="24" t="s">
        <v>241</v>
      </c>
      <c r="AU129" s="24" t="s">
        <v>83</v>
      </c>
    </row>
    <row r="130" spans="2:65" s="1" customFormat="1" ht="16.5" customHeight="1">
      <c r="B130" s="202"/>
      <c r="C130" s="203" t="s">
        <v>10</v>
      </c>
      <c r="D130" s="203" t="s">
        <v>235</v>
      </c>
      <c r="E130" s="204" t="s">
        <v>2508</v>
      </c>
      <c r="F130" s="205" t="s">
        <v>2509</v>
      </c>
      <c r="G130" s="206" t="s">
        <v>2303</v>
      </c>
      <c r="H130" s="207">
        <v>1</v>
      </c>
      <c r="I130" s="208"/>
      <c r="J130" s="209">
        <f>ROUND(I130*H130,2)</f>
        <v>0</v>
      </c>
      <c r="K130" s="205" t="s">
        <v>238</v>
      </c>
      <c r="L130" s="46"/>
      <c r="M130" s="210" t="s">
        <v>5</v>
      </c>
      <c r="N130" s="211" t="s">
        <v>44</v>
      </c>
      <c r="O130" s="47"/>
      <c r="P130" s="212">
        <f>O130*H130</f>
        <v>0</v>
      </c>
      <c r="Q130" s="212">
        <v>0</v>
      </c>
      <c r="R130" s="212">
        <f>Q130*H130</f>
        <v>0</v>
      </c>
      <c r="S130" s="212">
        <v>0</v>
      </c>
      <c r="T130" s="213">
        <f>S130*H130</f>
        <v>0</v>
      </c>
      <c r="AR130" s="24" t="s">
        <v>298</v>
      </c>
      <c r="AT130" s="24" t="s">
        <v>235</v>
      </c>
      <c r="AU130" s="24" t="s">
        <v>83</v>
      </c>
      <c r="AY130" s="24" t="s">
        <v>231</v>
      </c>
      <c r="BE130" s="214">
        <f>IF(N130="základní",J130,0)</f>
        <v>0</v>
      </c>
      <c r="BF130" s="214">
        <f>IF(N130="snížená",J130,0)</f>
        <v>0</v>
      </c>
      <c r="BG130" s="214">
        <f>IF(N130="zákl. přenesená",J130,0)</f>
        <v>0</v>
      </c>
      <c r="BH130" s="214">
        <f>IF(N130="sníž. přenesená",J130,0)</f>
        <v>0</v>
      </c>
      <c r="BI130" s="214">
        <f>IF(N130="nulová",J130,0)</f>
        <v>0</v>
      </c>
      <c r="BJ130" s="24" t="s">
        <v>81</v>
      </c>
      <c r="BK130" s="214">
        <f>ROUND(I130*H130,2)</f>
        <v>0</v>
      </c>
      <c r="BL130" s="24" t="s">
        <v>298</v>
      </c>
      <c r="BM130" s="24" t="s">
        <v>3890</v>
      </c>
    </row>
    <row r="131" spans="2:47" s="1" customFormat="1" ht="13.5">
      <c r="B131" s="46"/>
      <c r="D131" s="215" t="s">
        <v>241</v>
      </c>
      <c r="F131" s="216" t="s">
        <v>2509</v>
      </c>
      <c r="I131" s="176"/>
      <c r="L131" s="46"/>
      <c r="M131" s="217"/>
      <c r="N131" s="47"/>
      <c r="O131" s="47"/>
      <c r="P131" s="47"/>
      <c r="Q131" s="47"/>
      <c r="R131" s="47"/>
      <c r="S131" s="47"/>
      <c r="T131" s="85"/>
      <c r="AT131" s="24" t="s">
        <v>241</v>
      </c>
      <c r="AU131" s="24" t="s">
        <v>83</v>
      </c>
    </row>
    <row r="132" spans="2:65" s="1" customFormat="1" ht="16.5" customHeight="1">
      <c r="B132" s="202"/>
      <c r="C132" s="203" t="s">
        <v>349</v>
      </c>
      <c r="D132" s="203" t="s">
        <v>235</v>
      </c>
      <c r="E132" s="204" t="s">
        <v>2511</v>
      </c>
      <c r="F132" s="205" t="s">
        <v>2512</v>
      </c>
      <c r="G132" s="206" t="s">
        <v>2303</v>
      </c>
      <c r="H132" s="207">
        <v>1</v>
      </c>
      <c r="I132" s="208"/>
      <c r="J132" s="209">
        <f>ROUND(I132*H132,2)</f>
        <v>0</v>
      </c>
      <c r="K132" s="205" t="s">
        <v>238</v>
      </c>
      <c r="L132" s="46"/>
      <c r="M132" s="210" t="s">
        <v>5</v>
      </c>
      <c r="N132" s="211" t="s">
        <v>44</v>
      </c>
      <c r="O132" s="47"/>
      <c r="P132" s="212">
        <f>O132*H132</f>
        <v>0</v>
      </c>
      <c r="Q132" s="212">
        <v>0</v>
      </c>
      <c r="R132" s="212">
        <f>Q132*H132</f>
        <v>0</v>
      </c>
      <c r="S132" s="212">
        <v>0</v>
      </c>
      <c r="T132" s="213">
        <f>S132*H132</f>
        <v>0</v>
      </c>
      <c r="AR132" s="24" t="s">
        <v>298</v>
      </c>
      <c r="AT132" s="24" t="s">
        <v>235</v>
      </c>
      <c r="AU132" s="24" t="s">
        <v>83</v>
      </c>
      <c r="AY132" s="24" t="s">
        <v>231</v>
      </c>
      <c r="BE132" s="214">
        <f>IF(N132="základní",J132,0)</f>
        <v>0</v>
      </c>
      <c r="BF132" s="214">
        <f>IF(N132="snížená",J132,0)</f>
        <v>0</v>
      </c>
      <c r="BG132" s="214">
        <f>IF(N132="zákl. přenesená",J132,0)</f>
        <v>0</v>
      </c>
      <c r="BH132" s="214">
        <f>IF(N132="sníž. přenesená",J132,0)</f>
        <v>0</v>
      </c>
      <c r="BI132" s="214">
        <f>IF(N132="nulová",J132,0)</f>
        <v>0</v>
      </c>
      <c r="BJ132" s="24" t="s">
        <v>81</v>
      </c>
      <c r="BK132" s="214">
        <f>ROUND(I132*H132,2)</f>
        <v>0</v>
      </c>
      <c r="BL132" s="24" t="s">
        <v>298</v>
      </c>
      <c r="BM132" s="24" t="s">
        <v>3891</v>
      </c>
    </row>
    <row r="133" spans="2:47" s="1" customFormat="1" ht="13.5">
      <c r="B133" s="46"/>
      <c r="D133" s="215" t="s">
        <v>241</v>
      </c>
      <c r="F133" s="216" t="s">
        <v>2512</v>
      </c>
      <c r="I133" s="176"/>
      <c r="L133" s="46"/>
      <c r="M133" s="217"/>
      <c r="N133" s="47"/>
      <c r="O133" s="47"/>
      <c r="P133" s="47"/>
      <c r="Q133" s="47"/>
      <c r="R133" s="47"/>
      <c r="S133" s="47"/>
      <c r="T133" s="85"/>
      <c r="AT133" s="24" t="s">
        <v>241</v>
      </c>
      <c r="AU133" s="24" t="s">
        <v>83</v>
      </c>
    </row>
    <row r="134" spans="2:65" s="1" customFormat="1" ht="16.5" customHeight="1">
      <c r="B134" s="202"/>
      <c r="C134" s="203" t="s">
        <v>355</v>
      </c>
      <c r="D134" s="203" t="s">
        <v>235</v>
      </c>
      <c r="E134" s="204" t="s">
        <v>2514</v>
      </c>
      <c r="F134" s="205" t="s">
        <v>2515</v>
      </c>
      <c r="G134" s="206" t="s">
        <v>367</v>
      </c>
      <c r="H134" s="207">
        <v>28</v>
      </c>
      <c r="I134" s="208"/>
      <c r="J134" s="209">
        <f>ROUND(I134*H134,2)</f>
        <v>0</v>
      </c>
      <c r="K134" s="205" t="s">
        <v>238</v>
      </c>
      <c r="L134" s="46"/>
      <c r="M134" s="210" t="s">
        <v>5</v>
      </c>
      <c r="N134" s="211" t="s">
        <v>44</v>
      </c>
      <c r="O134" s="47"/>
      <c r="P134" s="212">
        <f>O134*H134</f>
        <v>0</v>
      </c>
      <c r="Q134" s="212">
        <v>0</v>
      </c>
      <c r="R134" s="212">
        <f>Q134*H134</f>
        <v>0</v>
      </c>
      <c r="S134" s="212">
        <v>0</v>
      </c>
      <c r="T134" s="213">
        <f>S134*H134</f>
        <v>0</v>
      </c>
      <c r="AR134" s="24" t="s">
        <v>298</v>
      </c>
      <c r="AT134" s="24" t="s">
        <v>235</v>
      </c>
      <c r="AU134" s="24" t="s">
        <v>83</v>
      </c>
      <c r="AY134" s="24" t="s">
        <v>231</v>
      </c>
      <c r="BE134" s="214">
        <f>IF(N134="základní",J134,0)</f>
        <v>0</v>
      </c>
      <c r="BF134" s="214">
        <f>IF(N134="snížená",J134,0)</f>
        <v>0</v>
      </c>
      <c r="BG134" s="214">
        <f>IF(N134="zákl. přenesená",J134,0)</f>
        <v>0</v>
      </c>
      <c r="BH134" s="214">
        <f>IF(N134="sníž. přenesená",J134,0)</f>
        <v>0</v>
      </c>
      <c r="BI134" s="214">
        <f>IF(N134="nulová",J134,0)</f>
        <v>0</v>
      </c>
      <c r="BJ134" s="24" t="s">
        <v>81</v>
      </c>
      <c r="BK134" s="214">
        <f>ROUND(I134*H134,2)</f>
        <v>0</v>
      </c>
      <c r="BL134" s="24" t="s">
        <v>298</v>
      </c>
      <c r="BM134" s="24" t="s">
        <v>3892</v>
      </c>
    </row>
    <row r="135" spans="2:47" s="1" customFormat="1" ht="13.5">
      <c r="B135" s="46"/>
      <c r="D135" s="215" t="s">
        <v>241</v>
      </c>
      <c r="F135" s="216" t="s">
        <v>2515</v>
      </c>
      <c r="I135" s="176"/>
      <c r="L135" s="46"/>
      <c r="M135" s="217"/>
      <c r="N135" s="47"/>
      <c r="O135" s="47"/>
      <c r="P135" s="47"/>
      <c r="Q135" s="47"/>
      <c r="R135" s="47"/>
      <c r="S135" s="47"/>
      <c r="T135" s="85"/>
      <c r="AT135" s="24" t="s">
        <v>241</v>
      </c>
      <c r="AU135" s="24" t="s">
        <v>83</v>
      </c>
    </row>
    <row r="136" spans="2:65" s="1" customFormat="1" ht="16.5" customHeight="1">
      <c r="B136" s="202"/>
      <c r="C136" s="203" t="s">
        <v>359</v>
      </c>
      <c r="D136" s="203" t="s">
        <v>235</v>
      </c>
      <c r="E136" s="204" t="s">
        <v>2517</v>
      </c>
      <c r="F136" s="205" t="s">
        <v>2518</v>
      </c>
      <c r="G136" s="206" t="s">
        <v>367</v>
      </c>
      <c r="H136" s="207">
        <v>28</v>
      </c>
      <c r="I136" s="208"/>
      <c r="J136" s="209">
        <f>ROUND(I136*H136,2)</f>
        <v>0</v>
      </c>
      <c r="K136" s="205" t="s">
        <v>238</v>
      </c>
      <c r="L136" s="46"/>
      <c r="M136" s="210" t="s">
        <v>5</v>
      </c>
      <c r="N136" s="211" t="s">
        <v>44</v>
      </c>
      <c r="O136" s="47"/>
      <c r="P136" s="212">
        <f>O136*H136</f>
        <v>0</v>
      </c>
      <c r="Q136" s="212">
        <v>0</v>
      </c>
      <c r="R136" s="212">
        <f>Q136*H136</f>
        <v>0</v>
      </c>
      <c r="S136" s="212">
        <v>0</v>
      </c>
      <c r="T136" s="213">
        <f>S136*H136</f>
        <v>0</v>
      </c>
      <c r="AR136" s="24" t="s">
        <v>298</v>
      </c>
      <c r="AT136" s="24" t="s">
        <v>235</v>
      </c>
      <c r="AU136" s="24" t="s">
        <v>83</v>
      </c>
      <c r="AY136" s="24" t="s">
        <v>231</v>
      </c>
      <c r="BE136" s="214">
        <f>IF(N136="základní",J136,0)</f>
        <v>0</v>
      </c>
      <c r="BF136" s="214">
        <f>IF(N136="snížená",J136,0)</f>
        <v>0</v>
      </c>
      <c r="BG136" s="214">
        <f>IF(N136="zákl. přenesená",J136,0)</f>
        <v>0</v>
      </c>
      <c r="BH136" s="214">
        <f>IF(N136="sníž. přenesená",J136,0)</f>
        <v>0</v>
      </c>
      <c r="BI136" s="214">
        <f>IF(N136="nulová",J136,0)</f>
        <v>0</v>
      </c>
      <c r="BJ136" s="24" t="s">
        <v>81</v>
      </c>
      <c r="BK136" s="214">
        <f>ROUND(I136*H136,2)</f>
        <v>0</v>
      </c>
      <c r="BL136" s="24" t="s">
        <v>298</v>
      </c>
      <c r="BM136" s="24" t="s">
        <v>3893</v>
      </c>
    </row>
    <row r="137" spans="2:47" s="1" customFormat="1" ht="13.5">
      <c r="B137" s="46"/>
      <c r="D137" s="215" t="s">
        <v>241</v>
      </c>
      <c r="F137" s="216" t="s">
        <v>2518</v>
      </c>
      <c r="I137" s="176"/>
      <c r="L137" s="46"/>
      <c r="M137" s="217"/>
      <c r="N137" s="47"/>
      <c r="O137" s="47"/>
      <c r="P137" s="47"/>
      <c r="Q137" s="47"/>
      <c r="R137" s="47"/>
      <c r="S137" s="47"/>
      <c r="T137" s="85"/>
      <c r="AT137" s="24" t="s">
        <v>241</v>
      </c>
      <c r="AU137" s="24" t="s">
        <v>83</v>
      </c>
    </row>
    <row r="138" spans="2:65" s="1" customFormat="1" ht="16.5" customHeight="1">
      <c r="B138" s="202"/>
      <c r="C138" s="203" t="s">
        <v>364</v>
      </c>
      <c r="D138" s="203" t="s">
        <v>235</v>
      </c>
      <c r="E138" s="204" t="s">
        <v>2520</v>
      </c>
      <c r="F138" s="205" t="s">
        <v>2521</v>
      </c>
      <c r="G138" s="206" t="s">
        <v>2303</v>
      </c>
      <c r="H138" s="207">
        <v>1</v>
      </c>
      <c r="I138" s="208"/>
      <c r="J138" s="209">
        <f>ROUND(I138*H138,2)</f>
        <v>0</v>
      </c>
      <c r="K138" s="205" t="s">
        <v>238</v>
      </c>
      <c r="L138" s="46"/>
      <c r="M138" s="210" t="s">
        <v>5</v>
      </c>
      <c r="N138" s="211" t="s">
        <v>44</v>
      </c>
      <c r="O138" s="47"/>
      <c r="P138" s="212">
        <f>O138*H138</f>
        <v>0</v>
      </c>
      <c r="Q138" s="212">
        <v>0</v>
      </c>
      <c r="R138" s="212">
        <f>Q138*H138</f>
        <v>0</v>
      </c>
      <c r="S138" s="212">
        <v>0</v>
      </c>
      <c r="T138" s="213">
        <f>S138*H138</f>
        <v>0</v>
      </c>
      <c r="AR138" s="24" t="s">
        <v>298</v>
      </c>
      <c r="AT138" s="24" t="s">
        <v>235</v>
      </c>
      <c r="AU138" s="24" t="s">
        <v>83</v>
      </c>
      <c r="AY138" s="24" t="s">
        <v>231</v>
      </c>
      <c r="BE138" s="214">
        <f>IF(N138="základní",J138,0)</f>
        <v>0</v>
      </c>
      <c r="BF138" s="214">
        <f>IF(N138="snížená",J138,0)</f>
        <v>0</v>
      </c>
      <c r="BG138" s="214">
        <f>IF(N138="zákl. přenesená",J138,0)</f>
        <v>0</v>
      </c>
      <c r="BH138" s="214">
        <f>IF(N138="sníž. přenesená",J138,0)</f>
        <v>0</v>
      </c>
      <c r="BI138" s="214">
        <f>IF(N138="nulová",J138,0)</f>
        <v>0</v>
      </c>
      <c r="BJ138" s="24" t="s">
        <v>81</v>
      </c>
      <c r="BK138" s="214">
        <f>ROUND(I138*H138,2)</f>
        <v>0</v>
      </c>
      <c r="BL138" s="24" t="s">
        <v>298</v>
      </c>
      <c r="BM138" s="24" t="s">
        <v>3894</v>
      </c>
    </row>
    <row r="139" spans="2:47" s="1" customFormat="1" ht="13.5">
      <c r="B139" s="46"/>
      <c r="D139" s="215" t="s">
        <v>241</v>
      </c>
      <c r="F139" s="216" t="s">
        <v>2521</v>
      </c>
      <c r="I139" s="176"/>
      <c r="L139" s="46"/>
      <c r="M139" s="217"/>
      <c r="N139" s="47"/>
      <c r="O139" s="47"/>
      <c r="P139" s="47"/>
      <c r="Q139" s="47"/>
      <c r="R139" s="47"/>
      <c r="S139" s="47"/>
      <c r="T139" s="85"/>
      <c r="AT139" s="24" t="s">
        <v>241</v>
      </c>
      <c r="AU139" s="24" t="s">
        <v>83</v>
      </c>
    </row>
    <row r="140" spans="2:65" s="1" customFormat="1" ht="16.5" customHeight="1">
      <c r="B140" s="202"/>
      <c r="C140" s="203" t="s">
        <v>370</v>
      </c>
      <c r="D140" s="203" t="s">
        <v>235</v>
      </c>
      <c r="E140" s="204" t="s">
        <v>2523</v>
      </c>
      <c r="F140" s="205" t="s">
        <v>2524</v>
      </c>
      <c r="G140" s="206" t="s">
        <v>2303</v>
      </c>
      <c r="H140" s="207">
        <v>1</v>
      </c>
      <c r="I140" s="208"/>
      <c r="J140" s="209">
        <f>ROUND(I140*H140,2)</f>
        <v>0</v>
      </c>
      <c r="K140" s="205" t="s">
        <v>238</v>
      </c>
      <c r="L140" s="46"/>
      <c r="M140" s="210" t="s">
        <v>5</v>
      </c>
      <c r="N140" s="211" t="s">
        <v>44</v>
      </c>
      <c r="O140" s="47"/>
      <c r="P140" s="212">
        <f>O140*H140</f>
        <v>0</v>
      </c>
      <c r="Q140" s="212">
        <v>0</v>
      </c>
      <c r="R140" s="212">
        <f>Q140*H140</f>
        <v>0</v>
      </c>
      <c r="S140" s="212">
        <v>0</v>
      </c>
      <c r="T140" s="213">
        <f>S140*H140</f>
        <v>0</v>
      </c>
      <c r="AR140" s="24" t="s">
        <v>298</v>
      </c>
      <c r="AT140" s="24" t="s">
        <v>235</v>
      </c>
      <c r="AU140" s="24" t="s">
        <v>83</v>
      </c>
      <c r="AY140" s="24" t="s">
        <v>231</v>
      </c>
      <c r="BE140" s="214">
        <f>IF(N140="základní",J140,0)</f>
        <v>0</v>
      </c>
      <c r="BF140" s="214">
        <f>IF(N140="snížená",J140,0)</f>
        <v>0</v>
      </c>
      <c r="BG140" s="214">
        <f>IF(N140="zákl. přenesená",J140,0)</f>
        <v>0</v>
      </c>
      <c r="BH140" s="214">
        <f>IF(N140="sníž. přenesená",J140,0)</f>
        <v>0</v>
      </c>
      <c r="BI140" s="214">
        <f>IF(N140="nulová",J140,0)</f>
        <v>0</v>
      </c>
      <c r="BJ140" s="24" t="s">
        <v>81</v>
      </c>
      <c r="BK140" s="214">
        <f>ROUND(I140*H140,2)</f>
        <v>0</v>
      </c>
      <c r="BL140" s="24" t="s">
        <v>298</v>
      </c>
      <c r="BM140" s="24" t="s">
        <v>3895</v>
      </c>
    </row>
    <row r="141" spans="2:47" s="1" customFormat="1" ht="13.5">
      <c r="B141" s="46"/>
      <c r="D141" s="215" t="s">
        <v>241</v>
      </c>
      <c r="F141" s="216" t="s">
        <v>2524</v>
      </c>
      <c r="I141" s="176"/>
      <c r="L141" s="46"/>
      <c r="M141" s="217"/>
      <c r="N141" s="47"/>
      <c r="O141" s="47"/>
      <c r="P141" s="47"/>
      <c r="Q141" s="47"/>
      <c r="R141" s="47"/>
      <c r="S141" s="47"/>
      <c r="T141" s="85"/>
      <c r="AT141" s="24" t="s">
        <v>241</v>
      </c>
      <c r="AU141" s="24" t="s">
        <v>83</v>
      </c>
    </row>
    <row r="142" spans="2:65" s="1" customFormat="1" ht="16.5" customHeight="1">
      <c r="B142" s="202"/>
      <c r="C142" s="203" t="s">
        <v>374</v>
      </c>
      <c r="D142" s="203" t="s">
        <v>235</v>
      </c>
      <c r="E142" s="204" t="s">
        <v>3896</v>
      </c>
      <c r="F142" s="205" t="s">
        <v>3897</v>
      </c>
      <c r="G142" s="206" t="s">
        <v>2303</v>
      </c>
      <c r="H142" s="207">
        <v>1</v>
      </c>
      <c r="I142" s="208"/>
      <c r="J142" s="209">
        <f>ROUND(I142*H142,2)</f>
        <v>0</v>
      </c>
      <c r="K142" s="205" t="s">
        <v>238</v>
      </c>
      <c r="L142" s="46"/>
      <c r="M142" s="210" t="s">
        <v>5</v>
      </c>
      <c r="N142" s="211" t="s">
        <v>44</v>
      </c>
      <c r="O142" s="47"/>
      <c r="P142" s="212">
        <f>O142*H142</f>
        <v>0</v>
      </c>
      <c r="Q142" s="212">
        <v>0</v>
      </c>
      <c r="R142" s="212">
        <f>Q142*H142</f>
        <v>0</v>
      </c>
      <c r="S142" s="212">
        <v>0</v>
      </c>
      <c r="T142" s="213">
        <f>S142*H142</f>
        <v>0</v>
      </c>
      <c r="AR142" s="24" t="s">
        <v>298</v>
      </c>
      <c r="AT142" s="24" t="s">
        <v>235</v>
      </c>
      <c r="AU142" s="24" t="s">
        <v>83</v>
      </c>
      <c r="AY142" s="24" t="s">
        <v>231</v>
      </c>
      <c r="BE142" s="214">
        <f>IF(N142="základní",J142,0)</f>
        <v>0</v>
      </c>
      <c r="BF142" s="214">
        <f>IF(N142="snížená",J142,0)</f>
        <v>0</v>
      </c>
      <c r="BG142" s="214">
        <f>IF(N142="zákl. přenesená",J142,0)</f>
        <v>0</v>
      </c>
      <c r="BH142" s="214">
        <f>IF(N142="sníž. přenesená",J142,0)</f>
        <v>0</v>
      </c>
      <c r="BI142" s="214">
        <f>IF(N142="nulová",J142,0)</f>
        <v>0</v>
      </c>
      <c r="BJ142" s="24" t="s">
        <v>81</v>
      </c>
      <c r="BK142" s="214">
        <f>ROUND(I142*H142,2)</f>
        <v>0</v>
      </c>
      <c r="BL142" s="24" t="s">
        <v>298</v>
      </c>
      <c r="BM142" s="24" t="s">
        <v>3898</v>
      </c>
    </row>
    <row r="143" spans="2:47" s="1" customFormat="1" ht="13.5">
      <c r="B143" s="46"/>
      <c r="D143" s="215" t="s">
        <v>241</v>
      </c>
      <c r="F143" s="216" t="s">
        <v>3897</v>
      </c>
      <c r="I143" s="176"/>
      <c r="L143" s="46"/>
      <c r="M143" s="217"/>
      <c r="N143" s="47"/>
      <c r="O143" s="47"/>
      <c r="P143" s="47"/>
      <c r="Q143" s="47"/>
      <c r="R143" s="47"/>
      <c r="S143" s="47"/>
      <c r="T143" s="85"/>
      <c r="AT143" s="24" t="s">
        <v>241</v>
      </c>
      <c r="AU143" s="24" t="s">
        <v>83</v>
      </c>
    </row>
    <row r="144" spans="2:65" s="1" customFormat="1" ht="16.5" customHeight="1">
      <c r="B144" s="202"/>
      <c r="C144" s="203" t="s">
        <v>385</v>
      </c>
      <c r="D144" s="203" t="s">
        <v>235</v>
      </c>
      <c r="E144" s="204" t="s">
        <v>3899</v>
      </c>
      <c r="F144" s="205" t="s">
        <v>3900</v>
      </c>
      <c r="G144" s="206" t="s">
        <v>367</v>
      </c>
      <c r="H144" s="207">
        <v>26</v>
      </c>
      <c r="I144" s="208"/>
      <c r="J144" s="209">
        <f>ROUND(I144*H144,2)</f>
        <v>0</v>
      </c>
      <c r="K144" s="205" t="s">
        <v>238</v>
      </c>
      <c r="L144" s="46"/>
      <c r="M144" s="210" t="s">
        <v>5</v>
      </c>
      <c r="N144" s="211" t="s">
        <v>44</v>
      </c>
      <c r="O144" s="47"/>
      <c r="P144" s="212">
        <f>O144*H144</f>
        <v>0</v>
      </c>
      <c r="Q144" s="212">
        <v>0</v>
      </c>
      <c r="R144" s="212">
        <f>Q144*H144</f>
        <v>0</v>
      </c>
      <c r="S144" s="212">
        <v>0</v>
      </c>
      <c r="T144" s="213">
        <f>S144*H144</f>
        <v>0</v>
      </c>
      <c r="AR144" s="24" t="s">
        <v>298</v>
      </c>
      <c r="AT144" s="24" t="s">
        <v>235</v>
      </c>
      <c r="AU144" s="24" t="s">
        <v>83</v>
      </c>
      <c r="AY144" s="24" t="s">
        <v>231</v>
      </c>
      <c r="BE144" s="214">
        <f>IF(N144="základní",J144,0)</f>
        <v>0</v>
      </c>
      <c r="BF144" s="214">
        <f>IF(N144="snížená",J144,0)</f>
        <v>0</v>
      </c>
      <c r="BG144" s="214">
        <f>IF(N144="zákl. přenesená",J144,0)</f>
        <v>0</v>
      </c>
      <c r="BH144" s="214">
        <f>IF(N144="sníž. přenesená",J144,0)</f>
        <v>0</v>
      </c>
      <c r="BI144" s="214">
        <f>IF(N144="nulová",J144,0)</f>
        <v>0</v>
      </c>
      <c r="BJ144" s="24" t="s">
        <v>81</v>
      </c>
      <c r="BK144" s="214">
        <f>ROUND(I144*H144,2)</f>
        <v>0</v>
      </c>
      <c r="BL144" s="24" t="s">
        <v>298</v>
      </c>
      <c r="BM144" s="24" t="s">
        <v>3901</v>
      </c>
    </row>
    <row r="145" spans="2:47" s="1" customFormat="1" ht="13.5">
      <c r="B145" s="46"/>
      <c r="D145" s="215" t="s">
        <v>241</v>
      </c>
      <c r="F145" s="216" t="s">
        <v>3900</v>
      </c>
      <c r="I145" s="176"/>
      <c r="L145" s="46"/>
      <c r="M145" s="217"/>
      <c r="N145" s="47"/>
      <c r="O145" s="47"/>
      <c r="P145" s="47"/>
      <c r="Q145" s="47"/>
      <c r="R145" s="47"/>
      <c r="S145" s="47"/>
      <c r="T145" s="85"/>
      <c r="AT145" s="24" t="s">
        <v>241</v>
      </c>
      <c r="AU145" s="24" t="s">
        <v>83</v>
      </c>
    </row>
    <row r="146" spans="2:65" s="1" customFormat="1" ht="16.5" customHeight="1">
      <c r="B146" s="202"/>
      <c r="C146" s="203" t="s">
        <v>391</v>
      </c>
      <c r="D146" s="203" t="s">
        <v>235</v>
      </c>
      <c r="E146" s="204" t="s">
        <v>3902</v>
      </c>
      <c r="F146" s="205" t="s">
        <v>3903</v>
      </c>
      <c r="G146" s="206" t="s">
        <v>367</v>
      </c>
      <c r="H146" s="207">
        <v>26</v>
      </c>
      <c r="I146" s="208"/>
      <c r="J146" s="209">
        <f>ROUND(I146*H146,2)</f>
        <v>0</v>
      </c>
      <c r="K146" s="205" t="s">
        <v>238</v>
      </c>
      <c r="L146" s="46"/>
      <c r="M146" s="210" t="s">
        <v>5</v>
      </c>
      <c r="N146" s="211" t="s">
        <v>44</v>
      </c>
      <c r="O146" s="47"/>
      <c r="P146" s="212">
        <f>O146*H146</f>
        <v>0</v>
      </c>
      <c r="Q146" s="212">
        <v>0</v>
      </c>
      <c r="R146" s="212">
        <f>Q146*H146</f>
        <v>0</v>
      </c>
      <c r="S146" s="212">
        <v>0</v>
      </c>
      <c r="T146" s="213">
        <f>S146*H146</f>
        <v>0</v>
      </c>
      <c r="AR146" s="24" t="s">
        <v>298</v>
      </c>
      <c r="AT146" s="24" t="s">
        <v>235</v>
      </c>
      <c r="AU146" s="24" t="s">
        <v>83</v>
      </c>
      <c r="AY146" s="24" t="s">
        <v>231</v>
      </c>
      <c r="BE146" s="214">
        <f>IF(N146="základní",J146,0)</f>
        <v>0</v>
      </c>
      <c r="BF146" s="214">
        <f>IF(N146="snížená",J146,0)</f>
        <v>0</v>
      </c>
      <c r="BG146" s="214">
        <f>IF(N146="zákl. přenesená",J146,0)</f>
        <v>0</v>
      </c>
      <c r="BH146" s="214">
        <f>IF(N146="sníž. přenesená",J146,0)</f>
        <v>0</v>
      </c>
      <c r="BI146" s="214">
        <f>IF(N146="nulová",J146,0)</f>
        <v>0</v>
      </c>
      <c r="BJ146" s="24" t="s">
        <v>81</v>
      </c>
      <c r="BK146" s="214">
        <f>ROUND(I146*H146,2)</f>
        <v>0</v>
      </c>
      <c r="BL146" s="24" t="s">
        <v>298</v>
      </c>
      <c r="BM146" s="24" t="s">
        <v>3904</v>
      </c>
    </row>
    <row r="147" spans="2:47" s="1" customFormat="1" ht="13.5">
      <c r="B147" s="46"/>
      <c r="D147" s="215" t="s">
        <v>241</v>
      </c>
      <c r="F147" s="216" t="s">
        <v>3903</v>
      </c>
      <c r="I147" s="176"/>
      <c r="L147" s="46"/>
      <c r="M147" s="217"/>
      <c r="N147" s="47"/>
      <c r="O147" s="47"/>
      <c r="P147" s="47"/>
      <c r="Q147" s="47"/>
      <c r="R147" s="47"/>
      <c r="S147" s="47"/>
      <c r="T147" s="85"/>
      <c r="AT147" s="24" t="s">
        <v>241</v>
      </c>
      <c r="AU147" s="24" t="s">
        <v>83</v>
      </c>
    </row>
    <row r="148" spans="2:65" s="1" customFormat="1" ht="16.5" customHeight="1">
      <c r="B148" s="202"/>
      <c r="C148" s="203" t="s">
        <v>398</v>
      </c>
      <c r="D148" s="203" t="s">
        <v>235</v>
      </c>
      <c r="E148" s="204" t="s">
        <v>3905</v>
      </c>
      <c r="F148" s="205" t="s">
        <v>3906</v>
      </c>
      <c r="G148" s="206" t="s">
        <v>249</v>
      </c>
      <c r="H148" s="207">
        <v>1</v>
      </c>
      <c r="I148" s="208"/>
      <c r="J148" s="209">
        <f>ROUND(I148*H148,2)</f>
        <v>0</v>
      </c>
      <c r="K148" s="205" t="s">
        <v>238</v>
      </c>
      <c r="L148" s="46"/>
      <c r="M148" s="210" t="s">
        <v>5</v>
      </c>
      <c r="N148" s="211" t="s">
        <v>44</v>
      </c>
      <c r="O148" s="47"/>
      <c r="P148" s="212">
        <f>O148*H148</f>
        <v>0</v>
      </c>
      <c r="Q148" s="212">
        <v>0</v>
      </c>
      <c r="R148" s="212">
        <f>Q148*H148</f>
        <v>0</v>
      </c>
      <c r="S148" s="212">
        <v>0</v>
      </c>
      <c r="T148" s="213">
        <f>S148*H148</f>
        <v>0</v>
      </c>
      <c r="AR148" s="24" t="s">
        <v>298</v>
      </c>
      <c r="AT148" s="24" t="s">
        <v>235</v>
      </c>
      <c r="AU148" s="24" t="s">
        <v>83</v>
      </c>
      <c r="AY148" s="24" t="s">
        <v>231</v>
      </c>
      <c r="BE148" s="214">
        <f>IF(N148="základní",J148,0)</f>
        <v>0</v>
      </c>
      <c r="BF148" s="214">
        <f>IF(N148="snížená",J148,0)</f>
        <v>0</v>
      </c>
      <c r="BG148" s="214">
        <f>IF(N148="zákl. přenesená",J148,0)</f>
        <v>0</v>
      </c>
      <c r="BH148" s="214">
        <f>IF(N148="sníž. přenesená",J148,0)</f>
        <v>0</v>
      </c>
      <c r="BI148" s="214">
        <f>IF(N148="nulová",J148,0)</f>
        <v>0</v>
      </c>
      <c r="BJ148" s="24" t="s">
        <v>81</v>
      </c>
      <c r="BK148" s="214">
        <f>ROUND(I148*H148,2)</f>
        <v>0</v>
      </c>
      <c r="BL148" s="24" t="s">
        <v>298</v>
      </c>
      <c r="BM148" s="24" t="s">
        <v>3907</v>
      </c>
    </row>
    <row r="149" spans="2:47" s="1" customFormat="1" ht="13.5">
      <c r="B149" s="46"/>
      <c r="D149" s="215" t="s">
        <v>241</v>
      </c>
      <c r="F149" s="216" t="s">
        <v>3906</v>
      </c>
      <c r="I149" s="176"/>
      <c r="L149" s="46"/>
      <c r="M149" s="217"/>
      <c r="N149" s="47"/>
      <c r="O149" s="47"/>
      <c r="P149" s="47"/>
      <c r="Q149" s="47"/>
      <c r="R149" s="47"/>
      <c r="S149" s="47"/>
      <c r="T149" s="85"/>
      <c r="AT149" s="24" t="s">
        <v>241</v>
      </c>
      <c r="AU149" s="24" t="s">
        <v>83</v>
      </c>
    </row>
    <row r="150" spans="2:65" s="1" customFormat="1" ht="38.25" customHeight="1">
      <c r="B150" s="202"/>
      <c r="C150" s="203" t="s">
        <v>404</v>
      </c>
      <c r="D150" s="203" t="s">
        <v>235</v>
      </c>
      <c r="E150" s="204" t="s">
        <v>2526</v>
      </c>
      <c r="F150" s="205" t="s">
        <v>2527</v>
      </c>
      <c r="G150" s="206" t="s">
        <v>2528</v>
      </c>
      <c r="H150" s="255"/>
      <c r="I150" s="208"/>
      <c r="J150" s="209">
        <f>ROUND(I150*H150,2)</f>
        <v>0</v>
      </c>
      <c r="K150" s="205" t="s">
        <v>238</v>
      </c>
      <c r="L150" s="46"/>
      <c r="M150" s="210" t="s">
        <v>5</v>
      </c>
      <c r="N150" s="211" t="s">
        <v>44</v>
      </c>
      <c r="O150" s="47"/>
      <c r="P150" s="212">
        <f>O150*H150</f>
        <v>0</v>
      </c>
      <c r="Q150" s="212">
        <v>0</v>
      </c>
      <c r="R150" s="212">
        <f>Q150*H150</f>
        <v>0</v>
      </c>
      <c r="S150" s="212">
        <v>0</v>
      </c>
      <c r="T150" s="213">
        <f>S150*H150</f>
        <v>0</v>
      </c>
      <c r="AR150" s="24" t="s">
        <v>298</v>
      </c>
      <c r="AT150" s="24" t="s">
        <v>235</v>
      </c>
      <c r="AU150" s="24" t="s">
        <v>83</v>
      </c>
      <c r="AY150" s="24" t="s">
        <v>231</v>
      </c>
      <c r="BE150" s="214">
        <f>IF(N150="základní",J150,0)</f>
        <v>0</v>
      </c>
      <c r="BF150" s="214">
        <f>IF(N150="snížená",J150,0)</f>
        <v>0</v>
      </c>
      <c r="BG150" s="214">
        <f>IF(N150="zákl. přenesená",J150,0)</f>
        <v>0</v>
      </c>
      <c r="BH150" s="214">
        <f>IF(N150="sníž. přenesená",J150,0)</f>
        <v>0</v>
      </c>
      <c r="BI150" s="214">
        <f>IF(N150="nulová",J150,0)</f>
        <v>0</v>
      </c>
      <c r="BJ150" s="24" t="s">
        <v>81</v>
      </c>
      <c r="BK150" s="214">
        <f>ROUND(I150*H150,2)</f>
        <v>0</v>
      </c>
      <c r="BL150" s="24" t="s">
        <v>298</v>
      </c>
      <c r="BM150" s="24" t="s">
        <v>3908</v>
      </c>
    </row>
    <row r="151" spans="2:47" s="1" customFormat="1" ht="13.5">
      <c r="B151" s="46"/>
      <c r="D151" s="215" t="s">
        <v>241</v>
      </c>
      <c r="F151" s="216" t="s">
        <v>2527</v>
      </c>
      <c r="I151" s="176"/>
      <c r="L151" s="46"/>
      <c r="M151" s="217"/>
      <c r="N151" s="47"/>
      <c r="O151" s="47"/>
      <c r="P151" s="47"/>
      <c r="Q151" s="47"/>
      <c r="R151" s="47"/>
      <c r="S151" s="47"/>
      <c r="T151" s="85"/>
      <c r="AT151" s="24" t="s">
        <v>241</v>
      </c>
      <c r="AU151" s="24" t="s">
        <v>83</v>
      </c>
    </row>
    <row r="152" spans="2:63" s="10" customFormat="1" ht="29.85" customHeight="1">
      <c r="B152" s="189"/>
      <c r="D152" s="190" t="s">
        <v>72</v>
      </c>
      <c r="E152" s="200" t="s">
        <v>1896</v>
      </c>
      <c r="F152" s="200" t="s">
        <v>1897</v>
      </c>
      <c r="I152" s="192"/>
      <c r="J152" s="201">
        <f>BK152</f>
        <v>0</v>
      </c>
      <c r="L152" s="189"/>
      <c r="M152" s="194"/>
      <c r="N152" s="195"/>
      <c r="O152" s="195"/>
      <c r="P152" s="196">
        <f>SUM(P153:P158)</f>
        <v>0</v>
      </c>
      <c r="Q152" s="195"/>
      <c r="R152" s="196">
        <f>SUM(R153:R158)</f>
        <v>0</v>
      </c>
      <c r="S152" s="195"/>
      <c r="T152" s="197">
        <f>SUM(T153:T158)</f>
        <v>0</v>
      </c>
      <c r="AR152" s="190" t="s">
        <v>83</v>
      </c>
      <c r="AT152" s="198" t="s">
        <v>72</v>
      </c>
      <c r="AU152" s="198" t="s">
        <v>81</v>
      </c>
      <c r="AY152" s="190" t="s">
        <v>231</v>
      </c>
      <c r="BK152" s="199">
        <f>SUM(BK153:BK158)</f>
        <v>0</v>
      </c>
    </row>
    <row r="153" spans="2:65" s="1" customFormat="1" ht="16.5" customHeight="1">
      <c r="B153" s="202"/>
      <c r="C153" s="203" t="s">
        <v>410</v>
      </c>
      <c r="D153" s="203" t="s">
        <v>235</v>
      </c>
      <c r="E153" s="204" t="s">
        <v>2530</v>
      </c>
      <c r="F153" s="205" t="s">
        <v>2531</v>
      </c>
      <c r="G153" s="206" t="s">
        <v>147</v>
      </c>
      <c r="H153" s="207">
        <v>1</v>
      </c>
      <c r="I153" s="208"/>
      <c r="J153" s="209">
        <f>ROUND(I153*H153,2)</f>
        <v>0</v>
      </c>
      <c r="K153" s="205" t="s">
        <v>238</v>
      </c>
      <c r="L153" s="46"/>
      <c r="M153" s="210" t="s">
        <v>5</v>
      </c>
      <c r="N153" s="211" t="s">
        <v>44</v>
      </c>
      <c r="O153" s="47"/>
      <c r="P153" s="212">
        <f>O153*H153</f>
        <v>0</v>
      </c>
      <c r="Q153" s="212">
        <v>0</v>
      </c>
      <c r="R153" s="212">
        <f>Q153*H153</f>
        <v>0</v>
      </c>
      <c r="S153" s="212">
        <v>0</v>
      </c>
      <c r="T153" s="213">
        <f>S153*H153</f>
        <v>0</v>
      </c>
      <c r="AR153" s="24" t="s">
        <v>298</v>
      </c>
      <c r="AT153" s="24" t="s">
        <v>235</v>
      </c>
      <c r="AU153" s="24" t="s">
        <v>83</v>
      </c>
      <c r="AY153" s="24" t="s">
        <v>231</v>
      </c>
      <c r="BE153" s="214">
        <f>IF(N153="základní",J153,0)</f>
        <v>0</v>
      </c>
      <c r="BF153" s="214">
        <f>IF(N153="snížená",J153,0)</f>
        <v>0</v>
      </c>
      <c r="BG153" s="214">
        <f>IF(N153="zákl. přenesená",J153,0)</f>
        <v>0</v>
      </c>
      <c r="BH153" s="214">
        <f>IF(N153="sníž. přenesená",J153,0)</f>
        <v>0</v>
      </c>
      <c r="BI153" s="214">
        <f>IF(N153="nulová",J153,0)</f>
        <v>0</v>
      </c>
      <c r="BJ153" s="24" t="s">
        <v>81</v>
      </c>
      <c r="BK153" s="214">
        <f>ROUND(I153*H153,2)</f>
        <v>0</v>
      </c>
      <c r="BL153" s="24" t="s">
        <v>298</v>
      </c>
      <c r="BM153" s="24" t="s">
        <v>3909</v>
      </c>
    </row>
    <row r="154" spans="2:47" s="1" customFormat="1" ht="13.5">
      <c r="B154" s="46"/>
      <c r="D154" s="215" t="s">
        <v>241</v>
      </c>
      <c r="F154" s="216" t="s">
        <v>2531</v>
      </c>
      <c r="I154" s="176"/>
      <c r="L154" s="46"/>
      <c r="M154" s="217"/>
      <c r="N154" s="47"/>
      <c r="O154" s="47"/>
      <c r="P154" s="47"/>
      <c r="Q154" s="47"/>
      <c r="R154" s="47"/>
      <c r="S154" s="47"/>
      <c r="T154" s="85"/>
      <c r="AT154" s="24" t="s">
        <v>241</v>
      </c>
      <c r="AU154" s="24" t="s">
        <v>83</v>
      </c>
    </row>
    <row r="155" spans="2:65" s="1" customFormat="1" ht="25.5" customHeight="1">
      <c r="B155" s="202"/>
      <c r="C155" s="203" t="s">
        <v>421</v>
      </c>
      <c r="D155" s="203" t="s">
        <v>235</v>
      </c>
      <c r="E155" s="204" t="s">
        <v>2533</v>
      </c>
      <c r="F155" s="205" t="s">
        <v>2534</v>
      </c>
      <c r="G155" s="206" t="s">
        <v>147</v>
      </c>
      <c r="H155" s="207">
        <v>1</v>
      </c>
      <c r="I155" s="208"/>
      <c r="J155" s="209">
        <f>ROUND(I155*H155,2)</f>
        <v>0</v>
      </c>
      <c r="K155" s="205" t="s">
        <v>238</v>
      </c>
      <c r="L155" s="46"/>
      <c r="M155" s="210" t="s">
        <v>5</v>
      </c>
      <c r="N155" s="211" t="s">
        <v>44</v>
      </c>
      <c r="O155" s="47"/>
      <c r="P155" s="212">
        <f>O155*H155</f>
        <v>0</v>
      </c>
      <c r="Q155" s="212">
        <v>0</v>
      </c>
      <c r="R155" s="212">
        <f>Q155*H155</f>
        <v>0</v>
      </c>
      <c r="S155" s="212">
        <v>0</v>
      </c>
      <c r="T155" s="213">
        <f>S155*H155</f>
        <v>0</v>
      </c>
      <c r="AR155" s="24" t="s">
        <v>298</v>
      </c>
      <c r="AT155" s="24" t="s">
        <v>235</v>
      </c>
      <c r="AU155" s="24" t="s">
        <v>83</v>
      </c>
      <c r="AY155" s="24" t="s">
        <v>231</v>
      </c>
      <c r="BE155" s="214">
        <f>IF(N155="základní",J155,0)</f>
        <v>0</v>
      </c>
      <c r="BF155" s="214">
        <f>IF(N155="snížená",J155,0)</f>
        <v>0</v>
      </c>
      <c r="BG155" s="214">
        <f>IF(N155="zákl. přenesená",J155,0)</f>
        <v>0</v>
      </c>
      <c r="BH155" s="214">
        <f>IF(N155="sníž. přenesená",J155,0)</f>
        <v>0</v>
      </c>
      <c r="BI155" s="214">
        <f>IF(N155="nulová",J155,0)</f>
        <v>0</v>
      </c>
      <c r="BJ155" s="24" t="s">
        <v>81</v>
      </c>
      <c r="BK155" s="214">
        <f>ROUND(I155*H155,2)</f>
        <v>0</v>
      </c>
      <c r="BL155" s="24" t="s">
        <v>298</v>
      </c>
      <c r="BM155" s="24" t="s">
        <v>3910</v>
      </c>
    </row>
    <row r="156" spans="2:47" s="1" customFormat="1" ht="13.5">
      <c r="B156" s="46"/>
      <c r="D156" s="215" t="s">
        <v>241</v>
      </c>
      <c r="F156" s="216" t="s">
        <v>2534</v>
      </c>
      <c r="I156" s="176"/>
      <c r="L156" s="46"/>
      <c r="M156" s="217"/>
      <c r="N156" s="47"/>
      <c r="O156" s="47"/>
      <c r="P156" s="47"/>
      <c r="Q156" s="47"/>
      <c r="R156" s="47"/>
      <c r="S156" s="47"/>
      <c r="T156" s="85"/>
      <c r="AT156" s="24" t="s">
        <v>241</v>
      </c>
      <c r="AU156" s="24" t="s">
        <v>83</v>
      </c>
    </row>
    <row r="157" spans="2:65" s="1" customFormat="1" ht="25.5" customHeight="1">
      <c r="B157" s="202"/>
      <c r="C157" s="203" t="s">
        <v>428</v>
      </c>
      <c r="D157" s="203" t="s">
        <v>235</v>
      </c>
      <c r="E157" s="204" t="s">
        <v>2536</v>
      </c>
      <c r="F157" s="205" t="s">
        <v>2537</v>
      </c>
      <c r="G157" s="206" t="s">
        <v>367</v>
      </c>
      <c r="H157" s="207">
        <v>1</v>
      </c>
      <c r="I157" s="208"/>
      <c r="J157" s="209">
        <f>ROUND(I157*H157,2)</f>
        <v>0</v>
      </c>
      <c r="K157" s="205" t="s">
        <v>238</v>
      </c>
      <c r="L157" s="46"/>
      <c r="M157" s="210" t="s">
        <v>5</v>
      </c>
      <c r="N157" s="211" t="s">
        <v>44</v>
      </c>
      <c r="O157" s="47"/>
      <c r="P157" s="212">
        <f>O157*H157</f>
        <v>0</v>
      </c>
      <c r="Q157" s="212">
        <v>0</v>
      </c>
      <c r="R157" s="212">
        <f>Q157*H157</f>
        <v>0</v>
      </c>
      <c r="S157" s="212">
        <v>0</v>
      </c>
      <c r="T157" s="213">
        <f>S157*H157</f>
        <v>0</v>
      </c>
      <c r="AR157" s="24" t="s">
        <v>298</v>
      </c>
      <c r="AT157" s="24" t="s">
        <v>235</v>
      </c>
      <c r="AU157" s="24" t="s">
        <v>83</v>
      </c>
      <c r="AY157" s="24" t="s">
        <v>231</v>
      </c>
      <c r="BE157" s="214">
        <f>IF(N157="základní",J157,0)</f>
        <v>0</v>
      </c>
      <c r="BF157" s="214">
        <f>IF(N157="snížená",J157,0)</f>
        <v>0</v>
      </c>
      <c r="BG157" s="214">
        <f>IF(N157="zákl. přenesená",J157,0)</f>
        <v>0</v>
      </c>
      <c r="BH157" s="214">
        <f>IF(N157="sníž. přenesená",J157,0)</f>
        <v>0</v>
      </c>
      <c r="BI157" s="214">
        <f>IF(N157="nulová",J157,0)</f>
        <v>0</v>
      </c>
      <c r="BJ157" s="24" t="s">
        <v>81</v>
      </c>
      <c r="BK157" s="214">
        <f>ROUND(I157*H157,2)</f>
        <v>0</v>
      </c>
      <c r="BL157" s="24" t="s">
        <v>298</v>
      </c>
      <c r="BM157" s="24" t="s">
        <v>3911</v>
      </c>
    </row>
    <row r="158" spans="2:47" s="1" customFormat="1" ht="13.5">
      <c r="B158" s="46"/>
      <c r="D158" s="215" t="s">
        <v>241</v>
      </c>
      <c r="F158" s="216" t="s">
        <v>2537</v>
      </c>
      <c r="I158" s="176"/>
      <c r="L158" s="46"/>
      <c r="M158" s="252"/>
      <c r="N158" s="253"/>
      <c r="O158" s="253"/>
      <c r="P158" s="253"/>
      <c r="Q158" s="253"/>
      <c r="R158" s="253"/>
      <c r="S158" s="253"/>
      <c r="T158" s="254"/>
      <c r="AT158" s="24" t="s">
        <v>241</v>
      </c>
      <c r="AU158" s="24" t="s">
        <v>83</v>
      </c>
    </row>
    <row r="159" spans="2:12" s="1" customFormat="1" ht="6.95" customHeight="1">
      <c r="B159" s="67"/>
      <c r="C159" s="68"/>
      <c r="D159" s="68"/>
      <c r="E159" s="68"/>
      <c r="F159" s="68"/>
      <c r="G159" s="68"/>
      <c r="H159" s="68"/>
      <c r="I159" s="153"/>
      <c r="J159" s="68"/>
      <c r="K159" s="68"/>
      <c r="L159" s="46"/>
    </row>
  </sheetData>
  <autoFilter ref="C81:K158"/>
  <mergeCells count="10">
    <mergeCell ref="E7:H7"/>
    <mergeCell ref="E9:H9"/>
    <mergeCell ref="E24:H24"/>
    <mergeCell ref="E45:H45"/>
    <mergeCell ref="E47:H47"/>
    <mergeCell ref="J51:J52"/>
    <mergeCell ref="E72:H72"/>
    <mergeCell ref="E74:H74"/>
    <mergeCell ref="G1:H1"/>
    <mergeCell ref="L2:V2"/>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135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9" max="19" width="8.16015625" style="0" customWidth="1"/>
    <col min="20" max="20" width="29.66015625" style="0" customWidth="1"/>
    <col min="21" max="21" width="16.33203125" style="0"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3"/>
      <c r="C1" s="123"/>
      <c r="D1" s="124" t="s">
        <v>1</v>
      </c>
      <c r="E1" s="123"/>
      <c r="F1" s="125" t="s">
        <v>140</v>
      </c>
      <c r="G1" s="125" t="s">
        <v>141</v>
      </c>
      <c r="H1" s="125"/>
      <c r="I1" s="126"/>
      <c r="J1" s="125" t="s">
        <v>142</v>
      </c>
      <c r="K1" s="124" t="s">
        <v>143</v>
      </c>
      <c r="L1" s="125" t="s">
        <v>144</v>
      </c>
      <c r="M1" s="125"/>
      <c r="N1" s="125"/>
      <c r="O1" s="125"/>
      <c r="P1" s="125"/>
      <c r="Q1" s="125"/>
      <c r="R1" s="125"/>
      <c r="S1" s="125"/>
      <c r="T1" s="125"/>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56" ht="36.95" customHeight="1">
      <c r="AT2" s="24" t="s">
        <v>82</v>
      </c>
      <c r="AZ2" s="127" t="s">
        <v>145</v>
      </c>
      <c r="BA2" s="127" t="s">
        <v>146</v>
      </c>
      <c r="BB2" s="127" t="s">
        <v>147</v>
      </c>
      <c r="BC2" s="127" t="s">
        <v>148</v>
      </c>
      <c r="BD2" s="127" t="s">
        <v>149</v>
      </c>
    </row>
    <row r="3" spans="2:56" ht="6.95" customHeight="1">
      <c r="B3" s="25"/>
      <c r="C3" s="26"/>
      <c r="D3" s="26"/>
      <c r="E3" s="26"/>
      <c r="F3" s="26"/>
      <c r="G3" s="26"/>
      <c r="H3" s="26"/>
      <c r="I3" s="128"/>
      <c r="J3" s="26"/>
      <c r="K3" s="27"/>
      <c r="AT3" s="24" t="s">
        <v>83</v>
      </c>
      <c r="AZ3" s="127" t="s">
        <v>150</v>
      </c>
      <c r="BA3" s="127" t="s">
        <v>151</v>
      </c>
      <c r="BB3" s="127" t="s">
        <v>147</v>
      </c>
      <c r="BC3" s="127" t="s">
        <v>152</v>
      </c>
      <c r="BD3" s="127" t="s">
        <v>149</v>
      </c>
    </row>
    <row r="4" spans="2:56" ht="36.95" customHeight="1">
      <c r="B4" s="28"/>
      <c r="C4" s="29"/>
      <c r="D4" s="30" t="s">
        <v>153</v>
      </c>
      <c r="E4" s="29"/>
      <c r="F4" s="29"/>
      <c r="G4" s="29"/>
      <c r="H4" s="29"/>
      <c r="I4" s="129"/>
      <c r="J4" s="29"/>
      <c r="K4" s="31"/>
      <c r="M4" s="32" t="s">
        <v>13</v>
      </c>
      <c r="AT4" s="24" t="s">
        <v>6</v>
      </c>
      <c r="AZ4" s="127" t="s">
        <v>154</v>
      </c>
      <c r="BA4" s="127" t="s">
        <v>155</v>
      </c>
      <c r="BB4" s="127" t="s">
        <v>147</v>
      </c>
      <c r="BC4" s="127" t="s">
        <v>156</v>
      </c>
      <c r="BD4" s="127" t="s">
        <v>149</v>
      </c>
    </row>
    <row r="5" spans="2:56" ht="6.95" customHeight="1">
      <c r="B5" s="28"/>
      <c r="C5" s="29"/>
      <c r="D5" s="29"/>
      <c r="E5" s="29"/>
      <c r="F5" s="29"/>
      <c r="G5" s="29"/>
      <c r="H5" s="29"/>
      <c r="I5" s="129"/>
      <c r="J5" s="29"/>
      <c r="K5" s="31"/>
      <c r="AZ5" s="127" t="s">
        <v>157</v>
      </c>
      <c r="BA5" s="127" t="s">
        <v>158</v>
      </c>
      <c r="BB5" s="127" t="s">
        <v>147</v>
      </c>
      <c r="BC5" s="127" t="s">
        <v>159</v>
      </c>
      <c r="BD5" s="127" t="s">
        <v>149</v>
      </c>
    </row>
    <row r="6" spans="2:56" ht="13.5">
      <c r="B6" s="28"/>
      <c r="C6" s="29"/>
      <c r="D6" s="40" t="s">
        <v>19</v>
      </c>
      <c r="E6" s="29"/>
      <c r="F6" s="29"/>
      <c r="G6" s="29"/>
      <c r="H6" s="29"/>
      <c r="I6" s="129"/>
      <c r="J6" s="29"/>
      <c r="K6" s="31"/>
      <c r="AZ6" s="127" t="s">
        <v>160</v>
      </c>
      <c r="BA6" s="127" t="s">
        <v>161</v>
      </c>
      <c r="BB6" s="127" t="s">
        <v>147</v>
      </c>
      <c r="BC6" s="127" t="s">
        <v>162</v>
      </c>
      <c r="BD6" s="127" t="s">
        <v>149</v>
      </c>
    </row>
    <row r="7" spans="2:56" ht="16.5" customHeight="1">
      <c r="B7" s="28"/>
      <c r="C7" s="29"/>
      <c r="D7" s="29"/>
      <c r="E7" s="130" t="str">
        <f>'Rekapitulace stavby'!K6</f>
        <v>TRANSFORMACE DOMOV HÁJ II VÝSTAVBA LEDEČ NAD SÁZAVOU DOZP</v>
      </c>
      <c r="F7" s="40"/>
      <c r="G7" s="40"/>
      <c r="H7" s="40"/>
      <c r="I7" s="129"/>
      <c r="J7" s="29"/>
      <c r="K7" s="31"/>
      <c r="AZ7" s="127" t="s">
        <v>163</v>
      </c>
      <c r="BA7" s="127" t="s">
        <v>164</v>
      </c>
      <c r="BB7" s="127" t="s">
        <v>147</v>
      </c>
      <c r="BC7" s="127" t="s">
        <v>165</v>
      </c>
      <c r="BD7" s="127" t="s">
        <v>149</v>
      </c>
    </row>
    <row r="8" spans="2:56" s="1" customFormat="1" ht="13.5">
      <c r="B8" s="46"/>
      <c r="C8" s="47"/>
      <c r="D8" s="40" t="s">
        <v>166</v>
      </c>
      <c r="E8" s="47"/>
      <c r="F8" s="47"/>
      <c r="G8" s="47"/>
      <c r="H8" s="47"/>
      <c r="I8" s="131"/>
      <c r="J8" s="47"/>
      <c r="K8" s="51"/>
      <c r="AZ8" s="127" t="s">
        <v>167</v>
      </c>
      <c r="BA8" s="127" t="s">
        <v>168</v>
      </c>
      <c r="BB8" s="127" t="s">
        <v>147</v>
      </c>
      <c r="BC8" s="127" t="s">
        <v>169</v>
      </c>
      <c r="BD8" s="127" t="s">
        <v>149</v>
      </c>
    </row>
    <row r="9" spans="2:56" s="1" customFormat="1" ht="36.95" customHeight="1">
      <c r="B9" s="46"/>
      <c r="C9" s="47"/>
      <c r="D9" s="47"/>
      <c r="E9" s="132" t="s">
        <v>170</v>
      </c>
      <c r="F9" s="47"/>
      <c r="G9" s="47"/>
      <c r="H9" s="47"/>
      <c r="I9" s="131"/>
      <c r="J9" s="47"/>
      <c r="K9" s="51"/>
      <c r="AZ9" s="127" t="s">
        <v>171</v>
      </c>
      <c r="BA9" s="127" t="s">
        <v>172</v>
      </c>
      <c r="BB9" s="127" t="s">
        <v>147</v>
      </c>
      <c r="BC9" s="127" t="s">
        <v>173</v>
      </c>
      <c r="BD9" s="127" t="s">
        <v>149</v>
      </c>
    </row>
    <row r="10" spans="2:11" s="1" customFormat="1" ht="13.5">
      <c r="B10" s="46"/>
      <c r="C10" s="47"/>
      <c r="D10" s="47"/>
      <c r="E10" s="47"/>
      <c r="F10" s="47"/>
      <c r="G10" s="47"/>
      <c r="H10" s="47"/>
      <c r="I10" s="131"/>
      <c r="J10" s="47"/>
      <c r="K10" s="51"/>
    </row>
    <row r="11" spans="2:11" s="1" customFormat="1" ht="14.4" customHeight="1">
      <c r="B11" s="46"/>
      <c r="C11" s="47"/>
      <c r="D11" s="40" t="s">
        <v>21</v>
      </c>
      <c r="E11" s="47"/>
      <c r="F11" s="35" t="s">
        <v>5</v>
      </c>
      <c r="G11" s="47"/>
      <c r="H11" s="47"/>
      <c r="I11" s="133" t="s">
        <v>23</v>
      </c>
      <c r="J11" s="35" t="s">
        <v>5</v>
      </c>
      <c r="K11" s="51"/>
    </row>
    <row r="12" spans="2:11" s="1" customFormat="1" ht="14.4" customHeight="1">
      <c r="B12" s="46"/>
      <c r="C12" s="47"/>
      <c r="D12" s="40" t="s">
        <v>24</v>
      </c>
      <c r="E12" s="47"/>
      <c r="F12" s="35" t="s">
        <v>25</v>
      </c>
      <c r="G12" s="47"/>
      <c r="H12" s="47"/>
      <c r="I12" s="133" t="s">
        <v>26</v>
      </c>
      <c r="J12" s="134" t="str">
        <f>'Rekapitulace stavby'!AN8</f>
        <v>22. 3. 2019</v>
      </c>
      <c r="K12" s="51"/>
    </row>
    <row r="13" spans="2:11" s="1" customFormat="1" ht="10.8" customHeight="1">
      <c r="B13" s="46"/>
      <c r="C13" s="47"/>
      <c r="D13" s="47"/>
      <c r="E13" s="47"/>
      <c r="F13" s="47"/>
      <c r="G13" s="47"/>
      <c r="H13" s="47"/>
      <c r="I13" s="131"/>
      <c r="J13" s="47"/>
      <c r="K13" s="51"/>
    </row>
    <row r="14" spans="2:11" s="1" customFormat="1" ht="14.4" customHeight="1">
      <c r="B14" s="46"/>
      <c r="C14" s="47"/>
      <c r="D14" s="40" t="s">
        <v>28</v>
      </c>
      <c r="E14" s="47"/>
      <c r="F14" s="47"/>
      <c r="G14" s="47"/>
      <c r="H14" s="47"/>
      <c r="I14" s="133" t="s">
        <v>29</v>
      </c>
      <c r="J14" s="35" t="s">
        <v>5</v>
      </c>
      <c r="K14" s="51"/>
    </row>
    <row r="15" spans="2:11" s="1" customFormat="1" ht="18" customHeight="1">
      <c r="B15" s="46"/>
      <c r="C15" s="47"/>
      <c r="D15" s="47"/>
      <c r="E15" s="35" t="s">
        <v>30</v>
      </c>
      <c r="F15" s="47"/>
      <c r="G15" s="47"/>
      <c r="H15" s="47"/>
      <c r="I15" s="133" t="s">
        <v>31</v>
      </c>
      <c r="J15" s="35" t="s">
        <v>5</v>
      </c>
      <c r="K15" s="51"/>
    </row>
    <row r="16" spans="2:11" s="1" customFormat="1" ht="6.95" customHeight="1">
      <c r="B16" s="46"/>
      <c r="C16" s="47"/>
      <c r="D16" s="47"/>
      <c r="E16" s="47"/>
      <c r="F16" s="47"/>
      <c r="G16" s="47"/>
      <c r="H16" s="47"/>
      <c r="I16" s="131"/>
      <c r="J16" s="47"/>
      <c r="K16" s="51"/>
    </row>
    <row r="17" spans="2:11" s="1" customFormat="1" ht="14.4" customHeight="1">
      <c r="B17" s="46"/>
      <c r="C17" s="47"/>
      <c r="D17" s="40" t="s">
        <v>32</v>
      </c>
      <c r="E17" s="47"/>
      <c r="F17" s="47"/>
      <c r="G17" s="47"/>
      <c r="H17" s="47"/>
      <c r="I17" s="133" t="s">
        <v>29</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33" t="s">
        <v>31</v>
      </c>
      <c r="J18" s="35" t="str">
        <f>IF('Rekapitulace stavby'!AN14="Vyplň údaj","",IF('Rekapitulace stavby'!AN14="","",'Rekapitulace stavby'!AN14))</f>
        <v/>
      </c>
      <c r="K18" s="51"/>
    </row>
    <row r="19" spans="2:11" s="1" customFormat="1" ht="6.95" customHeight="1">
      <c r="B19" s="46"/>
      <c r="C19" s="47"/>
      <c r="D19" s="47"/>
      <c r="E19" s="47"/>
      <c r="F19" s="47"/>
      <c r="G19" s="47"/>
      <c r="H19" s="47"/>
      <c r="I19" s="131"/>
      <c r="J19" s="47"/>
      <c r="K19" s="51"/>
    </row>
    <row r="20" spans="2:11" s="1" customFormat="1" ht="14.4" customHeight="1">
      <c r="B20" s="46"/>
      <c r="C20" s="47"/>
      <c r="D20" s="40" t="s">
        <v>34</v>
      </c>
      <c r="E20" s="47"/>
      <c r="F20" s="47"/>
      <c r="G20" s="47"/>
      <c r="H20" s="47"/>
      <c r="I20" s="133" t="s">
        <v>29</v>
      </c>
      <c r="J20" s="35" t="s">
        <v>5</v>
      </c>
      <c r="K20" s="51"/>
    </row>
    <row r="21" spans="2:11" s="1" customFormat="1" ht="18" customHeight="1">
      <c r="B21" s="46"/>
      <c r="C21" s="47"/>
      <c r="D21" s="47"/>
      <c r="E21" s="35" t="s">
        <v>35</v>
      </c>
      <c r="F21" s="47"/>
      <c r="G21" s="47"/>
      <c r="H21" s="47"/>
      <c r="I21" s="133" t="s">
        <v>31</v>
      </c>
      <c r="J21" s="35" t="s">
        <v>5</v>
      </c>
      <c r="K21" s="51"/>
    </row>
    <row r="22" spans="2:11" s="1" customFormat="1" ht="6.95" customHeight="1">
      <c r="B22" s="46"/>
      <c r="C22" s="47"/>
      <c r="D22" s="47"/>
      <c r="E22" s="47"/>
      <c r="F22" s="47"/>
      <c r="G22" s="47"/>
      <c r="H22" s="47"/>
      <c r="I22" s="131"/>
      <c r="J22" s="47"/>
      <c r="K22" s="51"/>
    </row>
    <row r="23" spans="2:11" s="1" customFormat="1" ht="14.4" customHeight="1">
      <c r="B23" s="46"/>
      <c r="C23" s="47"/>
      <c r="D23" s="40" t="s">
        <v>37</v>
      </c>
      <c r="E23" s="47"/>
      <c r="F23" s="47"/>
      <c r="G23" s="47"/>
      <c r="H23" s="47"/>
      <c r="I23" s="131"/>
      <c r="J23" s="47"/>
      <c r="K23" s="51"/>
    </row>
    <row r="24" spans="2:11" s="6" customFormat="1" ht="85.5" customHeight="1">
      <c r="B24" s="135"/>
      <c r="C24" s="136"/>
      <c r="D24" s="136"/>
      <c r="E24" s="44" t="s">
        <v>174</v>
      </c>
      <c r="F24" s="44"/>
      <c r="G24" s="44"/>
      <c r="H24" s="44"/>
      <c r="I24" s="137"/>
      <c r="J24" s="136"/>
      <c r="K24" s="138"/>
    </row>
    <row r="25" spans="2:11" s="1" customFormat="1" ht="6.95" customHeight="1">
      <c r="B25" s="46"/>
      <c r="C25" s="47"/>
      <c r="D25" s="47"/>
      <c r="E25" s="47"/>
      <c r="F25" s="47"/>
      <c r="G25" s="47"/>
      <c r="H25" s="47"/>
      <c r="I25" s="131"/>
      <c r="J25" s="47"/>
      <c r="K25" s="51"/>
    </row>
    <row r="26" spans="2:11" s="1" customFormat="1" ht="6.95" customHeight="1">
      <c r="B26" s="46"/>
      <c r="C26" s="47"/>
      <c r="D26" s="82"/>
      <c r="E26" s="82"/>
      <c r="F26" s="82"/>
      <c r="G26" s="82"/>
      <c r="H26" s="82"/>
      <c r="I26" s="139"/>
      <c r="J26" s="82"/>
      <c r="K26" s="140"/>
    </row>
    <row r="27" spans="2:11" s="1" customFormat="1" ht="25.4" customHeight="1">
      <c r="B27" s="46"/>
      <c r="C27" s="47"/>
      <c r="D27" s="141" t="s">
        <v>39</v>
      </c>
      <c r="E27" s="47"/>
      <c r="F27" s="47"/>
      <c r="G27" s="47"/>
      <c r="H27" s="47"/>
      <c r="I27" s="131"/>
      <c r="J27" s="142">
        <f>ROUND(J111,2)</f>
        <v>0</v>
      </c>
      <c r="K27" s="51"/>
    </row>
    <row r="28" spans="2:11" s="1" customFormat="1" ht="6.95" customHeight="1">
      <c r="B28" s="46"/>
      <c r="C28" s="47"/>
      <c r="D28" s="82"/>
      <c r="E28" s="82"/>
      <c r="F28" s="82"/>
      <c r="G28" s="82"/>
      <c r="H28" s="82"/>
      <c r="I28" s="139"/>
      <c r="J28" s="82"/>
      <c r="K28" s="140"/>
    </row>
    <row r="29" spans="2:11" s="1" customFormat="1" ht="14.4" customHeight="1">
      <c r="B29" s="46"/>
      <c r="C29" s="47"/>
      <c r="D29" s="47"/>
      <c r="E29" s="47"/>
      <c r="F29" s="52" t="s">
        <v>41</v>
      </c>
      <c r="G29" s="47"/>
      <c r="H29" s="47"/>
      <c r="I29" s="143" t="s">
        <v>40</v>
      </c>
      <c r="J29" s="52" t="s">
        <v>42</v>
      </c>
      <c r="K29" s="51"/>
    </row>
    <row r="30" spans="2:11" s="1" customFormat="1" ht="14.4" customHeight="1">
      <c r="B30" s="46"/>
      <c r="C30" s="47"/>
      <c r="D30" s="55" t="s">
        <v>43</v>
      </c>
      <c r="E30" s="55" t="s">
        <v>44</v>
      </c>
      <c r="F30" s="144">
        <f>ROUND(SUM(BE111:BE1353),2)</f>
        <v>0</v>
      </c>
      <c r="G30" s="47"/>
      <c r="H30" s="47"/>
      <c r="I30" s="145">
        <v>0.21</v>
      </c>
      <c r="J30" s="144">
        <f>ROUND(ROUND((SUM(BE111:BE1353)),2)*I30,2)</f>
        <v>0</v>
      </c>
      <c r="K30" s="51"/>
    </row>
    <row r="31" spans="2:11" s="1" customFormat="1" ht="14.4" customHeight="1">
      <c r="B31" s="46"/>
      <c r="C31" s="47"/>
      <c r="D31" s="47"/>
      <c r="E31" s="55" t="s">
        <v>45</v>
      </c>
      <c r="F31" s="144">
        <f>ROUND(SUM(BF111:BF1353),2)</f>
        <v>0</v>
      </c>
      <c r="G31" s="47"/>
      <c r="H31" s="47"/>
      <c r="I31" s="145">
        <v>0.15</v>
      </c>
      <c r="J31" s="144">
        <f>ROUND(ROUND((SUM(BF111:BF1353)),2)*I31,2)</f>
        <v>0</v>
      </c>
      <c r="K31" s="51"/>
    </row>
    <row r="32" spans="2:11" s="1" customFormat="1" ht="14.4" customHeight="1" hidden="1">
      <c r="B32" s="46"/>
      <c r="C32" s="47"/>
      <c r="D32" s="47"/>
      <c r="E32" s="55" t="s">
        <v>46</v>
      </c>
      <c r="F32" s="144">
        <f>ROUND(SUM(BG111:BG1353),2)</f>
        <v>0</v>
      </c>
      <c r="G32" s="47"/>
      <c r="H32" s="47"/>
      <c r="I32" s="145">
        <v>0.21</v>
      </c>
      <c r="J32" s="144">
        <v>0</v>
      </c>
      <c r="K32" s="51"/>
    </row>
    <row r="33" spans="2:11" s="1" customFormat="1" ht="14.4" customHeight="1" hidden="1">
      <c r="B33" s="46"/>
      <c r="C33" s="47"/>
      <c r="D33" s="47"/>
      <c r="E33" s="55" t="s">
        <v>47</v>
      </c>
      <c r="F33" s="144">
        <f>ROUND(SUM(BH111:BH1353),2)</f>
        <v>0</v>
      </c>
      <c r="G33" s="47"/>
      <c r="H33" s="47"/>
      <c r="I33" s="145">
        <v>0.15</v>
      </c>
      <c r="J33" s="144">
        <v>0</v>
      </c>
      <c r="K33" s="51"/>
    </row>
    <row r="34" spans="2:11" s="1" customFormat="1" ht="14.4" customHeight="1" hidden="1">
      <c r="B34" s="46"/>
      <c r="C34" s="47"/>
      <c r="D34" s="47"/>
      <c r="E34" s="55" t="s">
        <v>48</v>
      </c>
      <c r="F34" s="144">
        <f>ROUND(SUM(BI111:BI1353),2)</f>
        <v>0</v>
      </c>
      <c r="G34" s="47"/>
      <c r="H34" s="47"/>
      <c r="I34" s="145">
        <v>0</v>
      </c>
      <c r="J34" s="144">
        <v>0</v>
      </c>
      <c r="K34" s="51"/>
    </row>
    <row r="35" spans="2:11" s="1" customFormat="1" ht="6.95" customHeight="1">
      <c r="B35" s="46"/>
      <c r="C35" s="47"/>
      <c r="D35" s="47"/>
      <c r="E35" s="47"/>
      <c r="F35" s="47"/>
      <c r="G35" s="47"/>
      <c r="H35" s="47"/>
      <c r="I35" s="131"/>
      <c r="J35" s="47"/>
      <c r="K35" s="51"/>
    </row>
    <row r="36" spans="2:11" s="1" customFormat="1" ht="25.4" customHeight="1">
      <c r="B36" s="46"/>
      <c r="C36" s="146"/>
      <c r="D36" s="147" t="s">
        <v>49</v>
      </c>
      <c r="E36" s="88"/>
      <c r="F36" s="88"/>
      <c r="G36" s="148" t="s">
        <v>50</v>
      </c>
      <c r="H36" s="149" t="s">
        <v>51</v>
      </c>
      <c r="I36" s="150"/>
      <c r="J36" s="151">
        <f>SUM(J27:J34)</f>
        <v>0</v>
      </c>
      <c r="K36" s="152"/>
    </row>
    <row r="37" spans="2:11" s="1" customFormat="1" ht="14.4" customHeight="1">
      <c r="B37" s="67"/>
      <c r="C37" s="68"/>
      <c r="D37" s="68"/>
      <c r="E37" s="68"/>
      <c r="F37" s="68"/>
      <c r="G37" s="68"/>
      <c r="H37" s="68"/>
      <c r="I37" s="153"/>
      <c r="J37" s="68"/>
      <c r="K37" s="69"/>
    </row>
    <row r="41" spans="2:11" s="1" customFormat="1" ht="6.95" customHeight="1">
      <c r="B41" s="70"/>
      <c r="C41" s="71"/>
      <c r="D41" s="71"/>
      <c r="E41" s="71"/>
      <c r="F41" s="71"/>
      <c r="G41" s="71"/>
      <c r="H41" s="71"/>
      <c r="I41" s="154"/>
      <c r="J41" s="71"/>
      <c r="K41" s="155"/>
    </row>
    <row r="42" spans="2:11" s="1" customFormat="1" ht="36.95" customHeight="1">
      <c r="B42" s="46"/>
      <c r="C42" s="30" t="s">
        <v>175</v>
      </c>
      <c r="D42" s="47"/>
      <c r="E42" s="47"/>
      <c r="F42" s="47"/>
      <c r="G42" s="47"/>
      <c r="H42" s="47"/>
      <c r="I42" s="131"/>
      <c r="J42" s="47"/>
      <c r="K42" s="51"/>
    </row>
    <row r="43" spans="2:11" s="1" customFormat="1" ht="6.95" customHeight="1">
      <c r="B43" s="46"/>
      <c r="C43" s="47"/>
      <c r="D43" s="47"/>
      <c r="E43" s="47"/>
      <c r="F43" s="47"/>
      <c r="G43" s="47"/>
      <c r="H43" s="47"/>
      <c r="I43" s="131"/>
      <c r="J43" s="47"/>
      <c r="K43" s="51"/>
    </row>
    <row r="44" spans="2:11" s="1" customFormat="1" ht="14.4" customHeight="1">
      <c r="B44" s="46"/>
      <c r="C44" s="40" t="s">
        <v>19</v>
      </c>
      <c r="D44" s="47"/>
      <c r="E44" s="47"/>
      <c r="F44" s="47"/>
      <c r="G44" s="47"/>
      <c r="H44" s="47"/>
      <c r="I44" s="131"/>
      <c r="J44" s="47"/>
      <c r="K44" s="51"/>
    </row>
    <row r="45" spans="2:11" s="1" customFormat="1" ht="16.5" customHeight="1">
      <c r="B45" s="46"/>
      <c r="C45" s="47"/>
      <c r="D45" s="47"/>
      <c r="E45" s="130" t="str">
        <f>E7</f>
        <v>TRANSFORMACE DOMOV HÁJ II VÝSTAVBA LEDEČ NAD SÁZAVOU DOZP</v>
      </c>
      <c r="F45" s="40"/>
      <c r="G45" s="40"/>
      <c r="H45" s="40"/>
      <c r="I45" s="131"/>
      <c r="J45" s="47"/>
      <c r="K45" s="51"/>
    </row>
    <row r="46" spans="2:11" s="1" customFormat="1" ht="14.4" customHeight="1">
      <c r="B46" s="46"/>
      <c r="C46" s="40" t="s">
        <v>166</v>
      </c>
      <c r="D46" s="47"/>
      <c r="E46" s="47"/>
      <c r="F46" s="47"/>
      <c r="G46" s="47"/>
      <c r="H46" s="47"/>
      <c r="I46" s="131"/>
      <c r="J46" s="47"/>
      <c r="K46" s="51"/>
    </row>
    <row r="47" spans="2:11" s="1" customFormat="1" ht="17.25" customHeight="1">
      <c r="B47" s="46"/>
      <c r="C47" s="47"/>
      <c r="D47" s="47"/>
      <c r="E47" s="132" t="str">
        <f>E9</f>
        <v>SO 01 - Hlavní objekt</v>
      </c>
      <c r="F47" s="47"/>
      <c r="G47" s="47"/>
      <c r="H47" s="47"/>
      <c r="I47" s="131"/>
      <c r="J47" s="47"/>
      <c r="K47" s="51"/>
    </row>
    <row r="48" spans="2:11" s="1" customFormat="1" ht="6.95" customHeight="1">
      <c r="B48" s="46"/>
      <c r="C48" s="47"/>
      <c r="D48" s="47"/>
      <c r="E48" s="47"/>
      <c r="F48" s="47"/>
      <c r="G48" s="47"/>
      <c r="H48" s="47"/>
      <c r="I48" s="131"/>
      <c r="J48" s="47"/>
      <c r="K48" s="51"/>
    </row>
    <row r="49" spans="2:11" s="1" customFormat="1" ht="18" customHeight="1">
      <c r="B49" s="46"/>
      <c r="C49" s="40" t="s">
        <v>24</v>
      </c>
      <c r="D49" s="47"/>
      <c r="E49" s="47"/>
      <c r="F49" s="35" t="str">
        <f>F12</f>
        <v>Ledeč nad Sázavou</v>
      </c>
      <c r="G49" s="47"/>
      <c r="H49" s="47"/>
      <c r="I49" s="133" t="s">
        <v>26</v>
      </c>
      <c r="J49" s="134" t="str">
        <f>IF(J12="","",J12)</f>
        <v>22. 3. 2019</v>
      </c>
      <c r="K49" s="51"/>
    </row>
    <row r="50" spans="2:11" s="1" customFormat="1" ht="6.95" customHeight="1">
      <c r="B50" s="46"/>
      <c r="C50" s="47"/>
      <c r="D50" s="47"/>
      <c r="E50" s="47"/>
      <c r="F50" s="47"/>
      <c r="G50" s="47"/>
      <c r="H50" s="47"/>
      <c r="I50" s="131"/>
      <c r="J50" s="47"/>
      <c r="K50" s="51"/>
    </row>
    <row r="51" spans="2:11" s="1" customFormat="1" ht="13.5">
      <c r="B51" s="46"/>
      <c r="C51" s="40" t="s">
        <v>28</v>
      </c>
      <c r="D51" s="47"/>
      <c r="E51" s="47"/>
      <c r="F51" s="35" t="str">
        <f>E15</f>
        <v>Kraj Vysočina</v>
      </c>
      <c r="G51" s="47"/>
      <c r="H51" s="47"/>
      <c r="I51" s="133" t="s">
        <v>34</v>
      </c>
      <c r="J51" s="44" t="str">
        <f>E21</f>
        <v>Ing. arch. Martin Jirovský</v>
      </c>
      <c r="K51" s="51"/>
    </row>
    <row r="52" spans="2:11" s="1" customFormat="1" ht="14.4" customHeight="1">
      <c r="B52" s="46"/>
      <c r="C52" s="40" t="s">
        <v>32</v>
      </c>
      <c r="D52" s="47"/>
      <c r="E52" s="47"/>
      <c r="F52" s="35" t="str">
        <f>IF(E18="","",E18)</f>
        <v/>
      </c>
      <c r="G52" s="47"/>
      <c r="H52" s="47"/>
      <c r="I52" s="131"/>
      <c r="J52" s="156"/>
      <c r="K52" s="51"/>
    </row>
    <row r="53" spans="2:11" s="1" customFormat="1" ht="10.3" customHeight="1">
      <c r="B53" s="46"/>
      <c r="C53" s="47"/>
      <c r="D53" s="47"/>
      <c r="E53" s="47"/>
      <c r="F53" s="47"/>
      <c r="G53" s="47"/>
      <c r="H53" s="47"/>
      <c r="I53" s="131"/>
      <c r="J53" s="47"/>
      <c r="K53" s="51"/>
    </row>
    <row r="54" spans="2:11" s="1" customFormat="1" ht="29.25" customHeight="1">
      <c r="B54" s="46"/>
      <c r="C54" s="157" t="s">
        <v>176</v>
      </c>
      <c r="D54" s="146"/>
      <c r="E54" s="146"/>
      <c r="F54" s="146"/>
      <c r="G54" s="146"/>
      <c r="H54" s="146"/>
      <c r="I54" s="158"/>
      <c r="J54" s="159" t="s">
        <v>177</v>
      </c>
      <c r="K54" s="160"/>
    </row>
    <row r="55" spans="2:11" s="1" customFormat="1" ht="10.3" customHeight="1">
      <c r="B55" s="46"/>
      <c r="C55" s="47"/>
      <c r="D55" s="47"/>
      <c r="E55" s="47"/>
      <c r="F55" s="47"/>
      <c r="G55" s="47"/>
      <c r="H55" s="47"/>
      <c r="I55" s="131"/>
      <c r="J55" s="47"/>
      <c r="K55" s="51"/>
    </row>
    <row r="56" spans="2:47" s="1" customFormat="1" ht="29.25" customHeight="1">
      <c r="B56" s="46"/>
      <c r="C56" s="161" t="s">
        <v>178</v>
      </c>
      <c r="D56" s="47"/>
      <c r="E56" s="47"/>
      <c r="F56" s="47"/>
      <c r="G56" s="47"/>
      <c r="H56" s="47"/>
      <c r="I56" s="131"/>
      <c r="J56" s="142">
        <f>J111</f>
        <v>0</v>
      </c>
      <c r="K56" s="51"/>
      <c r="AU56" s="24" t="s">
        <v>179</v>
      </c>
    </row>
    <row r="57" spans="2:11" s="7" customFormat="1" ht="24.95" customHeight="1">
      <c r="B57" s="162"/>
      <c r="C57" s="163"/>
      <c r="D57" s="164" t="s">
        <v>180</v>
      </c>
      <c r="E57" s="165"/>
      <c r="F57" s="165"/>
      <c r="G57" s="165"/>
      <c r="H57" s="165"/>
      <c r="I57" s="166"/>
      <c r="J57" s="167">
        <f>J112</f>
        <v>0</v>
      </c>
      <c r="K57" s="168"/>
    </row>
    <row r="58" spans="2:11" s="8" customFormat="1" ht="19.9" customHeight="1">
      <c r="B58" s="169"/>
      <c r="C58" s="170"/>
      <c r="D58" s="171" t="s">
        <v>181</v>
      </c>
      <c r="E58" s="172"/>
      <c r="F58" s="172"/>
      <c r="G58" s="172"/>
      <c r="H58" s="172"/>
      <c r="I58" s="173"/>
      <c r="J58" s="174">
        <f>J113</f>
        <v>0</v>
      </c>
      <c r="K58" s="175"/>
    </row>
    <row r="59" spans="2:11" s="8" customFormat="1" ht="14.85" customHeight="1">
      <c r="B59" s="169"/>
      <c r="C59" s="170"/>
      <c r="D59" s="171" t="s">
        <v>182</v>
      </c>
      <c r="E59" s="172"/>
      <c r="F59" s="172"/>
      <c r="G59" s="172"/>
      <c r="H59" s="172"/>
      <c r="I59" s="173"/>
      <c r="J59" s="174">
        <f>J114</f>
        <v>0</v>
      </c>
      <c r="K59" s="175"/>
    </row>
    <row r="60" spans="2:11" s="8" customFormat="1" ht="14.85" customHeight="1">
      <c r="B60" s="169"/>
      <c r="C60" s="170"/>
      <c r="D60" s="171" t="s">
        <v>183</v>
      </c>
      <c r="E60" s="172"/>
      <c r="F60" s="172"/>
      <c r="G60" s="172"/>
      <c r="H60" s="172"/>
      <c r="I60" s="173"/>
      <c r="J60" s="174">
        <f>J125</f>
        <v>0</v>
      </c>
      <c r="K60" s="175"/>
    </row>
    <row r="61" spans="2:11" s="8" customFormat="1" ht="14.85" customHeight="1">
      <c r="B61" s="169"/>
      <c r="C61" s="170"/>
      <c r="D61" s="171" t="s">
        <v>184</v>
      </c>
      <c r="E61" s="172"/>
      <c r="F61" s="172"/>
      <c r="G61" s="172"/>
      <c r="H61" s="172"/>
      <c r="I61" s="173"/>
      <c r="J61" s="174">
        <f>J154</f>
        <v>0</v>
      </c>
      <c r="K61" s="175"/>
    </row>
    <row r="62" spans="2:11" s="8" customFormat="1" ht="14.85" customHeight="1">
      <c r="B62" s="169"/>
      <c r="C62" s="170"/>
      <c r="D62" s="171" t="s">
        <v>185</v>
      </c>
      <c r="E62" s="172"/>
      <c r="F62" s="172"/>
      <c r="G62" s="172"/>
      <c r="H62" s="172"/>
      <c r="I62" s="173"/>
      <c r="J62" s="174">
        <f>J182</f>
        <v>0</v>
      </c>
      <c r="K62" s="175"/>
    </row>
    <row r="63" spans="2:11" s="8" customFormat="1" ht="19.9" customHeight="1">
      <c r="B63" s="169"/>
      <c r="C63" s="170"/>
      <c r="D63" s="171" t="s">
        <v>186</v>
      </c>
      <c r="E63" s="172"/>
      <c r="F63" s="172"/>
      <c r="G63" s="172"/>
      <c r="H63" s="172"/>
      <c r="I63" s="173"/>
      <c r="J63" s="174">
        <f>J197</f>
        <v>0</v>
      </c>
      <c r="K63" s="175"/>
    </row>
    <row r="64" spans="2:11" s="8" customFormat="1" ht="19.9" customHeight="1">
      <c r="B64" s="169"/>
      <c r="C64" s="170"/>
      <c r="D64" s="171" t="s">
        <v>187</v>
      </c>
      <c r="E64" s="172"/>
      <c r="F64" s="172"/>
      <c r="G64" s="172"/>
      <c r="H64" s="172"/>
      <c r="I64" s="173"/>
      <c r="J64" s="174">
        <f>J281</f>
        <v>0</v>
      </c>
      <c r="K64" s="175"/>
    </row>
    <row r="65" spans="2:11" s="8" customFormat="1" ht="19.9" customHeight="1">
      <c r="B65" s="169"/>
      <c r="C65" s="170"/>
      <c r="D65" s="171" t="s">
        <v>188</v>
      </c>
      <c r="E65" s="172"/>
      <c r="F65" s="172"/>
      <c r="G65" s="172"/>
      <c r="H65" s="172"/>
      <c r="I65" s="173"/>
      <c r="J65" s="174">
        <f>J408</f>
        <v>0</v>
      </c>
      <c r="K65" s="175"/>
    </row>
    <row r="66" spans="2:11" s="8" customFormat="1" ht="19.9" customHeight="1">
      <c r="B66" s="169"/>
      <c r="C66" s="170"/>
      <c r="D66" s="171" t="s">
        <v>189</v>
      </c>
      <c r="E66" s="172"/>
      <c r="F66" s="172"/>
      <c r="G66" s="172"/>
      <c r="H66" s="172"/>
      <c r="I66" s="173"/>
      <c r="J66" s="174">
        <f>J510</f>
        <v>0</v>
      </c>
      <c r="K66" s="175"/>
    </row>
    <row r="67" spans="2:11" s="8" customFormat="1" ht="19.9" customHeight="1">
      <c r="B67" s="169"/>
      <c r="C67" s="170"/>
      <c r="D67" s="171" t="s">
        <v>190</v>
      </c>
      <c r="E67" s="172"/>
      <c r="F67" s="172"/>
      <c r="G67" s="172"/>
      <c r="H67" s="172"/>
      <c r="I67" s="173"/>
      <c r="J67" s="174">
        <f>J524</f>
        <v>0</v>
      </c>
      <c r="K67" s="175"/>
    </row>
    <row r="68" spans="2:11" s="8" customFormat="1" ht="14.85" customHeight="1">
      <c r="B68" s="169"/>
      <c r="C68" s="170"/>
      <c r="D68" s="171" t="s">
        <v>191</v>
      </c>
      <c r="E68" s="172"/>
      <c r="F68" s="172"/>
      <c r="G68" s="172"/>
      <c r="H68" s="172"/>
      <c r="I68" s="173"/>
      <c r="J68" s="174">
        <f>J535</f>
        <v>0</v>
      </c>
      <c r="K68" s="175"/>
    </row>
    <row r="69" spans="2:11" s="8" customFormat="1" ht="14.85" customHeight="1">
      <c r="B69" s="169"/>
      <c r="C69" s="170"/>
      <c r="D69" s="171" t="s">
        <v>192</v>
      </c>
      <c r="E69" s="172"/>
      <c r="F69" s="172"/>
      <c r="G69" s="172"/>
      <c r="H69" s="172"/>
      <c r="I69" s="173"/>
      <c r="J69" s="174">
        <f>J552</f>
        <v>0</v>
      </c>
      <c r="K69" s="175"/>
    </row>
    <row r="70" spans="2:11" s="8" customFormat="1" ht="14.85" customHeight="1">
      <c r="B70" s="169"/>
      <c r="C70" s="170"/>
      <c r="D70" s="171" t="s">
        <v>193</v>
      </c>
      <c r="E70" s="172"/>
      <c r="F70" s="172"/>
      <c r="G70" s="172"/>
      <c r="H70" s="172"/>
      <c r="I70" s="173"/>
      <c r="J70" s="174">
        <f>J589</f>
        <v>0</v>
      </c>
      <c r="K70" s="175"/>
    </row>
    <row r="71" spans="2:11" s="8" customFormat="1" ht="14.85" customHeight="1">
      <c r="B71" s="169"/>
      <c r="C71" s="170"/>
      <c r="D71" s="171" t="s">
        <v>194</v>
      </c>
      <c r="E71" s="172"/>
      <c r="F71" s="172"/>
      <c r="G71" s="172"/>
      <c r="H71" s="172"/>
      <c r="I71" s="173"/>
      <c r="J71" s="174">
        <f>J627</f>
        <v>0</v>
      </c>
      <c r="K71" s="175"/>
    </row>
    <row r="72" spans="2:11" s="8" customFormat="1" ht="19.9" customHeight="1">
      <c r="B72" s="169"/>
      <c r="C72" s="170"/>
      <c r="D72" s="171" t="s">
        <v>195</v>
      </c>
      <c r="E72" s="172"/>
      <c r="F72" s="172"/>
      <c r="G72" s="172"/>
      <c r="H72" s="172"/>
      <c r="I72" s="173"/>
      <c r="J72" s="174">
        <f>J643</f>
        <v>0</v>
      </c>
      <c r="K72" s="175"/>
    </row>
    <row r="73" spans="2:11" s="8" customFormat="1" ht="19.9" customHeight="1">
      <c r="B73" s="169"/>
      <c r="C73" s="170"/>
      <c r="D73" s="171" t="s">
        <v>196</v>
      </c>
      <c r="E73" s="172"/>
      <c r="F73" s="172"/>
      <c r="G73" s="172"/>
      <c r="H73" s="172"/>
      <c r="I73" s="173"/>
      <c r="J73" s="174">
        <f>J675</f>
        <v>0</v>
      </c>
      <c r="K73" s="175"/>
    </row>
    <row r="74" spans="2:11" s="7" customFormat="1" ht="24.95" customHeight="1">
      <c r="B74" s="162"/>
      <c r="C74" s="163"/>
      <c r="D74" s="164" t="s">
        <v>197</v>
      </c>
      <c r="E74" s="165"/>
      <c r="F74" s="165"/>
      <c r="G74" s="165"/>
      <c r="H74" s="165"/>
      <c r="I74" s="166"/>
      <c r="J74" s="167">
        <f>J678</f>
        <v>0</v>
      </c>
      <c r="K74" s="168"/>
    </row>
    <row r="75" spans="2:11" s="8" customFormat="1" ht="19.9" customHeight="1">
      <c r="B75" s="169"/>
      <c r="C75" s="170"/>
      <c r="D75" s="171" t="s">
        <v>198</v>
      </c>
      <c r="E75" s="172"/>
      <c r="F75" s="172"/>
      <c r="G75" s="172"/>
      <c r="H75" s="172"/>
      <c r="I75" s="173"/>
      <c r="J75" s="174">
        <f>J679</f>
        <v>0</v>
      </c>
      <c r="K75" s="175"/>
    </row>
    <row r="76" spans="2:11" s="8" customFormat="1" ht="19.9" customHeight="1">
      <c r="B76" s="169"/>
      <c r="C76" s="170"/>
      <c r="D76" s="171" t="s">
        <v>199</v>
      </c>
      <c r="E76" s="172"/>
      <c r="F76" s="172"/>
      <c r="G76" s="172"/>
      <c r="H76" s="172"/>
      <c r="I76" s="173"/>
      <c r="J76" s="174">
        <f>J734</f>
        <v>0</v>
      </c>
      <c r="K76" s="175"/>
    </row>
    <row r="77" spans="2:11" s="8" customFormat="1" ht="19.9" customHeight="1">
      <c r="B77" s="169"/>
      <c r="C77" s="170"/>
      <c r="D77" s="171" t="s">
        <v>200</v>
      </c>
      <c r="E77" s="172"/>
      <c r="F77" s="172"/>
      <c r="G77" s="172"/>
      <c r="H77" s="172"/>
      <c r="I77" s="173"/>
      <c r="J77" s="174">
        <f>J760</f>
        <v>0</v>
      </c>
      <c r="K77" s="175"/>
    </row>
    <row r="78" spans="2:11" s="8" customFormat="1" ht="19.9" customHeight="1">
      <c r="B78" s="169"/>
      <c r="C78" s="170"/>
      <c r="D78" s="171" t="s">
        <v>201</v>
      </c>
      <c r="E78" s="172"/>
      <c r="F78" s="172"/>
      <c r="G78" s="172"/>
      <c r="H78" s="172"/>
      <c r="I78" s="173"/>
      <c r="J78" s="174">
        <f>J810</f>
        <v>0</v>
      </c>
      <c r="K78" s="175"/>
    </row>
    <row r="79" spans="2:11" s="8" customFormat="1" ht="19.9" customHeight="1">
      <c r="B79" s="169"/>
      <c r="C79" s="170"/>
      <c r="D79" s="171" t="s">
        <v>202</v>
      </c>
      <c r="E79" s="172"/>
      <c r="F79" s="172"/>
      <c r="G79" s="172"/>
      <c r="H79" s="172"/>
      <c r="I79" s="173"/>
      <c r="J79" s="174">
        <f>J822</f>
        <v>0</v>
      </c>
      <c r="K79" s="175"/>
    </row>
    <row r="80" spans="2:11" s="8" customFormat="1" ht="19.9" customHeight="1">
      <c r="B80" s="169"/>
      <c r="C80" s="170"/>
      <c r="D80" s="171" t="s">
        <v>203</v>
      </c>
      <c r="E80" s="172"/>
      <c r="F80" s="172"/>
      <c r="G80" s="172"/>
      <c r="H80" s="172"/>
      <c r="I80" s="173"/>
      <c r="J80" s="174">
        <f>J862</f>
        <v>0</v>
      </c>
      <c r="K80" s="175"/>
    </row>
    <row r="81" spans="2:11" s="8" customFormat="1" ht="19.9" customHeight="1">
      <c r="B81" s="169"/>
      <c r="C81" s="170"/>
      <c r="D81" s="171" t="s">
        <v>204</v>
      </c>
      <c r="E81" s="172"/>
      <c r="F81" s="172"/>
      <c r="G81" s="172"/>
      <c r="H81" s="172"/>
      <c r="I81" s="173"/>
      <c r="J81" s="174">
        <f>J890</f>
        <v>0</v>
      </c>
      <c r="K81" s="175"/>
    </row>
    <row r="82" spans="2:11" s="8" customFormat="1" ht="19.9" customHeight="1">
      <c r="B82" s="169"/>
      <c r="C82" s="170"/>
      <c r="D82" s="171" t="s">
        <v>205</v>
      </c>
      <c r="E82" s="172"/>
      <c r="F82" s="172"/>
      <c r="G82" s="172"/>
      <c r="H82" s="172"/>
      <c r="I82" s="173"/>
      <c r="J82" s="174">
        <f>J955</f>
        <v>0</v>
      </c>
      <c r="K82" s="175"/>
    </row>
    <row r="83" spans="2:11" s="8" customFormat="1" ht="19.9" customHeight="1">
      <c r="B83" s="169"/>
      <c r="C83" s="170"/>
      <c r="D83" s="171" t="s">
        <v>206</v>
      </c>
      <c r="E83" s="172"/>
      <c r="F83" s="172"/>
      <c r="G83" s="172"/>
      <c r="H83" s="172"/>
      <c r="I83" s="173"/>
      <c r="J83" s="174">
        <f>J1095</f>
        <v>0</v>
      </c>
      <c r="K83" s="175"/>
    </row>
    <row r="84" spans="2:11" s="8" customFormat="1" ht="19.9" customHeight="1">
      <c r="B84" s="169"/>
      <c r="C84" s="170"/>
      <c r="D84" s="171" t="s">
        <v>207</v>
      </c>
      <c r="E84" s="172"/>
      <c r="F84" s="172"/>
      <c r="G84" s="172"/>
      <c r="H84" s="172"/>
      <c r="I84" s="173"/>
      <c r="J84" s="174">
        <f>J1169</f>
        <v>0</v>
      </c>
      <c r="K84" s="175"/>
    </row>
    <row r="85" spans="2:11" s="8" customFormat="1" ht="19.9" customHeight="1">
      <c r="B85" s="169"/>
      <c r="C85" s="170"/>
      <c r="D85" s="171" t="s">
        <v>208</v>
      </c>
      <c r="E85" s="172"/>
      <c r="F85" s="172"/>
      <c r="G85" s="172"/>
      <c r="H85" s="172"/>
      <c r="I85" s="173"/>
      <c r="J85" s="174">
        <f>J1222</f>
        <v>0</v>
      </c>
      <c r="K85" s="175"/>
    </row>
    <row r="86" spans="2:11" s="8" customFormat="1" ht="19.9" customHeight="1">
      <c r="B86" s="169"/>
      <c r="C86" s="170"/>
      <c r="D86" s="171" t="s">
        <v>209</v>
      </c>
      <c r="E86" s="172"/>
      <c r="F86" s="172"/>
      <c r="G86" s="172"/>
      <c r="H86" s="172"/>
      <c r="I86" s="173"/>
      <c r="J86" s="174">
        <f>J1245</f>
        <v>0</v>
      </c>
      <c r="K86" s="175"/>
    </row>
    <row r="87" spans="2:11" s="8" customFormat="1" ht="19.9" customHeight="1">
      <c r="B87" s="169"/>
      <c r="C87" s="170"/>
      <c r="D87" s="171" t="s">
        <v>210</v>
      </c>
      <c r="E87" s="172"/>
      <c r="F87" s="172"/>
      <c r="G87" s="172"/>
      <c r="H87" s="172"/>
      <c r="I87" s="173"/>
      <c r="J87" s="174">
        <f>J1266</f>
        <v>0</v>
      </c>
      <c r="K87" s="175"/>
    </row>
    <row r="88" spans="2:11" s="8" customFormat="1" ht="19.9" customHeight="1">
      <c r="B88" s="169"/>
      <c r="C88" s="170"/>
      <c r="D88" s="171" t="s">
        <v>211</v>
      </c>
      <c r="E88" s="172"/>
      <c r="F88" s="172"/>
      <c r="G88" s="172"/>
      <c r="H88" s="172"/>
      <c r="I88" s="173"/>
      <c r="J88" s="174">
        <f>J1295</f>
        <v>0</v>
      </c>
      <c r="K88" s="175"/>
    </row>
    <row r="89" spans="2:11" s="8" customFormat="1" ht="19.9" customHeight="1">
      <c r="B89" s="169"/>
      <c r="C89" s="170"/>
      <c r="D89" s="171" t="s">
        <v>212</v>
      </c>
      <c r="E89" s="172"/>
      <c r="F89" s="172"/>
      <c r="G89" s="172"/>
      <c r="H89" s="172"/>
      <c r="I89" s="173"/>
      <c r="J89" s="174">
        <f>J1325</f>
        <v>0</v>
      </c>
      <c r="K89" s="175"/>
    </row>
    <row r="90" spans="2:11" s="7" customFormat="1" ht="24.95" customHeight="1">
      <c r="B90" s="162"/>
      <c r="C90" s="163"/>
      <c r="D90" s="164" t="s">
        <v>213</v>
      </c>
      <c r="E90" s="165"/>
      <c r="F90" s="165"/>
      <c r="G90" s="165"/>
      <c r="H90" s="165"/>
      <c r="I90" s="166"/>
      <c r="J90" s="167">
        <f>J1349</f>
        <v>0</v>
      </c>
      <c r="K90" s="168"/>
    </row>
    <row r="91" spans="2:11" s="8" customFormat="1" ht="19.9" customHeight="1">
      <c r="B91" s="169"/>
      <c r="C91" s="170"/>
      <c r="D91" s="171" t="s">
        <v>214</v>
      </c>
      <c r="E91" s="172"/>
      <c r="F91" s="172"/>
      <c r="G91" s="172"/>
      <c r="H91" s="172"/>
      <c r="I91" s="173"/>
      <c r="J91" s="174">
        <f>J1350</f>
        <v>0</v>
      </c>
      <c r="K91" s="175"/>
    </row>
    <row r="92" spans="2:11" s="1" customFormat="1" ht="21.8" customHeight="1">
      <c r="B92" s="46"/>
      <c r="C92" s="47"/>
      <c r="D92" s="47"/>
      <c r="E92" s="47"/>
      <c r="F92" s="47"/>
      <c r="G92" s="47"/>
      <c r="H92" s="47"/>
      <c r="I92" s="131"/>
      <c r="J92" s="47"/>
      <c r="K92" s="51"/>
    </row>
    <row r="93" spans="2:11" s="1" customFormat="1" ht="6.95" customHeight="1">
      <c r="B93" s="67"/>
      <c r="C93" s="68"/>
      <c r="D93" s="68"/>
      <c r="E93" s="68"/>
      <c r="F93" s="68"/>
      <c r="G93" s="68"/>
      <c r="H93" s="68"/>
      <c r="I93" s="153"/>
      <c r="J93" s="68"/>
      <c r="K93" s="69"/>
    </row>
    <row r="97" spans="2:12" s="1" customFormat="1" ht="6.95" customHeight="1">
      <c r="B97" s="70"/>
      <c r="C97" s="71"/>
      <c r="D97" s="71"/>
      <c r="E97" s="71"/>
      <c r="F97" s="71"/>
      <c r="G97" s="71"/>
      <c r="H97" s="71"/>
      <c r="I97" s="154"/>
      <c r="J97" s="71"/>
      <c r="K97" s="71"/>
      <c r="L97" s="46"/>
    </row>
    <row r="98" spans="2:12" s="1" customFormat="1" ht="36.95" customHeight="1">
      <c r="B98" s="46"/>
      <c r="C98" s="72" t="s">
        <v>215</v>
      </c>
      <c r="I98" s="176"/>
      <c r="L98" s="46"/>
    </row>
    <row r="99" spans="2:12" s="1" customFormat="1" ht="6.95" customHeight="1">
      <c r="B99" s="46"/>
      <c r="I99" s="176"/>
      <c r="L99" s="46"/>
    </row>
    <row r="100" spans="2:12" s="1" customFormat="1" ht="14.4" customHeight="1">
      <c r="B100" s="46"/>
      <c r="C100" s="74" t="s">
        <v>19</v>
      </c>
      <c r="I100" s="176"/>
      <c r="L100" s="46"/>
    </row>
    <row r="101" spans="2:12" s="1" customFormat="1" ht="16.5" customHeight="1">
      <c r="B101" s="46"/>
      <c r="E101" s="177" t="str">
        <f>E7</f>
        <v>TRANSFORMACE DOMOV HÁJ II VÝSTAVBA LEDEČ NAD SÁZAVOU DOZP</v>
      </c>
      <c r="F101" s="74"/>
      <c r="G101" s="74"/>
      <c r="H101" s="74"/>
      <c r="I101" s="176"/>
      <c r="L101" s="46"/>
    </row>
    <row r="102" spans="2:12" s="1" customFormat="1" ht="14.4" customHeight="1">
      <c r="B102" s="46"/>
      <c r="C102" s="74" t="s">
        <v>166</v>
      </c>
      <c r="I102" s="176"/>
      <c r="L102" s="46"/>
    </row>
    <row r="103" spans="2:12" s="1" customFormat="1" ht="17.25" customHeight="1">
      <c r="B103" s="46"/>
      <c r="E103" s="77" t="str">
        <f>E9</f>
        <v>SO 01 - Hlavní objekt</v>
      </c>
      <c r="F103" s="1"/>
      <c r="G103" s="1"/>
      <c r="H103" s="1"/>
      <c r="I103" s="176"/>
      <c r="L103" s="46"/>
    </row>
    <row r="104" spans="2:12" s="1" customFormat="1" ht="6.95" customHeight="1">
      <c r="B104" s="46"/>
      <c r="I104" s="176"/>
      <c r="L104" s="46"/>
    </row>
    <row r="105" spans="2:12" s="1" customFormat="1" ht="18" customHeight="1">
      <c r="B105" s="46"/>
      <c r="C105" s="74" t="s">
        <v>24</v>
      </c>
      <c r="F105" s="178" t="str">
        <f>F12</f>
        <v>Ledeč nad Sázavou</v>
      </c>
      <c r="I105" s="179" t="s">
        <v>26</v>
      </c>
      <c r="J105" s="79" t="str">
        <f>IF(J12="","",J12)</f>
        <v>22. 3. 2019</v>
      </c>
      <c r="L105" s="46"/>
    </row>
    <row r="106" spans="2:12" s="1" customFormat="1" ht="6.95" customHeight="1">
      <c r="B106" s="46"/>
      <c r="I106" s="176"/>
      <c r="L106" s="46"/>
    </row>
    <row r="107" spans="2:12" s="1" customFormat="1" ht="13.5">
      <c r="B107" s="46"/>
      <c r="C107" s="74" t="s">
        <v>28</v>
      </c>
      <c r="F107" s="178" t="str">
        <f>E15</f>
        <v>Kraj Vysočina</v>
      </c>
      <c r="I107" s="179" t="s">
        <v>34</v>
      </c>
      <c r="J107" s="178" t="str">
        <f>E21</f>
        <v>Ing. arch. Martin Jirovský</v>
      </c>
      <c r="L107" s="46"/>
    </row>
    <row r="108" spans="2:12" s="1" customFormat="1" ht="14.4" customHeight="1">
      <c r="B108" s="46"/>
      <c r="C108" s="74" t="s">
        <v>32</v>
      </c>
      <c r="F108" s="178" t="str">
        <f>IF(E18="","",E18)</f>
        <v/>
      </c>
      <c r="I108" s="176"/>
      <c r="L108" s="46"/>
    </row>
    <row r="109" spans="2:12" s="1" customFormat="1" ht="10.3" customHeight="1">
      <c r="B109" s="46"/>
      <c r="I109" s="176"/>
      <c r="L109" s="46"/>
    </row>
    <row r="110" spans="2:20" s="9" customFormat="1" ht="29.25" customHeight="1">
      <c r="B110" s="180"/>
      <c r="C110" s="181" t="s">
        <v>216</v>
      </c>
      <c r="D110" s="182" t="s">
        <v>58</v>
      </c>
      <c r="E110" s="182" t="s">
        <v>54</v>
      </c>
      <c r="F110" s="182" t="s">
        <v>217</v>
      </c>
      <c r="G110" s="182" t="s">
        <v>218</v>
      </c>
      <c r="H110" s="182" t="s">
        <v>219</v>
      </c>
      <c r="I110" s="183" t="s">
        <v>220</v>
      </c>
      <c r="J110" s="182" t="s">
        <v>177</v>
      </c>
      <c r="K110" s="184" t="s">
        <v>221</v>
      </c>
      <c r="L110" s="180"/>
      <c r="M110" s="92" t="s">
        <v>222</v>
      </c>
      <c r="N110" s="93" t="s">
        <v>43</v>
      </c>
      <c r="O110" s="93" t="s">
        <v>223</v>
      </c>
      <c r="P110" s="93" t="s">
        <v>224</v>
      </c>
      <c r="Q110" s="93" t="s">
        <v>225</v>
      </c>
      <c r="R110" s="93" t="s">
        <v>226</v>
      </c>
      <c r="S110" s="93" t="s">
        <v>227</v>
      </c>
      <c r="T110" s="94" t="s">
        <v>228</v>
      </c>
    </row>
    <row r="111" spans="2:63" s="1" customFormat="1" ht="29.25" customHeight="1">
      <c r="B111" s="46"/>
      <c r="C111" s="96" t="s">
        <v>178</v>
      </c>
      <c r="I111" s="176"/>
      <c r="J111" s="185">
        <f>BK111</f>
        <v>0</v>
      </c>
      <c r="L111" s="46"/>
      <c r="M111" s="95"/>
      <c r="N111" s="82"/>
      <c r="O111" s="82"/>
      <c r="P111" s="186">
        <f>P112+P678+P1349</f>
        <v>0</v>
      </c>
      <c r="Q111" s="82"/>
      <c r="R111" s="186">
        <f>R112+R678+R1349</f>
        <v>1247.5701074526678</v>
      </c>
      <c r="S111" s="82"/>
      <c r="T111" s="187">
        <f>T112+T678+T1349</f>
        <v>0</v>
      </c>
      <c r="AT111" s="24" t="s">
        <v>72</v>
      </c>
      <c r="AU111" s="24" t="s">
        <v>179</v>
      </c>
      <c r="BK111" s="188">
        <f>BK112+BK678+BK1349</f>
        <v>0</v>
      </c>
    </row>
    <row r="112" spans="2:63" s="10" customFormat="1" ht="37.4" customHeight="1">
      <c r="B112" s="189"/>
      <c r="D112" s="190" t="s">
        <v>72</v>
      </c>
      <c r="E112" s="191" t="s">
        <v>229</v>
      </c>
      <c r="F112" s="191" t="s">
        <v>230</v>
      </c>
      <c r="I112" s="192"/>
      <c r="J112" s="193">
        <f>BK112</f>
        <v>0</v>
      </c>
      <c r="L112" s="189"/>
      <c r="M112" s="194"/>
      <c r="N112" s="195"/>
      <c r="O112" s="195"/>
      <c r="P112" s="196">
        <f>P113+P197+P281+P408+P510+P524+P643+P675</f>
        <v>0</v>
      </c>
      <c r="Q112" s="195"/>
      <c r="R112" s="196">
        <f>R113+R197+R281+R408+R510+R524+R643+R675</f>
        <v>1188.6309539190609</v>
      </c>
      <c r="S112" s="195"/>
      <c r="T112" s="197">
        <f>T113+T197+T281+T408+T510+T524+T643+T675</f>
        <v>0</v>
      </c>
      <c r="AR112" s="190" t="s">
        <v>81</v>
      </c>
      <c r="AT112" s="198" t="s">
        <v>72</v>
      </c>
      <c r="AU112" s="198" t="s">
        <v>73</v>
      </c>
      <c r="AY112" s="190" t="s">
        <v>231</v>
      </c>
      <c r="BK112" s="199">
        <f>BK113+BK197+BK281+BK408+BK510+BK524+BK643+BK675</f>
        <v>0</v>
      </c>
    </row>
    <row r="113" spans="2:63" s="10" customFormat="1" ht="19.9" customHeight="1">
      <c r="B113" s="189"/>
      <c r="D113" s="190" t="s">
        <v>72</v>
      </c>
      <c r="E113" s="200" t="s">
        <v>81</v>
      </c>
      <c r="F113" s="200" t="s">
        <v>232</v>
      </c>
      <c r="I113" s="192"/>
      <c r="J113" s="201">
        <f>BK113</f>
        <v>0</v>
      </c>
      <c r="L113" s="189"/>
      <c r="M113" s="194"/>
      <c r="N113" s="195"/>
      <c r="O113" s="195"/>
      <c r="P113" s="196">
        <f>P114+P125+P154+P182</f>
        <v>0</v>
      </c>
      <c r="Q113" s="195"/>
      <c r="R113" s="196">
        <f>R114+R125+R154+R182</f>
        <v>0.052786099999999996</v>
      </c>
      <c r="S113" s="195"/>
      <c r="T113" s="197">
        <f>T114+T125+T154+T182</f>
        <v>0</v>
      </c>
      <c r="AR113" s="190" t="s">
        <v>81</v>
      </c>
      <c r="AT113" s="198" t="s">
        <v>72</v>
      </c>
      <c r="AU113" s="198" t="s">
        <v>81</v>
      </c>
      <c r="AY113" s="190" t="s">
        <v>231</v>
      </c>
      <c r="BK113" s="199">
        <f>BK114+BK125+BK154+BK182</f>
        <v>0</v>
      </c>
    </row>
    <row r="114" spans="2:63" s="10" customFormat="1" ht="14.85" customHeight="1">
      <c r="B114" s="189"/>
      <c r="D114" s="190" t="s">
        <v>72</v>
      </c>
      <c r="E114" s="200" t="s">
        <v>233</v>
      </c>
      <c r="F114" s="200" t="s">
        <v>234</v>
      </c>
      <c r="I114" s="192"/>
      <c r="J114" s="201">
        <f>BK114</f>
        <v>0</v>
      </c>
      <c r="L114" s="189"/>
      <c r="M114" s="194"/>
      <c r="N114" s="195"/>
      <c r="O114" s="195"/>
      <c r="P114" s="196">
        <f>SUM(P115:P124)</f>
        <v>0</v>
      </c>
      <c r="Q114" s="195"/>
      <c r="R114" s="196">
        <f>SUM(R115:R124)</f>
        <v>0.052786099999999996</v>
      </c>
      <c r="S114" s="195"/>
      <c r="T114" s="197">
        <f>SUM(T115:T124)</f>
        <v>0</v>
      </c>
      <c r="AR114" s="190" t="s">
        <v>81</v>
      </c>
      <c r="AT114" s="198" t="s">
        <v>72</v>
      </c>
      <c r="AU114" s="198" t="s">
        <v>83</v>
      </c>
      <c r="AY114" s="190" t="s">
        <v>231</v>
      </c>
      <c r="BK114" s="199">
        <f>SUM(BK115:BK124)</f>
        <v>0</v>
      </c>
    </row>
    <row r="115" spans="2:65" s="1" customFormat="1" ht="25.5" customHeight="1">
      <c r="B115" s="202"/>
      <c r="C115" s="203" t="s">
        <v>81</v>
      </c>
      <c r="D115" s="203" t="s">
        <v>235</v>
      </c>
      <c r="E115" s="204" t="s">
        <v>236</v>
      </c>
      <c r="F115" s="205" t="s">
        <v>237</v>
      </c>
      <c r="G115" s="206" t="s">
        <v>147</v>
      </c>
      <c r="H115" s="207">
        <v>292.145</v>
      </c>
      <c r="I115" s="208"/>
      <c r="J115" s="209">
        <f>ROUND(I115*H115,2)</f>
        <v>0</v>
      </c>
      <c r="K115" s="205" t="s">
        <v>238</v>
      </c>
      <c r="L115" s="46"/>
      <c r="M115" s="210" t="s">
        <v>5</v>
      </c>
      <c r="N115" s="211" t="s">
        <v>44</v>
      </c>
      <c r="O115" s="47"/>
      <c r="P115" s="212">
        <f>O115*H115</f>
        <v>0</v>
      </c>
      <c r="Q115" s="212">
        <v>0</v>
      </c>
      <c r="R115" s="212">
        <f>Q115*H115</f>
        <v>0</v>
      </c>
      <c r="S115" s="212">
        <v>0</v>
      </c>
      <c r="T115" s="213">
        <f>S115*H115</f>
        <v>0</v>
      </c>
      <c r="AR115" s="24" t="s">
        <v>239</v>
      </c>
      <c r="AT115" s="24" t="s">
        <v>235</v>
      </c>
      <c r="AU115" s="24" t="s">
        <v>149</v>
      </c>
      <c r="AY115" s="24" t="s">
        <v>231</v>
      </c>
      <c r="BE115" s="214">
        <f>IF(N115="základní",J115,0)</f>
        <v>0</v>
      </c>
      <c r="BF115" s="214">
        <f>IF(N115="snížená",J115,0)</f>
        <v>0</v>
      </c>
      <c r="BG115" s="214">
        <f>IF(N115="zákl. přenesená",J115,0)</f>
        <v>0</v>
      </c>
      <c r="BH115" s="214">
        <f>IF(N115="sníž. přenesená",J115,0)</f>
        <v>0</v>
      </c>
      <c r="BI115" s="214">
        <f>IF(N115="nulová",J115,0)</f>
        <v>0</v>
      </c>
      <c r="BJ115" s="24" t="s">
        <v>81</v>
      </c>
      <c r="BK115" s="214">
        <f>ROUND(I115*H115,2)</f>
        <v>0</v>
      </c>
      <c r="BL115" s="24" t="s">
        <v>239</v>
      </c>
      <c r="BM115" s="24" t="s">
        <v>240</v>
      </c>
    </row>
    <row r="116" spans="2:47" s="1" customFormat="1" ht="13.5">
      <c r="B116" s="46"/>
      <c r="D116" s="215" t="s">
        <v>241</v>
      </c>
      <c r="F116" s="216" t="s">
        <v>237</v>
      </c>
      <c r="I116" s="176"/>
      <c r="L116" s="46"/>
      <c r="M116" s="217"/>
      <c r="N116" s="47"/>
      <c r="O116" s="47"/>
      <c r="P116" s="47"/>
      <c r="Q116" s="47"/>
      <c r="R116" s="47"/>
      <c r="S116" s="47"/>
      <c r="T116" s="85"/>
      <c r="AT116" s="24" t="s">
        <v>241</v>
      </c>
      <c r="AU116" s="24" t="s">
        <v>149</v>
      </c>
    </row>
    <row r="117" spans="2:51" s="11" customFormat="1" ht="13.5">
      <c r="B117" s="218"/>
      <c r="D117" s="215" t="s">
        <v>242</v>
      </c>
      <c r="E117" s="219" t="s">
        <v>5</v>
      </c>
      <c r="F117" s="220" t="s">
        <v>243</v>
      </c>
      <c r="H117" s="221">
        <v>292.145</v>
      </c>
      <c r="I117" s="222"/>
      <c r="L117" s="218"/>
      <c r="M117" s="223"/>
      <c r="N117" s="224"/>
      <c r="O117" s="224"/>
      <c r="P117" s="224"/>
      <c r="Q117" s="224"/>
      <c r="R117" s="224"/>
      <c r="S117" s="224"/>
      <c r="T117" s="225"/>
      <c r="AT117" s="219" t="s">
        <v>242</v>
      </c>
      <c r="AU117" s="219" t="s">
        <v>149</v>
      </c>
      <c r="AV117" s="11" t="s">
        <v>83</v>
      </c>
      <c r="AW117" s="11" t="s">
        <v>36</v>
      </c>
      <c r="AX117" s="11" t="s">
        <v>81</v>
      </c>
      <c r="AY117" s="219" t="s">
        <v>231</v>
      </c>
    </row>
    <row r="118" spans="2:65" s="1" customFormat="1" ht="25.5" customHeight="1">
      <c r="B118" s="202"/>
      <c r="C118" s="203" t="s">
        <v>83</v>
      </c>
      <c r="D118" s="203" t="s">
        <v>235</v>
      </c>
      <c r="E118" s="204" t="s">
        <v>244</v>
      </c>
      <c r="F118" s="205" t="s">
        <v>245</v>
      </c>
      <c r="G118" s="206" t="s">
        <v>147</v>
      </c>
      <c r="H118" s="207">
        <v>292.145</v>
      </c>
      <c r="I118" s="208"/>
      <c r="J118" s="209">
        <f>ROUND(I118*H118,2)</f>
        <v>0</v>
      </c>
      <c r="K118" s="205" t="s">
        <v>238</v>
      </c>
      <c r="L118" s="46"/>
      <c r="M118" s="210" t="s">
        <v>5</v>
      </c>
      <c r="N118" s="211" t="s">
        <v>44</v>
      </c>
      <c r="O118" s="47"/>
      <c r="P118" s="212">
        <f>O118*H118</f>
        <v>0</v>
      </c>
      <c r="Q118" s="212">
        <v>0.00018</v>
      </c>
      <c r="R118" s="212">
        <f>Q118*H118</f>
        <v>0.0525861</v>
      </c>
      <c r="S118" s="212">
        <v>0</v>
      </c>
      <c r="T118" s="213">
        <f>S118*H118</f>
        <v>0</v>
      </c>
      <c r="AR118" s="24" t="s">
        <v>239</v>
      </c>
      <c r="AT118" s="24" t="s">
        <v>235</v>
      </c>
      <c r="AU118" s="24" t="s">
        <v>149</v>
      </c>
      <c r="AY118" s="24" t="s">
        <v>231</v>
      </c>
      <c r="BE118" s="214">
        <f>IF(N118="základní",J118,0)</f>
        <v>0</v>
      </c>
      <c r="BF118" s="214">
        <f>IF(N118="snížená",J118,0)</f>
        <v>0</v>
      </c>
      <c r="BG118" s="214">
        <f>IF(N118="zákl. přenesená",J118,0)</f>
        <v>0</v>
      </c>
      <c r="BH118" s="214">
        <f>IF(N118="sníž. přenesená",J118,0)</f>
        <v>0</v>
      </c>
      <c r="BI118" s="214">
        <f>IF(N118="nulová",J118,0)</f>
        <v>0</v>
      </c>
      <c r="BJ118" s="24" t="s">
        <v>81</v>
      </c>
      <c r="BK118" s="214">
        <f>ROUND(I118*H118,2)</f>
        <v>0</v>
      </c>
      <c r="BL118" s="24" t="s">
        <v>239</v>
      </c>
      <c r="BM118" s="24" t="s">
        <v>246</v>
      </c>
    </row>
    <row r="119" spans="2:47" s="1" customFormat="1" ht="13.5">
      <c r="B119" s="46"/>
      <c r="D119" s="215" t="s">
        <v>241</v>
      </c>
      <c r="F119" s="216" t="s">
        <v>245</v>
      </c>
      <c r="I119" s="176"/>
      <c r="L119" s="46"/>
      <c r="M119" s="217"/>
      <c r="N119" s="47"/>
      <c r="O119" s="47"/>
      <c r="P119" s="47"/>
      <c r="Q119" s="47"/>
      <c r="R119" s="47"/>
      <c r="S119" s="47"/>
      <c r="T119" s="85"/>
      <c r="AT119" s="24" t="s">
        <v>241</v>
      </c>
      <c r="AU119" s="24" t="s">
        <v>149</v>
      </c>
    </row>
    <row r="120" spans="2:51" s="11" customFormat="1" ht="13.5">
      <c r="B120" s="218"/>
      <c r="D120" s="215" t="s">
        <v>242</v>
      </c>
      <c r="E120" s="219" t="s">
        <v>5</v>
      </c>
      <c r="F120" s="220" t="s">
        <v>243</v>
      </c>
      <c r="H120" s="221">
        <v>292.145</v>
      </c>
      <c r="I120" s="222"/>
      <c r="L120" s="218"/>
      <c r="M120" s="223"/>
      <c r="N120" s="224"/>
      <c r="O120" s="224"/>
      <c r="P120" s="224"/>
      <c r="Q120" s="224"/>
      <c r="R120" s="224"/>
      <c r="S120" s="224"/>
      <c r="T120" s="225"/>
      <c r="AT120" s="219" t="s">
        <v>242</v>
      </c>
      <c r="AU120" s="219" t="s">
        <v>149</v>
      </c>
      <c r="AV120" s="11" t="s">
        <v>83</v>
      </c>
      <c r="AW120" s="11" t="s">
        <v>36</v>
      </c>
      <c r="AX120" s="11" t="s">
        <v>81</v>
      </c>
      <c r="AY120" s="219" t="s">
        <v>231</v>
      </c>
    </row>
    <row r="121" spans="2:65" s="1" customFormat="1" ht="25.5" customHeight="1">
      <c r="B121" s="202"/>
      <c r="C121" s="203" t="s">
        <v>149</v>
      </c>
      <c r="D121" s="203" t="s">
        <v>235</v>
      </c>
      <c r="E121" s="204" t="s">
        <v>247</v>
      </c>
      <c r="F121" s="205" t="s">
        <v>248</v>
      </c>
      <c r="G121" s="206" t="s">
        <v>249</v>
      </c>
      <c r="H121" s="207">
        <v>4</v>
      </c>
      <c r="I121" s="208"/>
      <c r="J121" s="209">
        <f>ROUND(I121*H121,2)</f>
        <v>0</v>
      </c>
      <c r="K121" s="205" t="s">
        <v>238</v>
      </c>
      <c r="L121" s="46"/>
      <c r="M121" s="210" t="s">
        <v>5</v>
      </c>
      <c r="N121" s="211" t="s">
        <v>44</v>
      </c>
      <c r="O121" s="47"/>
      <c r="P121" s="212">
        <f>O121*H121</f>
        <v>0</v>
      </c>
      <c r="Q121" s="212">
        <v>0</v>
      </c>
      <c r="R121" s="212">
        <f>Q121*H121</f>
        <v>0</v>
      </c>
      <c r="S121" s="212">
        <v>0</v>
      </c>
      <c r="T121" s="213">
        <f>S121*H121</f>
        <v>0</v>
      </c>
      <c r="AR121" s="24" t="s">
        <v>239</v>
      </c>
      <c r="AT121" s="24" t="s">
        <v>235</v>
      </c>
      <c r="AU121" s="24" t="s">
        <v>149</v>
      </c>
      <c r="AY121" s="24" t="s">
        <v>231</v>
      </c>
      <c r="BE121" s="214">
        <f>IF(N121="základní",J121,0)</f>
        <v>0</v>
      </c>
      <c r="BF121" s="214">
        <f>IF(N121="snížená",J121,0)</f>
        <v>0</v>
      </c>
      <c r="BG121" s="214">
        <f>IF(N121="zákl. přenesená",J121,0)</f>
        <v>0</v>
      </c>
      <c r="BH121" s="214">
        <f>IF(N121="sníž. přenesená",J121,0)</f>
        <v>0</v>
      </c>
      <c r="BI121" s="214">
        <f>IF(N121="nulová",J121,0)</f>
        <v>0</v>
      </c>
      <c r="BJ121" s="24" t="s">
        <v>81</v>
      </c>
      <c r="BK121" s="214">
        <f>ROUND(I121*H121,2)</f>
        <v>0</v>
      </c>
      <c r="BL121" s="24" t="s">
        <v>239</v>
      </c>
      <c r="BM121" s="24" t="s">
        <v>250</v>
      </c>
    </row>
    <row r="122" spans="2:47" s="1" customFormat="1" ht="13.5">
      <c r="B122" s="46"/>
      <c r="D122" s="215" t="s">
        <v>241</v>
      </c>
      <c r="F122" s="216" t="s">
        <v>248</v>
      </c>
      <c r="I122" s="176"/>
      <c r="L122" s="46"/>
      <c r="M122" s="217"/>
      <c r="N122" s="47"/>
      <c r="O122" s="47"/>
      <c r="P122" s="47"/>
      <c r="Q122" s="47"/>
      <c r="R122" s="47"/>
      <c r="S122" s="47"/>
      <c r="T122" s="85"/>
      <c r="AT122" s="24" t="s">
        <v>241</v>
      </c>
      <c r="AU122" s="24" t="s">
        <v>149</v>
      </c>
    </row>
    <row r="123" spans="2:65" s="1" customFormat="1" ht="25.5" customHeight="1">
      <c r="B123" s="202"/>
      <c r="C123" s="203" t="s">
        <v>239</v>
      </c>
      <c r="D123" s="203" t="s">
        <v>235</v>
      </c>
      <c r="E123" s="204" t="s">
        <v>251</v>
      </c>
      <c r="F123" s="205" t="s">
        <v>252</v>
      </c>
      <c r="G123" s="206" t="s">
        <v>249</v>
      </c>
      <c r="H123" s="207">
        <v>4</v>
      </c>
      <c r="I123" s="208"/>
      <c r="J123" s="209">
        <f>ROUND(I123*H123,2)</f>
        <v>0</v>
      </c>
      <c r="K123" s="205" t="s">
        <v>238</v>
      </c>
      <c r="L123" s="46"/>
      <c r="M123" s="210" t="s">
        <v>5</v>
      </c>
      <c r="N123" s="211" t="s">
        <v>44</v>
      </c>
      <c r="O123" s="47"/>
      <c r="P123" s="212">
        <f>O123*H123</f>
        <v>0</v>
      </c>
      <c r="Q123" s="212">
        <v>5E-05</v>
      </c>
      <c r="R123" s="212">
        <f>Q123*H123</f>
        <v>0.0002</v>
      </c>
      <c r="S123" s="212">
        <v>0</v>
      </c>
      <c r="T123" s="213">
        <f>S123*H123</f>
        <v>0</v>
      </c>
      <c r="AR123" s="24" t="s">
        <v>239</v>
      </c>
      <c r="AT123" s="24" t="s">
        <v>235</v>
      </c>
      <c r="AU123" s="24" t="s">
        <v>149</v>
      </c>
      <c r="AY123" s="24" t="s">
        <v>231</v>
      </c>
      <c r="BE123" s="214">
        <f>IF(N123="základní",J123,0)</f>
        <v>0</v>
      </c>
      <c r="BF123" s="214">
        <f>IF(N123="snížená",J123,0)</f>
        <v>0</v>
      </c>
      <c r="BG123" s="214">
        <f>IF(N123="zákl. přenesená",J123,0)</f>
        <v>0</v>
      </c>
      <c r="BH123" s="214">
        <f>IF(N123="sníž. přenesená",J123,0)</f>
        <v>0</v>
      </c>
      <c r="BI123" s="214">
        <f>IF(N123="nulová",J123,0)</f>
        <v>0</v>
      </c>
      <c r="BJ123" s="24" t="s">
        <v>81</v>
      </c>
      <c r="BK123" s="214">
        <f>ROUND(I123*H123,2)</f>
        <v>0</v>
      </c>
      <c r="BL123" s="24" t="s">
        <v>239</v>
      </c>
      <c r="BM123" s="24" t="s">
        <v>253</v>
      </c>
    </row>
    <row r="124" spans="2:47" s="1" customFormat="1" ht="13.5">
      <c r="B124" s="46"/>
      <c r="D124" s="215" t="s">
        <v>241</v>
      </c>
      <c r="F124" s="216" t="s">
        <v>252</v>
      </c>
      <c r="I124" s="176"/>
      <c r="L124" s="46"/>
      <c r="M124" s="217"/>
      <c r="N124" s="47"/>
      <c r="O124" s="47"/>
      <c r="P124" s="47"/>
      <c r="Q124" s="47"/>
      <c r="R124" s="47"/>
      <c r="S124" s="47"/>
      <c r="T124" s="85"/>
      <c r="AT124" s="24" t="s">
        <v>241</v>
      </c>
      <c r="AU124" s="24" t="s">
        <v>149</v>
      </c>
    </row>
    <row r="125" spans="2:63" s="10" customFormat="1" ht="22.3" customHeight="1">
      <c r="B125" s="189"/>
      <c r="D125" s="190" t="s">
        <v>72</v>
      </c>
      <c r="E125" s="200" t="s">
        <v>254</v>
      </c>
      <c r="F125" s="200" t="s">
        <v>232</v>
      </c>
      <c r="I125" s="192"/>
      <c r="J125" s="201">
        <f>BK125</f>
        <v>0</v>
      </c>
      <c r="L125" s="189"/>
      <c r="M125" s="194"/>
      <c r="N125" s="195"/>
      <c r="O125" s="195"/>
      <c r="P125" s="196">
        <f>SUM(P126:P153)</f>
        <v>0</v>
      </c>
      <c r="Q125" s="195"/>
      <c r="R125" s="196">
        <f>SUM(R126:R153)</f>
        <v>0</v>
      </c>
      <c r="S125" s="195"/>
      <c r="T125" s="197">
        <f>SUM(T126:T153)</f>
        <v>0</v>
      </c>
      <c r="AR125" s="190" t="s">
        <v>81</v>
      </c>
      <c r="AT125" s="198" t="s">
        <v>72</v>
      </c>
      <c r="AU125" s="198" t="s">
        <v>83</v>
      </c>
      <c r="AY125" s="190" t="s">
        <v>231</v>
      </c>
      <c r="BK125" s="199">
        <f>SUM(BK126:BK153)</f>
        <v>0</v>
      </c>
    </row>
    <row r="126" spans="2:65" s="1" customFormat="1" ht="38.25" customHeight="1">
      <c r="B126" s="202"/>
      <c r="C126" s="203" t="s">
        <v>255</v>
      </c>
      <c r="D126" s="203" t="s">
        <v>235</v>
      </c>
      <c r="E126" s="204" t="s">
        <v>256</v>
      </c>
      <c r="F126" s="205" t="s">
        <v>257</v>
      </c>
      <c r="G126" s="206" t="s">
        <v>258</v>
      </c>
      <c r="H126" s="207">
        <v>98.25</v>
      </c>
      <c r="I126" s="208"/>
      <c r="J126" s="209">
        <f>ROUND(I126*H126,2)</f>
        <v>0</v>
      </c>
      <c r="K126" s="205" t="s">
        <v>238</v>
      </c>
      <c r="L126" s="46"/>
      <c r="M126" s="210" t="s">
        <v>5</v>
      </c>
      <c r="N126" s="211" t="s">
        <v>44</v>
      </c>
      <c r="O126" s="47"/>
      <c r="P126" s="212">
        <f>O126*H126</f>
        <v>0</v>
      </c>
      <c r="Q126" s="212">
        <v>0</v>
      </c>
      <c r="R126" s="212">
        <f>Q126*H126</f>
        <v>0</v>
      </c>
      <c r="S126" s="212">
        <v>0</v>
      </c>
      <c r="T126" s="213">
        <f>S126*H126</f>
        <v>0</v>
      </c>
      <c r="AR126" s="24" t="s">
        <v>239</v>
      </c>
      <c r="AT126" s="24" t="s">
        <v>235</v>
      </c>
      <c r="AU126" s="24" t="s">
        <v>149</v>
      </c>
      <c r="AY126" s="24" t="s">
        <v>231</v>
      </c>
      <c r="BE126" s="214">
        <f>IF(N126="základní",J126,0)</f>
        <v>0</v>
      </c>
      <c r="BF126" s="214">
        <f>IF(N126="snížená",J126,0)</f>
        <v>0</v>
      </c>
      <c r="BG126" s="214">
        <f>IF(N126="zákl. přenesená",J126,0)</f>
        <v>0</v>
      </c>
      <c r="BH126" s="214">
        <f>IF(N126="sníž. přenesená",J126,0)</f>
        <v>0</v>
      </c>
      <c r="BI126" s="214">
        <f>IF(N126="nulová",J126,0)</f>
        <v>0</v>
      </c>
      <c r="BJ126" s="24" t="s">
        <v>81</v>
      </c>
      <c r="BK126" s="214">
        <f>ROUND(I126*H126,2)</f>
        <v>0</v>
      </c>
      <c r="BL126" s="24" t="s">
        <v>239</v>
      </c>
      <c r="BM126" s="24" t="s">
        <v>259</v>
      </c>
    </row>
    <row r="127" spans="2:47" s="1" customFormat="1" ht="13.5">
      <c r="B127" s="46"/>
      <c r="D127" s="215" t="s">
        <v>241</v>
      </c>
      <c r="F127" s="216" t="s">
        <v>257</v>
      </c>
      <c r="I127" s="176"/>
      <c r="L127" s="46"/>
      <c r="M127" s="217"/>
      <c r="N127" s="47"/>
      <c r="O127" s="47"/>
      <c r="P127" s="47"/>
      <c r="Q127" s="47"/>
      <c r="R127" s="47"/>
      <c r="S127" s="47"/>
      <c r="T127" s="85"/>
      <c r="AT127" s="24" t="s">
        <v>241</v>
      </c>
      <c r="AU127" s="24" t="s">
        <v>149</v>
      </c>
    </row>
    <row r="128" spans="2:51" s="11" customFormat="1" ht="13.5">
      <c r="B128" s="218"/>
      <c r="D128" s="215" t="s">
        <v>242</v>
      </c>
      <c r="E128" s="219" t="s">
        <v>5</v>
      </c>
      <c r="F128" s="220" t="s">
        <v>260</v>
      </c>
      <c r="H128" s="221">
        <v>98.25</v>
      </c>
      <c r="I128" s="222"/>
      <c r="L128" s="218"/>
      <c r="M128" s="223"/>
      <c r="N128" s="224"/>
      <c r="O128" s="224"/>
      <c r="P128" s="224"/>
      <c r="Q128" s="224"/>
      <c r="R128" s="224"/>
      <c r="S128" s="224"/>
      <c r="T128" s="225"/>
      <c r="AT128" s="219" t="s">
        <v>242</v>
      </c>
      <c r="AU128" s="219" t="s">
        <v>149</v>
      </c>
      <c r="AV128" s="11" t="s">
        <v>83</v>
      </c>
      <c r="AW128" s="11" t="s">
        <v>36</v>
      </c>
      <c r="AX128" s="11" t="s">
        <v>81</v>
      </c>
      <c r="AY128" s="219" t="s">
        <v>231</v>
      </c>
    </row>
    <row r="129" spans="2:65" s="1" customFormat="1" ht="16.5" customHeight="1">
      <c r="B129" s="202"/>
      <c r="C129" s="203" t="s">
        <v>261</v>
      </c>
      <c r="D129" s="203" t="s">
        <v>235</v>
      </c>
      <c r="E129" s="204" t="s">
        <v>262</v>
      </c>
      <c r="F129" s="205" t="s">
        <v>263</v>
      </c>
      <c r="G129" s="206" t="s">
        <v>258</v>
      </c>
      <c r="H129" s="207">
        <v>85.002</v>
      </c>
      <c r="I129" s="208"/>
      <c r="J129" s="209">
        <f>ROUND(I129*H129,2)</f>
        <v>0</v>
      </c>
      <c r="K129" s="205" t="s">
        <v>264</v>
      </c>
      <c r="L129" s="46"/>
      <c r="M129" s="210" t="s">
        <v>5</v>
      </c>
      <c r="N129" s="211" t="s">
        <v>44</v>
      </c>
      <c r="O129" s="47"/>
      <c r="P129" s="212">
        <f>O129*H129</f>
        <v>0</v>
      </c>
      <c r="Q129" s="212">
        <v>0</v>
      </c>
      <c r="R129" s="212">
        <f>Q129*H129</f>
        <v>0</v>
      </c>
      <c r="S129" s="212">
        <v>0</v>
      </c>
      <c r="T129" s="213">
        <f>S129*H129</f>
        <v>0</v>
      </c>
      <c r="AR129" s="24" t="s">
        <v>239</v>
      </c>
      <c r="AT129" s="24" t="s">
        <v>235</v>
      </c>
      <c r="AU129" s="24" t="s">
        <v>149</v>
      </c>
      <c r="AY129" s="24" t="s">
        <v>231</v>
      </c>
      <c r="BE129" s="214">
        <f>IF(N129="základní",J129,0)</f>
        <v>0</v>
      </c>
      <c r="BF129" s="214">
        <f>IF(N129="snížená",J129,0)</f>
        <v>0</v>
      </c>
      <c r="BG129" s="214">
        <f>IF(N129="zákl. přenesená",J129,0)</f>
        <v>0</v>
      </c>
      <c r="BH129" s="214">
        <f>IF(N129="sníž. přenesená",J129,0)</f>
        <v>0</v>
      </c>
      <c r="BI129" s="214">
        <f>IF(N129="nulová",J129,0)</f>
        <v>0</v>
      </c>
      <c r="BJ129" s="24" t="s">
        <v>81</v>
      </c>
      <c r="BK129" s="214">
        <f>ROUND(I129*H129,2)</f>
        <v>0</v>
      </c>
      <c r="BL129" s="24" t="s">
        <v>239</v>
      </c>
      <c r="BM129" s="24" t="s">
        <v>265</v>
      </c>
    </row>
    <row r="130" spans="2:47" s="1" customFormat="1" ht="13.5">
      <c r="B130" s="46"/>
      <c r="D130" s="215" t="s">
        <v>241</v>
      </c>
      <c r="F130" s="216" t="s">
        <v>266</v>
      </c>
      <c r="I130" s="176"/>
      <c r="L130" s="46"/>
      <c r="M130" s="217"/>
      <c r="N130" s="47"/>
      <c r="O130" s="47"/>
      <c r="P130" s="47"/>
      <c r="Q130" s="47"/>
      <c r="R130" s="47"/>
      <c r="S130" s="47"/>
      <c r="T130" s="85"/>
      <c r="AT130" s="24" t="s">
        <v>241</v>
      </c>
      <c r="AU130" s="24" t="s">
        <v>149</v>
      </c>
    </row>
    <row r="131" spans="2:51" s="11" customFormat="1" ht="13.5">
      <c r="B131" s="218"/>
      <c r="D131" s="215" t="s">
        <v>242</v>
      </c>
      <c r="E131" s="219" t="s">
        <v>5</v>
      </c>
      <c r="F131" s="220" t="s">
        <v>267</v>
      </c>
      <c r="H131" s="221">
        <v>47.961</v>
      </c>
      <c r="I131" s="222"/>
      <c r="L131" s="218"/>
      <c r="M131" s="223"/>
      <c r="N131" s="224"/>
      <c r="O131" s="224"/>
      <c r="P131" s="224"/>
      <c r="Q131" s="224"/>
      <c r="R131" s="224"/>
      <c r="S131" s="224"/>
      <c r="T131" s="225"/>
      <c r="AT131" s="219" t="s">
        <v>242</v>
      </c>
      <c r="AU131" s="219" t="s">
        <v>149</v>
      </c>
      <c r="AV131" s="11" t="s">
        <v>83</v>
      </c>
      <c r="AW131" s="11" t="s">
        <v>36</v>
      </c>
      <c r="AX131" s="11" t="s">
        <v>73</v>
      </c>
      <c r="AY131" s="219" t="s">
        <v>231</v>
      </c>
    </row>
    <row r="132" spans="2:51" s="11" customFormat="1" ht="13.5">
      <c r="B132" s="218"/>
      <c r="D132" s="215" t="s">
        <v>242</v>
      </c>
      <c r="E132" s="219" t="s">
        <v>5</v>
      </c>
      <c r="F132" s="220" t="s">
        <v>268</v>
      </c>
      <c r="H132" s="221">
        <v>37.041</v>
      </c>
      <c r="I132" s="222"/>
      <c r="L132" s="218"/>
      <c r="M132" s="223"/>
      <c r="N132" s="224"/>
      <c r="O132" s="224"/>
      <c r="P132" s="224"/>
      <c r="Q132" s="224"/>
      <c r="R132" s="224"/>
      <c r="S132" s="224"/>
      <c r="T132" s="225"/>
      <c r="AT132" s="219" t="s">
        <v>242</v>
      </c>
      <c r="AU132" s="219" t="s">
        <v>149</v>
      </c>
      <c r="AV132" s="11" t="s">
        <v>83</v>
      </c>
      <c r="AW132" s="11" t="s">
        <v>36</v>
      </c>
      <c r="AX132" s="11" t="s">
        <v>73</v>
      </c>
      <c r="AY132" s="219" t="s">
        <v>231</v>
      </c>
    </row>
    <row r="133" spans="2:51" s="12" customFormat="1" ht="13.5">
      <c r="B133" s="226"/>
      <c r="D133" s="215" t="s">
        <v>242</v>
      </c>
      <c r="E133" s="227" t="s">
        <v>5</v>
      </c>
      <c r="F133" s="228" t="s">
        <v>269</v>
      </c>
      <c r="H133" s="229">
        <v>85.002</v>
      </c>
      <c r="I133" s="230"/>
      <c r="L133" s="226"/>
      <c r="M133" s="231"/>
      <c r="N133" s="232"/>
      <c r="O133" s="232"/>
      <c r="P133" s="232"/>
      <c r="Q133" s="232"/>
      <c r="R133" s="232"/>
      <c r="S133" s="232"/>
      <c r="T133" s="233"/>
      <c r="AT133" s="227" t="s">
        <v>242</v>
      </c>
      <c r="AU133" s="227" t="s">
        <v>149</v>
      </c>
      <c r="AV133" s="12" t="s">
        <v>239</v>
      </c>
      <c r="AW133" s="12" t="s">
        <v>36</v>
      </c>
      <c r="AX133" s="12" t="s">
        <v>81</v>
      </c>
      <c r="AY133" s="227" t="s">
        <v>231</v>
      </c>
    </row>
    <row r="134" spans="2:65" s="1" customFormat="1" ht="25.5" customHeight="1">
      <c r="B134" s="202"/>
      <c r="C134" s="203" t="s">
        <v>270</v>
      </c>
      <c r="D134" s="203" t="s">
        <v>235</v>
      </c>
      <c r="E134" s="204" t="s">
        <v>271</v>
      </c>
      <c r="F134" s="205" t="s">
        <v>272</v>
      </c>
      <c r="G134" s="206" t="s">
        <v>258</v>
      </c>
      <c r="H134" s="207">
        <v>1.5</v>
      </c>
      <c r="I134" s="208"/>
      <c r="J134" s="209">
        <f>ROUND(I134*H134,2)</f>
        <v>0</v>
      </c>
      <c r="K134" s="205" t="s">
        <v>238</v>
      </c>
      <c r="L134" s="46"/>
      <c r="M134" s="210" t="s">
        <v>5</v>
      </c>
      <c r="N134" s="211" t="s">
        <v>44</v>
      </c>
      <c r="O134" s="47"/>
      <c r="P134" s="212">
        <f>O134*H134</f>
        <v>0</v>
      </c>
      <c r="Q134" s="212">
        <v>0</v>
      </c>
      <c r="R134" s="212">
        <f>Q134*H134</f>
        <v>0</v>
      </c>
      <c r="S134" s="212">
        <v>0</v>
      </c>
      <c r="T134" s="213">
        <f>S134*H134</f>
        <v>0</v>
      </c>
      <c r="AR134" s="24" t="s">
        <v>239</v>
      </c>
      <c r="AT134" s="24" t="s">
        <v>235</v>
      </c>
      <c r="AU134" s="24" t="s">
        <v>149</v>
      </c>
      <c r="AY134" s="24" t="s">
        <v>231</v>
      </c>
      <c r="BE134" s="214">
        <f>IF(N134="základní",J134,0)</f>
        <v>0</v>
      </c>
      <c r="BF134" s="214">
        <f>IF(N134="snížená",J134,0)</f>
        <v>0</v>
      </c>
      <c r="BG134" s="214">
        <f>IF(N134="zákl. přenesená",J134,0)</f>
        <v>0</v>
      </c>
      <c r="BH134" s="214">
        <f>IF(N134="sníž. přenesená",J134,0)</f>
        <v>0</v>
      </c>
      <c r="BI134" s="214">
        <f>IF(N134="nulová",J134,0)</f>
        <v>0</v>
      </c>
      <c r="BJ134" s="24" t="s">
        <v>81</v>
      </c>
      <c r="BK134" s="214">
        <f>ROUND(I134*H134,2)</f>
        <v>0</v>
      </c>
      <c r="BL134" s="24" t="s">
        <v>239</v>
      </c>
      <c r="BM134" s="24" t="s">
        <v>273</v>
      </c>
    </row>
    <row r="135" spans="2:47" s="1" customFormat="1" ht="13.5">
      <c r="B135" s="46"/>
      <c r="D135" s="215" t="s">
        <v>241</v>
      </c>
      <c r="F135" s="216" t="s">
        <v>272</v>
      </c>
      <c r="I135" s="176"/>
      <c r="L135" s="46"/>
      <c r="M135" s="217"/>
      <c r="N135" s="47"/>
      <c r="O135" s="47"/>
      <c r="P135" s="47"/>
      <c r="Q135" s="47"/>
      <c r="R135" s="47"/>
      <c r="S135" s="47"/>
      <c r="T135" s="85"/>
      <c r="AT135" s="24" t="s">
        <v>241</v>
      </c>
      <c r="AU135" s="24" t="s">
        <v>149</v>
      </c>
    </row>
    <row r="136" spans="2:51" s="13" customFormat="1" ht="13.5">
      <c r="B136" s="234"/>
      <c r="D136" s="215" t="s">
        <v>242</v>
      </c>
      <c r="E136" s="235" t="s">
        <v>5</v>
      </c>
      <c r="F136" s="236" t="s">
        <v>274</v>
      </c>
      <c r="H136" s="235" t="s">
        <v>5</v>
      </c>
      <c r="I136" s="237"/>
      <c r="L136" s="234"/>
      <c r="M136" s="238"/>
      <c r="N136" s="239"/>
      <c r="O136" s="239"/>
      <c r="P136" s="239"/>
      <c r="Q136" s="239"/>
      <c r="R136" s="239"/>
      <c r="S136" s="239"/>
      <c r="T136" s="240"/>
      <c r="AT136" s="235" t="s">
        <v>242</v>
      </c>
      <c r="AU136" s="235" t="s">
        <v>149</v>
      </c>
      <c r="AV136" s="13" t="s">
        <v>81</v>
      </c>
      <c r="AW136" s="13" t="s">
        <v>36</v>
      </c>
      <c r="AX136" s="13" t="s">
        <v>73</v>
      </c>
      <c r="AY136" s="235" t="s">
        <v>231</v>
      </c>
    </row>
    <row r="137" spans="2:51" s="11" customFormat="1" ht="13.5">
      <c r="B137" s="218"/>
      <c r="D137" s="215" t="s">
        <v>242</v>
      </c>
      <c r="E137" s="219" t="s">
        <v>5</v>
      </c>
      <c r="F137" s="220" t="s">
        <v>275</v>
      </c>
      <c r="H137" s="221">
        <v>1.5</v>
      </c>
      <c r="I137" s="222"/>
      <c r="L137" s="218"/>
      <c r="M137" s="223"/>
      <c r="N137" s="224"/>
      <c r="O137" s="224"/>
      <c r="P137" s="224"/>
      <c r="Q137" s="224"/>
      <c r="R137" s="224"/>
      <c r="S137" s="224"/>
      <c r="T137" s="225"/>
      <c r="AT137" s="219" t="s">
        <v>242</v>
      </c>
      <c r="AU137" s="219" t="s">
        <v>149</v>
      </c>
      <c r="AV137" s="11" t="s">
        <v>83</v>
      </c>
      <c r="AW137" s="11" t="s">
        <v>36</v>
      </c>
      <c r="AX137" s="11" t="s">
        <v>81</v>
      </c>
      <c r="AY137" s="219" t="s">
        <v>231</v>
      </c>
    </row>
    <row r="138" spans="2:65" s="1" customFormat="1" ht="25.5" customHeight="1">
      <c r="B138" s="202"/>
      <c r="C138" s="203" t="s">
        <v>276</v>
      </c>
      <c r="D138" s="203" t="s">
        <v>235</v>
      </c>
      <c r="E138" s="204" t="s">
        <v>277</v>
      </c>
      <c r="F138" s="205" t="s">
        <v>278</v>
      </c>
      <c r="G138" s="206" t="s">
        <v>258</v>
      </c>
      <c r="H138" s="207">
        <v>1087.782</v>
      </c>
      <c r="I138" s="208"/>
      <c r="J138" s="209">
        <f>ROUND(I138*H138,2)</f>
        <v>0</v>
      </c>
      <c r="K138" s="205" t="s">
        <v>238</v>
      </c>
      <c r="L138" s="46"/>
      <c r="M138" s="210" t="s">
        <v>5</v>
      </c>
      <c r="N138" s="211" t="s">
        <v>44</v>
      </c>
      <c r="O138" s="47"/>
      <c r="P138" s="212">
        <f>O138*H138</f>
        <v>0</v>
      </c>
      <c r="Q138" s="212">
        <v>0</v>
      </c>
      <c r="R138" s="212">
        <f>Q138*H138</f>
        <v>0</v>
      </c>
      <c r="S138" s="212">
        <v>0</v>
      </c>
      <c r="T138" s="213">
        <f>S138*H138</f>
        <v>0</v>
      </c>
      <c r="AR138" s="24" t="s">
        <v>239</v>
      </c>
      <c r="AT138" s="24" t="s">
        <v>235</v>
      </c>
      <c r="AU138" s="24" t="s">
        <v>149</v>
      </c>
      <c r="AY138" s="24" t="s">
        <v>231</v>
      </c>
      <c r="BE138" s="214">
        <f>IF(N138="základní",J138,0)</f>
        <v>0</v>
      </c>
      <c r="BF138" s="214">
        <f>IF(N138="snížená",J138,0)</f>
        <v>0</v>
      </c>
      <c r="BG138" s="214">
        <f>IF(N138="zákl. přenesená",J138,0)</f>
        <v>0</v>
      </c>
      <c r="BH138" s="214">
        <f>IF(N138="sníž. přenesená",J138,0)</f>
        <v>0</v>
      </c>
      <c r="BI138" s="214">
        <f>IF(N138="nulová",J138,0)</f>
        <v>0</v>
      </c>
      <c r="BJ138" s="24" t="s">
        <v>81</v>
      </c>
      <c r="BK138" s="214">
        <f>ROUND(I138*H138,2)</f>
        <v>0</v>
      </c>
      <c r="BL138" s="24" t="s">
        <v>239</v>
      </c>
      <c r="BM138" s="24" t="s">
        <v>279</v>
      </c>
    </row>
    <row r="139" spans="2:47" s="1" customFormat="1" ht="13.5">
      <c r="B139" s="46"/>
      <c r="D139" s="215" t="s">
        <v>241</v>
      </c>
      <c r="F139" s="216" t="s">
        <v>278</v>
      </c>
      <c r="I139" s="176"/>
      <c r="L139" s="46"/>
      <c r="M139" s="217"/>
      <c r="N139" s="47"/>
      <c r="O139" s="47"/>
      <c r="P139" s="47"/>
      <c r="Q139" s="47"/>
      <c r="R139" s="47"/>
      <c r="S139" s="47"/>
      <c r="T139" s="85"/>
      <c r="AT139" s="24" t="s">
        <v>241</v>
      </c>
      <c r="AU139" s="24" t="s">
        <v>149</v>
      </c>
    </row>
    <row r="140" spans="2:51" s="11" customFormat="1" ht="13.5">
      <c r="B140" s="218"/>
      <c r="D140" s="215" t="s">
        <v>242</v>
      </c>
      <c r="E140" s="219" t="s">
        <v>5</v>
      </c>
      <c r="F140" s="220" t="s">
        <v>280</v>
      </c>
      <c r="H140" s="221">
        <v>117.474</v>
      </c>
      <c r="I140" s="222"/>
      <c r="L140" s="218"/>
      <c r="M140" s="223"/>
      <c r="N140" s="224"/>
      <c r="O140" s="224"/>
      <c r="P140" s="224"/>
      <c r="Q140" s="224"/>
      <c r="R140" s="224"/>
      <c r="S140" s="224"/>
      <c r="T140" s="225"/>
      <c r="AT140" s="219" t="s">
        <v>242</v>
      </c>
      <c r="AU140" s="219" t="s">
        <v>149</v>
      </c>
      <c r="AV140" s="11" t="s">
        <v>83</v>
      </c>
      <c r="AW140" s="11" t="s">
        <v>36</v>
      </c>
      <c r="AX140" s="11" t="s">
        <v>73</v>
      </c>
      <c r="AY140" s="219" t="s">
        <v>231</v>
      </c>
    </row>
    <row r="141" spans="2:51" s="13" customFormat="1" ht="13.5">
      <c r="B141" s="234"/>
      <c r="D141" s="215" t="s">
        <v>242</v>
      </c>
      <c r="E141" s="235" t="s">
        <v>5</v>
      </c>
      <c r="F141" s="236" t="s">
        <v>281</v>
      </c>
      <c r="H141" s="235" t="s">
        <v>5</v>
      </c>
      <c r="I141" s="237"/>
      <c r="L141" s="234"/>
      <c r="M141" s="238"/>
      <c r="N141" s="239"/>
      <c r="O141" s="239"/>
      <c r="P141" s="239"/>
      <c r="Q141" s="239"/>
      <c r="R141" s="239"/>
      <c r="S141" s="239"/>
      <c r="T141" s="240"/>
      <c r="AT141" s="235" t="s">
        <v>242</v>
      </c>
      <c r="AU141" s="235" t="s">
        <v>149</v>
      </c>
      <c r="AV141" s="13" t="s">
        <v>81</v>
      </c>
      <c r="AW141" s="13" t="s">
        <v>36</v>
      </c>
      <c r="AX141" s="13" t="s">
        <v>73</v>
      </c>
      <c r="AY141" s="235" t="s">
        <v>231</v>
      </c>
    </row>
    <row r="142" spans="2:51" s="13" customFormat="1" ht="13.5">
      <c r="B142" s="234"/>
      <c r="D142" s="215" t="s">
        <v>242</v>
      </c>
      <c r="E142" s="235" t="s">
        <v>5</v>
      </c>
      <c r="F142" s="236" t="s">
        <v>282</v>
      </c>
      <c r="H142" s="235" t="s">
        <v>5</v>
      </c>
      <c r="I142" s="237"/>
      <c r="L142" s="234"/>
      <c r="M142" s="238"/>
      <c r="N142" s="239"/>
      <c r="O142" s="239"/>
      <c r="P142" s="239"/>
      <c r="Q142" s="239"/>
      <c r="R142" s="239"/>
      <c r="S142" s="239"/>
      <c r="T142" s="240"/>
      <c r="AT142" s="235" t="s">
        <v>242</v>
      </c>
      <c r="AU142" s="235" t="s">
        <v>149</v>
      </c>
      <c r="AV142" s="13" t="s">
        <v>81</v>
      </c>
      <c r="AW142" s="13" t="s">
        <v>36</v>
      </c>
      <c r="AX142" s="13" t="s">
        <v>73</v>
      </c>
      <c r="AY142" s="235" t="s">
        <v>231</v>
      </c>
    </row>
    <row r="143" spans="2:51" s="11" customFormat="1" ht="13.5">
      <c r="B143" s="218"/>
      <c r="D143" s="215" t="s">
        <v>242</v>
      </c>
      <c r="E143" s="219" t="s">
        <v>5</v>
      </c>
      <c r="F143" s="220" t="s">
        <v>283</v>
      </c>
      <c r="H143" s="221">
        <v>1068.558</v>
      </c>
      <c r="I143" s="222"/>
      <c r="L143" s="218"/>
      <c r="M143" s="223"/>
      <c r="N143" s="224"/>
      <c r="O143" s="224"/>
      <c r="P143" s="224"/>
      <c r="Q143" s="224"/>
      <c r="R143" s="224"/>
      <c r="S143" s="224"/>
      <c r="T143" s="225"/>
      <c r="AT143" s="219" t="s">
        <v>242</v>
      </c>
      <c r="AU143" s="219" t="s">
        <v>149</v>
      </c>
      <c r="AV143" s="11" t="s">
        <v>83</v>
      </c>
      <c r="AW143" s="11" t="s">
        <v>36</v>
      </c>
      <c r="AX143" s="11" t="s">
        <v>73</v>
      </c>
      <c r="AY143" s="219" t="s">
        <v>231</v>
      </c>
    </row>
    <row r="144" spans="2:51" s="11" customFormat="1" ht="13.5">
      <c r="B144" s="218"/>
      <c r="D144" s="215" t="s">
        <v>242</v>
      </c>
      <c r="E144" s="219" t="s">
        <v>5</v>
      </c>
      <c r="F144" s="220" t="s">
        <v>284</v>
      </c>
      <c r="H144" s="221">
        <v>-98.25</v>
      </c>
      <c r="I144" s="222"/>
      <c r="L144" s="218"/>
      <c r="M144" s="223"/>
      <c r="N144" s="224"/>
      <c r="O144" s="224"/>
      <c r="P144" s="224"/>
      <c r="Q144" s="224"/>
      <c r="R144" s="224"/>
      <c r="S144" s="224"/>
      <c r="T144" s="225"/>
      <c r="AT144" s="219" t="s">
        <v>242</v>
      </c>
      <c r="AU144" s="219" t="s">
        <v>149</v>
      </c>
      <c r="AV144" s="11" t="s">
        <v>83</v>
      </c>
      <c r="AW144" s="11" t="s">
        <v>36</v>
      </c>
      <c r="AX144" s="11" t="s">
        <v>73</v>
      </c>
      <c r="AY144" s="219" t="s">
        <v>231</v>
      </c>
    </row>
    <row r="145" spans="2:51" s="12" customFormat="1" ht="13.5">
      <c r="B145" s="226"/>
      <c r="D145" s="215" t="s">
        <v>242</v>
      </c>
      <c r="E145" s="227" t="s">
        <v>5</v>
      </c>
      <c r="F145" s="228" t="s">
        <v>269</v>
      </c>
      <c r="H145" s="229">
        <v>1087.782</v>
      </c>
      <c r="I145" s="230"/>
      <c r="L145" s="226"/>
      <c r="M145" s="231"/>
      <c r="N145" s="232"/>
      <c r="O145" s="232"/>
      <c r="P145" s="232"/>
      <c r="Q145" s="232"/>
      <c r="R145" s="232"/>
      <c r="S145" s="232"/>
      <c r="T145" s="233"/>
      <c r="AT145" s="227" t="s">
        <v>242</v>
      </c>
      <c r="AU145" s="227" t="s">
        <v>149</v>
      </c>
      <c r="AV145" s="12" t="s">
        <v>239</v>
      </c>
      <c r="AW145" s="12" t="s">
        <v>36</v>
      </c>
      <c r="AX145" s="12" t="s">
        <v>81</v>
      </c>
      <c r="AY145" s="227" t="s">
        <v>231</v>
      </c>
    </row>
    <row r="146" spans="2:65" s="1" customFormat="1" ht="25.5" customHeight="1">
      <c r="B146" s="202"/>
      <c r="C146" s="203" t="s">
        <v>285</v>
      </c>
      <c r="D146" s="203" t="s">
        <v>235</v>
      </c>
      <c r="E146" s="204" t="s">
        <v>286</v>
      </c>
      <c r="F146" s="205" t="s">
        <v>287</v>
      </c>
      <c r="G146" s="206" t="s">
        <v>258</v>
      </c>
      <c r="H146" s="207">
        <v>1087.782</v>
      </c>
      <c r="I146" s="208"/>
      <c r="J146" s="209">
        <f>ROUND(I146*H146,2)</f>
        <v>0</v>
      </c>
      <c r="K146" s="205" t="s">
        <v>238</v>
      </c>
      <c r="L146" s="46"/>
      <c r="M146" s="210" t="s">
        <v>5</v>
      </c>
      <c r="N146" s="211" t="s">
        <v>44</v>
      </c>
      <c r="O146" s="47"/>
      <c r="P146" s="212">
        <f>O146*H146</f>
        <v>0</v>
      </c>
      <c r="Q146" s="212">
        <v>0</v>
      </c>
      <c r="R146" s="212">
        <f>Q146*H146</f>
        <v>0</v>
      </c>
      <c r="S146" s="212">
        <v>0</v>
      </c>
      <c r="T146" s="213">
        <f>S146*H146</f>
        <v>0</v>
      </c>
      <c r="AR146" s="24" t="s">
        <v>239</v>
      </c>
      <c r="AT146" s="24" t="s">
        <v>235</v>
      </c>
      <c r="AU146" s="24" t="s">
        <v>149</v>
      </c>
      <c r="AY146" s="24" t="s">
        <v>231</v>
      </c>
      <c r="BE146" s="214">
        <f>IF(N146="základní",J146,0)</f>
        <v>0</v>
      </c>
      <c r="BF146" s="214">
        <f>IF(N146="snížená",J146,0)</f>
        <v>0</v>
      </c>
      <c r="BG146" s="214">
        <f>IF(N146="zákl. přenesená",J146,0)</f>
        <v>0</v>
      </c>
      <c r="BH146" s="214">
        <f>IF(N146="sníž. přenesená",J146,0)</f>
        <v>0</v>
      </c>
      <c r="BI146" s="214">
        <f>IF(N146="nulová",J146,0)</f>
        <v>0</v>
      </c>
      <c r="BJ146" s="24" t="s">
        <v>81</v>
      </c>
      <c r="BK146" s="214">
        <f>ROUND(I146*H146,2)</f>
        <v>0</v>
      </c>
      <c r="BL146" s="24" t="s">
        <v>239</v>
      </c>
      <c r="BM146" s="24" t="s">
        <v>288</v>
      </c>
    </row>
    <row r="147" spans="2:47" s="1" customFormat="1" ht="13.5">
      <c r="B147" s="46"/>
      <c r="D147" s="215" t="s">
        <v>241</v>
      </c>
      <c r="F147" s="216" t="s">
        <v>287</v>
      </c>
      <c r="I147" s="176"/>
      <c r="L147" s="46"/>
      <c r="M147" s="217"/>
      <c r="N147" s="47"/>
      <c r="O147" s="47"/>
      <c r="P147" s="47"/>
      <c r="Q147" s="47"/>
      <c r="R147" s="47"/>
      <c r="S147" s="47"/>
      <c r="T147" s="85"/>
      <c r="AT147" s="24" t="s">
        <v>241</v>
      </c>
      <c r="AU147" s="24" t="s">
        <v>149</v>
      </c>
    </row>
    <row r="148" spans="2:65" s="1" customFormat="1" ht="25.5" customHeight="1">
      <c r="B148" s="202"/>
      <c r="C148" s="203" t="s">
        <v>289</v>
      </c>
      <c r="D148" s="203" t="s">
        <v>235</v>
      </c>
      <c r="E148" s="204" t="s">
        <v>290</v>
      </c>
      <c r="F148" s="205" t="s">
        <v>291</v>
      </c>
      <c r="G148" s="206" t="s">
        <v>258</v>
      </c>
      <c r="H148" s="207">
        <v>86.25</v>
      </c>
      <c r="I148" s="208"/>
      <c r="J148" s="209">
        <f>ROUND(I148*H148,2)</f>
        <v>0</v>
      </c>
      <c r="K148" s="205" t="s">
        <v>238</v>
      </c>
      <c r="L148" s="46"/>
      <c r="M148" s="210" t="s">
        <v>5</v>
      </c>
      <c r="N148" s="211" t="s">
        <v>44</v>
      </c>
      <c r="O148" s="47"/>
      <c r="P148" s="212">
        <f>O148*H148</f>
        <v>0</v>
      </c>
      <c r="Q148" s="212">
        <v>0</v>
      </c>
      <c r="R148" s="212">
        <f>Q148*H148</f>
        <v>0</v>
      </c>
      <c r="S148" s="212">
        <v>0</v>
      </c>
      <c r="T148" s="213">
        <f>S148*H148</f>
        <v>0</v>
      </c>
      <c r="AR148" s="24" t="s">
        <v>239</v>
      </c>
      <c r="AT148" s="24" t="s">
        <v>235</v>
      </c>
      <c r="AU148" s="24" t="s">
        <v>149</v>
      </c>
      <c r="AY148" s="24" t="s">
        <v>231</v>
      </c>
      <c r="BE148" s="214">
        <f>IF(N148="základní",J148,0)</f>
        <v>0</v>
      </c>
      <c r="BF148" s="214">
        <f>IF(N148="snížená",J148,0)</f>
        <v>0</v>
      </c>
      <c r="BG148" s="214">
        <f>IF(N148="zákl. přenesená",J148,0)</f>
        <v>0</v>
      </c>
      <c r="BH148" s="214">
        <f>IF(N148="sníž. přenesená",J148,0)</f>
        <v>0</v>
      </c>
      <c r="BI148" s="214">
        <f>IF(N148="nulová",J148,0)</f>
        <v>0</v>
      </c>
      <c r="BJ148" s="24" t="s">
        <v>81</v>
      </c>
      <c r="BK148" s="214">
        <f>ROUND(I148*H148,2)</f>
        <v>0</v>
      </c>
      <c r="BL148" s="24" t="s">
        <v>239</v>
      </c>
      <c r="BM148" s="24" t="s">
        <v>292</v>
      </c>
    </row>
    <row r="149" spans="2:47" s="1" customFormat="1" ht="13.5">
      <c r="B149" s="46"/>
      <c r="D149" s="215" t="s">
        <v>241</v>
      </c>
      <c r="F149" s="216" t="s">
        <v>291</v>
      </c>
      <c r="I149" s="176"/>
      <c r="L149" s="46"/>
      <c r="M149" s="217"/>
      <c r="N149" s="47"/>
      <c r="O149" s="47"/>
      <c r="P149" s="47"/>
      <c r="Q149" s="47"/>
      <c r="R149" s="47"/>
      <c r="S149" s="47"/>
      <c r="T149" s="85"/>
      <c r="AT149" s="24" t="s">
        <v>241</v>
      </c>
      <c r="AU149" s="24" t="s">
        <v>149</v>
      </c>
    </row>
    <row r="150" spans="2:51" s="13" customFormat="1" ht="13.5">
      <c r="B150" s="234"/>
      <c r="D150" s="215" t="s">
        <v>242</v>
      </c>
      <c r="E150" s="235" t="s">
        <v>5</v>
      </c>
      <c r="F150" s="236" t="s">
        <v>293</v>
      </c>
      <c r="H150" s="235" t="s">
        <v>5</v>
      </c>
      <c r="I150" s="237"/>
      <c r="L150" s="234"/>
      <c r="M150" s="238"/>
      <c r="N150" s="239"/>
      <c r="O150" s="239"/>
      <c r="P150" s="239"/>
      <c r="Q150" s="239"/>
      <c r="R150" s="239"/>
      <c r="S150" s="239"/>
      <c r="T150" s="240"/>
      <c r="AT150" s="235" t="s">
        <v>242</v>
      </c>
      <c r="AU150" s="235" t="s">
        <v>149</v>
      </c>
      <c r="AV150" s="13" t="s">
        <v>81</v>
      </c>
      <c r="AW150" s="13" t="s">
        <v>36</v>
      </c>
      <c r="AX150" s="13" t="s">
        <v>73</v>
      </c>
      <c r="AY150" s="235" t="s">
        <v>231</v>
      </c>
    </row>
    <row r="151" spans="2:51" s="11" customFormat="1" ht="13.5">
      <c r="B151" s="218"/>
      <c r="D151" s="215" t="s">
        <v>242</v>
      </c>
      <c r="E151" s="219" t="s">
        <v>5</v>
      </c>
      <c r="F151" s="220" t="s">
        <v>294</v>
      </c>
      <c r="H151" s="221">
        <v>86.25</v>
      </c>
      <c r="I151" s="222"/>
      <c r="L151" s="218"/>
      <c r="M151" s="223"/>
      <c r="N151" s="224"/>
      <c r="O151" s="224"/>
      <c r="P151" s="224"/>
      <c r="Q151" s="224"/>
      <c r="R151" s="224"/>
      <c r="S151" s="224"/>
      <c r="T151" s="225"/>
      <c r="AT151" s="219" t="s">
        <v>242</v>
      </c>
      <c r="AU151" s="219" t="s">
        <v>149</v>
      </c>
      <c r="AV151" s="11" t="s">
        <v>83</v>
      </c>
      <c r="AW151" s="11" t="s">
        <v>36</v>
      </c>
      <c r="AX151" s="11" t="s">
        <v>81</v>
      </c>
      <c r="AY151" s="219" t="s">
        <v>231</v>
      </c>
    </row>
    <row r="152" spans="2:65" s="1" customFormat="1" ht="38.25" customHeight="1">
      <c r="B152" s="202"/>
      <c r="C152" s="203" t="s">
        <v>233</v>
      </c>
      <c r="D152" s="203" t="s">
        <v>235</v>
      </c>
      <c r="E152" s="204" t="s">
        <v>295</v>
      </c>
      <c r="F152" s="205" t="s">
        <v>296</v>
      </c>
      <c r="G152" s="206" t="s">
        <v>258</v>
      </c>
      <c r="H152" s="207">
        <v>86.25</v>
      </c>
      <c r="I152" s="208"/>
      <c r="J152" s="209">
        <f>ROUND(I152*H152,2)</f>
        <v>0</v>
      </c>
      <c r="K152" s="205" t="s">
        <v>238</v>
      </c>
      <c r="L152" s="46"/>
      <c r="M152" s="210" t="s">
        <v>5</v>
      </c>
      <c r="N152" s="211" t="s">
        <v>44</v>
      </c>
      <c r="O152" s="47"/>
      <c r="P152" s="212">
        <f>O152*H152</f>
        <v>0</v>
      </c>
      <c r="Q152" s="212">
        <v>0</v>
      </c>
      <c r="R152" s="212">
        <f>Q152*H152</f>
        <v>0</v>
      </c>
      <c r="S152" s="212">
        <v>0</v>
      </c>
      <c r="T152" s="213">
        <f>S152*H152</f>
        <v>0</v>
      </c>
      <c r="AR152" s="24" t="s">
        <v>239</v>
      </c>
      <c r="AT152" s="24" t="s">
        <v>235</v>
      </c>
      <c r="AU152" s="24" t="s">
        <v>149</v>
      </c>
      <c r="AY152" s="24" t="s">
        <v>231</v>
      </c>
      <c r="BE152" s="214">
        <f>IF(N152="základní",J152,0)</f>
        <v>0</v>
      </c>
      <c r="BF152" s="214">
        <f>IF(N152="snížená",J152,0)</f>
        <v>0</v>
      </c>
      <c r="BG152" s="214">
        <f>IF(N152="zákl. přenesená",J152,0)</f>
        <v>0</v>
      </c>
      <c r="BH152" s="214">
        <f>IF(N152="sníž. přenesená",J152,0)</f>
        <v>0</v>
      </c>
      <c r="BI152" s="214">
        <f>IF(N152="nulová",J152,0)</f>
        <v>0</v>
      </c>
      <c r="BJ152" s="24" t="s">
        <v>81</v>
      </c>
      <c r="BK152" s="214">
        <f>ROUND(I152*H152,2)</f>
        <v>0</v>
      </c>
      <c r="BL152" s="24" t="s">
        <v>239</v>
      </c>
      <c r="BM152" s="24" t="s">
        <v>297</v>
      </c>
    </row>
    <row r="153" spans="2:47" s="1" customFormat="1" ht="13.5">
      <c r="B153" s="46"/>
      <c r="D153" s="215" t="s">
        <v>241</v>
      </c>
      <c r="F153" s="216" t="s">
        <v>296</v>
      </c>
      <c r="I153" s="176"/>
      <c r="L153" s="46"/>
      <c r="M153" s="217"/>
      <c r="N153" s="47"/>
      <c r="O153" s="47"/>
      <c r="P153" s="47"/>
      <c r="Q153" s="47"/>
      <c r="R153" s="47"/>
      <c r="S153" s="47"/>
      <c r="T153" s="85"/>
      <c r="AT153" s="24" t="s">
        <v>241</v>
      </c>
      <c r="AU153" s="24" t="s">
        <v>149</v>
      </c>
    </row>
    <row r="154" spans="2:63" s="10" customFormat="1" ht="22.3" customHeight="1">
      <c r="B154" s="189"/>
      <c r="D154" s="190" t="s">
        <v>72</v>
      </c>
      <c r="E154" s="200" t="s">
        <v>298</v>
      </c>
      <c r="F154" s="200" t="s">
        <v>299</v>
      </c>
      <c r="I154" s="192"/>
      <c r="J154" s="201">
        <f>BK154</f>
        <v>0</v>
      </c>
      <c r="L154" s="189"/>
      <c r="M154" s="194"/>
      <c r="N154" s="195"/>
      <c r="O154" s="195"/>
      <c r="P154" s="196">
        <f>SUM(P155:P181)</f>
        <v>0</v>
      </c>
      <c r="Q154" s="195"/>
      <c r="R154" s="196">
        <f>SUM(R155:R181)</f>
        <v>0</v>
      </c>
      <c r="S154" s="195"/>
      <c r="T154" s="197">
        <f>SUM(T155:T181)</f>
        <v>0</v>
      </c>
      <c r="AR154" s="190" t="s">
        <v>81</v>
      </c>
      <c r="AT154" s="198" t="s">
        <v>72</v>
      </c>
      <c r="AU154" s="198" t="s">
        <v>83</v>
      </c>
      <c r="AY154" s="190" t="s">
        <v>231</v>
      </c>
      <c r="BK154" s="199">
        <f>SUM(BK155:BK181)</f>
        <v>0</v>
      </c>
    </row>
    <row r="155" spans="2:65" s="1" customFormat="1" ht="16.5" customHeight="1">
      <c r="B155" s="202"/>
      <c r="C155" s="203" t="s">
        <v>254</v>
      </c>
      <c r="D155" s="203" t="s">
        <v>235</v>
      </c>
      <c r="E155" s="204" t="s">
        <v>300</v>
      </c>
      <c r="F155" s="205" t="s">
        <v>301</v>
      </c>
      <c r="G155" s="206" t="s">
        <v>258</v>
      </c>
      <c r="H155" s="207">
        <v>671.475</v>
      </c>
      <c r="I155" s="208"/>
      <c r="J155" s="209">
        <f>ROUND(I155*H155,2)</f>
        <v>0</v>
      </c>
      <c r="K155" s="205" t="s">
        <v>264</v>
      </c>
      <c r="L155" s="46"/>
      <c r="M155" s="210" t="s">
        <v>5</v>
      </c>
      <c r="N155" s="211" t="s">
        <v>44</v>
      </c>
      <c r="O155" s="47"/>
      <c r="P155" s="212">
        <f>O155*H155</f>
        <v>0</v>
      </c>
      <c r="Q155" s="212">
        <v>0</v>
      </c>
      <c r="R155" s="212">
        <f>Q155*H155</f>
        <v>0</v>
      </c>
      <c r="S155" s="212">
        <v>0</v>
      </c>
      <c r="T155" s="213">
        <f>S155*H155</f>
        <v>0</v>
      </c>
      <c r="AR155" s="24" t="s">
        <v>239</v>
      </c>
      <c r="AT155" s="24" t="s">
        <v>235</v>
      </c>
      <c r="AU155" s="24" t="s">
        <v>149</v>
      </c>
      <c r="AY155" s="24" t="s">
        <v>231</v>
      </c>
      <c r="BE155" s="214">
        <f>IF(N155="základní",J155,0)</f>
        <v>0</v>
      </c>
      <c r="BF155" s="214">
        <f>IF(N155="snížená",J155,0)</f>
        <v>0</v>
      </c>
      <c r="BG155" s="214">
        <f>IF(N155="zákl. přenesená",J155,0)</f>
        <v>0</v>
      </c>
      <c r="BH155" s="214">
        <f>IF(N155="sníž. přenesená",J155,0)</f>
        <v>0</v>
      </c>
      <c r="BI155" s="214">
        <f>IF(N155="nulová",J155,0)</f>
        <v>0</v>
      </c>
      <c r="BJ155" s="24" t="s">
        <v>81</v>
      </c>
      <c r="BK155" s="214">
        <f>ROUND(I155*H155,2)</f>
        <v>0</v>
      </c>
      <c r="BL155" s="24" t="s">
        <v>239</v>
      </c>
      <c r="BM155" s="24" t="s">
        <v>302</v>
      </c>
    </row>
    <row r="156" spans="2:47" s="1" customFormat="1" ht="13.5">
      <c r="B156" s="46"/>
      <c r="D156" s="215" t="s">
        <v>241</v>
      </c>
      <c r="F156" s="216" t="s">
        <v>303</v>
      </c>
      <c r="I156" s="176"/>
      <c r="L156" s="46"/>
      <c r="M156" s="217"/>
      <c r="N156" s="47"/>
      <c r="O156" s="47"/>
      <c r="P156" s="47"/>
      <c r="Q156" s="47"/>
      <c r="R156" s="47"/>
      <c r="S156" s="47"/>
      <c r="T156" s="85"/>
      <c r="AT156" s="24" t="s">
        <v>241</v>
      </c>
      <c r="AU156" s="24" t="s">
        <v>149</v>
      </c>
    </row>
    <row r="157" spans="2:51" s="13" customFormat="1" ht="13.5">
      <c r="B157" s="234"/>
      <c r="D157" s="215" t="s">
        <v>242</v>
      </c>
      <c r="E157" s="235" t="s">
        <v>5</v>
      </c>
      <c r="F157" s="236" t="s">
        <v>304</v>
      </c>
      <c r="H157" s="235" t="s">
        <v>5</v>
      </c>
      <c r="I157" s="237"/>
      <c r="L157" s="234"/>
      <c r="M157" s="238"/>
      <c r="N157" s="239"/>
      <c r="O157" s="239"/>
      <c r="P157" s="239"/>
      <c r="Q157" s="239"/>
      <c r="R157" s="239"/>
      <c r="S157" s="239"/>
      <c r="T157" s="240"/>
      <c r="AT157" s="235" t="s">
        <v>242</v>
      </c>
      <c r="AU157" s="235" t="s">
        <v>149</v>
      </c>
      <c r="AV157" s="13" t="s">
        <v>81</v>
      </c>
      <c r="AW157" s="13" t="s">
        <v>36</v>
      </c>
      <c r="AX157" s="13" t="s">
        <v>73</v>
      </c>
      <c r="AY157" s="235" t="s">
        <v>231</v>
      </c>
    </row>
    <row r="158" spans="2:51" s="11" customFormat="1" ht="13.5">
      <c r="B158" s="218"/>
      <c r="D158" s="215" t="s">
        <v>242</v>
      </c>
      <c r="E158" s="219" t="s">
        <v>5</v>
      </c>
      <c r="F158" s="220" t="s">
        <v>305</v>
      </c>
      <c r="H158" s="221">
        <v>463.848</v>
      </c>
      <c r="I158" s="222"/>
      <c r="L158" s="218"/>
      <c r="M158" s="223"/>
      <c r="N158" s="224"/>
      <c r="O158" s="224"/>
      <c r="P158" s="224"/>
      <c r="Q158" s="224"/>
      <c r="R158" s="224"/>
      <c r="S158" s="224"/>
      <c r="T158" s="225"/>
      <c r="AT158" s="219" t="s">
        <v>242</v>
      </c>
      <c r="AU158" s="219" t="s">
        <v>149</v>
      </c>
      <c r="AV158" s="11" t="s">
        <v>83</v>
      </c>
      <c r="AW158" s="11" t="s">
        <v>36</v>
      </c>
      <c r="AX158" s="11" t="s">
        <v>73</v>
      </c>
      <c r="AY158" s="219" t="s">
        <v>231</v>
      </c>
    </row>
    <row r="159" spans="2:51" s="11" customFormat="1" ht="13.5">
      <c r="B159" s="218"/>
      <c r="D159" s="215" t="s">
        <v>242</v>
      </c>
      <c r="E159" s="219" t="s">
        <v>5</v>
      </c>
      <c r="F159" s="220" t="s">
        <v>306</v>
      </c>
      <c r="H159" s="221">
        <v>207.627</v>
      </c>
      <c r="I159" s="222"/>
      <c r="L159" s="218"/>
      <c r="M159" s="223"/>
      <c r="N159" s="224"/>
      <c r="O159" s="224"/>
      <c r="P159" s="224"/>
      <c r="Q159" s="224"/>
      <c r="R159" s="224"/>
      <c r="S159" s="224"/>
      <c r="T159" s="225"/>
      <c r="AT159" s="219" t="s">
        <v>242</v>
      </c>
      <c r="AU159" s="219" t="s">
        <v>149</v>
      </c>
      <c r="AV159" s="11" t="s">
        <v>83</v>
      </c>
      <c r="AW159" s="11" t="s">
        <v>36</v>
      </c>
      <c r="AX159" s="11" t="s">
        <v>73</v>
      </c>
      <c r="AY159" s="219" t="s">
        <v>231</v>
      </c>
    </row>
    <row r="160" spans="2:51" s="12" customFormat="1" ht="13.5">
      <c r="B160" s="226"/>
      <c r="D160" s="215" t="s">
        <v>242</v>
      </c>
      <c r="E160" s="227" t="s">
        <v>5</v>
      </c>
      <c r="F160" s="228" t="s">
        <v>269</v>
      </c>
      <c r="H160" s="229">
        <v>671.475</v>
      </c>
      <c r="I160" s="230"/>
      <c r="L160" s="226"/>
      <c r="M160" s="231"/>
      <c r="N160" s="232"/>
      <c r="O160" s="232"/>
      <c r="P160" s="232"/>
      <c r="Q160" s="232"/>
      <c r="R160" s="232"/>
      <c r="S160" s="232"/>
      <c r="T160" s="233"/>
      <c r="AT160" s="227" t="s">
        <v>242</v>
      </c>
      <c r="AU160" s="227" t="s">
        <v>149</v>
      </c>
      <c r="AV160" s="12" t="s">
        <v>239</v>
      </c>
      <c r="AW160" s="12" t="s">
        <v>36</v>
      </c>
      <c r="AX160" s="12" t="s">
        <v>81</v>
      </c>
      <c r="AY160" s="227" t="s">
        <v>231</v>
      </c>
    </row>
    <row r="161" spans="2:65" s="1" customFormat="1" ht="38.25" customHeight="1">
      <c r="B161" s="202"/>
      <c r="C161" s="203" t="s">
        <v>307</v>
      </c>
      <c r="D161" s="203" t="s">
        <v>235</v>
      </c>
      <c r="E161" s="204" t="s">
        <v>308</v>
      </c>
      <c r="F161" s="205" t="s">
        <v>309</v>
      </c>
      <c r="G161" s="206" t="s">
        <v>249</v>
      </c>
      <c r="H161" s="207">
        <v>40</v>
      </c>
      <c r="I161" s="208"/>
      <c r="J161" s="209">
        <f>ROUND(I161*H161,2)</f>
        <v>0</v>
      </c>
      <c r="K161" s="205" t="s">
        <v>238</v>
      </c>
      <c r="L161" s="46"/>
      <c r="M161" s="210" t="s">
        <v>5</v>
      </c>
      <c r="N161" s="211" t="s">
        <v>44</v>
      </c>
      <c r="O161" s="47"/>
      <c r="P161" s="212">
        <f>O161*H161</f>
        <v>0</v>
      </c>
      <c r="Q161" s="212">
        <v>0</v>
      </c>
      <c r="R161" s="212">
        <f>Q161*H161</f>
        <v>0</v>
      </c>
      <c r="S161" s="212">
        <v>0</v>
      </c>
      <c r="T161" s="213">
        <f>S161*H161</f>
        <v>0</v>
      </c>
      <c r="AR161" s="24" t="s">
        <v>239</v>
      </c>
      <c r="AT161" s="24" t="s">
        <v>235</v>
      </c>
      <c r="AU161" s="24" t="s">
        <v>149</v>
      </c>
      <c r="AY161" s="24" t="s">
        <v>231</v>
      </c>
      <c r="BE161" s="214">
        <f>IF(N161="základní",J161,0)</f>
        <v>0</v>
      </c>
      <c r="BF161" s="214">
        <f>IF(N161="snížená",J161,0)</f>
        <v>0</v>
      </c>
      <c r="BG161" s="214">
        <f>IF(N161="zákl. přenesená",J161,0)</f>
        <v>0</v>
      </c>
      <c r="BH161" s="214">
        <f>IF(N161="sníž. přenesená",J161,0)</f>
        <v>0</v>
      </c>
      <c r="BI161" s="214">
        <f>IF(N161="nulová",J161,0)</f>
        <v>0</v>
      </c>
      <c r="BJ161" s="24" t="s">
        <v>81</v>
      </c>
      <c r="BK161" s="214">
        <f>ROUND(I161*H161,2)</f>
        <v>0</v>
      </c>
      <c r="BL161" s="24" t="s">
        <v>239</v>
      </c>
      <c r="BM161" s="24" t="s">
        <v>310</v>
      </c>
    </row>
    <row r="162" spans="2:47" s="1" customFormat="1" ht="13.5">
      <c r="B162" s="46"/>
      <c r="D162" s="215" t="s">
        <v>241</v>
      </c>
      <c r="F162" s="216" t="s">
        <v>309</v>
      </c>
      <c r="I162" s="176"/>
      <c r="L162" s="46"/>
      <c r="M162" s="217"/>
      <c r="N162" s="47"/>
      <c r="O162" s="47"/>
      <c r="P162" s="47"/>
      <c r="Q162" s="47"/>
      <c r="R162" s="47"/>
      <c r="S162" s="47"/>
      <c r="T162" s="85"/>
      <c r="AT162" s="24" t="s">
        <v>241</v>
      </c>
      <c r="AU162" s="24" t="s">
        <v>149</v>
      </c>
    </row>
    <row r="163" spans="2:65" s="1" customFormat="1" ht="38.25" customHeight="1">
      <c r="B163" s="202"/>
      <c r="C163" s="203" t="s">
        <v>311</v>
      </c>
      <c r="D163" s="203" t="s">
        <v>235</v>
      </c>
      <c r="E163" s="204" t="s">
        <v>312</v>
      </c>
      <c r="F163" s="205" t="s">
        <v>313</v>
      </c>
      <c r="G163" s="206" t="s">
        <v>249</v>
      </c>
      <c r="H163" s="207">
        <v>4</v>
      </c>
      <c r="I163" s="208"/>
      <c r="J163" s="209">
        <f>ROUND(I163*H163,2)</f>
        <v>0</v>
      </c>
      <c r="K163" s="205" t="s">
        <v>238</v>
      </c>
      <c r="L163" s="46"/>
      <c r="M163" s="210" t="s">
        <v>5</v>
      </c>
      <c r="N163" s="211" t="s">
        <v>44</v>
      </c>
      <c r="O163" s="47"/>
      <c r="P163" s="212">
        <f>O163*H163</f>
        <v>0</v>
      </c>
      <c r="Q163" s="212">
        <v>0</v>
      </c>
      <c r="R163" s="212">
        <f>Q163*H163</f>
        <v>0</v>
      </c>
      <c r="S163" s="212">
        <v>0</v>
      </c>
      <c r="T163" s="213">
        <f>S163*H163</f>
        <v>0</v>
      </c>
      <c r="AR163" s="24" t="s">
        <v>239</v>
      </c>
      <c r="AT163" s="24" t="s">
        <v>235</v>
      </c>
      <c r="AU163" s="24" t="s">
        <v>149</v>
      </c>
      <c r="AY163" s="24" t="s">
        <v>231</v>
      </c>
      <c r="BE163" s="214">
        <f>IF(N163="základní",J163,0)</f>
        <v>0</v>
      </c>
      <c r="BF163" s="214">
        <f>IF(N163="snížená",J163,0)</f>
        <v>0</v>
      </c>
      <c r="BG163" s="214">
        <f>IF(N163="zákl. přenesená",J163,0)</f>
        <v>0</v>
      </c>
      <c r="BH163" s="214">
        <f>IF(N163="sníž. přenesená",J163,0)</f>
        <v>0</v>
      </c>
      <c r="BI163" s="214">
        <f>IF(N163="nulová",J163,0)</f>
        <v>0</v>
      </c>
      <c r="BJ163" s="24" t="s">
        <v>81</v>
      </c>
      <c r="BK163" s="214">
        <f>ROUND(I163*H163,2)</f>
        <v>0</v>
      </c>
      <c r="BL163" s="24" t="s">
        <v>239</v>
      </c>
      <c r="BM163" s="24" t="s">
        <v>314</v>
      </c>
    </row>
    <row r="164" spans="2:47" s="1" customFormat="1" ht="13.5">
      <c r="B164" s="46"/>
      <c r="D164" s="215" t="s">
        <v>241</v>
      </c>
      <c r="F164" s="216" t="s">
        <v>313</v>
      </c>
      <c r="I164" s="176"/>
      <c r="L164" s="46"/>
      <c r="M164" s="217"/>
      <c r="N164" s="47"/>
      <c r="O164" s="47"/>
      <c r="P164" s="47"/>
      <c r="Q164" s="47"/>
      <c r="R164" s="47"/>
      <c r="S164" s="47"/>
      <c r="T164" s="85"/>
      <c r="AT164" s="24" t="s">
        <v>241</v>
      </c>
      <c r="AU164" s="24" t="s">
        <v>149</v>
      </c>
    </row>
    <row r="165" spans="2:65" s="1" customFormat="1" ht="25.5" customHeight="1">
      <c r="B165" s="202"/>
      <c r="C165" s="203" t="s">
        <v>11</v>
      </c>
      <c r="D165" s="203" t="s">
        <v>235</v>
      </c>
      <c r="E165" s="204" t="s">
        <v>315</v>
      </c>
      <c r="F165" s="205" t="s">
        <v>316</v>
      </c>
      <c r="G165" s="206" t="s">
        <v>249</v>
      </c>
      <c r="H165" s="207">
        <v>4</v>
      </c>
      <c r="I165" s="208"/>
      <c r="J165" s="209">
        <f>ROUND(I165*H165,2)</f>
        <v>0</v>
      </c>
      <c r="K165" s="205" t="s">
        <v>238</v>
      </c>
      <c r="L165" s="46"/>
      <c r="M165" s="210" t="s">
        <v>5</v>
      </c>
      <c r="N165" s="211" t="s">
        <v>44</v>
      </c>
      <c r="O165" s="47"/>
      <c r="P165" s="212">
        <f>O165*H165</f>
        <v>0</v>
      </c>
      <c r="Q165" s="212">
        <v>0</v>
      </c>
      <c r="R165" s="212">
        <f>Q165*H165</f>
        <v>0</v>
      </c>
      <c r="S165" s="212">
        <v>0</v>
      </c>
      <c r="T165" s="213">
        <f>S165*H165</f>
        <v>0</v>
      </c>
      <c r="AR165" s="24" t="s">
        <v>239</v>
      </c>
      <c r="AT165" s="24" t="s">
        <v>235</v>
      </c>
      <c r="AU165" s="24" t="s">
        <v>149</v>
      </c>
      <c r="AY165" s="24" t="s">
        <v>231</v>
      </c>
      <c r="BE165" s="214">
        <f>IF(N165="základní",J165,0)</f>
        <v>0</v>
      </c>
      <c r="BF165" s="214">
        <f>IF(N165="snížená",J165,0)</f>
        <v>0</v>
      </c>
      <c r="BG165" s="214">
        <f>IF(N165="zákl. přenesená",J165,0)</f>
        <v>0</v>
      </c>
      <c r="BH165" s="214">
        <f>IF(N165="sníž. přenesená",J165,0)</f>
        <v>0</v>
      </c>
      <c r="BI165" s="214">
        <f>IF(N165="nulová",J165,0)</f>
        <v>0</v>
      </c>
      <c r="BJ165" s="24" t="s">
        <v>81</v>
      </c>
      <c r="BK165" s="214">
        <f>ROUND(I165*H165,2)</f>
        <v>0</v>
      </c>
      <c r="BL165" s="24" t="s">
        <v>239</v>
      </c>
      <c r="BM165" s="24" t="s">
        <v>317</v>
      </c>
    </row>
    <row r="166" spans="2:47" s="1" customFormat="1" ht="13.5">
      <c r="B166" s="46"/>
      <c r="D166" s="215" t="s">
        <v>241</v>
      </c>
      <c r="F166" s="216" t="s">
        <v>316</v>
      </c>
      <c r="I166" s="176"/>
      <c r="L166" s="46"/>
      <c r="M166" s="217"/>
      <c r="N166" s="47"/>
      <c r="O166" s="47"/>
      <c r="P166" s="47"/>
      <c r="Q166" s="47"/>
      <c r="R166" s="47"/>
      <c r="S166" s="47"/>
      <c r="T166" s="85"/>
      <c r="AT166" s="24" t="s">
        <v>241</v>
      </c>
      <c r="AU166" s="24" t="s">
        <v>149</v>
      </c>
    </row>
    <row r="167" spans="2:65" s="1" customFormat="1" ht="38.25" customHeight="1">
      <c r="B167" s="202"/>
      <c r="C167" s="203" t="s">
        <v>298</v>
      </c>
      <c r="D167" s="203" t="s">
        <v>235</v>
      </c>
      <c r="E167" s="204" t="s">
        <v>318</v>
      </c>
      <c r="F167" s="205" t="s">
        <v>319</v>
      </c>
      <c r="G167" s="206" t="s">
        <v>249</v>
      </c>
      <c r="H167" s="207">
        <v>200</v>
      </c>
      <c r="I167" s="208"/>
      <c r="J167" s="209">
        <f>ROUND(I167*H167,2)</f>
        <v>0</v>
      </c>
      <c r="K167" s="205" t="s">
        <v>238</v>
      </c>
      <c r="L167" s="46"/>
      <c r="M167" s="210" t="s">
        <v>5</v>
      </c>
      <c r="N167" s="211" t="s">
        <v>44</v>
      </c>
      <c r="O167" s="47"/>
      <c r="P167" s="212">
        <f>O167*H167</f>
        <v>0</v>
      </c>
      <c r="Q167" s="212">
        <v>0</v>
      </c>
      <c r="R167" s="212">
        <f>Q167*H167</f>
        <v>0</v>
      </c>
      <c r="S167" s="212">
        <v>0</v>
      </c>
      <c r="T167" s="213">
        <f>S167*H167</f>
        <v>0</v>
      </c>
      <c r="AR167" s="24" t="s">
        <v>239</v>
      </c>
      <c r="AT167" s="24" t="s">
        <v>235</v>
      </c>
      <c r="AU167" s="24" t="s">
        <v>149</v>
      </c>
      <c r="AY167" s="24" t="s">
        <v>231</v>
      </c>
      <c r="BE167" s="214">
        <f>IF(N167="základní",J167,0)</f>
        <v>0</v>
      </c>
      <c r="BF167" s="214">
        <f>IF(N167="snížená",J167,0)</f>
        <v>0</v>
      </c>
      <c r="BG167" s="214">
        <f>IF(N167="zákl. přenesená",J167,0)</f>
        <v>0</v>
      </c>
      <c r="BH167" s="214">
        <f>IF(N167="sníž. přenesená",J167,0)</f>
        <v>0</v>
      </c>
      <c r="BI167" s="214">
        <f>IF(N167="nulová",J167,0)</f>
        <v>0</v>
      </c>
      <c r="BJ167" s="24" t="s">
        <v>81</v>
      </c>
      <c r="BK167" s="214">
        <f>ROUND(I167*H167,2)</f>
        <v>0</v>
      </c>
      <c r="BL167" s="24" t="s">
        <v>239</v>
      </c>
      <c r="BM167" s="24" t="s">
        <v>320</v>
      </c>
    </row>
    <row r="168" spans="2:47" s="1" customFormat="1" ht="13.5">
      <c r="B168" s="46"/>
      <c r="D168" s="215" t="s">
        <v>241</v>
      </c>
      <c r="F168" s="216" t="s">
        <v>319</v>
      </c>
      <c r="I168" s="176"/>
      <c r="L168" s="46"/>
      <c r="M168" s="217"/>
      <c r="N168" s="47"/>
      <c r="O168" s="47"/>
      <c r="P168" s="47"/>
      <c r="Q168" s="47"/>
      <c r="R168" s="47"/>
      <c r="S168" s="47"/>
      <c r="T168" s="85"/>
      <c r="AT168" s="24" t="s">
        <v>241</v>
      </c>
      <c r="AU168" s="24" t="s">
        <v>149</v>
      </c>
    </row>
    <row r="169" spans="2:65" s="1" customFormat="1" ht="38.25" customHeight="1">
      <c r="B169" s="202"/>
      <c r="C169" s="203" t="s">
        <v>321</v>
      </c>
      <c r="D169" s="203" t="s">
        <v>235</v>
      </c>
      <c r="E169" s="204" t="s">
        <v>322</v>
      </c>
      <c r="F169" s="205" t="s">
        <v>323</v>
      </c>
      <c r="G169" s="206" t="s">
        <v>249</v>
      </c>
      <c r="H169" s="207">
        <v>20</v>
      </c>
      <c r="I169" s="208"/>
      <c r="J169" s="209">
        <f>ROUND(I169*H169,2)</f>
        <v>0</v>
      </c>
      <c r="K169" s="205" t="s">
        <v>238</v>
      </c>
      <c r="L169" s="46"/>
      <c r="M169" s="210" t="s">
        <v>5</v>
      </c>
      <c r="N169" s="211" t="s">
        <v>44</v>
      </c>
      <c r="O169" s="47"/>
      <c r="P169" s="212">
        <f>O169*H169</f>
        <v>0</v>
      </c>
      <c r="Q169" s="212">
        <v>0</v>
      </c>
      <c r="R169" s="212">
        <f>Q169*H169</f>
        <v>0</v>
      </c>
      <c r="S169" s="212">
        <v>0</v>
      </c>
      <c r="T169" s="213">
        <f>S169*H169</f>
        <v>0</v>
      </c>
      <c r="AR169" s="24" t="s">
        <v>239</v>
      </c>
      <c r="AT169" s="24" t="s">
        <v>235</v>
      </c>
      <c r="AU169" s="24" t="s">
        <v>149</v>
      </c>
      <c r="AY169" s="24" t="s">
        <v>231</v>
      </c>
      <c r="BE169" s="214">
        <f>IF(N169="základní",J169,0)</f>
        <v>0</v>
      </c>
      <c r="BF169" s="214">
        <f>IF(N169="snížená",J169,0)</f>
        <v>0</v>
      </c>
      <c r="BG169" s="214">
        <f>IF(N169="zákl. přenesená",J169,0)</f>
        <v>0</v>
      </c>
      <c r="BH169" s="214">
        <f>IF(N169="sníž. přenesená",J169,0)</f>
        <v>0</v>
      </c>
      <c r="BI169" s="214">
        <f>IF(N169="nulová",J169,0)</f>
        <v>0</v>
      </c>
      <c r="BJ169" s="24" t="s">
        <v>81</v>
      </c>
      <c r="BK169" s="214">
        <f>ROUND(I169*H169,2)</f>
        <v>0</v>
      </c>
      <c r="BL169" s="24" t="s">
        <v>239</v>
      </c>
      <c r="BM169" s="24" t="s">
        <v>324</v>
      </c>
    </row>
    <row r="170" spans="2:47" s="1" customFormat="1" ht="13.5">
      <c r="B170" s="46"/>
      <c r="D170" s="215" t="s">
        <v>241</v>
      </c>
      <c r="F170" s="216" t="s">
        <v>323</v>
      </c>
      <c r="I170" s="176"/>
      <c r="L170" s="46"/>
      <c r="M170" s="217"/>
      <c r="N170" s="47"/>
      <c r="O170" s="47"/>
      <c r="P170" s="47"/>
      <c r="Q170" s="47"/>
      <c r="R170" s="47"/>
      <c r="S170" s="47"/>
      <c r="T170" s="85"/>
      <c r="AT170" s="24" t="s">
        <v>241</v>
      </c>
      <c r="AU170" s="24" t="s">
        <v>149</v>
      </c>
    </row>
    <row r="171" spans="2:65" s="1" customFormat="1" ht="38.25" customHeight="1">
      <c r="B171" s="202"/>
      <c r="C171" s="203" t="s">
        <v>325</v>
      </c>
      <c r="D171" s="203" t="s">
        <v>235</v>
      </c>
      <c r="E171" s="204" t="s">
        <v>326</v>
      </c>
      <c r="F171" s="205" t="s">
        <v>327</v>
      </c>
      <c r="G171" s="206" t="s">
        <v>249</v>
      </c>
      <c r="H171" s="207">
        <v>20</v>
      </c>
      <c r="I171" s="208"/>
      <c r="J171" s="209">
        <f>ROUND(I171*H171,2)</f>
        <v>0</v>
      </c>
      <c r="K171" s="205" t="s">
        <v>238</v>
      </c>
      <c r="L171" s="46"/>
      <c r="M171" s="210" t="s">
        <v>5</v>
      </c>
      <c r="N171" s="211" t="s">
        <v>44</v>
      </c>
      <c r="O171" s="47"/>
      <c r="P171" s="212">
        <f>O171*H171</f>
        <v>0</v>
      </c>
      <c r="Q171" s="212">
        <v>0</v>
      </c>
      <c r="R171" s="212">
        <f>Q171*H171</f>
        <v>0</v>
      </c>
      <c r="S171" s="212">
        <v>0</v>
      </c>
      <c r="T171" s="213">
        <f>S171*H171</f>
        <v>0</v>
      </c>
      <c r="AR171" s="24" t="s">
        <v>239</v>
      </c>
      <c r="AT171" s="24" t="s">
        <v>235</v>
      </c>
      <c r="AU171" s="24" t="s">
        <v>149</v>
      </c>
      <c r="AY171" s="24" t="s">
        <v>231</v>
      </c>
      <c r="BE171" s="214">
        <f>IF(N171="základní",J171,0)</f>
        <v>0</v>
      </c>
      <c r="BF171" s="214">
        <f>IF(N171="snížená",J171,0)</f>
        <v>0</v>
      </c>
      <c r="BG171" s="214">
        <f>IF(N171="zákl. přenesená",J171,0)</f>
        <v>0</v>
      </c>
      <c r="BH171" s="214">
        <f>IF(N171="sníž. přenesená",J171,0)</f>
        <v>0</v>
      </c>
      <c r="BI171" s="214">
        <f>IF(N171="nulová",J171,0)</f>
        <v>0</v>
      </c>
      <c r="BJ171" s="24" t="s">
        <v>81</v>
      </c>
      <c r="BK171" s="214">
        <f>ROUND(I171*H171,2)</f>
        <v>0</v>
      </c>
      <c r="BL171" s="24" t="s">
        <v>239</v>
      </c>
      <c r="BM171" s="24" t="s">
        <v>328</v>
      </c>
    </row>
    <row r="172" spans="2:47" s="1" customFormat="1" ht="13.5">
      <c r="B172" s="46"/>
      <c r="D172" s="215" t="s">
        <v>241</v>
      </c>
      <c r="F172" s="216" t="s">
        <v>327</v>
      </c>
      <c r="I172" s="176"/>
      <c r="L172" s="46"/>
      <c r="M172" s="217"/>
      <c r="N172" s="47"/>
      <c r="O172" s="47"/>
      <c r="P172" s="47"/>
      <c r="Q172" s="47"/>
      <c r="R172" s="47"/>
      <c r="S172" s="47"/>
      <c r="T172" s="85"/>
      <c r="AT172" s="24" t="s">
        <v>241</v>
      </c>
      <c r="AU172" s="24" t="s">
        <v>149</v>
      </c>
    </row>
    <row r="173" spans="2:65" s="1" customFormat="1" ht="38.25" customHeight="1">
      <c r="B173" s="202"/>
      <c r="C173" s="203" t="s">
        <v>329</v>
      </c>
      <c r="D173" s="203" t="s">
        <v>235</v>
      </c>
      <c r="E173" s="204" t="s">
        <v>330</v>
      </c>
      <c r="F173" s="205" t="s">
        <v>331</v>
      </c>
      <c r="G173" s="206" t="s">
        <v>258</v>
      </c>
      <c r="H173" s="207">
        <v>587.563</v>
      </c>
      <c r="I173" s="208"/>
      <c r="J173" s="209">
        <f>ROUND(I173*H173,2)</f>
        <v>0</v>
      </c>
      <c r="K173" s="205" t="s">
        <v>238</v>
      </c>
      <c r="L173" s="46"/>
      <c r="M173" s="210" t="s">
        <v>5</v>
      </c>
      <c r="N173" s="211" t="s">
        <v>44</v>
      </c>
      <c r="O173" s="47"/>
      <c r="P173" s="212">
        <f>O173*H173</f>
        <v>0</v>
      </c>
      <c r="Q173" s="212">
        <v>0</v>
      </c>
      <c r="R173" s="212">
        <f>Q173*H173</f>
        <v>0</v>
      </c>
      <c r="S173" s="212">
        <v>0</v>
      </c>
      <c r="T173" s="213">
        <f>S173*H173</f>
        <v>0</v>
      </c>
      <c r="AR173" s="24" t="s">
        <v>239</v>
      </c>
      <c r="AT173" s="24" t="s">
        <v>235</v>
      </c>
      <c r="AU173" s="24" t="s">
        <v>149</v>
      </c>
      <c r="AY173" s="24" t="s">
        <v>231</v>
      </c>
      <c r="BE173" s="214">
        <f>IF(N173="základní",J173,0)</f>
        <v>0</v>
      </c>
      <c r="BF173" s="214">
        <f>IF(N173="snížená",J173,0)</f>
        <v>0</v>
      </c>
      <c r="BG173" s="214">
        <f>IF(N173="zákl. přenesená",J173,0)</f>
        <v>0</v>
      </c>
      <c r="BH173" s="214">
        <f>IF(N173="sníž. přenesená",J173,0)</f>
        <v>0</v>
      </c>
      <c r="BI173" s="214">
        <f>IF(N173="nulová",J173,0)</f>
        <v>0</v>
      </c>
      <c r="BJ173" s="24" t="s">
        <v>81</v>
      </c>
      <c r="BK173" s="214">
        <f>ROUND(I173*H173,2)</f>
        <v>0</v>
      </c>
      <c r="BL173" s="24" t="s">
        <v>239</v>
      </c>
      <c r="BM173" s="24" t="s">
        <v>332</v>
      </c>
    </row>
    <row r="174" spans="2:47" s="1" customFormat="1" ht="13.5">
      <c r="B174" s="46"/>
      <c r="D174" s="215" t="s">
        <v>241</v>
      </c>
      <c r="F174" s="216" t="s">
        <v>331</v>
      </c>
      <c r="I174" s="176"/>
      <c r="L174" s="46"/>
      <c r="M174" s="217"/>
      <c r="N174" s="47"/>
      <c r="O174" s="47"/>
      <c r="P174" s="47"/>
      <c r="Q174" s="47"/>
      <c r="R174" s="47"/>
      <c r="S174" s="47"/>
      <c r="T174" s="85"/>
      <c r="AT174" s="24" t="s">
        <v>241</v>
      </c>
      <c r="AU174" s="24" t="s">
        <v>149</v>
      </c>
    </row>
    <row r="175" spans="2:51" s="11" customFormat="1" ht="13.5">
      <c r="B175" s="218"/>
      <c r="D175" s="215" t="s">
        <v>242</v>
      </c>
      <c r="E175" s="219" t="s">
        <v>5</v>
      </c>
      <c r="F175" s="220" t="s">
        <v>333</v>
      </c>
      <c r="H175" s="221">
        <v>85.002</v>
      </c>
      <c r="I175" s="222"/>
      <c r="L175" s="218"/>
      <c r="M175" s="223"/>
      <c r="N175" s="224"/>
      <c r="O175" s="224"/>
      <c r="P175" s="224"/>
      <c r="Q175" s="224"/>
      <c r="R175" s="224"/>
      <c r="S175" s="224"/>
      <c r="T175" s="225"/>
      <c r="AT175" s="219" t="s">
        <v>242</v>
      </c>
      <c r="AU175" s="219" t="s">
        <v>149</v>
      </c>
      <c r="AV175" s="11" t="s">
        <v>83</v>
      </c>
      <c r="AW175" s="11" t="s">
        <v>36</v>
      </c>
      <c r="AX175" s="11" t="s">
        <v>73</v>
      </c>
      <c r="AY175" s="219" t="s">
        <v>231</v>
      </c>
    </row>
    <row r="176" spans="2:51" s="11" customFormat="1" ht="13.5">
      <c r="B176" s="218"/>
      <c r="D176" s="215" t="s">
        <v>242</v>
      </c>
      <c r="E176" s="219" t="s">
        <v>5</v>
      </c>
      <c r="F176" s="220" t="s">
        <v>334</v>
      </c>
      <c r="H176" s="221">
        <v>117.474</v>
      </c>
      <c r="I176" s="222"/>
      <c r="L176" s="218"/>
      <c r="M176" s="223"/>
      <c r="N176" s="224"/>
      <c r="O176" s="224"/>
      <c r="P176" s="224"/>
      <c r="Q176" s="224"/>
      <c r="R176" s="224"/>
      <c r="S176" s="224"/>
      <c r="T176" s="225"/>
      <c r="AT176" s="219" t="s">
        <v>242</v>
      </c>
      <c r="AU176" s="219" t="s">
        <v>149</v>
      </c>
      <c r="AV176" s="11" t="s">
        <v>83</v>
      </c>
      <c r="AW176" s="11" t="s">
        <v>36</v>
      </c>
      <c r="AX176" s="11" t="s">
        <v>73</v>
      </c>
      <c r="AY176" s="219" t="s">
        <v>231</v>
      </c>
    </row>
    <row r="177" spans="2:51" s="11" customFormat="1" ht="13.5">
      <c r="B177" s="218"/>
      <c r="D177" s="215" t="s">
        <v>242</v>
      </c>
      <c r="E177" s="219" t="s">
        <v>5</v>
      </c>
      <c r="F177" s="220" t="s">
        <v>335</v>
      </c>
      <c r="H177" s="221">
        <v>970.308</v>
      </c>
      <c r="I177" s="222"/>
      <c r="L177" s="218"/>
      <c r="M177" s="223"/>
      <c r="N177" s="224"/>
      <c r="O177" s="224"/>
      <c r="P177" s="224"/>
      <c r="Q177" s="224"/>
      <c r="R177" s="224"/>
      <c r="S177" s="224"/>
      <c r="T177" s="225"/>
      <c r="AT177" s="219" t="s">
        <v>242</v>
      </c>
      <c r="AU177" s="219" t="s">
        <v>149</v>
      </c>
      <c r="AV177" s="11" t="s">
        <v>83</v>
      </c>
      <c r="AW177" s="11" t="s">
        <v>36</v>
      </c>
      <c r="AX177" s="11" t="s">
        <v>73</v>
      </c>
      <c r="AY177" s="219" t="s">
        <v>231</v>
      </c>
    </row>
    <row r="178" spans="2:51" s="11" customFormat="1" ht="13.5">
      <c r="B178" s="218"/>
      <c r="D178" s="215" t="s">
        <v>242</v>
      </c>
      <c r="E178" s="219" t="s">
        <v>5</v>
      </c>
      <c r="F178" s="220" t="s">
        <v>336</v>
      </c>
      <c r="H178" s="221">
        <v>86.254</v>
      </c>
      <c r="I178" s="222"/>
      <c r="L178" s="218"/>
      <c r="M178" s="223"/>
      <c r="N178" s="224"/>
      <c r="O178" s="224"/>
      <c r="P178" s="224"/>
      <c r="Q178" s="224"/>
      <c r="R178" s="224"/>
      <c r="S178" s="224"/>
      <c r="T178" s="225"/>
      <c r="AT178" s="219" t="s">
        <v>242</v>
      </c>
      <c r="AU178" s="219" t="s">
        <v>149</v>
      </c>
      <c r="AV178" s="11" t="s">
        <v>83</v>
      </c>
      <c r="AW178" s="11" t="s">
        <v>36</v>
      </c>
      <c r="AX178" s="11" t="s">
        <v>73</v>
      </c>
      <c r="AY178" s="219" t="s">
        <v>231</v>
      </c>
    </row>
    <row r="179" spans="2:51" s="11" customFormat="1" ht="13.5">
      <c r="B179" s="218"/>
      <c r="D179" s="215" t="s">
        <v>242</v>
      </c>
      <c r="E179" s="219" t="s">
        <v>5</v>
      </c>
      <c r="F179" s="220" t="s">
        <v>337</v>
      </c>
      <c r="H179" s="221">
        <v>-463.848</v>
      </c>
      <c r="I179" s="222"/>
      <c r="L179" s="218"/>
      <c r="M179" s="223"/>
      <c r="N179" s="224"/>
      <c r="O179" s="224"/>
      <c r="P179" s="224"/>
      <c r="Q179" s="224"/>
      <c r="R179" s="224"/>
      <c r="S179" s="224"/>
      <c r="T179" s="225"/>
      <c r="AT179" s="219" t="s">
        <v>242</v>
      </c>
      <c r="AU179" s="219" t="s">
        <v>149</v>
      </c>
      <c r="AV179" s="11" t="s">
        <v>83</v>
      </c>
      <c r="AW179" s="11" t="s">
        <v>36</v>
      </c>
      <c r="AX179" s="11" t="s">
        <v>73</v>
      </c>
      <c r="AY179" s="219" t="s">
        <v>231</v>
      </c>
    </row>
    <row r="180" spans="2:51" s="11" customFormat="1" ht="13.5">
      <c r="B180" s="218"/>
      <c r="D180" s="215" t="s">
        <v>242</v>
      </c>
      <c r="E180" s="219" t="s">
        <v>5</v>
      </c>
      <c r="F180" s="220" t="s">
        <v>338</v>
      </c>
      <c r="H180" s="221">
        <v>-207.627</v>
      </c>
      <c r="I180" s="222"/>
      <c r="L180" s="218"/>
      <c r="M180" s="223"/>
      <c r="N180" s="224"/>
      <c r="O180" s="224"/>
      <c r="P180" s="224"/>
      <c r="Q180" s="224"/>
      <c r="R180" s="224"/>
      <c r="S180" s="224"/>
      <c r="T180" s="225"/>
      <c r="AT180" s="219" t="s">
        <v>242</v>
      </c>
      <c r="AU180" s="219" t="s">
        <v>149</v>
      </c>
      <c r="AV180" s="11" t="s">
        <v>83</v>
      </c>
      <c r="AW180" s="11" t="s">
        <v>36</v>
      </c>
      <c r="AX180" s="11" t="s">
        <v>73</v>
      </c>
      <c r="AY180" s="219" t="s">
        <v>231</v>
      </c>
    </row>
    <row r="181" spans="2:51" s="12" customFormat="1" ht="13.5">
      <c r="B181" s="226"/>
      <c r="D181" s="215" t="s">
        <v>242</v>
      </c>
      <c r="E181" s="227" t="s">
        <v>5</v>
      </c>
      <c r="F181" s="228" t="s">
        <v>269</v>
      </c>
      <c r="H181" s="229">
        <v>587.563</v>
      </c>
      <c r="I181" s="230"/>
      <c r="L181" s="226"/>
      <c r="M181" s="231"/>
      <c r="N181" s="232"/>
      <c r="O181" s="232"/>
      <c r="P181" s="232"/>
      <c r="Q181" s="232"/>
      <c r="R181" s="232"/>
      <c r="S181" s="232"/>
      <c r="T181" s="233"/>
      <c r="AT181" s="227" t="s">
        <v>242</v>
      </c>
      <c r="AU181" s="227" t="s">
        <v>149</v>
      </c>
      <c r="AV181" s="12" t="s">
        <v>239</v>
      </c>
      <c r="AW181" s="12" t="s">
        <v>36</v>
      </c>
      <c r="AX181" s="12" t="s">
        <v>81</v>
      </c>
      <c r="AY181" s="227" t="s">
        <v>231</v>
      </c>
    </row>
    <row r="182" spans="2:63" s="10" customFormat="1" ht="22.3" customHeight="1">
      <c r="B182" s="189"/>
      <c r="D182" s="190" t="s">
        <v>72</v>
      </c>
      <c r="E182" s="200" t="s">
        <v>321</v>
      </c>
      <c r="F182" s="200" t="s">
        <v>339</v>
      </c>
      <c r="I182" s="192"/>
      <c r="J182" s="201">
        <f>BK182</f>
        <v>0</v>
      </c>
      <c r="L182" s="189"/>
      <c r="M182" s="194"/>
      <c r="N182" s="195"/>
      <c r="O182" s="195"/>
      <c r="P182" s="196">
        <f>SUM(P183:P196)</f>
        <v>0</v>
      </c>
      <c r="Q182" s="195"/>
      <c r="R182" s="196">
        <f>SUM(R183:R196)</f>
        <v>0</v>
      </c>
      <c r="S182" s="195"/>
      <c r="T182" s="197">
        <f>SUM(T183:T196)</f>
        <v>0</v>
      </c>
      <c r="AR182" s="190" t="s">
        <v>81</v>
      </c>
      <c r="AT182" s="198" t="s">
        <v>72</v>
      </c>
      <c r="AU182" s="198" t="s">
        <v>83</v>
      </c>
      <c r="AY182" s="190" t="s">
        <v>231</v>
      </c>
      <c r="BK182" s="199">
        <f>SUM(BK183:BK196)</f>
        <v>0</v>
      </c>
    </row>
    <row r="183" spans="2:65" s="1" customFormat="1" ht="51" customHeight="1">
      <c r="B183" s="202"/>
      <c r="C183" s="203" t="s">
        <v>340</v>
      </c>
      <c r="D183" s="203" t="s">
        <v>235</v>
      </c>
      <c r="E183" s="204" t="s">
        <v>341</v>
      </c>
      <c r="F183" s="205" t="s">
        <v>342</v>
      </c>
      <c r="G183" s="206" t="s">
        <v>258</v>
      </c>
      <c r="H183" s="207">
        <v>207.627</v>
      </c>
      <c r="I183" s="208"/>
      <c r="J183" s="209">
        <f>ROUND(I183*H183,2)</f>
        <v>0</v>
      </c>
      <c r="K183" s="205" t="s">
        <v>238</v>
      </c>
      <c r="L183" s="46"/>
      <c r="M183" s="210" t="s">
        <v>5</v>
      </c>
      <c r="N183" s="211" t="s">
        <v>44</v>
      </c>
      <c r="O183" s="47"/>
      <c r="P183" s="212">
        <f>O183*H183</f>
        <v>0</v>
      </c>
      <c r="Q183" s="212">
        <v>0</v>
      </c>
      <c r="R183" s="212">
        <f>Q183*H183</f>
        <v>0</v>
      </c>
      <c r="S183" s="212">
        <v>0</v>
      </c>
      <c r="T183" s="213">
        <f>S183*H183</f>
        <v>0</v>
      </c>
      <c r="AR183" s="24" t="s">
        <v>239</v>
      </c>
      <c r="AT183" s="24" t="s">
        <v>235</v>
      </c>
      <c r="AU183" s="24" t="s">
        <v>149</v>
      </c>
      <c r="AY183" s="24" t="s">
        <v>231</v>
      </c>
      <c r="BE183" s="214">
        <f>IF(N183="základní",J183,0)</f>
        <v>0</v>
      </c>
      <c r="BF183" s="214">
        <f>IF(N183="snížená",J183,0)</f>
        <v>0</v>
      </c>
      <c r="BG183" s="214">
        <f>IF(N183="zákl. přenesená",J183,0)</f>
        <v>0</v>
      </c>
      <c r="BH183" s="214">
        <f>IF(N183="sníž. přenesená",J183,0)</f>
        <v>0</v>
      </c>
      <c r="BI183" s="214">
        <f>IF(N183="nulová",J183,0)</f>
        <v>0</v>
      </c>
      <c r="BJ183" s="24" t="s">
        <v>81</v>
      </c>
      <c r="BK183" s="214">
        <f>ROUND(I183*H183,2)</f>
        <v>0</v>
      </c>
      <c r="BL183" s="24" t="s">
        <v>239</v>
      </c>
      <c r="BM183" s="24" t="s">
        <v>343</v>
      </c>
    </row>
    <row r="184" spans="2:47" s="1" customFormat="1" ht="13.5">
      <c r="B184" s="46"/>
      <c r="D184" s="215" t="s">
        <v>241</v>
      </c>
      <c r="F184" s="216" t="s">
        <v>342</v>
      </c>
      <c r="I184" s="176"/>
      <c r="L184" s="46"/>
      <c r="M184" s="217"/>
      <c r="N184" s="47"/>
      <c r="O184" s="47"/>
      <c r="P184" s="47"/>
      <c r="Q184" s="47"/>
      <c r="R184" s="47"/>
      <c r="S184" s="47"/>
      <c r="T184" s="85"/>
      <c r="AT184" s="24" t="s">
        <v>241</v>
      </c>
      <c r="AU184" s="24" t="s">
        <v>149</v>
      </c>
    </row>
    <row r="185" spans="2:51" s="13" customFormat="1" ht="13.5">
      <c r="B185" s="234"/>
      <c r="D185" s="215" t="s">
        <v>242</v>
      </c>
      <c r="E185" s="235" t="s">
        <v>5</v>
      </c>
      <c r="F185" s="236" t="s">
        <v>344</v>
      </c>
      <c r="H185" s="235" t="s">
        <v>5</v>
      </c>
      <c r="I185" s="237"/>
      <c r="L185" s="234"/>
      <c r="M185" s="238"/>
      <c r="N185" s="239"/>
      <c r="O185" s="239"/>
      <c r="P185" s="239"/>
      <c r="Q185" s="239"/>
      <c r="R185" s="239"/>
      <c r="S185" s="239"/>
      <c r="T185" s="240"/>
      <c r="AT185" s="235" t="s">
        <v>242</v>
      </c>
      <c r="AU185" s="235" t="s">
        <v>149</v>
      </c>
      <c r="AV185" s="13" t="s">
        <v>81</v>
      </c>
      <c r="AW185" s="13" t="s">
        <v>36</v>
      </c>
      <c r="AX185" s="13" t="s">
        <v>73</v>
      </c>
      <c r="AY185" s="235" t="s">
        <v>231</v>
      </c>
    </row>
    <row r="186" spans="2:51" s="13" customFormat="1" ht="13.5">
      <c r="B186" s="234"/>
      <c r="D186" s="215" t="s">
        <v>242</v>
      </c>
      <c r="E186" s="235" t="s">
        <v>5</v>
      </c>
      <c r="F186" s="236" t="s">
        <v>282</v>
      </c>
      <c r="H186" s="235" t="s">
        <v>5</v>
      </c>
      <c r="I186" s="237"/>
      <c r="L186" s="234"/>
      <c r="M186" s="238"/>
      <c r="N186" s="239"/>
      <c r="O186" s="239"/>
      <c r="P186" s="239"/>
      <c r="Q186" s="239"/>
      <c r="R186" s="239"/>
      <c r="S186" s="239"/>
      <c r="T186" s="240"/>
      <c r="AT186" s="235" t="s">
        <v>242</v>
      </c>
      <c r="AU186" s="235" t="s">
        <v>149</v>
      </c>
      <c r="AV186" s="13" t="s">
        <v>81</v>
      </c>
      <c r="AW186" s="13" t="s">
        <v>36</v>
      </c>
      <c r="AX186" s="13" t="s">
        <v>73</v>
      </c>
      <c r="AY186" s="235" t="s">
        <v>231</v>
      </c>
    </row>
    <row r="187" spans="2:51" s="11" customFormat="1" ht="13.5">
      <c r="B187" s="218"/>
      <c r="D187" s="215" t="s">
        <v>242</v>
      </c>
      <c r="E187" s="219" t="s">
        <v>5</v>
      </c>
      <c r="F187" s="220" t="s">
        <v>345</v>
      </c>
      <c r="H187" s="221">
        <v>207.627</v>
      </c>
      <c r="I187" s="222"/>
      <c r="L187" s="218"/>
      <c r="M187" s="223"/>
      <c r="N187" s="224"/>
      <c r="O187" s="224"/>
      <c r="P187" s="224"/>
      <c r="Q187" s="224"/>
      <c r="R187" s="224"/>
      <c r="S187" s="224"/>
      <c r="T187" s="225"/>
      <c r="AT187" s="219" t="s">
        <v>242</v>
      </c>
      <c r="AU187" s="219" t="s">
        <v>149</v>
      </c>
      <c r="AV187" s="11" t="s">
        <v>83</v>
      </c>
      <c r="AW187" s="11" t="s">
        <v>36</v>
      </c>
      <c r="AX187" s="11" t="s">
        <v>81</v>
      </c>
      <c r="AY187" s="219" t="s">
        <v>231</v>
      </c>
    </row>
    <row r="188" spans="2:65" s="1" customFormat="1" ht="16.5" customHeight="1">
      <c r="B188" s="202"/>
      <c r="C188" s="203" t="s">
        <v>10</v>
      </c>
      <c r="D188" s="203" t="s">
        <v>235</v>
      </c>
      <c r="E188" s="204" t="s">
        <v>346</v>
      </c>
      <c r="F188" s="205" t="s">
        <v>347</v>
      </c>
      <c r="G188" s="206" t="s">
        <v>258</v>
      </c>
      <c r="H188" s="207">
        <v>587.563</v>
      </c>
      <c r="I188" s="208"/>
      <c r="J188" s="209">
        <f>ROUND(I188*H188,2)</f>
        <v>0</v>
      </c>
      <c r="K188" s="205" t="s">
        <v>238</v>
      </c>
      <c r="L188" s="46"/>
      <c r="M188" s="210" t="s">
        <v>5</v>
      </c>
      <c r="N188" s="211" t="s">
        <v>44</v>
      </c>
      <c r="O188" s="47"/>
      <c r="P188" s="212">
        <f>O188*H188</f>
        <v>0</v>
      </c>
      <c r="Q188" s="212">
        <v>0</v>
      </c>
      <c r="R188" s="212">
        <f>Q188*H188</f>
        <v>0</v>
      </c>
      <c r="S188" s="212">
        <v>0</v>
      </c>
      <c r="T188" s="213">
        <f>S188*H188</f>
        <v>0</v>
      </c>
      <c r="AR188" s="24" t="s">
        <v>239</v>
      </c>
      <c r="AT188" s="24" t="s">
        <v>235</v>
      </c>
      <c r="AU188" s="24" t="s">
        <v>149</v>
      </c>
      <c r="AY188" s="24" t="s">
        <v>231</v>
      </c>
      <c r="BE188" s="214">
        <f>IF(N188="základní",J188,0)</f>
        <v>0</v>
      </c>
      <c r="BF188" s="214">
        <f>IF(N188="snížená",J188,0)</f>
        <v>0</v>
      </c>
      <c r="BG188" s="214">
        <f>IF(N188="zákl. přenesená",J188,0)</f>
        <v>0</v>
      </c>
      <c r="BH188" s="214">
        <f>IF(N188="sníž. přenesená",J188,0)</f>
        <v>0</v>
      </c>
      <c r="BI188" s="214">
        <f>IF(N188="nulová",J188,0)</f>
        <v>0</v>
      </c>
      <c r="BJ188" s="24" t="s">
        <v>81</v>
      </c>
      <c r="BK188" s="214">
        <f>ROUND(I188*H188,2)</f>
        <v>0</v>
      </c>
      <c r="BL188" s="24" t="s">
        <v>239</v>
      </c>
      <c r="BM188" s="24" t="s">
        <v>348</v>
      </c>
    </row>
    <row r="189" spans="2:47" s="1" customFormat="1" ht="13.5">
      <c r="B189" s="46"/>
      <c r="D189" s="215" t="s">
        <v>241</v>
      </c>
      <c r="F189" s="216" t="s">
        <v>347</v>
      </c>
      <c r="I189" s="176"/>
      <c r="L189" s="46"/>
      <c r="M189" s="217"/>
      <c r="N189" s="47"/>
      <c r="O189" s="47"/>
      <c r="P189" s="47"/>
      <c r="Q189" s="47"/>
      <c r="R189" s="47"/>
      <c r="S189" s="47"/>
      <c r="T189" s="85"/>
      <c r="AT189" s="24" t="s">
        <v>241</v>
      </c>
      <c r="AU189" s="24" t="s">
        <v>149</v>
      </c>
    </row>
    <row r="190" spans="2:65" s="1" customFormat="1" ht="16.5" customHeight="1">
      <c r="B190" s="202"/>
      <c r="C190" s="203" t="s">
        <v>349</v>
      </c>
      <c r="D190" s="203" t="s">
        <v>235</v>
      </c>
      <c r="E190" s="204" t="s">
        <v>350</v>
      </c>
      <c r="F190" s="205" t="s">
        <v>351</v>
      </c>
      <c r="G190" s="206" t="s">
        <v>352</v>
      </c>
      <c r="H190" s="207">
        <v>1116.37</v>
      </c>
      <c r="I190" s="208"/>
      <c r="J190" s="209">
        <f>ROUND(I190*H190,2)</f>
        <v>0</v>
      </c>
      <c r="K190" s="205" t="s">
        <v>238</v>
      </c>
      <c r="L190" s="46"/>
      <c r="M190" s="210" t="s">
        <v>5</v>
      </c>
      <c r="N190" s="211" t="s">
        <v>44</v>
      </c>
      <c r="O190" s="47"/>
      <c r="P190" s="212">
        <f>O190*H190</f>
        <v>0</v>
      </c>
      <c r="Q190" s="212">
        <v>0</v>
      </c>
      <c r="R190" s="212">
        <f>Q190*H190</f>
        <v>0</v>
      </c>
      <c r="S190" s="212">
        <v>0</v>
      </c>
      <c r="T190" s="213">
        <f>S190*H190</f>
        <v>0</v>
      </c>
      <c r="AR190" s="24" t="s">
        <v>239</v>
      </c>
      <c r="AT190" s="24" t="s">
        <v>235</v>
      </c>
      <c r="AU190" s="24" t="s">
        <v>149</v>
      </c>
      <c r="AY190" s="24" t="s">
        <v>231</v>
      </c>
      <c r="BE190" s="214">
        <f>IF(N190="základní",J190,0)</f>
        <v>0</v>
      </c>
      <c r="BF190" s="214">
        <f>IF(N190="snížená",J190,0)</f>
        <v>0</v>
      </c>
      <c r="BG190" s="214">
        <f>IF(N190="zákl. přenesená",J190,0)</f>
        <v>0</v>
      </c>
      <c r="BH190" s="214">
        <f>IF(N190="sníž. přenesená",J190,0)</f>
        <v>0</v>
      </c>
      <c r="BI190" s="214">
        <f>IF(N190="nulová",J190,0)</f>
        <v>0</v>
      </c>
      <c r="BJ190" s="24" t="s">
        <v>81</v>
      </c>
      <c r="BK190" s="214">
        <f>ROUND(I190*H190,2)</f>
        <v>0</v>
      </c>
      <c r="BL190" s="24" t="s">
        <v>239</v>
      </c>
      <c r="BM190" s="24" t="s">
        <v>353</v>
      </c>
    </row>
    <row r="191" spans="2:47" s="1" customFormat="1" ht="13.5">
      <c r="B191" s="46"/>
      <c r="D191" s="215" t="s">
        <v>241</v>
      </c>
      <c r="F191" s="216" t="s">
        <v>351</v>
      </c>
      <c r="I191" s="176"/>
      <c r="L191" s="46"/>
      <c r="M191" s="217"/>
      <c r="N191" s="47"/>
      <c r="O191" s="47"/>
      <c r="P191" s="47"/>
      <c r="Q191" s="47"/>
      <c r="R191" s="47"/>
      <c r="S191" s="47"/>
      <c r="T191" s="85"/>
      <c r="AT191" s="24" t="s">
        <v>241</v>
      </c>
      <c r="AU191" s="24" t="s">
        <v>149</v>
      </c>
    </row>
    <row r="192" spans="2:51" s="11" customFormat="1" ht="13.5">
      <c r="B192" s="218"/>
      <c r="D192" s="215" t="s">
        <v>242</v>
      </c>
      <c r="E192" s="219" t="s">
        <v>5</v>
      </c>
      <c r="F192" s="220" t="s">
        <v>354</v>
      </c>
      <c r="H192" s="221">
        <v>1116.37</v>
      </c>
      <c r="I192" s="222"/>
      <c r="L192" s="218"/>
      <c r="M192" s="223"/>
      <c r="N192" s="224"/>
      <c r="O192" s="224"/>
      <c r="P192" s="224"/>
      <c r="Q192" s="224"/>
      <c r="R192" s="224"/>
      <c r="S192" s="224"/>
      <c r="T192" s="225"/>
      <c r="AT192" s="219" t="s">
        <v>242</v>
      </c>
      <c r="AU192" s="219" t="s">
        <v>149</v>
      </c>
      <c r="AV192" s="11" t="s">
        <v>83</v>
      </c>
      <c r="AW192" s="11" t="s">
        <v>36</v>
      </c>
      <c r="AX192" s="11" t="s">
        <v>81</v>
      </c>
      <c r="AY192" s="219" t="s">
        <v>231</v>
      </c>
    </row>
    <row r="193" spans="2:65" s="1" customFormat="1" ht="16.5" customHeight="1">
      <c r="B193" s="202"/>
      <c r="C193" s="203" t="s">
        <v>355</v>
      </c>
      <c r="D193" s="203" t="s">
        <v>235</v>
      </c>
      <c r="E193" s="204" t="s">
        <v>356</v>
      </c>
      <c r="F193" s="205" t="s">
        <v>357</v>
      </c>
      <c r="G193" s="206" t="s">
        <v>258</v>
      </c>
      <c r="H193" s="207">
        <v>463.848</v>
      </c>
      <c r="I193" s="208"/>
      <c r="J193" s="209">
        <f>ROUND(I193*H193,2)</f>
        <v>0</v>
      </c>
      <c r="K193" s="205" t="s">
        <v>5</v>
      </c>
      <c r="L193" s="46"/>
      <c r="M193" s="210" t="s">
        <v>5</v>
      </c>
      <c r="N193" s="211" t="s">
        <v>44</v>
      </c>
      <c r="O193" s="47"/>
      <c r="P193" s="212">
        <f>O193*H193</f>
        <v>0</v>
      </c>
      <c r="Q193" s="212">
        <v>0</v>
      </c>
      <c r="R193" s="212">
        <f>Q193*H193</f>
        <v>0</v>
      </c>
      <c r="S193" s="212">
        <v>0</v>
      </c>
      <c r="T193" s="213">
        <f>S193*H193</f>
        <v>0</v>
      </c>
      <c r="AR193" s="24" t="s">
        <v>239</v>
      </c>
      <c r="AT193" s="24" t="s">
        <v>235</v>
      </c>
      <c r="AU193" s="24" t="s">
        <v>149</v>
      </c>
      <c r="AY193" s="24" t="s">
        <v>231</v>
      </c>
      <c r="BE193" s="214">
        <f>IF(N193="základní",J193,0)</f>
        <v>0</v>
      </c>
      <c r="BF193" s="214">
        <f>IF(N193="snížená",J193,0)</f>
        <v>0</v>
      </c>
      <c r="BG193" s="214">
        <f>IF(N193="zákl. přenesená",J193,0)</f>
        <v>0</v>
      </c>
      <c r="BH193" s="214">
        <f>IF(N193="sníž. přenesená",J193,0)</f>
        <v>0</v>
      </c>
      <c r="BI193" s="214">
        <f>IF(N193="nulová",J193,0)</f>
        <v>0</v>
      </c>
      <c r="BJ193" s="24" t="s">
        <v>81</v>
      </c>
      <c r="BK193" s="214">
        <f>ROUND(I193*H193,2)</f>
        <v>0</v>
      </c>
      <c r="BL193" s="24" t="s">
        <v>239</v>
      </c>
      <c r="BM193" s="24" t="s">
        <v>358</v>
      </c>
    </row>
    <row r="194" spans="2:47" s="1" customFormat="1" ht="13.5">
      <c r="B194" s="46"/>
      <c r="D194" s="215" t="s">
        <v>241</v>
      </c>
      <c r="F194" s="216" t="s">
        <v>357</v>
      </c>
      <c r="I194" s="176"/>
      <c r="L194" s="46"/>
      <c r="M194" s="217"/>
      <c r="N194" s="47"/>
      <c r="O194" s="47"/>
      <c r="P194" s="47"/>
      <c r="Q194" s="47"/>
      <c r="R194" s="47"/>
      <c r="S194" s="47"/>
      <c r="T194" s="85"/>
      <c r="AT194" s="24" t="s">
        <v>241</v>
      </c>
      <c r="AU194" s="24" t="s">
        <v>149</v>
      </c>
    </row>
    <row r="195" spans="2:65" s="1" customFormat="1" ht="25.5" customHeight="1">
      <c r="B195" s="202"/>
      <c r="C195" s="203" t="s">
        <v>359</v>
      </c>
      <c r="D195" s="203" t="s">
        <v>235</v>
      </c>
      <c r="E195" s="204" t="s">
        <v>360</v>
      </c>
      <c r="F195" s="205" t="s">
        <v>361</v>
      </c>
      <c r="G195" s="206" t="s">
        <v>147</v>
      </c>
      <c r="H195" s="207">
        <v>484.823</v>
      </c>
      <c r="I195" s="208"/>
      <c r="J195" s="209">
        <f>ROUND(I195*H195,2)</f>
        <v>0</v>
      </c>
      <c r="K195" s="205" t="s">
        <v>238</v>
      </c>
      <c r="L195" s="46"/>
      <c r="M195" s="210" t="s">
        <v>5</v>
      </c>
      <c r="N195" s="211" t="s">
        <v>44</v>
      </c>
      <c r="O195" s="47"/>
      <c r="P195" s="212">
        <f>O195*H195</f>
        <v>0</v>
      </c>
      <c r="Q195" s="212">
        <v>0</v>
      </c>
      <c r="R195" s="212">
        <f>Q195*H195</f>
        <v>0</v>
      </c>
      <c r="S195" s="212">
        <v>0</v>
      </c>
      <c r="T195" s="213">
        <f>S195*H195</f>
        <v>0</v>
      </c>
      <c r="AR195" s="24" t="s">
        <v>239</v>
      </c>
      <c r="AT195" s="24" t="s">
        <v>235</v>
      </c>
      <c r="AU195" s="24" t="s">
        <v>149</v>
      </c>
      <c r="AY195" s="24" t="s">
        <v>231</v>
      </c>
      <c r="BE195" s="214">
        <f>IF(N195="základní",J195,0)</f>
        <v>0</v>
      </c>
      <c r="BF195" s="214">
        <f>IF(N195="snížená",J195,0)</f>
        <v>0</v>
      </c>
      <c r="BG195" s="214">
        <f>IF(N195="zákl. přenesená",J195,0)</f>
        <v>0</v>
      </c>
      <c r="BH195" s="214">
        <f>IF(N195="sníž. přenesená",J195,0)</f>
        <v>0</v>
      </c>
      <c r="BI195" s="214">
        <f>IF(N195="nulová",J195,0)</f>
        <v>0</v>
      </c>
      <c r="BJ195" s="24" t="s">
        <v>81</v>
      </c>
      <c r="BK195" s="214">
        <f>ROUND(I195*H195,2)</f>
        <v>0</v>
      </c>
      <c r="BL195" s="24" t="s">
        <v>239</v>
      </c>
      <c r="BM195" s="24" t="s">
        <v>362</v>
      </c>
    </row>
    <row r="196" spans="2:47" s="1" customFormat="1" ht="13.5">
      <c r="B196" s="46"/>
      <c r="D196" s="215" t="s">
        <v>241</v>
      </c>
      <c r="F196" s="216" t="s">
        <v>361</v>
      </c>
      <c r="I196" s="176"/>
      <c r="L196" s="46"/>
      <c r="M196" s="217"/>
      <c r="N196" s="47"/>
      <c r="O196" s="47"/>
      <c r="P196" s="47"/>
      <c r="Q196" s="47"/>
      <c r="R196" s="47"/>
      <c r="S196" s="47"/>
      <c r="T196" s="85"/>
      <c r="AT196" s="24" t="s">
        <v>241</v>
      </c>
      <c r="AU196" s="24" t="s">
        <v>149</v>
      </c>
    </row>
    <row r="197" spans="2:63" s="10" customFormat="1" ht="29.85" customHeight="1">
      <c r="B197" s="189"/>
      <c r="D197" s="190" t="s">
        <v>72</v>
      </c>
      <c r="E197" s="200" t="s">
        <v>83</v>
      </c>
      <c r="F197" s="200" t="s">
        <v>363</v>
      </c>
      <c r="I197" s="192"/>
      <c r="J197" s="201">
        <f>BK197</f>
        <v>0</v>
      </c>
      <c r="L197" s="189"/>
      <c r="M197" s="194"/>
      <c r="N197" s="195"/>
      <c r="O197" s="195"/>
      <c r="P197" s="196">
        <f>SUM(P198:P280)</f>
        <v>0</v>
      </c>
      <c r="Q197" s="195"/>
      <c r="R197" s="196">
        <f>SUM(R198:R280)</f>
        <v>649.429693638073</v>
      </c>
      <c r="S197" s="195"/>
      <c r="T197" s="197">
        <f>SUM(T198:T280)</f>
        <v>0</v>
      </c>
      <c r="AR197" s="190" t="s">
        <v>81</v>
      </c>
      <c r="AT197" s="198" t="s">
        <v>72</v>
      </c>
      <c r="AU197" s="198" t="s">
        <v>81</v>
      </c>
      <c r="AY197" s="190" t="s">
        <v>231</v>
      </c>
      <c r="BK197" s="199">
        <f>SUM(BK198:BK280)</f>
        <v>0</v>
      </c>
    </row>
    <row r="198" spans="2:65" s="1" customFormat="1" ht="38.25" customHeight="1">
      <c r="B198" s="202"/>
      <c r="C198" s="203" t="s">
        <v>364</v>
      </c>
      <c r="D198" s="203" t="s">
        <v>235</v>
      </c>
      <c r="E198" s="204" t="s">
        <v>365</v>
      </c>
      <c r="F198" s="205" t="s">
        <v>366</v>
      </c>
      <c r="G198" s="206" t="s">
        <v>367</v>
      </c>
      <c r="H198" s="207">
        <v>15.1</v>
      </c>
      <c r="I198" s="208"/>
      <c r="J198" s="209">
        <f>ROUND(I198*H198,2)</f>
        <v>0</v>
      </c>
      <c r="K198" s="205" t="s">
        <v>238</v>
      </c>
      <c r="L198" s="46"/>
      <c r="M198" s="210" t="s">
        <v>5</v>
      </c>
      <c r="N198" s="211" t="s">
        <v>44</v>
      </c>
      <c r="O198" s="47"/>
      <c r="P198" s="212">
        <f>O198*H198</f>
        <v>0</v>
      </c>
      <c r="Q198" s="212">
        <v>0.2463</v>
      </c>
      <c r="R198" s="212">
        <f>Q198*H198</f>
        <v>3.71913</v>
      </c>
      <c r="S198" s="212">
        <v>0</v>
      </c>
      <c r="T198" s="213">
        <f>S198*H198</f>
        <v>0</v>
      </c>
      <c r="AR198" s="24" t="s">
        <v>239</v>
      </c>
      <c r="AT198" s="24" t="s">
        <v>235</v>
      </c>
      <c r="AU198" s="24" t="s">
        <v>83</v>
      </c>
      <c r="AY198" s="24" t="s">
        <v>231</v>
      </c>
      <c r="BE198" s="214">
        <f>IF(N198="základní",J198,0)</f>
        <v>0</v>
      </c>
      <c r="BF198" s="214">
        <f>IF(N198="snížená",J198,0)</f>
        <v>0</v>
      </c>
      <c r="BG198" s="214">
        <f>IF(N198="zákl. přenesená",J198,0)</f>
        <v>0</v>
      </c>
      <c r="BH198" s="214">
        <f>IF(N198="sníž. přenesená",J198,0)</f>
        <v>0</v>
      </c>
      <c r="BI198" s="214">
        <f>IF(N198="nulová",J198,0)</f>
        <v>0</v>
      </c>
      <c r="BJ198" s="24" t="s">
        <v>81</v>
      </c>
      <c r="BK198" s="214">
        <f>ROUND(I198*H198,2)</f>
        <v>0</v>
      </c>
      <c r="BL198" s="24" t="s">
        <v>239</v>
      </c>
      <c r="BM198" s="24" t="s">
        <v>368</v>
      </c>
    </row>
    <row r="199" spans="2:47" s="1" customFormat="1" ht="13.5">
      <c r="B199" s="46"/>
      <c r="D199" s="215" t="s">
        <v>241</v>
      </c>
      <c r="F199" s="216" t="s">
        <v>366</v>
      </c>
      <c r="I199" s="176"/>
      <c r="L199" s="46"/>
      <c r="M199" s="217"/>
      <c r="N199" s="47"/>
      <c r="O199" s="47"/>
      <c r="P199" s="47"/>
      <c r="Q199" s="47"/>
      <c r="R199" s="47"/>
      <c r="S199" s="47"/>
      <c r="T199" s="85"/>
      <c r="AT199" s="24" t="s">
        <v>241</v>
      </c>
      <c r="AU199" s="24" t="s">
        <v>83</v>
      </c>
    </row>
    <row r="200" spans="2:51" s="11" customFormat="1" ht="13.5">
      <c r="B200" s="218"/>
      <c r="D200" s="215" t="s">
        <v>242</v>
      </c>
      <c r="E200" s="219" t="s">
        <v>5</v>
      </c>
      <c r="F200" s="220" t="s">
        <v>369</v>
      </c>
      <c r="H200" s="221">
        <v>15.1</v>
      </c>
      <c r="I200" s="222"/>
      <c r="L200" s="218"/>
      <c r="M200" s="223"/>
      <c r="N200" s="224"/>
      <c r="O200" s="224"/>
      <c r="P200" s="224"/>
      <c r="Q200" s="224"/>
      <c r="R200" s="224"/>
      <c r="S200" s="224"/>
      <c r="T200" s="225"/>
      <c r="AT200" s="219" t="s">
        <v>242</v>
      </c>
      <c r="AU200" s="219" t="s">
        <v>83</v>
      </c>
      <c r="AV200" s="11" t="s">
        <v>83</v>
      </c>
      <c r="AW200" s="11" t="s">
        <v>36</v>
      </c>
      <c r="AX200" s="11" t="s">
        <v>81</v>
      </c>
      <c r="AY200" s="219" t="s">
        <v>231</v>
      </c>
    </row>
    <row r="201" spans="2:65" s="1" customFormat="1" ht="16.5" customHeight="1">
      <c r="B201" s="202"/>
      <c r="C201" s="203" t="s">
        <v>370</v>
      </c>
      <c r="D201" s="203" t="s">
        <v>235</v>
      </c>
      <c r="E201" s="204" t="s">
        <v>371</v>
      </c>
      <c r="F201" s="205" t="s">
        <v>372</v>
      </c>
      <c r="G201" s="206" t="s">
        <v>367</v>
      </c>
      <c r="H201" s="207">
        <v>15.1</v>
      </c>
      <c r="I201" s="208"/>
      <c r="J201" s="209">
        <f>ROUND(I201*H201,2)</f>
        <v>0</v>
      </c>
      <c r="K201" s="205" t="s">
        <v>238</v>
      </c>
      <c r="L201" s="46"/>
      <c r="M201" s="210" t="s">
        <v>5</v>
      </c>
      <c r="N201" s="211" t="s">
        <v>44</v>
      </c>
      <c r="O201" s="47"/>
      <c r="P201" s="212">
        <f>O201*H201</f>
        <v>0</v>
      </c>
      <c r="Q201" s="212">
        <v>8E-05</v>
      </c>
      <c r="R201" s="212">
        <f>Q201*H201</f>
        <v>0.001208</v>
      </c>
      <c r="S201" s="212">
        <v>0</v>
      </c>
      <c r="T201" s="213">
        <f>S201*H201</f>
        <v>0</v>
      </c>
      <c r="AR201" s="24" t="s">
        <v>239</v>
      </c>
      <c r="AT201" s="24" t="s">
        <v>235</v>
      </c>
      <c r="AU201" s="24" t="s">
        <v>83</v>
      </c>
      <c r="AY201" s="24" t="s">
        <v>231</v>
      </c>
      <c r="BE201" s="214">
        <f>IF(N201="základní",J201,0)</f>
        <v>0</v>
      </c>
      <c r="BF201" s="214">
        <f>IF(N201="snížená",J201,0)</f>
        <v>0</v>
      </c>
      <c r="BG201" s="214">
        <f>IF(N201="zákl. přenesená",J201,0)</f>
        <v>0</v>
      </c>
      <c r="BH201" s="214">
        <f>IF(N201="sníž. přenesená",J201,0)</f>
        <v>0</v>
      </c>
      <c r="BI201" s="214">
        <f>IF(N201="nulová",J201,0)</f>
        <v>0</v>
      </c>
      <c r="BJ201" s="24" t="s">
        <v>81</v>
      </c>
      <c r="BK201" s="214">
        <f>ROUND(I201*H201,2)</f>
        <v>0</v>
      </c>
      <c r="BL201" s="24" t="s">
        <v>239</v>
      </c>
      <c r="BM201" s="24" t="s">
        <v>373</v>
      </c>
    </row>
    <row r="202" spans="2:47" s="1" customFormat="1" ht="13.5">
      <c r="B202" s="46"/>
      <c r="D202" s="215" t="s">
        <v>241</v>
      </c>
      <c r="F202" s="216" t="s">
        <v>372</v>
      </c>
      <c r="I202" s="176"/>
      <c r="L202" s="46"/>
      <c r="M202" s="217"/>
      <c r="N202" s="47"/>
      <c r="O202" s="47"/>
      <c r="P202" s="47"/>
      <c r="Q202" s="47"/>
      <c r="R202" s="47"/>
      <c r="S202" s="47"/>
      <c r="T202" s="85"/>
      <c r="AT202" s="24" t="s">
        <v>241</v>
      </c>
      <c r="AU202" s="24" t="s">
        <v>83</v>
      </c>
    </row>
    <row r="203" spans="2:65" s="1" customFormat="1" ht="16.5" customHeight="1">
      <c r="B203" s="202"/>
      <c r="C203" s="203" t="s">
        <v>374</v>
      </c>
      <c r="D203" s="203" t="s">
        <v>235</v>
      </c>
      <c r="E203" s="204" t="s">
        <v>375</v>
      </c>
      <c r="F203" s="205" t="s">
        <v>376</v>
      </c>
      <c r="G203" s="206" t="s">
        <v>367</v>
      </c>
      <c r="H203" s="207">
        <v>109.875</v>
      </c>
      <c r="I203" s="208"/>
      <c r="J203" s="209">
        <f>ROUND(I203*H203,2)</f>
        <v>0</v>
      </c>
      <c r="K203" s="205" t="s">
        <v>264</v>
      </c>
      <c r="L203" s="46"/>
      <c r="M203" s="210" t="s">
        <v>5</v>
      </c>
      <c r="N203" s="211" t="s">
        <v>44</v>
      </c>
      <c r="O203" s="47"/>
      <c r="P203" s="212">
        <f>O203*H203</f>
        <v>0</v>
      </c>
      <c r="Q203" s="212">
        <v>0.00033</v>
      </c>
      <c r="R203" s="212">
        <f>Q203*H203</f>
        <v>0.03625875</v>
      </c>
      <c r="S203" s="212">
        <v>0</v>
      </c>
      <c r="T203" s="213">
        <f>S203*H203</f>
        <v>0</v>
      </c>
      <c r="AR203" s="24" t="s">
        <v>239</v>
      </c>
      <c r="AT203" s="24" t="s">
        <v>235</v>
      </c>
      <c r="AU203" s="24" t="s">
        <v>83</v>
      </c>
      <c r="AY203" s="24" t="s">
        <v>231</v>
      </c>
      <c r="BE203" s="214">
        <f>IF(N203="základní",J203,0)</f>
        <v>0</v>
      </c>
      <c r="BF203" s="214">
        <f>IF(N203="snížená",J203,0)</f>
        <v>0</v>
      </c>
      <c r="BG203" s="214">
        <f>IF(N203="zákl. přenesená",J203,0)</f>
        <v>0</v>
      </c>
      <c r="BH203" s="214">
        <f>IF(N203="sníž. přenesená",J203,0)</f>
        <v>0</v>
      </c>
      <c r="BI203" s="214">
        <f>IF(N203="nulová",J203,0)</f>
        <v>0</v>
      </c>
      <c r="BJ203" s="24" t="s">
        <v>81</v>
      </c>
      <c r="BK203" s="214">
        <f>ROUND(I203*H203,2)</f>
        <v>0</v>
      </c>
      <c r="BL203" s="24" t="s">
        <v>239</v>
      </c>
      <c r="BM203" s="24" t="s">
        <v>377</v>
      </c>
    </row>
    <row r="204" spans="2:47" s="1" customFormat="1" ht="13.5">
      <c r="B204" s="46"/>
      <c r="D204" s="215" t="s">
        <v>241</v>
      </c>
      <c r="F204" s="216" t="s">
        <v>378</v>
      </c>
      <c r="I204" s="176"/>
      <c r="L204" s="46"/>
      <c r="M204" s="217"/>
      <c r="N204" s="47"/>
      <c r="O204" s="47"/>
      <c r="P204" s="47"/>
      <c r="Q204" s="47"/>
      <c r="R204" s="47"/>
      <c r="S204" s="47"/>
      <c r="T204" s="85"/>
      <c r="AT204" s="24" t="s">
        <v>241</v>
      </c>
      <c r="AU204" s="24" t="s">
        <v>83</v>
      </c>
    </row>
    <row r="205" spans="2:47" s="1" customFormat="1" ht="13.5">
      <c r="B205" s="46"/>
      <c r="D205" s="215" t="s">
        <v>379</v>
      </c>
      <c r="F205" s="241" t="s">
        <v>380</v>
      </c>
      <c r="I205" s="176"/>
      <c r="L205" s="46"/>
      <c r="M205" s="217"/>
      <c r="N205" s="47"/>
      <c r="O205" s="47"/>
      <c r="P205" s="47"/>
      <c r="Q205" s="47"/>
      <c r="R205" s="47"/>
      <c r="S205" s="47"/>
      <c r="T205" s="85"/>
      <c r="AT205" s="24" t="s">
        <v>379</v>
      </c>
      <c r="AU205" s="24" t="s">
        <v>83</v>
      </c>
    </row>
    <row r="206" spans="2:51" s="13" customFormat="1" ht="13.5">
      <c r="B206" s="234"/>
      <c r="D206" s="215" t="s">
        <v>242</v>
      </c>
      <c r="E206" s="235" t="s">
        <v>5</v>
      </c>
      <c r="F206" s="236" t="s">
        <v>381</v>
      </c>
      <c r="H206" s="235" t="s">
        <v>5</v>
      </c>
      <c r="I206" s="237"/>
      <c r="L206" s="234"/>
      <c r="M206" s="238"/>
      <c r="N206" s="239"/>
      <c r="O206" s="239"/>
      <c r="P206" s="239"/>
      <c r="Q206" s="239"/>
      <c r="R206" s="239"/>
      <c r="S206" s="239"/>
      <c r="T206" s="240"/>
      <c r="AT206" s="235" t="s">
        <v>242</v>
      </c>
      <c r="AU206" s="235" t="s">
        <v>83</v>
      </c>
      <c r="AV206" s="13" t="s">
        <v>81</v>
      </c>
      <c r="AW206" s="13" t="s">
        <v>36</v>
      </c>
      <c r="AX206" s="13" t="s">
        <v>73</v>
      </c>
      <c r="AY206" s="235" t="s">
        <v>231</v>
      </c>
    </row>
    <row r="207" spans="2:51" s="13" customFormat="1" ht="13.5">
      <c r="B207" s="234"/>
      <c r="D207" s="215" t="s">
        <v>242</v>
      </c>
      <c r="E207" s="235" t="s">
        <v>5</v>
      </c>
      <c r="F207" s="236" t="s">
        <v>382</v>
      </c>
      <c r="H207" s="235" t="s">
        <v>5</v>
      </c>
      <c r="I207" s="237"/>
      <c r="L207" s="234"/>
      <c r="M207" s="238"/>
      <c r="N207" s="239"/>
      <c r="O207" s="239"/>
      <c r="P207" s="239"/>
      <c r="Q207" s="239"/>
      <c r="R207" s="239"/>
      <c r="S207" s="239"/>
      <c r="T207" s="240"/>
      <c r="AT207" s="235" t="s">
        <v>242</v>
      </c>
      <c r="AU207" s="235" t="s">
        <v>83</v>
      </c>
      <c r="AV207" s="13" t="s">
        <v>81</v>
      </c>
      <c r="AW207" s="13" t="s">
        <v>36</v>
      </c>
      <c r="AX207" s="13" t="s">
        <v>73</v>
      </c>
      <c r="AY207" s="235" t="s">
        <v>231</v>
      </c>
    </row>
    <row r="208" spans="2:51" s="11" customFormat="1" ht="13.5">
      <c r="B208" s="218"/>
      <c r="D208" s="215" t="s">
        <v>242</v>
      </c>
      <c r="E208" s="219" t="s">
        <v>5</v>
      </c>
      <c r="F208" s="220" t="s">
        <v>383</v>
      </c>
      <c r="H208" s="221">
        <v>41.36</v>
      </c>
      <c r="I208" s="222"/>
      <c r="L208" s="218"/>
      <c r="M208" s="223"/>
      <c r="N208" s="224"/>
      <c r="O208" s="224"/>
      <c r="P208" s="224"/>
      <c r="Q208" s="224"/>
      <c r="R208" s="224"/>
      <c r="S208" s="224"/>
      <c r="T208" s="225"/>
      <c r="AT208" s="219" t="s">
        <v>242</v>
      </c>
      <c r="AU208" s="219" t="s">
        <v>83</v>
      </c>
      <c r="AV208" s="11" t="s">
        <v>83</v>
      </c>
      <c r="AW208" s="11" t="s">
        <v>36</v>
      </c>
      <c r="AX208" s="11" t="s">
        <v>73</v>
      </c>
      <c r="AY208" s="219" t="s">
        <v>231</v>
      </c>
    </row>
    <row r="209" spans="2:51" s="11" customFormat="1" ht="13.5">
      <c r="B209" s="218"/>
      <c r="D209" s="215" t="s">
        <v>242</v>
      </c>
      <c r="E209" s="219" t="s">
        <v>5</v>
      </c>
      <c r="F209" s="220" t="s">
        <v>384</v>
      </c>
      <c r="H209" s="221">
        <v>68.515</v>
      </c>
      <c r="I209" s="222"/>
      <c r="L209" s="218"/>
      <c r="M209" s="223"/>
      <c r="N209" s="224"/>
      <c r="O209" s="224"/>
      <c r="P209" s="224"/>
      <c r="Q209" s="224"/>
      <c r="R209" s="224"/>
      <c r="S209" s="224"/>
      <c r="T209" s="225"/>
      <c r="AT209" s="219" t="s">
        <v>242</v>
      </c>
      <c r="AU209" s="219" t="s">
        <v>83</v>
      </c>
      <c r="AV209" s="11" t="s">
        <v>83</v>
      </c>
      <c r="AW209" s="11" t="s">
        <v>36</v>
      </c>
      <c r="AX209" s="11" t="s">
        <v>73</v>
      </c>
      <c r="AY209" s="219" t="s">
        <v>231</v>
      </c>
    </row>
    <row r="210" spans="2:51" s="12" customFormat="1" ht="13.5">
      <c r="B210" s="226"/>
      <c r="D210" s="215" t="s">
        <v>242</v>
      </c>
      <c r="E210" s="227" t="s">
        <v>5</v>
      </c>
      <c r="F210" s="228" t="s">
        <v>269</v>
      </c>
      <c r="H210" s="229">
        <v>109.875</v>
      </c>
      <c r="I210" s="230"/>
      <c r="L210" s="226"/>
      <c r="M210" s="231"/>
      <c r="N210" s="232"/>
      <c r="O210" s="232"/>
      <c r="P210" s="232"/>
      <c r="Q210" s="232"/>
      <c r="R210" s="232"/>
      <c r="S210" s="232"/>
      <c r="T210" s="233"/>
      <c r="AT210" s="227" t="s">
        <v>242</v>
      </c>
      <c r="AU210" s="227" t="s">
        <v>83</v>
      </c>
      <c r="AV210" s="12" t="s">
        <v>239</v>
      </c>
      <c r="AW210" s="12" t="s">
        <v>36</v>
      </c>
      <c r="AX210" s="12" t="s">
        <v>81</v>
      </c>
      <c r="AY210" s="227" t="s">
        <v>231</v>
      </c>
    </row>
    <row r="211" spans="2:65" s="1" customFormat="1" ht="16.5" customHeight="1">
      <c r="B211" s="202"/>
      <c r="C211" s="203" t="s">
        <v>385</v>
      </c>
      <c r="D211" s="203" t="s">
        <v>235</v>
      </c>
      <c r="E211" s="204" t="s">
        <v>386</v>
      </c>
      <c r="F211" s="205" t="s">
        <v>387</v>
      </c>
      <c r="G211" s="206" t="s">
        <v>367</v>
      </c>
      <c r="H211" s="207">
        <v>30.5</v>
      </c>
      <c r="I211" s="208"/>
      <c r="J211" s="209">
        <f>ROUND(I211*H211,2)</f>
        <v>0</v>
      </c>
      <c r="K211" s="205" t="s">
        <v>264</v>
      </c>
      <c r="L211" s="46"/>
      <c r="M211" s="210" t="s">
        <v>5</v>
      </c>
      <c r="N211" s="211" t="s">
        <v>44</v>
      </c>
      <c r="O211" s="47"/>
      <c r="P211" s="212">
        <f>O211*H211</f>
        <v>0</v>
      </c>
      <c r="Q211" s="212">
        <v>0.00049</v>
      </c>
      <c r="R211" s="212">
        <f>Q211*H211</f>
        <v>0.014945</v>
      </c>
      <c r="S211" s="212">
        <v>0</v>
      </c>
      <c r="T211" s="213">
        <f>S211*H211</f>
        <v>0</v>
      </c>
      <c r="AR211" s="24" t="s">
        <v>239</v>
      </c>
      <c r="AT211" s="24" t="s">
        <v>235</v>
      </c>
      <c r="AU211" s="24" t="s">
        <v>83</v>
      </c>
      <c r="AY211" s="24" t="s">
        <v>231</v>
      </c>
      <c r="BE211" s="214">
        <f>IF(N211="základní",J211,0)</f>
        <v>0</v>
      </c>
      <c r="BF211" s="214">
        <f>IF(N211="snížená",J211,0)</f>
        <v>0</v>
      </c>
      <c r="BG211" s="214">
        <f>IF(N211="zákl. přenesená",J211,0)</f>
        <v>0</v>
      </c>
      <c r="BH211" s="214">
        <f>IF(N211="sníž. přenesená",J211,0)</f>
        <v>0</v>
      </c>
      <c r="BI211" s="214">
        <f>IF(N211="nulová",J211,0)</f>
        <v>0</v>
      </c>
      <c r="BJ211" s="24" t="s">
        <v>81</v>
      </c>
      <c r="BK211" s="214">
        <f>ROUND(I211*H211,2)</f>
        <v>0</v>
      </c>
      <c r="BL211" s="24" t="s">
        <v>239</v>
      </c>
      <c r="BM211" s="24" t="s">
        <v>388</v>
      </c>
    </row>
    <row r="212" spans="2:47" s="1" customFormat="1" ht="13.5">
      <c r="B212" s="46"/>
      <c r="D212" s="215" t="s">
        <v>241</v>
      </c>
      <c r="F212" s="216" t="s">
        <v>389</v>
      </c>
      <c r="I212" s="176"/>
      <c r="L212" s="46"/>
      <c r="M212" s="217"/>
      <c r="N212" s="47"/>
      <c r="O212" s="47"/>
      <c r="P212" s="47"/>
      <c r="Q212" s="47"/>
      <c r="R212" s="47"/>
      <c r="S212" s="47"/>
      <c r="T212" s="85"/>
      <c r="AT212" s="24" t="s">
        <v>241</v>
      </c>
      <c r="AU212" s="24" t="s">
        <v>83</v>
      </c>
    </row>
    <row r="213" spans="2:47" s="1" customFormat="1" ht="13.5">
      <c r="B213" s="46"/>
      <c r="D213" s="215" t="s">
        <v>379</v>
      </c>
      <c r="F213" s="241" t="s">
        <v>380</v>
      </c>
      <c r="I213" s="176"/>
      <c r="L213" s="46"/>
      <c r="M213" s="217"/>
      <c r="N213" s="47"/>
      <c r="O213" s="47"/>
      <c r="P213" s="47"/>
      <c r="Q213" s="47"/>
      <c r="R213" s="47"/>
      <c r="S213" s="47"/>
      <c r="T213" s="85"/>
      <c r="AT213" s="24" t="s">
        <v>379</v>
      </c>
      <c r="AU213" s="24" t="s">
        <v>83</v>
      </c>
    </row>
    <row r="214" spans="2:51" s="13" customFormat="1" ht="13.5">
      <c r="B214" s="234"/>
      <c r="D214" s="215" t="s">
        <v>242</v>
      </c>
      <c r="E214" s="235" t="s">
        <v>5</v>
      </c>
      <c r="F214" s="236" t="s">
        <v>381</v>
      </c>
      <c r="H214" s="235" t="s">
        <v>5</v>
      </c>
      <c r="I214" s="237"/>
      <c r="L214" s="234"/>
      <c r="M214" s="238"/>
      <c r="N214" s="239"/>
      <c r="O214" s="239"/>
      <c r="P214" s="239"/>
      <c r="Q214" s="239"/>
      <c r="R214" s="239"/>
      <c r="S214" s="239"/>
      <c r="T214" s="240"/>
      <c r="AT214" s="235" t="s">
        <v>242</v>
      </c>
      <c r="AU214" s="235" t="s">
        <v>83</v>
      </c>
      <c r="AV214" s="13" t="s">
        <v>81</v>
      </c>
      <c r="AW214" s="13" t="s">
        <v>36</v>
      </c>
      <c r="AX214" s="13" t="s">
        <v>73</v>
      </c>
      <c r="AY214" s="235" t="s">
        <v>231</v>
      </c>
    </row>
    <row r="215" spans="2:51" s="13" customFormat="1" ht="13.5">
      <c r="B215" s="234"/>
      <c r="D215" s="215" t="s">
        <v>242</v>
      </c>
      <c r="E215" s="235" t="s">
        <v>5</v>
      </c>
      <c r="F215" s="236" t="s">
        <v>382</v>
      </c>
      <c r="H215" s="235" t="s">
        <v>5</v>
      </c>
      <c r="I215" s="237"/>
      <c r="L215" s="234"/>
      <c r="M215" s="238"/>
      <c r="N215" s="239"/>
      <c r="O215" s="239"/>
      <c r="P215" s="239"/>
      <c r="Q215" s="239"/>
      <c r="R215" s="239"/>
      <c r="S215" s="239"/>
      <c r="T215" s="240"/>
      <c r="AT215" s="235" t="s">
        <v>242</v>
      </c>
      <c r="AU215" s="235" t="s">
        <v>83</v>
      </c>
      <c r="AV215" s="13" t="s">
        <v>81</v>
      </c>
      <c r="AW215" s="13" t="s">
        <v>36</v>
      </c>
      <c r="AX215" s="13" t="s">
        <v>73</v>
      </c>
      <c r="AY215" s="235" t="s">
        <v>231</v>
      </c>
    </row>
    <row r="216" spans="2:51" s="11" customFormat="1" ht="13.5">
      <c r="B216" s="218"/>
      <c r="D216" s="215" t="s">
        <v>242</v>
      </c>
      <c r="E216" s="219" t="s">
        <v>5</v>
      </c>
      <c r="F216" s="220" t="s">
        <v>390</v>
      </c>
      <c r="H216" s="221">
        <v>30.5</v>
      </c>
      <c r="I216" s="222"/>
      <c r="L216" s="218"/>
      <c r="M216" s="223"/>
      <c r="N216" s="224"/>
      <c r="O216" s="224"/>
      <c r="P216" s="224"/>
      <c r="Q216" s="224"/>
      <c r="R216" s="224"/>
      <c r="S216" s="224"/>
      <c r="T216" s="225"/>
      <c r="AT216" s="219" t="s">
        <v>242</v>
      </c>
      <c r="AU216" s="219" t="s">
        <v>83</v>
      </c>
      <c r="AV216" s="11" t="s">
        <v>83</v>
      </c>
      <c r="AW216" s="11" t="s">
        <v>36</v>
      </c>
      <c r="AX216" s="11" t="s">
        <v>81</v>
      </c>
      <c r="AY216" s="219" t="s">
        <v>231</v>
      </c>
    </row>
    <row r="217" spans="2:65" s="1" customFormat="1" ht="16.5" customHeight="1">
      <c r="B217" s="202"/>
      <c r="C217" s="203" t="s">
        <v>391</v>
      </c>
      <c r="D217" s="203" t="s">
        <v>235</v>
      </c>
      <c r="E217" s="204" t="s">
        <v>392</v>
      </c>
      <c r="F217" s="205" t="s">
        <v>393</v>
      </c>
      <c r="G217" s="206" t="s">
        <v>147</v>
      </c>
      <c r="H217" s="207">
        <v>349.2</v>
      </c>
      <c r="I217" s="208"/>
      <c r="J217" s="209">
        <f>ROUND(I217*H217,2)</f>
        <v>0</v>
      </c>
      <c r="K217" s="205" t="s">
        <v>264</v>
      </c>
      <c r="L217" s="46"/>
      <c r="M217" s="210" t="s">
        <v>5</v>
      </c>
      <c r="N217" s="211" t="s">
        <v>44</v>
      </c>
      <c r="O217" s="47"/>
      <c r="P217" s="212">
        <f>O217*H217</f>
        <v>0</v>
      </c>
      <c r="Q217" s="212">
        <v>0.0001</v>
      </c>
      <c r="R217" s="212">
        <f>Q217*H217</f>
        <v>0.03492</v>
      </c>
      <c r="S217" s="212">
        <v>0</v>
      </c>
      <c r="T217" s="213">
        <f>S217*H217</f>
        <v>0</v>
      </c>
      <c r="AR217" s="24" t="s">
        <v>239</v>
      </c>
      <c r="AT217" s="24" t="s">
        <v>235</v>
      </c>
      <c r="AU217" s="24" t="s">
        <v>83</v>
      </c>
      <c r="AY217" s="24" t="s">
        <v>231</v>
      </c>
      <c r="BE217" s="214">
        <f>IF(N217="základní",J217,0)</f>
        <v>0</v>
      </c>
      <c r="BF217" s="214">
        <f>IF(N217="snížená",J217,0)</f>
        <v>0</v>
      </c>
      <c r="BG217" s="214">
        <f>IF(N217="zákl. přenesená",J217,0)</f>
        <v>0</v>
      </c>
      <c r="BH217" s="214">
        <f>IF(N217="sníž. přenesená",J217,0)</f>
        <v>0</v>
      </c>
      <c r="BI217" s="214">
        <f>IF(N217="nulová",J217,0)</f>
        <v>0</v>
      </c>
      <c r="BJ217" s="24" t="s">
        <v>81</v>
      </c>
      <c r="BK217" s="214">
        <f>ROUND(I217*H217,2)</f>
        <v>0</v>
      </c>
      <c r="BL217" s="24" t="s">
        <v>239</v>
      </c>
      <c r="BM217" s="24" t="s">
        <v>394</v>
      </c>
    </row>
    <row r="218" spans="2:47" s="1" customFormat="1" ht="13.5">
      <c r="B218" s="46"/>
      <c r="D218" s="215" t="s">
        <v>241</v>
      </c>
      <c r="F218" s="216" t="s">
        <v>395</v>
      </c>
      <c r="I218" s="176"/>
      <c r="L218" s="46"/>
      <c r="M218" s="217"/>
      <c r="N218" s="47"/>
      <c r="O218" s="47"/>
      <c r="P218" s="47"/>
      <c r="Q218" s="47"/>
      <c r="R218" s="47"/>
      <c r="S218" s="47"/>
      <c r="T218" s="85"/>
      <c r="AT218" s="24" t="s">
        <v>241</v>
      </c>
      <c r="AU218" s="24" t="s">
        <v>83</v>
      </c>
    </row>
    <row r="219" spans="2:47" s="1" customFormat="1" ht="13.5">
      <c r="B219" s="46"/>
      <c r="D219" s="215" t="s">
        <v>379</v>
      </c>
      <c r="F219" s="241" t="s">
        <v>396</v>
      </c>
      <c r="I219" s="176"/>
      <c r="L219" s="46"/>
      <c r="M219" s="217"/>
      <c r="N219" s="47"/>
      <c r="O219" s="47"/>
      <c r="P219" s="47"/>
      <c r="Q219" s="47"/>
      <c r="R219" s="47"/>
      <c r="S219" s="47"/>
      <c r="T219" s="85"/>
      <c r="AT219" s="24" t="s">
        <v>379</v>
      </c>
      <c r="AU219" s="24" t="s">
        <v>83</v>
      </c>
    </row>
    <row r="220" spans="2:51" s="13" customFormat="1" ht="13.5">
      <c r="B220" s="234"/>
      <c r="D220" s="215" t="s">
        <v>242</v>
      </c>
      <c r="E220" s="235" t="s">
        <v>5</v>
      </c>
      <c r="F220" s="236" t="s">
        <v>381</v>
      </c>
      <c r="H220" s="235" t="s">
        <v>5</v>
      </c>
      <c r="I220" s="237"/>
      <c r="L220" s="234"/>
      <c r="M220" s="238"/>
      <c r="N220" s="239"/>
      <c r="O220" s="239"/>
      <c r="P220" s="239"/>
      <c r="Q220" s="239"/>
      <c r="R220" s="239"/>
      <c r="S220" s="239"/>
      <c r="T220" s="240"/>
      <c r="AT220" s="235" t="s">
        <v>242</v>
      </c>
      <c r="AU220" s="235" t="s">
        <v>83</v>
      </c>
      <c r="AV220" s="13" t="s">
        <v>81</v>
      </c>
      <c r="AW220" s="13" t="s">
        <v>36</v>
      </c>
      <c r="AX220" s="13" t="s">
        <v>73</v>
      </c>
      <c r="AY220" s="235" t="s">
        <v>231</v>
      </c>
    </row>
    <row r="221" spans="2:51" s="11" customFormat="1" ht="13.5">
      <c r="B221" s="218"/>
      <c r="D221" s="215" t="s">
        <v>242</v>
      </c>
      <c r="E221" s="219" t="s">
        <v>5</v>
      </c>
      <c r="F221" s="220" t="s">
        <v>397</v>
      </c>
      <c r="H221" s="221">
        <v>349.2</v>
      </c>
      <c r="I221" s="222"/>
      <c r="L221" s="218"/>
      <c r="M221" s="223"/>
      <c r="N221" s="224"/>
      <c r="O221" s="224"/>
      <c r="P221" s="224"/>
      <c r="Q221" s="224"/>
      <c r="R221" s="224"/>
      <c r="S221" s="224"/>
      <c r="T221" s="225"/>
      <c r="AT221" s="219" t="s">
        <v>242</v>
      </c>
      <c r="AU221" s="219" t="s">
        <v>83</v>
      </c>
      <c r="AV221" s="11" t="s">
        <v>83</v>
      </c>
      <c r="AW221" s="11" t="s">
        <v>36</v>
      </c>
      <c r="AX221" s="11" t="s">
        <v>81</v>
      </c>
      <c r="AY221" s="219" t="s">
        <v>231</v>
      </c>
    </row>
    <row r="222" spans="2:65" s="1" customFormat="1" ht="16.5" customHeight="1">
      <c r="B222" s="202"/>
      <c r="C222" s="242" t="s">
        <v>398</v>
      </c>
      <c r="D222" s="242" t="s">
        <v>399</v>
      </c>
      <c r="E222" s="243" t="s">
        <v>400</v>
      </c>
      <c r="F222" s="244" t="s">
        <v>401</v>
      </c>
      <c r="G222" s="245" t="s">
        <v>147</v>
      </c>
      <c r="H222" s="246">
        <v>401.58</v>
      </c>
      <c r="I222" s="247"/>
      <c r="J222" s="248">
        <f>ROUND(I222*H222,2)</f>
        <v>0</v>
      </c>
      <c r="K222" s="244" t="s">
        <v>264</v>
      </c>
      <c r="L222" s="249"/>
      <c r="M222" s="250" t="s">
        <v>5</v>
      </c>
      <c r="N222" s="251" t="s">
        <v>44</v>
      </c>
      <c r="O222" s="47"/>
      <c r="P222" s="212">
        <f>O222*H222</f>
        <v>0</v>
      </c>
      <c r="Q222" s="212">
        <v>0.0003</v>
      </c>
      <c r="R222" s="212">
        <f>Q222*H222</f>
        <v>0.12047399999999998</v>
      </c>
      <c r="S222" s="212">
        <v>0</v>
      </c>
      <c r="T222" s="213">
        <f>S222*H222</f>
        <v>0</v>
      </c>
      <c r="AR222" s="24" t="s">
        <v>276</v>
      </c>
      <c r="AT222" s="24" t="s">
        <v>399</v>
      </c>
      <c r="AU222" s="24" t="s">
        <v>83</v>
      </c>
      <c r="AY222" s="24" t="s">
        <v>231</v>
      </c>
      <c r="BE222" s="214">
        <f>IF(N222="základní",J222,0)</f>
        <v>0</v>
      </c>
      <c r="BF222" s="214">
        <f>IF(N222="snížená",J222,0)</f>
        <v>0</v>
      </c>
      <c r="BG222" s="214">
        <f>IF(N222="zákl. přenesená",J222,0)</f>
        <v>0</v>
      </c>
      <c r="BH222" s="214">
        <f>IF(N222="sníž. přenesená",J222,0)</f>
        <v>0</v>
      </c>
      <c r="BI222" s="214">
        <f>IF(N222="nulová",J222,0)</f>
        <v>0</v>
      </c>
      <c r="BJ222" s="24" t="s">
        <v>81</v>
      </c>
      <c r="BK222" s="214">
        <f>ROUND(I222*H222,2)</f>
        <v>0</v>
      </c>
      <c r="BL222" s="24" t="s">
        <v>239</v>
      </c>
      <c r="BM222" s="24" t="s">
        <v>402</v>
      </c>
    </row>
    <row r="223" spans="2:47" s="1" customFormat="1" ht="13.5">
      <c r="B223" s="46"/>
      <c r="D223" s="215" t="s">
        <v>241</v>
      </c>
      <c r="F223" s="216" t="s">
        <v>401</v>
      </c>
      <c r="I223" s="176"/>
      <c r="L223" s="46"/>
      <c r="M223" s="217"/>
      <c r="N223" s="47"/>
      <c r="O223" s="47"/>
      <c r="P223" s="47"/>
      <c r="Q223" s="47"/>
      <c r="R223" s="47"/>
      <c r="S223" s="47"/>
      <c r="T223" s="85"/>
      <c r="AT223" s="24" t="s">
        <v>241</v>
      </c>
      <c r="AU223" s="24" t="s">
        <v>83</v>
      </c>
    </row>
    <row r="224" spans="2:51" s="11" customFormat="1" ht="13.5">
      <c r="B224" s="218"/>
      <c r="D224" s="215" t="s">
        <v>242</v>
      </c>
      <c r="F224" s="220" t="s">
        <v>403</v>
      </c>
      <c r="H224" s="221">
        <v>401.58</v>
      </c>
      <c r="I224" s="222"/>
      <c r="L224" s="218"/>
      <c r="M224" s="223"/>
      <c r="N224" s="224"/>
      <c r="O224" s="224"/>
      <c r="P224" s="224"/>
      <c r="Q224" s="224"/>
      <c r="R224" s="224"/>
      <c r="S224" s="224"/>
      <c r="T224" s="225"/>
      <c r="AT224" s="219" t="s">
        <v>242</v>
      </c>
      <c r="AU224" s="219" t="s">
        <v>83</v>
      </c>
      <c r="AV224" s="11" t="s">
        <v>83</v>
      </c>
      <c r="AW224" s="11" t="s">
        <v>6</v>
      </c>
      <c r="AX224" s="11" t="s">
        <v>81</v>
      </c>
      <c r="AY224" s="219" t="s">
        <v>231</v>
      </c>
    </row>
    <row r="225" spans="2:65" s="1" customFormat="1" ht="16.5" customHeight="1">
      <c r="B225" s="202"/>
      <c r="C225" s="203" t="s">
        <v>404</v>
      </c>
      <c r="D225" s="203" t="s">
        <v>235</v>
      </c>
      <c r="E225" s="204" t="s">
        <v>405</v>
      </c>
      <c r="F225" s="205" t="s">
        <v>406</v>
      </c>
      <c r="G225" s="206" t="s">
        <v>258</v>
      </c>
      <c r="H225" s="207">
        <v>72.93</v>
      </c>
      <c r="I225" s="208"/>
      <c r="J225" s="209">
        <f>ROUND(I225*H225,2)</f>
        <v>0</v>
      </c>
      <c r="K225" s="205" t="s">
        <v>264</v>
      </c>
      <c r="L225" s="46"/>
      <c r="M225" s="210" t="s">
        <v>5</v>
      </c>
      <c r="N225" s="211" t="s">
        <v>44</v>
      </c>
      <c r="O225" s="47"/>
      <c r="P225" s="212">
        <f>O225*H225</f>
        <v>0</v>
      </c>
      <c r="Q225" s="212">
        <v>2.16</v>
      </c>
      <c r="R225" s="212">
        <f>Q225*H225</f>
        <v>157.52880000000002</v>
      </c>
      <c r="S225" s="212">
        <v>0</v>
      </c>
      <c r="T225" s="213">
        <f>S225*H225</f>
        <v>0</v>
      </c>
      <c r="AR225" s="24" t="s">
        <v>239</v>
      </c>
      <c r="AT225" s="24" t="s">
        <v>235</v>
      </c>
      <c r="AU225" s="24" t="s">
        <v>83</v>
      </c>
      <c r="AY225" s="24" t="s">
        <v>231</v>
      </c>
      <c r="BE225" s="214">
        <f>IF(N225="základní",J225,0)</f>
        <v>0</v>
      </c>
      <c r="BF225" s="214">
        <f>IF(N225="snížená",J225,0)</f>
        <v>0</v>
      </c>
      <c r="BG225" s="214">
        <f>IF(N225="zákl. přenesená",J225,0)</f>
        <v>0</v>
      </c>
      <c r="BH225" s="214">
        <f>IF(N225="sníž. přenesená",J225,0)</f>
        <v>0</v>
      </c>
      <c r="BI225" s="214">
        <f>IF(N225="nulová",J225,0)</f>
        <v>0</v>
      </c>
      <c r="BJ225" s="24" t="s">
        <v>81</v>
      </c>
      <c r="BK225" s="214">
        <f>ROUND(I225*H225,2)</f>
        <v>0</v>
      </c>
      <c r="BL225" s="24" t="s">
        <v>239</v>
      </c>
      <c r="BM225" s="24" t="s">
        <v>407</v>
      </c>
    </row>
    <row r="226" spans="2:47" s="1" customFormat="1" ht="13.5">
      <c r="B226" s="46"/>
      <c r="D226" s="215" t="s">
        <v>241</v>
      </c>
      <c r="F226" s="216" t="s">
        <v>406</v>
      </c>
      <c r="I226" s="176"/>
      <c r="L226" s="46"/>
      <c r="M226" s="217"/>
      <c r="N226" s="47"/>
      <c r="O226" s="47"/>
      <c r="P226" s="47"/>
      <c r="Q226" s="47"/>
      <c r="R226" s="47"/>
      <c r="S226" s="47"/>
      <c r="T226" s="85"/>
      <c r="AT226" s="24" t="s">
        <v>241</v>
      </c>
      <c r="AU226" s="24" t="s">
        <v>83</v>
      </c>
    </row>
    <row r="227" spans="2:51" s="11" customFormat="1" ht="13.5">
      <c r="B227" s="218"/>
      <c r="D227" s="215" t="s">
        <v>242</v>
      </c>
      <c r="E227" s="219" t="s">
        <v>5</v>
      </c>
      <c r="F227" s="220" t="s">
        <v>408</v>
      </c>
      <c r="H227" s="221">
        <v>27.93</v>
      </c>
      <c r="I227" s="222"/>
      <c r="L227" s="218"/>
      <c r="M227" s="223"/>
      <c r="N227" s="224"/>
      <c r="O227" s="224"/>
      <c r="P227" s="224"/>
      <c r="Q227" s="224"/>
      <c r="R227" s="224"/>
      <c r="S227" s="224"/>
      <c r="T227" s="225"/>
      <c r="AT227" s="219" t="s">
        <v>242</v>
      </c>
      <c r="AU227" s="219" t="s">
        <v>83</v>
      </c>
      <c r="AV227" s="11" t="s">
        <v>83</v>
      </c>
      <c r="AW227" s="11" t="s">
        <v>36</v>
      </c>
      <c r="AX227" s="11" t="s">
        <v>73</v>
      </c>
      <c r="AY227" s="219" t="s">
        <v>231</v>
      </c>
    </row>
    <row r="228" spans="2:51" s="11" customFormat="1" ht="13.5">
      <c r="B228" s="218"/>
      <c r="D228" s="215" t="s">
        <v>242</v>
      </c>
      <c r="E228" s="219" t="s">
        <v>5</v>
      </c>
      <c r="F228" s="220" t="s">
        <v>409</v>
      </c>
      <c r="H228" s="221">
        <v>45</v>
      </c>
      <c r="I228" s="222"/>
      <c r="L228" s="218"/>
      <c r="M228" s="223"/>
      <c r="N228" s="224"/>
      <c r="O228" s="224"/>
      <c r="P228" s="224"/>
      <c r="Q228" s="224"/>
      <c r="R228" s="224"/>
      <c r="S228" s="224"/>
      <c r="T228" s="225"/>
      <c r="AT228" s="219" t="s">
        <v>242</v>
      </c>
      <c r="AU228" s="219" t="s">
        <v>83</v>
      </c>
      <c r="AV228" s="11" t="s">
        <v>83</v>
      </c>
      <c r="AW228" s="11" t="s">
        <v>36</v>
      </c>
      <c r="AX228" s="11" t="s">
        <v>73</v>
      </c>
      <c r="AY228" s="219" t="s">
        <v>231</v>
      </c>
    </row>
    <row r="229" spans="2:51" s="12" customFormat="1" ht="13.5">
      <c r="B229" s="226"/>
      <c r="D229" s="215" t="s">
        <v>242</v>
      </c>
      <c r="E229" s="227" t="s">
        <v>5</v>
      </c>
      <c r="F229" s="228" t="s">
        <v>269</v>
      </c>
      <c r="H229" s="229">
        <v>72.93</v>
      </c>
      <c r="I229" s="230"/>
      <c r="L229" s="226"/>
      <c r="M229" s="231"/>
      <c r="N229" s="232"/>
      <c r="O229" s="232"/>
      <c r="P229" s="232"/>
      <c r="Q229" s="232"/>
      <c r="R229" s="232"/>
      <c r="S229" s="232"/>
      <c r="T229" s="233"/>
      <c r="AT229" s="227" t="s">
        <v>242</v>
      </c>
      <c r="AU229" s="227" t="s">
        <v>83</v>
      </c>
      <c r="AV229" s="12" t="s">
        <v>239</v>
      </c>
      <c r="AW229" s="12" t="s">
        <v>36</v>
      </c>
      <c r="AX229" s="12" t="s">
        <v>81</v>
      </c>
      <c r="AY229" s="227" t="s">
        <v>231</v>
      </c>
    </row>
    <row r="230" spans="2:65" s="1" customFormat="1" ht="25.5" customHeight="1">
      <c r="B230" s="202"/>
      <c r="C230" s="203" t="s">
        <v>410</v>
      </c>
      <c r="D230" s="203" t="s">
        <v>235</v>
      </c>
      <c r="E230" s="204" t="s">
        <v>411</v>
      </c>
      <c r="F230" s="205" t="s">
        <v>412</v>
      </c>
      <c r="G230" s="206" t="s">
        <v>147</v>
      </c>
      <c r="H230" s="207">
        <v>647.632</v>
      </c>
      <c r="I230" s="208"/>
      <c r="J230" s="209">
        <f>ROUND(I230*H230,2)</f>
        <v>0</v>
      </c>
      <c r="K230" s="205" t="s">
        <v>264</v>
      </c>
      <c r="L230" s="46"/>
      <c r="M230" s="210" t="s">
        <v>5</v>
      </c>
      <c r="N230" s="211" t="s">
        <v>44</v>
      </c>
      <c r="O230" s="47"/>
      <c r="P230" s="212">
        <f>O230*H230</f>
        <v>0</v>
      </c>
      <c r="Q230" s="212">
        <v>0</v>
      </c>
      <c r="R230" s="212">
        <f>Q230*H230</f>
        <v>0</v>
      </c>
      <c r="S230" s="212">
        <v>0</v>
      </c>
      <c r="T230" s="213">
        <f>S230*H230</f>
        <v>0</v>
      </c>
      <c r="AR230" s="24" t="s">
        <v>239</v>
      </c>
      <c r="AT230" s="24" t="s">
        <v>235</v>
      </c>
      <c r="AU230" s="24" t="s">
        <v>83</v>
      </c>
      <c r="AY230" s="24" t="s">
        <v>231</v>
      </c>
      <c r="BE230" s="214">
        <f>IF(N230="základní",J230,0)</f>
        <v>0</v>
      </c>
      <c r="BF230" s="214">
        <f>IF(N230="snížená",J230,0)</f>
        <v>0</v>
      </c>
      <c r="BG230" s="214">
        <f>IF(N230="zákl. přenesená",J230,0)</f>
        <v>0</v>
      </c>
      <c r="BH230" s="214">
        <f>IF(N230="sníž. přenesená",J230,0)</f>
        <v>0</v>
      </c>
      <c r="BI230" s="214">
        <f>IF(N230="nulová",J230,0)</f>
        <v>0</v>
      </c>
      <c r="BJ230" s="24" t="s">
        <v>81</v>
      </c>
      <c r="BK230" s="214">
        <f>ROUND(I230*H230,2)</f>
        <v>0</v>
      </c>
      <c r="BL230" s="24" t="s">
        <v>239</v>
      </c>
      <c r="BM230" s="24" t="s">
        <v>413</v>
      </c>
    </row>
    <row r="231" spans="2:47" s="1" customFormat="1" ht="13.5">
      <c r="B231" s="46"/>
      <c r="D231" s="215" t="s">
        <v>241</v>
      </c>
      <c r="F231" s="216" t="s">
        <v>414</v>
      </c>
      <c r="I231" s="176"/>
      <c r="L231" s="46"/>
      <c r="M231" s="217"/>
      <c r="N231" s="47"/>
      <c r="O231" s="47"/>
      <c r="P231" s="47"/>
      <c r="Q231" s="47"/>
      <c r="R231" s="47"/>
      <c r="S231" s="47"/>
      <c r="T231" s="85"/>
      <c r="AT231" s="24" t="s">
        <v>241</v>
      </c>
      <c r="AU231" s="24" t="s">
        <v>83</v>
      </c>
    </row>
    <row r="232" spans="2:51" s="13" customFormat="1" ht="13.5">
      <c r="B232" s="234"/>
      <c r="D232" s="215" t="s">
        <v>242</v>
      </c>
      <c r="E232" s="235" t="s">
        <v>5</v>
      </c>
      <c r="F232" s="236" t="s">
        <v>415</v>
      </c>
      <c r="H232" s="235" t="s">
        <v>5</v>
      </c>
      <c r="I232" s="237"/>
      <c r="L232" s="234"/>
      <c r="M232" s="238"/>
      <c r="N232" s="239"/>
      <c r="O232" s="239"/>
      <c r="P232" s="239"/>
      <c r="Q232" s="239"/>
      <c r="R232" s="239"/>
      <c r="S232" s="239"/>
      <c r="T232" s="240"/>
      <c r="AT232" s="235" t="s">
        <v>242</v>
      </c>
      <c r="AU232" s="235" t="s">
        <v>83</v>
      </c>
      <c r="AV232" s="13" t="s">
        <v>81</v>
      </c>
      <c r="AW232" s="13" t="s">
        <v>36</v>
      </c>
      <c r="AX232" s="13" t="s">
        <v>73</v>
      </c>
      <c r="AY232" s="235" t="s">
        <v>231</v>
      </c>
    </row>
    <row r="233" spans="2:51" s="11" customFormat="1" ht="13.5">
      <c r="B233" s="218"/>
      <c r="D233" s="215" t="s">
        <v>242</v>
      </c>
      <c r="E233" s="219" t="s">
        <v>5</v>
      </c>
      <c r="F233" s="220" t="s">
        <v>416</v>
      </c>
      <c r="H233" s="221">
        <v>152</v>
      </c>
      <c r="I233" s="222"/>
      <c r="L233" s="218"/>
      <c r="M233" s="223"/>
      <c r="N233" s="224"/>
      <c r="O233" s="224"/>
      <c r="P233" s="224"/>
      <c r="Q233" s="224"/>
      <c r="R233" s="224"/>
      <c r="S233" s="224"/>
      <c r="T233" s="225"/>
      <c r="AT233" s="219" t="s">
        <v>242</v>
      </c>
      <c r="AU233" s="219" t="s">
        <v>83</v>
      </c>
      <c r="AV233" s="11" t="s">
        <v>83</v>
      </c>
      <c r="AW233" s="11" t="s">
        <v>36</v>
      </c>
      <c r="AX233" s="11" t="s">
        <v>73</v>
      </c>
      <c r="AY233" s="219" t="s">
        <v>231</v>
      </c>
    </row>
    <row r="234" spans="2:51" s="11" customFormat="1" ht="13.5">
      <c r="B234" s="218"/>
      <c r="D234" s="215" t="s">
        <v>242</v>
      </c>
      <c r="E234" s="219" t="s">
        <v>5</v>
      </c>
      <c r="F234" s="220" t="s">
        <v>417</v>
      </c>
      <c r="H234" s="221">
        <v>230</v>
      </c>
      <c r="I234" s="222"/>
      <c r="L234" s="218"/>
      <c r="M234" s="223"/>
      <c r="N234" s="224"/>
      <c r="O234" s="224"/>
      <c r="P234" s="224"/>
      <c r="Q234" s="224"/>
      <c r="R234" s="224"/>
      <c r="S234" s="224"/>
      <c r="T234" s="225"/>
      <c r="AT234" s="219" t="s">
        <v>242</v>
      </c>
      <c r="AU234" s="219" t="s">
        <v>83</v>
      </c>
      <c r="AV234" s="11" t="s">
        <v>83</v>
      </c>
      <c r="AW234" s="11" t="s">
        <v>36</v>
      </c>
      <c r="AX234" s="11" t="s">
        <v>73</v>
      </c>
      <c r="AY234" s="219" t="s">
        <v>231</v>
      </c>
    </row>
    <row r="235" spans="2:51" s="13" customFormat="1" ht="13.5">
      <c r="B235" s="234"/>
      <c r="D235" s="215" t="s">
        <v>242</v>
      </c>
      <c r="E235" s="235" t="s">
        <v>5</v>
      </c>
      <c r="F235" s="236" t="s">
        <v>418</v>
      </c>
      <c r="H235" s="235" t="s">
        <v>5</v>
      </c>
      <c r="I235" s="237"/>
      <c r="L235" s="234"/>
      <c r="M235" s="238"/>
      <c r="N235" s="239"/>
      <c r="O235" s="239"/>
      <c r="P235" s="239"/>
      <c r="Q235" s="239"/>
      <c r="R235" s="239"/>
      <c r="S235" s="239"/>
      <c r="T235" s="240"/>
      <c r="AT235" s="235" t="s">
        <v>242</v>
      </c>
      <c r="AU235" s="235" t="s">
        <v>83</v>
      </c>
      <c r="AV235" s="13" t="s">
        <v>81</v>
      </c>
      <c r="AW235" s="13" t="s">
        <v>36</v>
      </c>
      <c r="AX235" s="13" t="s">
        <v>73</v>
      </c>
      <c r="AY235" s="235" t="s">
        <v>231</v>
      </c>
    </row>
    <row r="236" spans="2:51" s="11" customFormat="1" ht="13.5">
      <c r="B236" s="218"/>
      <c r="D236" s="215" t="s">
        <v>242</v>
      </c>
      <c r="E236" s="219" t="s">
        <v>5</v>
      </c>
      <c r="F236" s="220" t="s">
        <v>419</v>
      </c>
      <c r="H236" s="221">
        <v>149.879</v>
      </c>
      <c r="I236" s="222"/>
      <c r="L236" s="218"/>
      <c r="M236" s="223"/>
      <c r="N236" s="224"/>
      <c r="O236" s="224"/>
      <c r="P236" s="224"/>
      <c r="Q236" s="224"/>
      <c r="R236" s="224"/>
      <c r="S236" s="224"/>
      <c r="T236" s="225"/>
      <c r="AT236" s="219" t="s">
        <v>242</v>
      </c>
      <c r="AU236" s="219" t="s">
        <v>83</v>
      </c>
      <c r="AV236" s="11" t="s">
        <v>83</v>
      </c>
      <c r="AW236" s="11" t="s">
        <v>36</v>
      </c>
      <c r="AX236" s="11" t="s">
        <v>73</v>
      </c>
      <c r="AY236" s="219" t="s">
        <v>231</v>
      </c>
    </row>
    <row r="237" spans="2:51" s="11" customFormat="1" ht="13.5">
      <c r="B237" s="218"/>
      <c r="D237" s="215" t="s">
        <v>242</v>
      </c>
      <c r="E237" s="219" t="s">
        <v>5</v>
      </c>
      <c r="F237" s="220" t="s">
        <v>420</v>
      </c>
      <c r="H237" s="221">
        <v>115.753</v>
      </c>
      <c r="I237" s="222"/>
      <c r="L237" s="218"/>
      <c r="M237" s="223"/>
      <c r="N237" s="224"/>
      <c r="O237" s="224"/>
      <c r="P237" s="224"/>
      <c r="Q237" s="224"/>
      <c r="R237" s="224"/>
      <c r="S237" s="224"/>
      <c r="T237" s="225"/>
      <c r="AT237" s="219" t="s">
        <v>242</v>
      </c>
      <c r="AU237" s="219" t="s">
        <v>83</v>
      </c>
      <c r="AV237" s="11" t="s">
        <v>83</v>
      </c>
      <c r="AW237" s="11" t="s">
        <v>36</v>
      </c>
      <c r="AX237" s="11" t="s">
        <v>73</v>
      </c>
      <c r="AY237" s="219" t="s">
        <v>231</v>
      </c>
    </row>
    <row r="238" spans="2:51" s="12" customFormat="1" ht="13.5">
      <c r="B238" s="226"/>
      <c r="D238" s="215" t="s">
        <v>242</v>
      </c>
      <c r="E238" s="227" t="s">
        <v>5</v>
      </c>
      <c r="F238" s="228" t="s">
        <v>269</v>
      </c>
      <c r="H238" s="229">
        <v>647.632</v>
      </c>
      <c r="I238" s="230"/>
      <c r="L238" s="226"/>
      <c r="M238" s="231"/>
      <c r="N238" s="232"/>
      <c r="O238" s="232"/>
      <c r="P238" s="232"/>
      <c r="Q238" s="232"/>
      <c r="R238" s="232"/>
      <c r="S238" s="232"/>
      <c r="T238" s="233"/>
      <c r="AT238" s="227" t="s">
        <v>242</v>
      </c>
      <c r="AU238" s="227" t="s">
        <v>83</v>
      </c>
      <c r="AV238" s="12" t="s">
        <v>239</v>
      </c>
      <c r="AW238" s="12" t="s">
        <v>36</v>
      </c>
      <c r="AX238" s="12" t="s">
        <v>81</v>
      </c>
      <c r="AY238" s="227" t="s">
        <v>231</v>
      </c>
    </row>
    <row r="239" spans="2:65" s="1" customFormat="1" ht="25.5" customHeight="1">
      <c r="B239" s="202"/>
      <c r="C239" s="203" t="s">
        <v>421</v>
      </c>
      <c r="D239" s="203" t="s">
        <v>235</v>
      </c>
      <c r="E239" s="204" t="s">
        <v>422</v>
      </c>
      <c r="F239" s="205" t="s">
        <v>423</v>
      </c>
      <c r="G239" s="206" t="s">
        <v>258</v>
      </c>
      <c r="H239" s="207">
        <v>55.673</v>
      </c>
      <c r="I239" s="208"/>
      <c r="J239" s="209">
        <f>ROUND(I239*H239,2)</f>
        <v>0</v>
      </c>
      <c r="K239" s="205" t="s">
        <v>238</v>
      </c>
      <c r="L239" s="46"/>
      <c r="M239" s="210" t="s">
        <v>5</v>
      </c>
      <c r="N239" s="211" t="s">
        <v>44</v>
      </c>
      <c r="O239" s="47"/>
      <c r="P239" s="212">
        <f>O239*H239</f>
        <v>0</v>
      </c>
      <c r="Q239" s="212">
        <v>2.453292204</v>
      </c>
      <c r="R239" s="212">
        <f>Q239*H239</f>
        <v>136.582136873292</v>
      </c>
      <c r="S239" s="212">
        <v>0</v>
      </c>
      <c r="T239" s="213">
        <f>S239*H239</f>
        <v>0</v>
      </c>
      <c r="AR239" s="24" t="s">
        <v>239</v>
      </c>
      <c r="AT239" s="24" t="s">
        <v>235</v>
      </c>
      <c r="AU239" s="24" t="s">
        <v>83</v>
      </c>
      <c r="AY239" s="24" t="s">
        <v>231</v>
      </c>
      <c r="BE239" s="214">
        <f>IF(N239="základní",J239,0)</f>
        <v>0</v>
      </c>
      <c r="BF239" s="214">
        <f>IF(N239="snížená",J239,0)</f>
        <v>0</v>
      </c>
      <c r="BG239" s="214">
        <f>IF(N239="zákl. přenesená",J239,0)</f>
        <v>0</v>
      </c>
      <c r="BH239" s="214">
        <f>IF(N239="sníž. přenesená",J239,0)</f>
        <v>0</v>
      </c>
      <c r="BI239" s="214">
        <f>IF(N239="nulová",J239,0)</f>
        <v>0</v>
      </c>
      <c r="BJ239" s="24" t="s">
        <v>81</v>
      </c>
      <c r="BK239" s="214">
        <f>ROUND(I239*H239,2)</f>
        <v>0</v>
      </c>
      <c r="BL239" s="24" t="s">
        <v>239</v>
      </c>
      <c r="BM239" s="24" t="s">
        <v>424</v>
      </c>
    </row>
    <row r="240" spans="2:47" s="1" customFormat="1" ht="13.5">
      <c r="B240" s="46"/>
      <c r="D240" s="215" t="s">
        <v>241</v>
      </c>
      <c r="F240" s="216" t="s">
        <v>423</v>
      </c>
      <c r="I240" s="176"/>
      <c r="L240" s="46"/>
      <c r="M240" s="217"/>
      <c r="N240" s="47"/>
      <c r="O240" s="47"/>
      <c r="P240" s="47"/>
      <c r="Q240" s="47"/>
      <c r="R240" s="47"/>
      <c r="S240" s="47"/>
      <c r="T240" s="85"/>
      <c r="AT240" s="24" t="s">
        <v>241</v>
      </c>
      <c r="AU240" s="24" t="s">
        <v>83</v>
      </c>
    </row>
    <row r="241" spans="2:51" s="11" customFormat="1" ht="13.5">
      <c r="B241" s="218"/>
      <c r="D241" s="215" t="s">
        <v>242</v>
      </c>
      <c r="E241" s="219" t="s">
        <v>5</v>
      </c>
      <c r="F241" s="220" t="s">
        <v>425</v>
      </c>
      <c r="H241" s="221">
        <v>22.673</v>
      </c>
      <c r="I241" s="222"/>
      <c r="L241" s="218"/>
      <c r="M241" s="223"/>
      <c r="N241" s="224"/>
      <c r="O241" s="224"/>
      <c r="P241" s="224"/>
      <c r="Q241" s="224"/>
      <c r="R241" s="224"/>
      <c r="S241" s="224"/>
      <c r="T241" s="225"/>
      <c r="AT241" s="219" t="s">
        <v>242</v>
      </c>
      <c r="AU241" s="219" t="s">
        <v>83</v>
      </c>
      <c r="AV241" s="11" t="s">
        <v>83</v>
      </c>
      <c r="AW241" s="11" t="s">
        <v>36</v>
      </c>
      <c r="AX241" s="11" t="s">
        <v>73</v>
      </c>
      <c r="AY241" s="219" t="s">
        <v>231</v>
      </c>
    </row>
    <row r="242" spans="2:51" s="11" customFormat="1" ht="13.5">
      <c r="B242" s="218"/>
      <c r="D242" s="215" t="s">
        <v>242</v>
      </c>
      <c r="E242" s="219" t="s">
        <v>5</v>
      </c>
      <c r="F242" s="220" t="s">
        <v>426</v>
      </c>
      <c r="H242" s="221">
        <v>31.682</v>
      </c>
      <c r="I242" s="222"/>
      <c r="L242" s="218"/>
      <c r="M242" s="223"/>
      <c r="N242" s="224"/>
      <c r="O242" s="224"/>
      <c r="P242" s="224"/>
      <c r="Q242" s="224"/>
      <c r="R242" s="224"/>
      <c r="S242" s="224"/>
      <c r="T242" s="225"/>
      <c r="AT242" s="219" t="s">
        <v>242</v>
      </c>
      <c r="AU242" s="219" t="s">
        <v>83</v>
      </c>
      <c r="AV242" s="11" t="s">
        <v>83</v>
      </c>
      <c r="AW242" s="11" t="s">
        <v>36</v>
      </c>
      <c r="AX242" s="11" t="s">
        <v>73</v>
      </c>
      <c r="AY242" s="219" t="s">
        <v>231</v>
      </c>
    </row>
    <row r="243" spans="2:51" s="11" customFormat="1" ht="13.5">
      <c r="B243" s="218"/>
      <c r="D243" s="215" t="s">
        <v>242</v>
      </c>
      <c r="E243" s="219" t="s">
        <v>5</v>
      </c>
      <c r="F243" s="220" t="s">
        <v>427</v>
      </c>
      <c r="H243" s="221">
        <v>1.318</v>
      </c>
      <c r="I243" s="222"/>
      <c r="L243" s="218"/>
      <c r="M243" s="223"/>
      <c r="N243" s="224"/>
      <c r="O243" s="224"/>
      <c r="P243" s="224"/>
      <c r="Q243" s="224"/>
      <c r="R243" s="224"/>
      <c r="S243" s="224"/>
      <c r="T243" s="225"/>
      <c r="AT243" s="219" t="s">
        <v>242</v>
      </c>
      <c r="AU243" s="219" t="s">
        <v>83</v>
      </c>
      <c r="AV243" s="11" t="s">
        <v>83</v>
      </c>
      <c r="AW243" s="11" t="s">
        <v>36</v>
      </c>
      <c r="AX243" s="11" t="s">
        <v>73</v>
      </c>
      <c r="AY243" s="219" t="s">
        <v>231</v>
      </c>
    </row>
    <row r="244" spans="2:51" s="12" customFormat="1" ht="13.5">
      <c r="B244" s="226"/>
      <c r="D244" s="215" t="s">
        <v>242</v>
      </c>
      <c r="E244" s="227" t="s">
        <v>5</v>
      </c>
      <c r="F244" s="228" t="s">
        <v>269</v>
      </c>
      <c r="H244" s="229">
        <v>55.673</v>
      </c>
      <c r="I244" s="230"/>
      <c r="L244" s="226"/>
      <c r="M244" s="231"/>
      <c r="N244" s="232"/>
      <c r="O244" s="232"/>
      <c r="P244" s="232"/>
      <c r="Q244" s="232"/>
      <c r="R244" s="232"/>
      <c r="S244" s="232"/>
      <c r="T244" s="233"/>
      <c r="AT244" s="227" t="s">
        <v>242</v>
      </c>
      <c r="AU244" s="227" t="s">
        <v>83</v>
      </c>
      <c r="AV244" s="12" t="s">
        <v>239</v>
      </c>
      <c r="AW244" s="12" t="s">
        <v>36</v>
      </c>
      <c r="AX244" s="12" t="s">
        <v>81</v>
      </c>
      <c r="AY244" s="227" t="s">
        <v>231</v>
      </c>
    </row>
    <row r="245" spans="2:65" s="1" customFormat="1" ht="38.25" customHeight="1">
      <c r="B245" s="202"/>
      <c r="C245" s="203" t="s">
        <v>428</v>
      </c>
      <c r="D245" s="203" t="s">
        <v>235</v>
      </c>
      <c r="E245" s="204" t="s">
        <v>429</v>
      </c>
      <c r="F245" s="205" t="s">
        <v>430</v>
      </c>
      <c r="G245" s="206" t="s">
        <v>147</v>
      </c>
      <c r="H245" s="207">
        <v>14.679</v>
      </c>
      <c r="I245" s="208"/>
      <c r="J245" s="209">
        <f>ROUND(I245*H245,2)</f>
        <v>0</v>
      </c>
      <c r="K245" s="205" t="s">
        <v>238</v>
      </c>
      <c r="L245" s="46"/>
      <c r="M245" s="210" t="s">
        <v>5</v>
      </c>
      <c r="N245" s="211" t="s">
        <v>44</v>
      </c>
      <c r="O245" s="47"/>
      <c r="P245" s="212">
        <f>O245*H245</f>
        <v>0</v>
      </c>
      <c r="Q245" s="212">
        <v>0.0010259</v>
      </c>
      <c r="R245" s="212">
        <f>Q245*H245</f>
        <v>0.0150591861</v>
      </c>
      <c r="S245" s="212">
        <v>0</v>
      </c>
      <c r="T245" s="213">
        <f>S245*H245</f>
        <v>0</v>
      </c>
      <c r="AR245" s="24" t="s">
        <v>239</v>
      </c>
      <c r="AT245" s="24" t="s">
        <v>235</v>
      </c>
      <c r="AU245" s="24" t="s">
        <v>83</v>
      </c>
      <c r="AY245" s="24" t="s">
        <v>231</v>
      </c>
      <c r="BE245" s="214">
        <f>IF(N245="základní",J245,0)</f>
        <v>0</v>
      </c>
      <c r="BF245" s="214">
        <f>IF(N245="snížená",J245,0)</f>
        <v>0</v>
      </c>
      <c r="BG245" s="214">
        <f>IF(N245="zákl. přenesená",J245,0)</f>
        <v>0</v>
      </c>
      <c r="BH245" s="214">
        <f>IF(N245="sníž. přenesená",J245,0)</f>
        <v>0</v>
      </c>
      <c r="BI245" s="214">
        <f>IF(N245="nulová",J245,0)</f>
        <v>0</v>
      </c>
      <c r="BJ245" s="24" t="s">
        <v>81</v>
      </c>
      <c r="BK245" s="214">
        <f>ROUND(I245*H245,2)</f>
        <v>0</v>
      </c>
      <c r="BL245" s="24" t="s">
        <v>239</v>
      </c>
      <c r="BM245" s="24" t="s">
        <v>431</v>
      </c>
    </row>
    <row r="246" spans="2:47" s="1" customFormat="1" ht="13.5">
      <c r="B246" s="46"/>
      <c r="D246" s="215" t="s">
        <v>241</v>
      </c>
      <c r="F246" s="216" t="s">
        <v>430</v>
      </c>
      <c r="I246" s="176"/>
      <c r="L246" s="46"/>
      <c r="M246" s="217"/>
      <c r="N246" s="47"/>
      <c r="O246" s="47"/>
      <c r="P246" s="47"/>
      <c r="Q246" s="47"/>
      <c r="R246" s="47"/>
      <c r="S246" s="47"/>
      <c r="T246" s="85"/>
      <c r="AT246" s="24" t="s">
        <v>241</v>
      </c>
      <c r="AU246" s="24" t="s">
        <v>83</v>
      </c>
    </row>
    <row r="247" spans="2:51" s="11" customFormat="1" ht="13.5">
      <c r="B247" s="218"/>
      <c r="D247" s="215" t="s">
        <v>242</v>
      </c>
      <c r="E247" s="219" t="s">
        <v>5</v>
      </c>
      <c r="F247" s="220" t="s">
        <v>432</v>
      </c>
      <c r="H247" s="221">
        <v>8.317</v>
      </c>
      <c r="I247" s="222"/>
      <c r="L247" s="218"/>
      <c r="M247" s="223"/>
      <c r="N247" s="224"/>
      <c r="O247" s="224"/>
      <c r="P247" s="224"/>
      <c r="Q247" s="224"/>
      <c r="R247" s="224"/>
      <c r="S247" s="224"/>
      <c r="T247" s="225"/>
      <c r="AT247" s="219" t="s">
        <v>242</v>
      </c>
      <c r="AU247" s="219" t="s">
        <v>83</v>
      </c>
      <c r="AV247" s="11" t="s">
        <v>83</v>
      </c>
      <c r="AW247" s="11" t="s">
        <v>36</v>
      </c>
      <c r="AX247" s="11" t="s">
        <v>73</v>
      </c>
      <c r="AY247" s="219" t="s">
        <v>231</v>
      </c>
    </row>
    <row r="248" spans="2:51" s="11" customFormat="1" ht="13.5">
      <c r="B248" s="218"/>
      <c r="D248" s="215" t="s">
        <v>242</v>
      </c>
      <c r="E248" s="219" t="s">
        <v>5</v>
      </c>
      <c r="F248" s="220" t="s">
        <v>433</v>
      </c>
      <c r="H248" s="221">
        <v>6.362</v>
      </c>
      <c r="I248" s="222"/>
      <c r="L248" s="218"/>
      <c r="M248" s="223"/>
      <c r="N248" s="224"/>
      <c r="O248" s="224"/>
      <c r="P248" s="224"/>
      <c r="Q248" s="224"/>
      <c r="R248" s="224"/>
      <c r="S248" s="224"/>
      <c r="T248" s="225"/>
      <c r="AT248" s="219" t="s">
        <v>242</v>
      </c>
      <c r="AU248" s="219" t="s">
        <v>83</v>
      </c>
      <c r="AV248" s="11" t="s">
        <v>83</v>
      </c>
      <c r="AW248" s="11" t="s">
        <v>36</v>
      </c>
      <c r="AX248" s="11" t="s">
        <v>73</v>
      </c>
      <c r="AY248" s="219" t="s">
        <v>231</v>
      </c>
    </row>
    <row r="249" spans="2:51" s="12" customFormat="1" ht="13.5">
      <c r="B249" s="226"/>
      <c r="D249" s="215" t="s">
        <v>242</v>
      </c>
      <c r="E249" s="227" t="s">
        <v>5</v>
      </c>
      <c r="F249" s="228" t="s">
        <v>269</v>
      </c>
      <c r="H249" s="229">
        <v>14.679</v>
      </c>
      <c r="I249" s="230"/>
      <c r="L249" s="226"/>
      <c r="M249" s="231"/>
      <c r="N249" s="232"/>
      <c r="O249" s="232"/>
      <c r="P249" s="232"/>
      <c r="Q249" s="232"/>
      <c r="R249" s="232"/>
      <c r="S249" s="232"/>
      <c r="T249" s="233"/>
      <c r="AT249" s="227" t="s">
        <v>242</v>
      </c>
      <c r="AU249" s="227" t="s">
        <v>83</v>
      </c>
      <c r="AV249" s="12" t="s">
        <v>239</v>
      </c>
      <c r="AW249" s="12" t="s">
        <v>36</v>
      </c>
      <c r="AX249" s="12" t="s">
        <v>81</v>
      </c>
      <c r="AY249" s="227" t="s">
        <v>231</v>
      </c>
    </row>
    <row r="250" spans="2:65" s="1" customFormat="1" ht="38.25" customHeight="1">
      <c r="B250" s="202"/>
      <c r="C250" s="203" t="s">
        <v>434</v>
      </c>
      <c r="D250" s="203" t="s">
        <v>235</v>
      </c>
      <c r="E250" s="204" t="s">
        <v>435</v>
      </c>
      <c r="F250" s="205" t="s">
        <v>436</v>
      </c>
      <c r="G250" s="206" t="s">
        <v>147</v>
      </c>
      <c r="H250" s="207">
        <v>14.679</v>
      </c>
      <c r="I250" s="208"/>
      <c r="J250" s="209">
        <f>ROUND(I250*H250,2)</f>
        <v>0</v>
      </c>
      <c r="K250" s="205" t="s">
        <v>238</v>
      </c>
      <c r="L250" s="46"/>
      <c r="M250" s="210" t="s">
        <v>5</v>
      </c>
      <c r="N250" s="211" t="s">
        <v>44</v>
      </c>
      <c r="O250" s="47"/>
      <c r="P250" s="212">
        <f>O250*H250</f>
        <v>0</v>
      </c>
      <c r="Q250" s="212">
        <v>0</v>
      </c>
      <c r="R250" s="212">
        <f>Q250*H250</f>
        <v>0</v>
      </c>
      <c r="S250" s="212">
        <v>0</v>
      </c>
      <c r="T250" s="213">
        <f>S250*H250</f>
        <v>0</v>
      </c>
      <c r="AR250" s="24" t="s">
        <v>239</v>
      </c>
      <c r="AT250" s="24" t="s">
        <v>235</v>
      </c>
      <c r="AU250" s="24" t="s">
        <v>83</v>
      </c>
      <c r="AY250" s="24" t="s">
        <v>231</v>
      </c>
      <c r="BE250" s="214">
        <f>IF(N250="základní",J250,0)</f>
        <v>0</v>
      </c>
      <c r="BF250" s="214">
        <f>IF(N250="snížená",J250,0)</f>
        <v>0</v>
      </c>
      <c r="BG250" s="214">
        <f>IF(N250="zákl. přenesená",J250,0)</f>
        <v>0</v>
      </c>
      <c r="BH250" s="214">
        <f>IF(N250="sníž. přenesená",J250,0)</f>
        <v>0</v>
      </c>
      <c r="BI250" s="214">
        <f>IF(N250="nulová",J250,0)</f>
        <v>0</v>
      </c>
      <c r="BJ250" s="24" t="s">
        <v>81</v>
      </c>
      <c r="BK250" s="214">
        <f>ROUND(I250*H250,2)</f>
        <v>0</v>
      </c>
      <c r="BL250" s="24" t="s">
        <v>239</v>
      </c>
      <c r="BM250" s="24" t="s">
        <v>437</v>
      </c>
    </row>
    <row r="251" spans="2:47" s="1" customFormat="1" ht="13.5">
      <c r="B251" s="46"/>
      <c r="D251" s="215" t="s">
        <v>241</v>
      </c>
      <c r="F251" s="216" t="s">
        <v>436</v>
      </c>
      <c r="I251" s="176"/>
      <c r="L251" s="46"/>
      <c r="M251" s="217"/>
      <c r="N251" s="47"/>
      <c r="O251" s="47"/>
      <c r="P251" s="47"/>
      <c r="Q251" s="47"/>
      <c r="R251" s="47"/>
      <c r="S251" s="47"/>
      <c r="T251" s="85"/>
      <c r="AT251" s="24" t="s">
        <v>241</v>
      </c>
      <c r="AU251" s="24" t="s">
        <v>83</v>
      </c>
    </row>
    <row r="252" spans="2:51" s="11" customFormat="1" ht="13.5">
      <c r="B252" s="218"/>
      <c r="D252" s="215" t="s">
        <v>242</v>
      </c>
      <c r="E252" s="219" t="s">
        <v>5</v>
      </c>
      <c r="F252" s="220" t="s">
        <v>432</v>
      </c>
      <c r="H252" s="221">
        <v>8.317</v>
      </c>
      <c r="I252" s="222"/>
      <c r="L252" s="218"/>
      <c r="M252" s="223"/>
      <c r="N252" s="224"/>
      <c r="O252" s="224"/>
      <c r="P252" s="224"/>
      <c r="Q252" s="224"/>
      <c r="R252" s="224"/>
      <c r="S252" s="224"/>
      <c r="T252" s="225"/>
      <c r="AT252" s="219" t="s">
        <v>242</v>
      </c>
      <c r="AU252" s="219" t="s">
        <v>83</v>
      </c>
      <c r="AV252" s="11" t="s">
        <v>83</v>
      </c>
      <c r="AW252" s="11" t="s">
        <v>36</v>
      </c>
      <c r="AX252" s="11" t="s">
        <v>73</v>
      </c>
      <c r="AY252" s="219" t="s">
        <v>231</v>
      </c>
    </row>
    <row r="253" spans="2:51" s="11" customFormat="1" ht="13.5">
      <c r="B253" s="218"/>
      <c r="D253" s="215" t="s">
        <v>242</v>
      </c>
      <c r="E253" s="219" t="s">
        <v>5</v>
      </c>
      <c r="F253" s="220" t="s">
        <v>433</v>
      </c>
      <c r="H253" s="221">
        <v>6.362</v>
      </c>
      <c r="I253" s="222"/>
      <c r="L253" s="218"/>
      <c r="M253" s="223"/>
      <c r="N253" s="224"/>
      <c r="O253" s="224"/>
      <c r="P253" s="224"/>
      <c r="Q253" s="224"/>
      <c r="R253" s="224"/>
      <c r="S253" s="224"/>
      <c r="T253" s="225"/>
      <c r="AT253" s="219" t="s">
        <v>242</v>
      </c>
      <c r="AU253" s="219" t="s">
        <v>83</v>
      </c>
      <c r="AV253" s="11" t="s">
        <v>83</v>
      </c>
      <c r="AW253" s="11" t="s">
        <v>36</v>
      </c>
      <c r="AX253" s="11" t="s">
        <v>73</v>
      </c>
      <c r="AY253" s="219" t="s">
        <v>231</v>
      </c>
    </row>
    <row r="254" spans="2:51" s="12" customFormat="1" ht="13.5">
      <c r="B254" s="226"/>
      <c r="D254" s="215" t="s">
        <v>242</v>
      </c>
      <c r="E254" s="227" t="s">
        <v>5</v>
      </c>
      <c r="F254" s="228" t="s">
        <v>269</v>
      </c>
      <c r="H254" s="229">
        <v>14.679</v>
      </c>
      <c r="I254" s="230"/>
      <c r="L254" s="226"/>
      <c r="M254" s="231"/>
      <c r="N254" s="232"/>
      <c r="O254" s="232"/>
      <c r="P254" s="232"/>
      <c r="Q254" s="232"/>
      <c r="R254" s="232"/>
      <c r="S254" s="232"/>
      <c r="T254" s="233"/>
      <c r="AT254" s="227" t="s">
        <v>242</v>
      </c>
      <c r="AU254" s="227" t="s">
        <v>83</v>
      </c>
      <c r="AV254" s="12" t="s">
        <v>239</v>
      </c>
      <c r="AW254" s="12" t="s">
        <v>36</v>
      </c>
      <c r="AX254" s="12" t="s">
        <v>81</v>
      </c>
      <c r="AY254" s="227" t="s">
        <v>231</v>
      </c>
    </row>
    <row r="255" spans="2:65" s="1" customFormat="1" ht="16.5" customHeight="1">
      <c r="B255" s="202"/>
      <c r="C255" s="203" t="s">
        <v>438</v>
      </c>
      <c r="D255" s="203" t="s">
        <v>235</v>
      </c>
      <c r="E255" s="204" t="s">
        <v>439</v>
      </c>
      <c r="F255" s="205" t="s">
        <v>440</v>
      </c>
      <c r="G255" s="206" t="s">
        <v>352</v>
      </c>
      <c r="H255" s="207">
        <v>3.199</v>
      </c>
      <c r="I255" s="208"/>
      <c r="J255" s="209">
        <f>ROUND(I255*H255,2)</f>
        <v>0</v>
      </c>
      <c r="K255" s="205" t="s">
        <v>238</v>
      </c>
      <c r="L255" s="46"/>
      <c r="M255" s="210" t="s">
        <v>5</v>
      </c>
      <c r="N255" s="211" t="s">
        <v>44</v>
      </c>
      <c r="O255" s="47"/>
      <c r="P255" s="212">
        <f>O255*H255</f>
        <v>0</v>
      </c>
      <c r="Q255" s="212">
        <v>1.0530555952</v>
      </c>
      <c r="R255" s="212">
        <f>Q255*H255</f>
        <v>3.3687248490448</v>
      </c>
      <c r="S255" s="212">
        <v>0</v>
      </c>
      <c r="T255" s="213">
        <f>S255*H255</f>
        <v>0</v>
      </c>
      <c r="AR255" s="24" t="s">
        <v>239</v>
      </c>
      <c r="AT255" s="24" t="s">
        <v>235</v>
      </c>
      <c r="AU255" s="24" t="s">
        <v>83</v>
      </c>
      <c r="AY255" s="24" t="s">
        <v>231</v>
      </c>
      <c r="BE255" s="214">
        <f>IF(N255="základní",J255,0)</f>
        <v>0</v>
      </c>
      <c r="BF255" s="214">
        <f>IF(N255="snížená",J255,0)</f>
        <v>0</v>
      </c>
      <c r="BG255" s="214">
        <f>IF(N255="zákl. přenesená",J255,0)</f>
        <v>0</v>
      </c>
      <c r="BH255" s="214">
        <f>IF(N255="sníž. přenesená",J255,0)</f>
        <v>0</v>
      </c>
      <c r="BI255" s="214">
        <f>IF(N255="nulová",J255,0)</f>
        <v>0</v>
      </c>
      <c r="BJ255" s="24" t="s">
        <v>81</v>
      </c>
      <c r="BK255" s="214">
        <f>ROUND(I255*H255,2)</f>
        <v>0</v>
      </c>
      <c r="BL255" s="24" t="s">
        <v>239</v>
      </c>
      <c r="BM255" s="24" t="s">
        <v>441</v>
      </c>
    </row>
    <row r="256" spans="2:47" s="1" customFormat="1" ht="13.5">
      <c r="B256" s="46"/>
      <c r="D256" s="215" t="s">
        <v>241</v>
      </c>
      <c r="F256" s="216" t="s">
        <v>440</v>
      </c>
      <c r="I256" s="176"/>
      <c r="L256" s="46"/>
      <c r="M256" s="217"/>
      <c r="N256" s="47"/>
      <c r="O256" s="47"/>
      <c r="P256" s="47"/>
      <c r="Q256" s="47"/>
      <c r="R256" s="47"/>
      <c r="S256" s="47"/>
      <c r="T256" s="85"/>
      <c r="AT256" s="24" t="s">
        <v>241</v>
      </c>
      <c r="AU256" s="24" t="s">
        <v>83</v>
      </c>
    </row>
    <row r="257" spans="2:47" s="1" customFormat="1" ht="13.5">
      <c r="B257" s="46"/>
      <c r="D257" s="215" t="s">
        <v>442</v>
      </c>
      <c r="F257" s="241" t="s">
        <v>443</v>
      </c>
      <c r="I257" s="176"/>
      <c r="L257" s="46"/>
      <c r="M257" s="217"/>
      <c r="N257" s="47"/>
      <c r="O257" s="47"/>
      <c r="P257" s="47"/>
      <c r="Q257" s="47"/>
      <c r="R257" s="47"/>
      <c r="S257" s="47"/>
      <c r="T257" s="85"/>
      <c r="AT257" s="24" t="s">
        <v>442</v>
      </c>
      <c r="AU257" s="24" t="s">
        <v>83</v>
      </c>
    </row>
    <row r="258" spans="2:65" s="1" customFormat="1" ht="25.5" customHeight="1">
      <c r="B258" s="202"/>
      <c r="C258" s="203" t="s">
        <v>444</v>
      </c>
      <c r="D258" s="203" t="s">
        <v>235</v>
      </c>
      <c r="E258" s="204" t="s">
        <v>445</v>
      </c>
      <c r="F258" s="205" t="s">
        <v>446</v>
      </c>
      <c r="G258" s="206" t="s">
        <v>258</v>
      </c>
      <c r="H258" s="207">
        <v>86.254</v>
      </c>
      <c r="I258" s="208"/>
      <c r="J258" s="209">
        <f>ROUND(I258*H258,2)</f>
        <v>0</v>
      </c>
      <c r="K258" s="205" t="s">
        <v>238</v>
      </c>
      <c r="L258" s="46"/>
      <c r="M258" s="210" t="s">
        <v>5</v>
      </c>
      <c r="N258" s="211" t="s">
        <v>44</v>
      </c>
      <c r="O258" s="47"/>
      <c r="P258" s="212">
        <f>O258*H258</f>
        <v>0</v>
      </c>
      <c r="Q258" s="212">
        <v>2.453292204</v>
      </c>
      <c r="R258" s="212">
        <f>Q258*H258</f>
        <v>211.606265763816</v>
      </c>
      <c r="S258" s="212">
        <v>0</v>
      </c>
      <c r="T258" s="213">
        <f>S258*H258</f>
        <v>0</v>
      </c>
      <c r="AR258" s="24" t="s">
        <v>239</v>
      </c>
      <c r="AT258" s="24" t="s">
        <v>235</v>
      </c>
      <c r="AU258" s="24" t="s">
        <v>83</v>
      </c>
      <c r="AY258" s="24" t="s">
        <v>231</v>
      </c>
      <c r="BE258" s="214">
        <f>IF(N258="základní",J258,0)</f>
        <v>0</v>
      </c>
      <c r="BF258" s="214">
        <f>IF(N258="snížená",J258,0)</f>
        <v>0</v>
      </c>
      <c r="BG258" s="214">
        <f>IF(N258="zákl. přenesená",J258,0)</f>
        <v>0</v>
      </c>
      <c r="BH258" s="214">
        <f>IF(N258="sníž. přenesená",J258,0)</f>
        <v>0</v>
      </c>
      <c r="BI258" s="214">
        <f>IF(N258="nulová",J258,0)</f>
        <v>0</v>
      </c>
      <c r="BJ258" s="24" t="s">
        <v>81</v>
      </c>
      <c r="BK258" s="214">
        <f>ROUND(I258*H258,2)</f>
        <v>0</v>
      </c>
      <c r="BL258" s="24" t="s">
        <v>239</v>
      </c>
      <c r="BM258" s="24" t="s">
        <v>447</v>
      </c>
    </row>
    <row r="259" spans="2:47" s="1" customFormat="1" ht="13.5">
      <c r="B259" s="46"/>
      <c r="D259" s="215" t="s">
        <v>241</v>
      </c>
      <c r="F259" s="216" t="s">
        <v>446</v>
      </c>
      <c r="I259" s="176"/>
      <c r="L259" s="46"/>
      <c r="M259" s="217"/>
      <c r="N259" s="47"/>
      <c r="O259" s="47"/>
      <c r="P259" s="47"/>
      <c r="Q259" s="47"/>
      <c r="R259" s="47"/>
      <c r="S259" s="47"/>
      <c r="T259" s="85"/>
      <c r="AT259" s="24" t="s">
        <v>241</v>
      </c>
      <c r="AU259" s="24" t="s">
        <v>83</v>
      </c>
    </row>
    <row r="260" spans="2:51" s="11" customFormat="1" ht="13.5">
      <c r="B260" s="218"/>
      <c r="D260" s="215" t="s">
        <v>242</v>
      </c>
      <c r="E260" s="219" t="s">
        <v>5</v>
      </c>
      <c r="F260" s="220" t="s">
        <v>448</v>
      </c>
      <c r="H260" s="221">
        <v>86.254</v>
      </c>
      <c r="I260" s="222"/>
      <c r="L260" s="218"/>
      <c r="M260" s="223"/>
      <c r="N260" s="224"/>
      <c r="O260" s="224"/>
      <c r="P260" s="224"/>
      <c r="Q260" s="224"/>
      <c r="R260" s="224"/>
      <c r="S260" s="224"/>
      <c r="T260" s="225"/>
      <c r="AT260" s="219" t="s">
        <v>242</v>
      </c>
      <c r="AU260" s="219" t="s">
        <v>83</v>
      </c>
      <c r="AV260" s="11" t="s">
        <v>83</v>
      </c>
      <c r="AW260" s="11" t="s">
        <v>36</v>
      </c>
      <c r="AX260" s="11" t="s">
        <v>81</v>
      </c>
      <c r="AY260" s="219" t="s">
        <v>231</v>
      </c>
    </row>
    <row r="261" spans="2:65" s="1" customFormat="1" ht="38.25" customHeight="1">
      <c r="B261" s="202"/>
      <c r="C261" s="203" t="s">
        <v>449</v>
      </c>
      <c r="D261" s="203" t="s">
        <v>235</v>
      </c>
      <c r="E261" s="204" t="s">
        <v>450</v>
      </c>
      <c r="F261" s="205" t="s">
        <v>451</v>
      </c>
      <c r="G261" s="206" t="s">
        <v>147</v>
      </c>
      <c r="H261" s="207">
        <v>67.68</v>
      </c>
      <c r="I261" s="208"/>
      <c r="J261" s="209">
        <f>ROUND(I261*H261,2)</f>
        <v>0</v>
      </c>
      <c r="K261" s="205" t="s">
        <v>238</v>
      </c>
      <c r="L261" s="46"/>
      <c r="M261" s="210" t="s">
        <v>5</v>
      </c>
      <c r="N261" s="211" t="s">
        <v>44</v>
      </c>
      <c r="O261" s="47"/>
      <c r="P261" s="212">
        <f>O261*H261</f>
        <v>0</v>
      </c>
      <c r="Q261" s="212">
        <v>0.0010259</v>
      </c>
      <c r="R261" s="212">
        <f>Q261*H261</f>
        <v>0.069432912</v>
      </c>
      <c r="S261" s="212">
        <v>0</v>
      </c>
      <c r="T261" s="213">
        <f>S261*H261</f>
        <v>0</v>
      </c>
      <c r="AR261" s="24" t="s">
        <v>239</v>
      </c>
      <c r="AT261" s="24" t="s">
        <v>235</v>
      </c>
      <c r="AU261" s="24" t="s">
        <v>83</v>
      </c>
      <c r="AY261" s="24" t="s">
        <v>231</v>
      </c>
      <c r="BE261" s="214">
        <f>IF(N261="základní",J261,0)</f>
        <v>0</v>
      </c>
      <c r="BF261" s="214">
        <f>IF(N261="snížená",J261,0)</f>
        <v>0</v>
      </c>
      <c r="BG261" s="214">
        <f>IF(N261="zákl. přenesená",J261,0)</f>
        <v>0</v>
      </c>
      <c r="BH261" s="214">
        <f>IF(N261="sníž. přenesená",J261,0)</f>
        <v>0</v>
      </c>
      <c r="BI261" s="214">
        <f>IF(N261="nulová",J261,0)</f>
        <v>0</v>
      </c>
      <c r="BJ261" s="24" t="s">
        <v>81</v>
      </c>
      <c r="BK261" s="214">
        <f>ROUND(I261*H261,2)</f>
        <v>0</v>
      </c>
      <c r="BL261" s="24" t="s">
        <v>239</v>
      </c>
      <c r="BM261" s="24" t="s">
        <v>452</v>
      </c>
    </row>
    <row r="262" spans="2:47" s="1" customFormat="1" ht="13.5">
      <c r="B262" s="46"/>
      <c r="D262" s="215" t="s">
        <v>241</v>
      </c>
      <c r="F262" s="216" t="s">
        <v>451</v>
      </c>
      <c r="I262" s="176"/>
      <c r="L262" s="46"/>
      <c r="M262" s="217"/>
      <c r="N262" s="47"/>
      <c r="O262" s="47"/>
      <c r="P262" s="47"/>
      <c r="Q262" s="47"/>
      <c r="R262" s="47"/>
      <c r="S262" s="47"/>
      <c r="T262" s="85"/>
      <c r="AT262" s="24" t="s">
        <v>241</v>
      </c>
      <c r="AU262" s="24" t="s">
        <v>83</v>
      </c>
    </row>
    <row r="263" spans="2:51" s="11" customFormat="1" ht="13.5">
      <c r="B263" s="218"/>
      <c r="D263" s="215" t="s">
        <v>242</v>
      </c>
      <c r="E263" s="219" t="s">
        <v>5</v>
      </c>
      <c r="F263" s="220" t="s">
        <v>453</v>
      </c>
      <c r="H263" s="221">
        <v>67.68</v>
      </c>
      <c r="I263" s="222"/>
      <c r="L263" s="218"/>
      <c r="M263" s="223"/>
      <c r="N263" s="224"/>
      <c r="O263" s="224"/>
      <c r="P263" s="224"/>
      <c r="Q263" s="224"/>
      <c r="R263" s="224"/>
      <c r="S263" s="224"/>
      <c r="T263" s="225"/>
      <c r="AT263" s="219" t="s">
        <v>242</v>
      </c>
      <c r="AU263" s="219" t="s">
        <v>83</v>
      </c>
      <c r="AV263" s="11" t="s">
        <v>83</v>
      </c>
      <c r="AW263" s="11" t="s">
        <v>36</v>
      </c>
      <c r="AX263" s="11" t="s">
        <v>81</v>
      </c>
      <c r="AY263" s="219" t="s">
        <v>231</v>
      </c>
    </row>
    <row r="264" spans="2:65" s="1" customFormat="1" ht="38.25" customHeight="1">
      <c r="B264" s="202"/>
      <c r="C264" s="203" t="s">
        <v>454</v>
      </c>
      <c r="D264" s="203" t="s">
        <v>235</v>
      </c>
      <c r="E264" s="204" t="s">
        <v>455</v>
      </c>
      <c r="F264" s="205" t="s">
        <v>456</v>
      </c>
      <c r="G264" s="206" t="s">
        <v>147</v>
      </c>
      <c r="H264" s="207">
        <v>67.68</v>
      </c>
      <c r="I264" s="208"/>
      <c r="J264" s="209">
        <f>ROUND(I264*H264,2)</f>
        <v>0</v>
      </c>
      <c r="K264" s="205" t="s">
        <v>238</v>
      </c>
      <c r="L264" s="46"/>
      <c r="M264" s="210" t="s">
        <v>5</v>
      </c>
      <c r="N264" s="211" t="s">
        <v>44</v>
      </c>
      <c r="O264" s="47"/>
      <c r="P264" s="212">
        <f>O264*H264</f>
        <v>0</v>
      </c>
      <c r="Q264" s="212">
        <v>0</v>
      </c>
      <c r="R264" s="212">
        <f>Q264*H264</f>
        <v>0</v>
      </c>
      <c r="S264" s="212">
        <v>0</v>
      </c>
      <c r="T264" s="213">
        <f>S264*H264</f>
        <v>0</v>
      </c>
      <c r="AR264" s="24" t="s">
        <v>239</v>
      </c>
      <c r="AT264" s="24" t="s">
        <v>235</v>
      </c>
      <c r="AU264" s="24" t="s">
        <v>83</v>
      </c>
      <c r="AY264" s="24" t="s">
        <v>231</v>
      </c>
      <c r="BE264" s="214">
        <f>IF(N264="základní",J264,0)</f>
        <v>0</v>
      </c>
      <c r="BF264" s="214">
        <f>IF(N264="snížená",J264,0)</f>
        <v>0</v>
      </c>
      <c r="BG264" s="214">
        <f>IF(N264="zákl. přenesená",J264,0)</f>
        <v>0</v>
      </c>
      <c r="BH264" s="214">
        <f>IF(N264="sníž. přenesená",J264,0)</f>
        <v>0</v>
      </c>
      <c r="BI264" s="214">
        <f>IF(N264="nulová",J264,0)</f>
        <v>0</v>
      </c>
      <c r="BJ264" s="24" t="s">
        <v>81</v>
      </c>
      <c r="BK264" s="214">
        <f>ROUND(I264*H264,2)</f>
        <v>0</v>
      </c>
      <c r="BL264" s="24" t="s">
        <v>239</v>
      </c>
      <c r="BM264" s="24" t="s">
        <v>457</v>
      </c>
    </row>
    <row r="265" spans="2:47" s="1" customFormat="1" ht="13.5">
      <c r="B265" s="46"/>
      <c r="D265" s="215" t="s">
        <v>241</v>
      </c>
      <c r="F265" s="216" t="s">
        <v>456</v>
      </c>
      <c r="I265" s="176"/>
      <c r="L265" s="46"/>
      <c r="M265" s="217"/>
      <c r="N265" s="47"/>
      <c r="O265" s="47"/>
      <c r="P265" s="47"/>
      <c r="Q265" s="47"/>
      <c r="R265" s="47"/>
      <c r="S265" s="47"/>
      <c r="T265" s="85"/>
      <c r="AT265" s="24" t="s">
        <v>241</v>
      </c>
      <c r="AU265" s="24" t="s">
        <v>83</v>
      </c>
    </row>
    <row r="266" spans="2:51" s="11" customFormat="1" ht="13.5">
      <c r="B266" s="218"/>
      <c r="D266" s="215" t="s">
        <v>242</v>
      </c>
      <c r="E266" s="219" t="s">
        <v>5</v>
      </c>
      <c r="F266" s="220" t="s">
        <v>458</v>
      </c>
      <c r="H266" s="221">
        <v>67.68</v>
      </c>
      <c r="I266" s="222"/>
      <c r="L266" s="218"/>
      <c r="M266" s="223"/>
      <c r="N266" s="224"/>
      <c r="O266" s="224"/>
      <c r="P266" s="224"/>
      <c r="Q266" s="224"/>
      <c r="R266" s="224"/>
      <c r="S266" s="224"/>
      <c r="T266" s="225"/>
      <c r="AT266" s="219" t="s">
        <v>242</v>
      </c>
      <c r="AU266" s="219" t="s">
        <v>83</v>
      </c>
      <c r="AV266" s="11" t="s">
        <v>83</v>
      </c>
      <c r="AW266" s="11" t="s">
        <v>36</v>
      </c>
      <c r="AX266" s="11" t="s">
        <v>81</v>
      </c>
      <c r="AY266" s="219" t="s">
        <v>231</v>
      </c>
    </row>
    <row r="267" spans="2:65" s="1" customFormat="1" ht="16.5" customHeight="1">
      <c r="B267" s="202"/>
      <c r="C267" s="203" t="s">
        <v>459</v>
      </c>
      <c r="D267" s="203" t="s">
        <v>235</v>
      </c>
      <c r="E267" s="204" t="s">
        <v>460</v>
      </c>
      <c r="F267" s="205" t="s">
        <v>461</v>
      </c>
      <c r="G267" s="206" t="s">
        <v>352</v>
      </c>
      <c r="H267" s="207">
        <v>6.204</v>
      </c>
      <c r="I267" s="208"/>
      <c r="J267" s="209">
        <f>ROUND(I267*H267,2)</f>
        <v>0</v>
      </c>
      <c r="K267" s="205" t="s">
        <v>238</v>
      </c>
      <c r="L267" s="46"/>
      <c r="M267" s="210" t="s">
        <v>5</v>
      </c>
      <c r="N267" s="211" t="s">
        <v>44</v>
      </c>
      <c r="O267" s="47"/>
      <c r="P267" s="212">
        <f>O267*H267</f>
        <v>0</v>
      </c>
      <c r="Q267" s="212">
        <v>1.06017026</v>
      </c>
      <c r="R267" s="212">
        <f>Q267*H267</f>
        <v>6.57729629304</v>
      </c>
      <c r="S267" s="212">
        <v>0</v>
      </c>
      <c r="T267" s="213">
        <f>S267*H267</f>
        <v>0</v>
      </c>
      <c r="AR267" s="24" t="s">
        <v>239</v>
      </c>
      <c r="AT267" s="24" t="s">
        <v>235</v>
      </c>
      <c r="AU267" s="24" t="s">
        <v>83</v>
      </c>
      <c r="AY267" s="24" t="s">
        <v>231</v>
      </c>
      <c r="BE267" s="214">
        <f>IF(N267="základní",J267,0)</f>
        <v>0</v>
      </c>
      <c r="BF267" s="214">
        <f>IF(N267="snížená",J267,0)</f>
        <v>0</v>
      </c>
      <c r="BG267" s="214">
        <f>IF(N267="zákl. přenesená",J267,0)</f>
        <v>0</v>
      </c>
      <c r="BH267" s="214">
        <f>IF(N267="sníž. přenesená",J267,0)</f>
        <v>0</v>
      </c>
      <c r="BI267" s="214">
        <f>IF(N267="nulová",J267,0)</f>
        <v>0</v>
      </c>
      <c r="BJ267" s="24" t="s">
        <v>81</v>
      </c>
      <c r="BK267" s="214">
        <f>ROUND(I267*H267,2)</f>
        <v>0</v>
      </c>
      <c r="BL267" s="24" t="s">
        <v>239</v>
      </c>
      <c r="BM267" s="24" t="s">
        <v>462</v>
      </c>
    </row>
    <row r="268" spans="2:47" s="1" customFormat="1" ht="13.5">
      <c r="B268" s="46"/>
      <c r="D268" s="215" t="s">
        <v>241</v>
      </c>
      <c r="F268" s="216" t="s">
        <v>461</v>
      </c>
      <c r="I268" s="176"/>
      <c r="L268" s="46"/>
      <c r="M268" s="217"/>
      <c r="N268" s="47"/>
      <c r="O268" s="47"/>
      <c r="P268" s="47"/>
      <c r="Q268" s="47"/>
      <c r="R268" s="47"/>
      <c r="S268" s="47"/>
      <c r="T268" s="85"/>
      <c r="AT268" s="24" t="s">
        <v>241</v>
      </c>
      <c r="AU268" s="24" t="s">
        <v>83</v>
      </c>
    </row>
    <row r="269" spans="2:47" s="1" customFormat="1" ht="13.5">
      <c r="B269" s="46"/>
      <c r="D269" s="215" t="s">
        <v>442</v>
      </c>
      <c r="F269" s="241" t="s">
        <v>463</v>
      </c>
      <c r="I269" s="176"/>
      <c r="L269" s="46"/>
      <c r="M269" s="217"/>
      <c r="N269" s="47"/>
      <c r="O269" s="47"/>
      <c r="P269" s="47"/>
      <c r="Q269" s="47"/>
      <c r="R269" s="47"/>
      <c r="S269" s="47"/>
      <c r="T269" s="85"/>
      <c r="AT269" s="24" t="s">
        <v>442</v>
      </c>
      <c r="AU269" s="24" t="s">
        <v>83</v>
      </c>
    </row>
    <row r="270" spans="2:65" s="1" customFormat="1" ht="25.5" customHeight="1">
      <c r="B270" s="202"/>
      <c r="C270" s="203" t="s">
        <v>464</v>
      </c>
      <c r="D270" s="203" t="s">
        <v>235</v>
      </c>
      <c r="E270" s="204" t="s">
        <v>465</v>
      </c>
      <c r="F270" s="205" t="s">
        <v>466</v>
      </c>
      <c r="G270" s="206" t="s">
        <v>258</v>
      </c>
      <c r="H270" s="207">
        <v>1.485</v>
      </c>
      <c r="I270" s="208"/>
      <c r="J270" s="209">
        <f>ROUND(I270*H270,2)</f>
        <v>0</v>
      </c>
      <c r="K270" s="205" t="s">
        <v>238</v>
      </c>
      <c r="L270" s="46"/>
      <c r="M270" s="210" t="s">
        <v>5</v>
      </c>
      <c r="N270" s="211" t="s">
        <v>44</v>
      </c>
      <c r="O270" s="47"/>
      <c r="P270" s="212">
        <f>O270*H270</f>
        <v>0</v>
      </c>
      <c r="Q270" s="212">
        <v>2.453292204</v>
      </c>
      <c r="R270" s="212">
        <f>Q270*H270</f>
        <v>3.64313892294</v>
      </c>
      <c r="S270" s="212">
        <v>0</v>
      </c>
      <c r="T270" s="213">
        <f>S270*H270</f>
        <v>0</v>
      </c>
      <c r="AR270" s="24" t="s">
        <v>239</v>
      </c>
      <c r="AT270" s="24" t="s">
        <v>235</v>
      </c>
      <c r="AU270" s="24" t="s">
        <v>83</v>
      </c>
      <c r="AY270" s="24" t="s">
        <v>231</v>
      </c>
      <c r="BE270" s="214">
        <f>IF(N270="základní",J270,0)</f>
        <v>0</v>
      </c>
      <c r="BF270" s="214">
        <f>IF(N270="snížená",J270,0)</f>
        <v>0</v>
      </c>
      <c r="BG270" s="214">
        <f>IF(N270="zákl. přenesená",J270,0)</f>
        <v>0</v>
      </c>
      <c r="BH270" s="214">
        <f>IF(N270="sníž. přenesená",J270,0)</f>
        <v>0</v>
      </c>
      <c r="BI270" s="214">
        <f>IF(N270="nulová",J270,0)</f>
        <v>0</v>
      </c>
      <c r="BJ270" s="24" t="s">
        <v>81</v>
      </c>
      <c r="BK270" s="214">
        <f>ROUND(I270*H270,2)</f>
        <v>0</v>
      </c>
      <c r="BL270" s="24" t="s">
        <v>239</v>
      </c>
      <c r="BM270" s="24" t="s">
        <v>467</v>
      </c>
    </row>
    <row r="271" spans="2:47" s="1" customFormat="1" ht="13.5">
      <c r="B271" s="46"/>
      <c r="D271" s="215" t="s">
        <v>241</v>
      </c>
      <c r="F271" s="216" t="s">
        <v>466</v>
      </c>
      <c r="I271" s="176"/>
      <c r="L271" s="46"/>
      <c r="M271" s="217"/>
      <c r="N271" s="47"/>
      <c r="O271" s="47"/>
      <c r="P271" s="47"/>
      <c r="Q271" s="47"/>
      <c r="R271" s="47"/>
      <c r="S271" s="47"/>
      <c r="T271" s="85"/>
      <c r="AT271" s="24" t="s">
        <v>241</v>
      </c>
      <c r="AU271" s="24" t="s">
        <v>83</v>
      </c>
    </row>
    <row r="272" spans="2:51" s="11" customFormat="1" ht="13.5">
      <c r="B272" s="218"/>
      <c r="D272" s="215" t="s">
        <v>242</v>
      </c>
      <c r="E272" s="219" t="s">
        <v>5</v>
      </c>
      <c r="F272" s="220" t="s">
        <v>468</v>
      </c>
      <c r="H272" s="221">
        <v>1.485</v>
      </c>
      <c r="I272" s="222"/>
      <c r="L272" s="218"/>
      <c r="M272" s="223"/>
      <c r="N272" s="224"/>
      <c r="O272" s="224"/>
      <c r="P272" s="224"/>
      <c r="Q272" s="224"/>
      <c r="R272" s="224"/>
      <c r="S272" s="224"/>
      <c r="T272" s="225"/>
      <c r="AT272" s="219" t="s">
        <v>242</v>
      </c>
      <c r="AU272" s="219" t="s">
        <v>83</v>
      </c>
      <c r="AV272" s="11" t="s">
        <v>83</v>
      </c>
      <c r="AW272" s="11" t="s">
        <v>36</v>
      </c>
      <c r="AX272" s="11" t="s">
        <v>81</v>
      </c>
      <c r="AY272" s="219" t="s">
        <v>231</v>
      </c>
    </row>
    <row r="273" spans="2:65" s="1" customFormat="1" ht="38.25" customHeight="1">
      <c r="B273" s="202"/>
      <c r="C273" s="203" t="s">
        <v>469</v>
      </c>
      <c r="D273" s="203" t="s">
        <v>235</v>
      </c>
      <c r="E273" s="204" t="s">
        <v>470</v>
      </c>
      <c r="F273" s="205" t="s">
        <v>471</v>
      </c>
      <c r="G273" s="206" t="s">
        <v>147</v>
      </c>
      <c r="H273" s="207">
        <v>32.219</v>
      </c>
      <c r="I273" s="208"/>
      <c r="J273" s="209">
        <f>ROUND(I273*H273,2)</f>
        <v>0</v>
      </c>
      <c r="K273" s="205" t="s">
        <v>238</v>
      </c>
      <c r="L273" s="46"/>
      <c r="M273" s="210" t="s">
        <v>5</v>
      </c>
      <c r="N273" s="211" t="s">
        <v>44</v>
      </c>
      <c r="O273" s="47"/>
      <c r="P273" s="212">
        <f>O273*H273</f>
        <v>0</v>
      </c>
      <c r="Q273" s="212">
        <v>0.4283208</v>
      </c>
      <c r="R273" s="212">
        <f>Q273*H273</f>
        <v>13.8000678552</v>
      </c>
      <c r="S273" s="212">
        <v>0</v>
      </c>
      <c r="T273" s="213">
        <f>S273*H273</f>
        <v>0</v>
      </c>
      <c r="AR273" s="24" t="s">
        <v>239</v>
      </c>
      <c r="AT273" s="24" t="s">
        <v>235</v>
      </c>
      <c r="AU273" s="24" t="s">
        <v>83</v>
      </c>
      <c r="AY273" s="24" t="s">
        <v>231</v>
      </c>
      <c r="BE273" s="214">
        <f>IF(N273="základní",J273,0)</f>
        <v>0</v>
      </c>
      <c r="BF273" s="214">
        <f>IF(N273="snížená",J273,0)</f>
        <v>0</v>
      </c>
      <c r="BG273" s="214">
        <f>IF(N273="zákl. přenesená",J273,0)</f>
        <v>0</v>
      </c>
      <c r="BH273" s="214">
        <f>IF(N273="sníž. přenesená",J273,0)</f>
        <v>0</v>
      </c>
      <c r="BI273" s="214">
        <f>IF(N273="nulová",J273,0)</f>
        <v>0</v>
      </c>
      <c r="BJ273" s="24" t="s">
        <v>81</v>
      </c>
      <c r="BK273" s="214">
        <f>ROUND(I273*H273,2)</f>
        <v>0</v>
      </c>
      <c r="BL273" s="24" t="s">
        <v>239</v>
      </c>
      <c r="BM273" s="24" t="s">
        <v>472</v>
      </c>
    </row>
    <row r="274" spans="2:47" s="1" customFormat="1" ht="13.5">
      <c r="B274" s="46"/>
      <c r="D274" s="215" t="s">
        <v>241</v>
      </c>
      <c r="F274" s="216" t="s">
        <v>471</v>
      </c>
      <c r="I274" s="176"/>
      <c r="L274" s="46"/>
      <c r="M274" s="217"/>
      <c r="N274" s="47"/>
      <c r="O274" s="47"/>
      <c r="P274" s="47"/>
      <c r="Q274" s="47"/>
      <c r="R274" s="47"/>
      <c r="S274" s="47"/>
      <c r="T274" s="85"/>
      <c r="AT274" s="24" t="s">
        <v>241</v>
      </c>
      <c r="AU274" s="24" t="s">
        <v>83</v>
      </c>
    </row>
    <row r="275" spans="2:51" s="11" customFormat="1" ht="13.5">
      <c r="B275" s="218"/>
      <c r="D275" s="215" t="s">
        <v>242</v>
      </c>
      <c r="E275" s="219" t="s">
        <v>5</v>
      </c>
      <c r="F275" s="220" t="s">
        <v>473</v>
      </c>
      <c r="H275" s="221">
        <v>32.219</v>
      </c>
      <c r="I275" s="222"/>
      <c r="L275" s="218"/>
      <c r="M275" s="223"/>
      <c r="N275" s="224"/>
      <c r="O275" s="224"/>
      <c r="P275" s="224"/>
      <c r="Q275" s="224"/>
      <c r="R275" s="224"/>
      <c r="S275" s="224"/>
      <c r="T275" s="225"/>
      <c r="AT275" s="219" t="s">
        <v>242</v>
      </c>
      <c r="AU275" s="219" t="s">
        <v>83</v>
      </c>
      <c r="AV275" s="11" t="s">
        <v>83</v>
      </c>
      <c r="AW275" s="11" t="s">
        <v>36</v>
      </c>
      <c r="AX275" s="11" t="s">
        <v>73</v>
      </c>
      <c r="AY275" s="219" t="s">
        <v>231</v>
      </c>
    </row>
    <row r="276" spans="2:51" s="12" customFormat="1" ht="13.5">
      <c r="B276" s="226"/>
      <c r="D276" s="215" t="s">
        <v>242</v>
      </c>
      <c r="E276" s="227" t="s">
        <v>5</v>
      </c>
      <c r="F276" s="228" t="s">
        <v>269</v>
      </c>
      <c r="H276" s="229">
        <v>32.219</v>
      </c>
      <c r="I276" s="230"/>
      <c r="L276" s="226"/>
      <c r="M276" s="231"/>
      <c r="N276" s="232"/>
      <c r="O276" s="232"/>
      <c r="P276" s="232"/>
      <c r="Q276" s="232"/>
      <c r="R276" s="232"/>
      <c r="S276" s="232"/>
      <c r="T276" s="233"/>
      <c r="AT276" s="227" t="s">
        <v>242</v>
      </c>
      <c r="AU276" s="227" t="s">
        <v>83</v>
      </c>
      <c r="AV276" s="12" t="s">
        <v>239</v>
      </c>
      <c r="AW276" s="12" t="s">
        <v>36</v>
      </c>
      <c r="AX276" s="12" t="s">
        <v>81</v>
      </c>
      <c r="AY276" s="227" t="s">
        <v>231</v>
      </c>
    </row>
    <row r="277" spans="2:65" s="1" customFormat="1" ht="38.25" customHeight="1">
      <c r="B277" s="202"/>
      <c r="C277" s="203" t="s">
        <v>474</v>
      </c>
      <c r="D277" s="203" t="s">
        <v>235</v>
      </c>
      <c r="E277" s="204" t="s">
        <v>475</v>
      </c>
      <c r="F277" s="205" t="s">
        <v>476</v>
      </c>
      <c r="G277" s="206" t="s">
        <v>147</v>
      </c>
      <c r="H277" s="207">
        <v>166.416</v>
      </c>
      <c r="I277" s="208"/>
      <c r="J277" s="209">
        <f>ROUND(I277*H277,2)</f>
        <v>0</v>
      </c>
      <c r="K277" s="205" t="s">
        <v>238</v>
      </c>
      <c r="L277" s="46"/>
      <c r="M277" s="210" t="s">
        <v>5</v>
      </c>
      <c r="N277" s="211" t="s">
        <v>44</v>
      </c>
      <c r="O277" s="47"/>
      <c r="P277" s="212">
        <f>O277*H277</f>
        <v>0</v>
      </c>
      <c r="Q277" s="212">
        <v>0.67488604</v>
      </c>
      <c r="R277" s="212">
        <f>Q277*H277</f>
        <v>112.31183523264</v>
      </c>
      <c r="S277" s="212">
        <v>0</v>
      </c>
      <c r="T277" s="213">
        <f>S277*H277</f>
        <v>0</v>
      </c>
      <c r="AR277" s="24" t="s">
        <v>239</v>
      </c>
      <c r="AT277" s="24" t="s">
        <v>235</v>
      </c>
      <c r="AU277" s="24" t="s">
        <v>83</v>
      </c>
      <c r="AY277" s="24" t="s">
        <v>231</v>
      </c>
      <c r="BE277" s="214">
        <f>IF(N277="základní",J277,0)</f>
        <v>0</v>
      </c>
      <c r="BF277" s="214">
        <f>IF(N277="snížená",J277,0)</f>
        <v>0</v>
      </c>
      <c r="BG277" s="214">
        <f>IF(N277="zákl. přenesená",J277,0)</f>
        <v>0</v>
      </c>
      <c r="BH277" s="214">
        <f>IF(N277="sníž. přenesená",J277,0)</f>
        <v>0</v>
      </c>
      <c r="BI277" s="214">
        <f>IF(N277="nulová",J277,0)</f>
        <v>0</v>
      </c>
      <c r="BJ277" s="24" t="s">
        <v>81</v>
      </c>
      <c r="BK277" s="214">
        <f>ROUND(I277*H277,2)</f>
        <v>0</v>
      </c>
      <c r="BL277" s="24" t="s">
        <v>239</v>
      </c>
      <c r="BM277" s="24" t="s">
        <v>477</v>
      </c>
    </row>
    <row r="278" spans="2:47" s="1" customFormat="1" ht="13.5">
      <c r="B278" s="46"/>
      <c r="D278" s="215" t="s">
        <v>241</v>
      </c>
      <c r="F278" s="216" t="s">
        <v>476</v>
      </c>
      <c r="I278" s="176"/>
      <c r="L278" s="46"/>
      <c r="M278" s="217"/>
      <c r="N278" s="47"/>
      <c r="O278" s="47"/>
      <c r="P278" s="47"/>
      <c r="Q278" s="47"/>
      <c r="R278" s="47"/>
      <c r="S278" s="47"/>
      <c r="T278" s="85"/>
      <c r="AT278" s="24" t="s">
        <v>241</v>
      </c>
      <c r="AU278" s="24" t="s">
        <v>83</v>
      </c>
    </row>
    <row r="279" spans="2:51" s="11" customFormat="1" ht="13.5">
      <c r="B279" s="218"/>
      <c r="D279" s="215" t="s">
        <v>242</v>
      </c>
      <c r="E279" s="219" t="s">
        <v>5</v>
      </c>
      <c r="F279" s="220" t="s">
        <v>478</v>
      </c>
      <c r="H279" s="221">
        <v>166.416</v>
      </c>
      <c r="I279" s="222"/>
      <c r="L279" s="218"/>
      <c r="M279" s="223"/>
      <c r="N279" s="224"/>
      <c r="O279" s="224"/>
      <c r="P279" s="224"/>
      <c r="Q279" s="224"/>
      <c r="R279" s="224"/>
      <c r="S279" s="224"/>
      <c r="T279" s="225"/>
      <c r="AT279" s="219" t="s">
        <v>242</v>
      </c>
      <c r="AU279" s="219" t="s">
        <v>83</v>
      </c>
      <c r="AV279" s="11" t="s">
        <v>83</v>
      </c>
      <c r="AW279" s="11" t="s">
        <v>36</v>
      </c>
      <c r="AX279" s="11" t="s">
        <v>73</v>
      </c>
      <c r="AY279" s="219" t="s">
        <v>231</v>
      </c>
    </row>
    <row r="280" spans="2:51" s="12" customFormat="1" ht="13.5">
      <c r="B280" s="226"/>
      <c r="D280" s="215" t="s">
        <v>242</v>
      </c>
      <c r="E280" s="227" t="s">
        <v>5</v>
      </c>
      <c r="F280" s="228" t="s">
        <v>269</v>
      </c>
      <c r="H280" s="229">
        <v>166.416</v>
      </c>
      <c r="I280" s="230"/>
      <c r="L280" s="226"/>
      <c r="M280" s="231"/>
      <c r="N280" s="232"/>
      <c r="O280" s="232"/>
      <c r="P280" s="232"/>
      <c r="Q280" s="232"/>
      <c r="R280" s="232"/>
      <c r="S280" s="232"/>
      <c r="T280" s="233"/>
      <c r="AT280" s="227" t="s">
        <v>242</v>
      </c>
      <c r="AU280" s="227" t="s">
        <v>83</v>
      </c>
      <c r="AV280" s="12" t="s">
        <v>239</v>
      </c>
      <c r="AW280" s="12" t="s">
        <v>36</v>
      </c>
      <c r="AX280" s="12" t="s">
        <v>81</v>
      </c>
      <c r="AY280" s="227" t="s">
        <v>231</v>
      </c>
    </row>
    <row r="281" spans="2:63" s="10" customFormat="1" ht="29.85" customHeight="1">
      <c r="B281" s="189"/>
      <c r="D281" s="190" t="s">
        <v>72</v>
      </c>
      <c r="E281" s="200" t="s">
        <v>149</v>
      </c>
      <c r="F281" s="200" t="s">
        <v>479</v>
      </c>
      <c r="I281" s="192"/>
      <c r="J281" s="201">
        <f>BK281</f>
        <v>0</v>
      </c>
      <c r="L281" s="189"/>
      <c r="M281" s="194"/>
      <c r="N281" s="195"/>
      <c r="O281" s="195"/>
      <c r="P281" s="196">
        <f>SUM(P282:P407)</f>
        <v>0</v>
      </c>
      <c r="Q281" s="195"/>
      <c r="R281" s="196">
        <f>SUM(R282:R407)</f>
        <v>199.22132091810394</v>
      </c>
      <c r="S281" s="195"/>
      <c r="T281" s="197">
        <f>SUM(T282:T407)</f>
        <v>0</v>
      </c>
      <c r="AR281" s="190" t="s">
        <v>81</v>
      </c>
      <c r="AT281" s="198" t="s">
        <v>72</v>
      </c>
      <c r="AU281" s="198" t="s">
        <v>81</v>
      </c>
      <c r="AY281" s="190" t="s">
        <v>231</v>
      </c>
      <c r="BK281" s="199">
        <f>SUM(BK282:BK407)</f>
        <v>0</v>
      </c>
    </row>
    <row r="282" spans="2:65" s="1" customFormat="1" ht="25.5" customHeight="1">
      <c r="B282" s="202"/>
      <c r="C282" s="203" t="s">
        <v>480</v>
      </c>
      <c r="D282" s="203" t="s">
        <v>235</v>
      </c>
      <c r="E282" s="204" t="s">
        <v>481</v>
      </c>
      <c r="F282" s="205" t="s">
        <v>482</v>
      </c>
      <c r="G282" s="206" t="s">
        <v>147</v>
      </c>
      <c r="H282" s="207">
        <v>78.17</v>
      </c>
      <c r="I282" s="208"/>
      <c r="J282" s="209">
        <f>ROUND(I282*H282,2)</f>
        <v>0</v>
      </c>
      <c r="K282" s="205" t="s">
        <v>238</v>
      </c>
      <c r="L282" s="46"/>
      <c r="M282" s="210" t="s">
        <v>5</v>
      </c>
      <c r="N282" s="211" t="s">
        <v>44</v>
      </c>
      <c r="O282" s="47"/>
      <c r="P282" s="212">
        <f>O282*H282</f>
        <v>0</v>
      </c>
      <c r="Q282" s="212">
        <v>0.162496</v>
      </c>
      <c r="R282" s="212">
        <f>Q282*H282</f>
        <v>12.70231232</v>
      </c>
      <c r="S282" s="212">
        <v>0</v>
      </c>
      <c r="T282" s="213">
        <f>S282*H282</f>
        <v>0</v>
      </c>
      <c r="AR282" s="24" t="s">
        <v>239</v>
      </c>
      <c r="AT282" s="24" t="s">
        <v>235</v>
      </c>
      <c r="AU282" s="24" t="s">
        <v>83</v>
      </c>
      <c r="AY282" s="24" t="s">
        <v>231</v>
      </c>
      <c r="BE282" s="214">
        <f>IF(N282="základní",J282,0)</f>
        <v>0</v>
      </c>
      <c r="BF282" s="214">
        <f>IF(N282="snížená",J282,0)</f>
        <v>0</v>
      </c>
      <c r="BG282" s="214">
        <f>IF(N282="zákl. přenesená",J282,0)</f>
        <v>0</v>
      </c>
      <c r="BH282" s="214">
        <f>IF(N282="sníž. přenesená",J282,0)</f>
        <v>0</v>
      </c>
      <c r="BI282" s="214">
        <f>IF(N282="nulová",J282,0)</f>
        <v>0</v>
      </c>
      <c r="BJ282" s="24" t="s">
        <v>81</v>
      </c>
      <c r="BK282" s="214">
        <f>ROUND(I282*H282,2)</f>
        <v>0</v>
      </c>
      <c r="BL282" s="24" t="s">
        <v>239</v>
      </c>
      <c r="BM282" s="24" t="s">
        <v>483</v>
      </c>
    </row>
    <row r="283" spans="2:47" s="1" customFormat="1" ht="13.5">
      <c r="B283" s="46"/>
      <c r="D283" s="215" t="s">
        <v>241</v>
      </c>
      <c r="F283" s="216" t="s">
        <v>482</v>
      </c>
      <c r="I283" s="176"/>
      <c r="L283" s="46"/>
      <c r="M283" s="217"/>
      <c r="N283" s="47"/>
      <c r="O283" s="47"/>
      <c r="P283" s="47"/>
      <c r="Q283" s="47"/>
      <c r="R283" s="47"/>
      <c r="S283" s="47"/>
      <c r="T283" s="85"/>
      <c r="AT283" s="24" t="s">
        <v>241</v>
      </c>
      <c r="AU283" s="24" t="s">
        <v>83</v>
      </c>
    </row>
    <row r="284" spans="2:51" s="11" customFormat="1" ht="13.5">
      <c r="B284" s="218"/>
      <c r="D284" s="215" t="s">
        <v>242</v>
      </c>
      <c r="E284" s="219" t="s">
        <v>5</v>
      </c>
      <c r="F284" s="220" t="s">
        <v>484</v>
      </c>
      <c r="H284" s="221">
        <v>54.72</v>
      </c>
      <c r="I284" s="222"/>
      <c r="L284" s="218"/>
      <c r="M284" s="223"/>
      <c r="N284" s="224"/>
      <c r="O284" s="224"/>
      <c r="P284" s="224"/>
      <c r="Q284" s="224"/>
      <c r="R284" s="224"/>
      <c r="S284" s="224"/>
      <c r="T284" s="225"/>
      <c r="AT284" s="219" t="s">
        <v>242</v>
      </c>
      <c r="AU284" s="219" t="s">
        <v>83</v>
      </c>
      <c r="AV284" s="11" t="s">
        <v>83</v>
      </c>
      <c r="AW284" s="11" t="s">
        <v>36</v>
      </c>
      <c r="AX284" s="11" t="s">
        <v>73</v>
      </c>
      <c r="AY284" s="219" t="s">
        <v>231</v>
      </c>
    </row>
    <row r="285" spans="2:51" s="11" customFormat="1" ht="13.5">
      <c r="B285" s="218"/>
      <c r="D285" s="215" t="s">
        <v>242</v>
      </c>
      <c r="E285" s="219" t="s">
        <v>5</v>
      </c>
      <c r="F285" s="220" t="s">
        <v>485</v>
      </c>
      <c r="H285" s="221">
        <v>23.45</v>
      </c>
      <c r="I285" s="222"/>
      <c r="L285" s="218"/>
      <c r="M285" s="223"/>
      <c r="N285" s="224"/>
      <c r="O285" s="224"/>
      <c r="P285" s="224"/>
      <c r="Q285" s="224"/>
      <c r="R285" s="224"/>
      <c r="S285" s="224"/>
      <c r="T285" s="225"/>
      <c r="AT285" s="219" t="s">
        <v>242</v>
      </c>
      <c r="AU285" s="219" t="s">
        <v>83</v>
      </c>
      <c r="AV285" s="11" t="s">
        <v>83</v>
      </c>
      <c r="AW285" s="11" t="s">
        <v>36</v>
      </c>
      <c r="AX285" s="11" t="s">
        <v>73</v>
      </c>
      <c r="AY285" s="219" t="s">
        <v>231</v>
      </c>
    </row>
    <row r="286" spans="2:51" s="12" customFormat="1" ht="13.5">
      <c r="B286" s="226"/>
      <c r="D286" s="215" t="s">
        <v>242</v>
      </c>
      <c r="E286" s="227" t="s">
        <v>5</v>
      </c>
      <c r="F286" s="228" t="s">
        <v>269</v>
      </c>
      <c r="H286" s="229">
        <v>78.17</v>
      </c>
      <c r="I286" s="230"/>
      <c r="L286" s="226"/>
      <c r="M286" s="231"/>
      <c r="N286" s="232"/>
      <c r="O286" s="232"/>
      <c r="P286" s="232"/>
      <c r="Q286" s="232"/>
      <c r="R286" s="232"/>
      <c r="S286" s="232"/>
      <c r="T286" s="233"/>
      <c r="AT286" s="227" t="s">
        <v>242</v>
      </c>
      <c r="AU286" s="227" t="s">
        <v>83</v>
      </c>
      <c r="AV286" s="12" t="s">
        <v>239</v>
      </c>
      <c r="AW286" s="12" t="s">
        <v>36</v>
      </c>
      <c r="AX286" s="12" t="s">
        <v>81</v>
      </c>
      <c r="AY286" s="227" t="s">
        <v>231</v>
      </c>
    </row>
    <row r="287" spans="2:65" s="1" customFormat="1" ht="25.5" customHeight="1">
      <c r="B287" s="202"/>
      <c r="C287" s="203" t="s">
        <v>486</v>
      </c>
      <c r="D287" s="203" t="s">
        <v>235</v>
      </c>
      <c r="E287" s="204" t="s">
        <v>487</v>
      </c>
      <c r="F287" s="205" t="s">
        <v>488</v>
      </c>
      <c r="G287" s="206" t="s">
        <v>147</v>
      </c>
      <c r="H287" s="207">
        <v>96.519</v>
      </c>
      <c r="I287" s="208"/>
      <c r="J287" s="209">
        <f>ROUND(I287*H287,2)</f>
        <v>0</v>
      </c>
      <c r="K287" s="205" t="s">
        <v>238</v>
      </c>
      <c r="L287" s="46"/>
      <c r="M287" s="210" t="s">
        <v>5</v>
      </c>
      <c r="N287" s="211" t="s">
        <v>44</v>
      </c>
      <c r="O287" s="47"/>
      <c r="P287" s="212">
        <f>O287*H287</f>
        <v>0</v>
      </c>
      <c r="Q287" s="212">
        <v>0.2502</v>
      </c>
      <c r="R287" s="212">
        <f>Q287*H287</f>
        <v>24.1490538</v>
      </c>
      <c r="S287" s="212">
        <v>0</v>
      </c>
      <c r="T287" s="213">
        <f>S287*H287</f>
        <v>0</v>
      </c>
      <c r="AR287" s="24" t="s">
        <v>239</v>
      </c>
      <c r="AT287" s="24" t="s">
        <v>235</v>
      </c>
      <c r="AU287" s="24" t="s">
        <v>83</v>
      </c>
      <c r="AY287" s="24" t="s">
        <v>231</v>
      </c>
      <c r="BE287" s="214">
        <f>IF(N287="základní",J287,0)</f>
        <v>0</v>
      </c>
      <c r="BF287" s="214">
        <f>IF(N287="snížená",J287,0)</f>
        <v>0</v>
      </c>
      <c r="BG287" s="214">
        <f>IF(N287="zákl. přenesená",J287,0)</f>
        <v>0</v>
      </c>
      <c r="BH287" s="214">
        <f>IF(N287="sníž. přenesená",J287,0)</f>
        <v>0</v>
      </c>
      <c r="BI287" s="214">
        <f>IF(N287="nulová",J287,0)</f>
        <v>0</v>
      </c>
      <c r="BJ287" s="24" t="s">
        <v>81</v>
      </c>
      <c r="BK287" s="214">
        <f>ROUND(I287*H287,2)</f>
        <v>0</v>
      </c>
      <c r="BL287" s="24" t="s">
        <v>239</v>
      </c>
      <c r="BM287" s="24" t="s">
        <v>489</v>
      </c>
    </row>
    <row r="288" spans="2:47" s="1" customFormat="1" ht="13.5">
      <c r="B288" s="46"/>
      <c r="D288" s="215" t="s">
        <v>241</v>
      </c>
      <c r="F288" s="216" t="s">
        <v>488</v>
      </c>
      <c r="I288" s="176"/>
      <c r="L288" s="46"/>
      <c r="M288" s="217"/>
      <c r="N288" s="47"/>
      <c r="O288" s="47"/>
      <c r="P288" s="47"/>
      <c r="Q288" s="47"/>
      <c r="R288" s="47"/>
      <c r="S288" s="47"/>
      <c r="T288" s="85"/>
      <c r="AT288" s="24" t="s">
        <v>241</v>
      </c>
      <c r="AU288" s="24" t="s">
        <v>83</v>
      </c>
    </row>
    <row r="289" spans="2:51" s="11" customFormat="1" ht="13.5">
      <c r="B289" s="218"/>
      <c r="D289" s="215" t="s">
        <v>242</v>
      </c>
      <c r="E289" s="219" t="s">
        <v>5</v>
      </c>
      <c r="F289" s="220" t="s">
        <v>490</v>
      </c>
      <c r="H289" s="221">
        <v>21.389</v>
      </c>
      <c r="I289" s="222"/>
      <c r="L289" s="218"/>
      <c r="M289" s="223"/>
      <c r="N289" s="224"/>
      <c r="O289" s="224"/>
      <c r="P289" s="224"/>
      <c r="Q289" s="224"/>
      <c r="R289" s="224"/>
      <c r="S289" s="224"/>
      <c r="T289" s="225"/>
      <c r="AT289" s="219" t="s">
        <v>242</v>
      </c>
      <c r="AU289" s="219" t="s">
        <v>83</v>
      </c>
      <c r="AV289" s="11" t="s">
        <v>83</v>
      </c>
      <c r="AW289" s="11" t="s">
        <v>36</v>
      </c>
      <c r="AX289" s="11" t="s">
        <v>73</v>
      </c>
      <c r="AY289" s="219" t="s">
        <v>231</v>
      </c>
    </row>
    <row r="290" spans="2:51" s="11" customFormat="1" ht="13.5">
      <c r="B290" s="218"/>
      <c r="D290" s="215" t="s">
        <v>242</v>
      </c>
      <c r="E290" s="219" t="s">
        <v>5</v>
      </c>
      <c r="F290" s="220" t="s">
        <v>491</v>
      </c>
      <c r="H290" s="221">
        <v>75.13</v>
      </c>
      <c r="I290" s="222"/>
      <c r="L290" s="218"/>
      <c r="M290" s="223"/>
      <c r="N290" s="224"/>
      <c r="O290" s="224"/>
      <c r="P290" s="224"/>
      <c r="Q290" s="224"/>
      <c r="R290" s="224"/>
      <c r="S290" s="224"/>
      <c r="T290" s="225"/>
      <c r="AT290" s="219" t="s">
        <v>242</v>
      </c>
      <c r="AU290" s="219" t="s">
        <v>83</v>
      </c>
      <c r="AV290" s="11" t="s">
        <v>83</v>
      </c>
      <c r="AW290" s="11" t="s">
        <v>36</v>
      </c>
      <c r="AX290" s="11" t="s">
        <v>73</v>
      </c>
      <c r="AY290" s="219" t="s">
        <v>231</v>
      </c>
    </row>
    <row r="291" spans="2:51" s="12" customFormat="1" ht="13.5">
      <c r="B291" s="226"/>
      <c r="D291" s="215" t="s">
        <v>242</v>
      </c>
      <c r="E291" s="227" t="s">
        <v>5</v>
      </c>
      <c r="F291" s="228" t="s">
        <v>269</v>
      </c>
      <c r="H291" s="229">
        <v>96.519</v>
      </c>
      <c r="I291" s="230"/>
      <c r="L291" s="226"/>
      <c r="M291" s="231"/>
      <c r="N291" s="232"/>
      <c r="O291" s="232"/>
      <c r="P291" s="232"/>
      <c r="Q291" s="232"/>
      <c r="R291" s="232"/>
      <c r="S291" s="232"/>
      <c r="T291" s="233"/>
      <c r="AT291" s="227" t="s">
        <v>242</v>
      </c>
      <c r="AU291" s="227" t="s">
        <v>83</v>
      </c>
      <c r="AV291" s="12" t="s">
        <v>239</v>
      </c>
      <c r="AW291" s="12" t="s">
        <v>36</v>
      </c>
      <c r="AX291" s="12" t="s">
        <v>81</v>
      </c>
      <c r="AY291" s="227" t="s">
        <v>231</v>
      </c>
    </row>
    <row r="292" spans="2:65" s="1" customFormat="1" ht="38.25" customHeight="1">
      <c r="B292" s="202"/>
      <c r="C292" s="203" t="s">
        <v>492</v>
      </c>
      <c r="D292" s="203" t="s">
        <v>235</v>
      </c>
      <c r="E292" s="204" t="s">
        <v>493</v>
      </c>
      <c r="F292" s="205" t="s">
        <v>494</v>
      </c>
      <c r="G292" s="206" t="s">
        <v>147</v>
      </c>
      <c r="H292" s="207">
        <v>40.805</v>
      </c>
      <c r="I292" s="208"/>
      <c r="J292" s="209">
        <f>ROUND(I292*H292,2)</f>
        <v>0</v>
      </c>
      <c r="K292" s="205" t="s">
        <v>238</v>
      </c>
      <c r="L292" s="46"/>
      <c r="M292" s="210" t="s">
        <v>5</v>
      </c>
      <c r="N292" s="211" t="s">
        <v>44</v>
      </c>
      <c r="O292" s="47"/>
      <c r="P292" s="212">
        <f>O292*H292</f>
        <v>0</v>
      </c>
      <c r="Q292" s="212">
        <v>0.275059</v>
      </c>
      <c r="R292" s="212">
        <f>Q292*H292</f>
        <v>11.223782495</v>
      </c>
      <c r="S292" s="212">
        <v>0</v>
      </c>
      <c r="T292" s="213">
        <f>S292*H292</f>
        <v>0</v>
      </c>
      <c r="AR292" s="24" t="s">
        <v>239</v>
      </c>
      <c r="AT292" s="24" t="s">
        <v>235</v>
      </c>
      <c r="AU292" s="24" t="s">
        <v>83</v>
      </c>
      <c r="AY292" s="24" t="s">
        <v>231</v>
      </c>
      <c r="BE292" s="214">
        <f>IF(N292="základní",J292,0)</f>
        <v>0</v>
      </c>
      <c r="BF292" s="214">
        <f>IF(N292="snížená",J292,0)</f>
        <v>0</v>
      </c>
      <c r="BG292" s="214">
        <f>IF(N292="zákl. přenesená",J292,0)</f>
        <v>0</v>
      </c>
      <c r="BH292" s="214">
        <f>IF(N292="sníž. přenesená",J292,0)</f>
        <v>0</v>
      </c>
      <c r="BI292" s="214">
        <f>IF(N292="nulová",J292,0)</f>
        <v>0</v>
      </c>
      <c r="BJ292" s="24" t="s">
        <v>81</v>
      </c>
      <c r="BK292" s="214">
        <f>ROUND(I292*H292,2)</f>
        <v>0</v>
      </c>
      <c r="BL292" s="24" t="s">
        <v>239</v>
      </c>
      <c r="BM292" s="24" t="s">
        <v>495</v>
      </c>
    </row>
    <row r="293" spans="2:47" s="1" customFormat="1" ht="13.5">
      <c r="B293" s="46"/>
      <c r="D293" s="215" t="s">
        <v>241</v>
      </c>
      <c r="F293" s="216" t="s">
        <v>494</v>
      </c>
      <c r="I293" s="176"/>
      <c r="L293" s="46"/>
      <c r="M293" s="217"/>
      <c r="N293" s="47"/>
      <c r="O293" s="47"/>
      <c r="P293" s="47"/>
      <c r="Q293" s="47"/>
      <c r="R293" s="47"/>
      <c r="S293" s="47"/>
      <c r="T293" s="85"/>
      <c r="AT293" s="24" t="s">
        <v>241</v>
      </c>
      <c r="AU293" s="24" t="s">
        <v>83</v>
      </c>
    </row>
    <row r="294" spans="2:51" s="11" customFormat="1" ht="13.5">
      <c r="B294" s="218"/>
      <c r="D294" s="215" t="s">
        <v>242</v>
      </c>
      <c r="E294" s="219" t="s">
        <v>5</v>
      </c>
      <c r="F294" s="220" t="s">
        <v>496</v>
      </c>
      <c r="H294" s="221">
        <v>19.82</v>
      </c>
      <c r="I294" s="222"/>
      <c r="L294" s="218"/>
      <c r="M294" s="223"/>
      <c r="N294" s="224"/>
      <c r="O294" s="224"/>
      <c r="P294" s="224"/>
      <c r="Q294" s="224"/>
      <c r="R294" s="224"/>
      <c r="S294" s="224"/>
      <c r="T294" s="225"/>
      <c r="AT294" s="219" t="s">
        <v>242</v>
      </c>
      <c r="AU294" s="219" t="s">
        <v>83</v>
      </c>
      <c r="AV294" s="11" t="s">
        <v>83</v>
      </c>
      <c r="AW294" s="11" t="s">
        <v>36</v>
      </c>
      <c r="AX294" s="11" t="s">
        <v>73</v>
      </c>
      <c r="AY294" s="219" t="s">
        <v>231</v>
      </c>
    </row>
    <row r="295" spans="2:51" s="11" customFormat="1" ht="13.5">
      <c r="B295" s="218"/>
      <c r="D295" s="215" t="s">
        <v>242</v>
      </c>
      <c r="E295" s="219" t="s">
        <v>5</v>
      </c>
      <c r="F295" s="220" t="s">
        <v>497</v>
      </c>
      <c r="H295" s="221">
        <v>20.985</v>
      </c>
      <c r="I295" s="222"/>
      <c r="L295" s="218"/>
      <c r="M295" s="223"/>
      <c r="N295" s="224"/>
      <c r="O295" s="224"/>
      <c r="P295" s="224"/>
      <c r="Q295" s="224"/>
      <c r="R295" s="224"/>
      <c r="S295" s="224"/>
      <c r="T295" s="225"/>
      <c r="AT295" s="219" t="s">
        <v>242</v>
      </c>
      <c r="AU295" s="219" t="s">
        <v>83</v>
      </c>
      <c r="AV295" s="11" t="s">
        <v>83</v>
      </c>
      <c r="AW295" s="11" t="s">
        <v>36</v>
      </c>
      <c r="AX295" s="11" t="s">
        <v>73</v>
      </c>
      <c r="AY295" s="219" t="s">
        <v>231</v>
      </c>
    </row>
    <row r="296" spans="2:51" s="12" customFormat="1" ht="13.5">
      <c r="B296" s="226"/>
      <c r="D296" s="215" t="s">
        <v>242</v>
      </c>
      <c r="E296" s="227" t="s">
        <v>5</v>
      </c>
      <c r="F296" s="228" t="s">
        <v>269</v>
      </c>
      <c r="H296" s="229">
        <v>40.805</v>
      </c>
      <c r="I296" s="230"/>
      <c r="L296" s="226"/>
      <c r="M296" s="231"/>
      <c r="N296" s="232"/>
      <c r="O296" s="232"/>
      <c r="P296" s="232"/>
      <c r="Q296" s="232"/>
      <c r="R296" s="232"/>
      <c r="S296" s="232"/>
      <c r="T296" s="233"/>
      <c r="AT296" s="227" t="s">
        <v>242</v>
      </c>
      <c r="AU296" s="227" t="s">
        <v>83</v>
      </c>
      <c r="AV296" s="12" t="s">
        <v>239</v>
      </c>
      <c r="AW296" s="12" t="s">
        <v>36</v>
      </c>
      <c r="AX296" s="12" t="s">
        <v>81</v>
      </c>
      <c r="AY296" s="227" t="s">
        <v>231</v>
      </c>
    </row>
    <row r="297" spans="2:65" s="1" customFormat="1" ht="38.25" customHeight="1">
      <c r="B297" s="202"/>
      <c r="C297" s="203" t="s">
        <v>498</v>
      </c>
      <c r="D297" s="203" t="s">
        <v>235</v>
      </c>
      <c r="E297" s="204" t="s">
        <v>499</v>
      </c>
      <c r="F297" s="205" t="s">
        <v>500</v>
      </c>
      <c r="G297" s="206" t="s">
        <v>147</v>
      </c>
      <c r="H297" s="207">
        <v>321.585</v>
      </c>
      <c r="I297" s="208"/>
      <c r="J297" s="209">
        <f>ROUND(I297*H297,2)</f>
        <v>0</v>
      </c>
      <c r="K297" s="205" t="s">
        <v>238</v>
      </c>
      <c r="L297" s="46"/>
      <c r="M297" s="210" t="s">
        <v>5</v>
      </c>
      <c r="N297" s="211" t="s">
        <v>44</v>
      </c>
      <c r="O297" s="47"/>
      <c r="P297" s="212">
        <f>O297*H297</f>
        <v>0</v>
      </c>
      <c r="Q297" s="212">
        <v>0.295752</v>
      </c>
      <c r="R297" s="212">
        <f>Q297*H297</f>
        <v>95.10940692</v>
      </c>
      <c r="S297" s="212">
        <v>0</v>
      </c>
      <c r="T297" s="213">
        <f>S297*H297</f>
        <v>0</v>
      </c>
      <c r="AR297" s="24" t="s">
        <v>239</v>
      </c>
      <c r="AT297" s="24" t="s">
        <v>235</v>
      </c>
      <c r="AU297" s="24" t="s">
        <v>83</v>
      </c>
      <c r="AY297" s="24" t="s">
        <v>231</v>
      </c>
      <c r="BE297" s="214">
        <f>IF(N297="základní",J297,0)</f>
        <v>0</v>
      </c>
      <c r="BF297" s="214">
        <f>IF(N297="snížená",J297,0)</f>
        <v>0</v>
      </c>
      <c r="BG297" s="214">
        <f>IF(N297="zákl. přenesená",J297,0)</f>
        <v>0</v>
      </c>
      <c r="BH297" s="214">
        <f>IF(N297="sníž. přenesená",J297,0)</f>
        <v>0</v>
      </c>
      <c r="BI297" s="214">
        <f>IF(N297="nulová",J297,0)</f>
        <v>0</v>
      </c>
      <c r="BJ297" s="24" t="s">
        <v>81</v>
      </c>
      <c r="BK297" s="214">
        <f>ROUND(I297*H297,2)</f>
        <v>0</v>
      </c>
      <c r="BL297" s="24" t="s">
        <v>239</v>
      </c>
      <c r="BM297" s="24" t="s">
        <v>501</v>
      </c>
    </row>
    <row r="298" spans="2:47" s="1" customFormat="1" ht="13.5">
      <c r="B298" s="46"/>
      <c r="D298" s="215" t="s">
        <v>241</v>
      </c>
      <c r="F298" s="216" t="s">
        <v>500</v>
      </c>
      <c r="I298" s="176"/>
      <c r="L298" s="46"/>
      <c r="M298" s="217"/>
      <c r="N298" s="47"/>
      <c r="O298" s="47"/>
      <c r="P298" s="47"/>
      <c r="Q298" s="47"/>
      <c r="R298" s="47"/>
      <c r="S298" s="47"/>
      <c r="T298" s="85"/>
      <c r="AT298" s="24" t="s">
        <v>241</v>
      </c>
      <c r="AU298" s="24" t="s">
        <v>83</v>
      </c>
    </row>
    <row r="299" spans="2:51" s="11" customFormat="1" ht="13.5">
      <c r="B299" s="218"/>
      <c r="D299" s="215" t="s">
        <v>242</v>
      </c>
      <c r="E299" s="219" t="s">
        <v>5</v>
      </c>
      <c r="F299" s="220" t="s">
        <v>502</v>
      </c>
      <c r="H299" s="221">
        <v>62.741</v>
      </c>
      <c r="I299" s="222"/>
      <c r="L299" s="218"/>
      <c r="M299" s="223"/>
      <c r="N299" s="224"/>
      <c r="O299" s="224"/>
      <c r="P299" s="224"/>
      <c r="Q299" s="224"/>
      <c r="R299" s="224"/>
      <c r="S299" s="224"/>
      <c r="T299" s="225"/>
      <c r="AT299" s="219" t="s">
        <v>242</v>
      </c>
      <c r="AU299" s="219" t="s">
        <v>83</v>
      </c>
      <c r="AV299" s="11" t="s">
        <v>83</v>
      </c>
      <c r="AW299" s="11" t="s">
        <v>36</v>
      </c>
      <c r="AX299" s="11" t="s">
        <v>73</v>
      </c>
      <c r="AY299" s="219" t="s">
        <v>231</v>
      </c>
    </row>
    <row r="300" spans="2:51" s="11" customFormat="1" ht="13.5">
      <c r="B300" s="218"/>
      <c r="D300" s="215" t="s">
        <v>242</v>
      </c>
      <c r="E300" s="219" t="s">
        <v>5</v>
      </c>
      <c r="F300" s="220" t="s">
        <v>503</v>
      </c>
      <c r="H300" s="221">
        <v>223.744</v>
      </c>
      <c r="I300" s="222"/>
      <c r="L300" s="218"/>
      <c r="M300" s="223"/>
      <c r="N300" s="224"/>
      <c r="O300" s="224"/>
      <c r="P300" s="224"/>
      <c r="Q300" s="224"/>
      <c r="R300" s="224"/>
      <c r="S300" s="224"/>
      <c r="T300" s="225"/>
      <c r="AT300" s="219" t="s">
        <v>242</v>
      </c>
      <c r="AU300" s="219" t="s">
        <v>83</v>
      </c>
      <c r="AV300" s="11" t="s">
        <v>83</v>
      </c>
      <c r="AW300" s="11" t="s">
        <v>36</v>
      </c>
      <c r="AX300" s="11" t="s">
        <v>73</v>
      </c>
      <c r="AY300" s="219" t="s">
        <v>231</v>
      </c>
    </row>
    <row r="301" spans="2:51" s="11" customFormat="1" ht="13.5">
      <c r="B301" s="218"/>
      <c r="D301" s="215" t="s">
        <v>242</v>
      </c>
      <c r="E301" s="219" t="s">
        <v>5</v>
      </c>
      <c r="F301" s="220" t="s">
        <v>504</v>
      </c>
      <c r="H301" s="221">
        <v>35.1</v>
      </c>
      <c r="I301" s="222"/>
      <c r="L301" s="218"/>
      <c r="M301" s="223"/>
      <c r="N301" s="224"/>
      <c r="O301" s="224"/>
      <c r="P301" s="224"/>
      <c r="Q301" s="224"/>
      <c r="R301" s="224"/>
      <c r="S301" s="224"/>
      <c r="T301" s="225"/>
      <c r="AT301" s="219" t="s">
        <v>242</v>
      </c>
      <c r="AU301" s="219" t="s">
        <v>83</v>
      </c>
      <c r="AV301" s="11" t="s">
        <v>83</v>
      </c>
      <c r="AW301" s="11" t="s">
        <v>36</v>
      </c>
      <c r="AX301" s="11" t="s">
        <v>73</v>
      </c>
      <c r="AY301" s="219" t="s">
        <v>231</v>
      </c>
    </row>
    <row r="302" spans="2:51" s="12" customFormat="1" ht="13.5">
      <c r="B302" s="226"/>
      <c r="D302" s="215" t="s">
        <v>242</v>
      </c>
      <c r="E302" s="227" t="s">
        <v>5</v>
      </c>
      <c r="F302" s="228" t="s">
        <v>269</v>
      </c>
      <c r="H302" s="229">
        <v>321.585</v>
      </c>
      <c r="I302" s="230"/>
      <c r="L302" s="226"/>
      <c r="M302" s="231"/>
      <c r="N302" s="232"/>
      <c r="O302" s="232"/>
      <c r="P302" s="232"/>
      <c r="Q302" s="232"/>
      <c r="R302" s="232"/>
      <c r="S302" s="232"/>
      <c r="T302" s="233"/>
      <c r="AT302" s="227" t="s">
        <v>242</v>
      </c>
      <c r="AU302" s="227" t="s">
        <v>83</v>
      </c>
      <c r="AV302" s="12" t="s">
        <v>239</v>
      </c>
      <c r="AW302" s="12" t="s">
        <v>36</v>
      </c>
      <c r="AX302" s="12" t="s">
        <v>81</v>
      </c>
      <c r="AY302" s="227" t="s">
        <v>231</v>
      </c>
    </row>
    <row r="303" spans="2:65" s="1" customFormat="1" ht="25.5" customHeight="1">
      <c r="B303" s="202"/>
      <c r="C303" s="203" t="s">
        <v>505</v>
      </c>
      <c r="D303" s="203" t="s">
        <v>235</v>
      </c>
      <c r="E303" s="204" t="s">
        <v>506</v>
      </c>
      <c r="F303" s="205" t="s">
        <v>507</v>
      </c>
      <c r="G303" s="206" t="s">
        <v>508</v>
      </c>
      <c r="H303" s="207">
        <v>1</v>
      </c>
      <c r="I303" s="208"/>
      <c r="J303" s="209">
        <f>ROUND(I303*H303,2)</f>
        <v>0</v>
      </c>
      <c r="K303" s="205" t="s">
        <v>5</v>
      </c>
      <c r="L303" s="46"/>
      <c r="M303" s="210" t="s">
        <v>5</v>
      </c>
      <c r="N303" s="211" t="s">
        <v>44</v>
      </c>
      <c r="O303" s="47"/>
      <c r="P303" s="212">
        <f>O303*H303</f>
        <v>0</v>
      </c>
      <c r="Q303" s="212">
        <v>0.92</v>
      </c>
      <c r="R303" s="212">
        <f>Q303*H303</f>
        <v>0.92</v>
      </c>
      <c r="S303" s="212">
        <v>0</v>
      </c>
      <c r="T303" s="213">
        <f>S303*H303</f>
        <v>0</v>
      </c>
      <c r="AR303" s="24" t="s">
        <v>239</v>
      </c>
      <c r="AT303" s="24" t="s">
        <v>235</v>
      </c>
      <c r="AU303" s="24" t="s">
        <v>83</v>
      </c>
      <c r="AY303" s="24" t="s">
        <v>231</v>
      </c>
      <c r="BE303" s="214">
        <f>IF(N303="základní",J303,0)</f>
        <v>0</v>
      </c>
      <c r="BF303" s="214">
        <f>IF(N303="snížená",J303,0)</f>
        <v>0</v>
      </c>
      <c r="BG303" s="214">
        <f>IF(N303="zákl. přenesená",J303,0)</f>
        <v>0</v>
      </c>
      <c r="BH303" s="214">
        <f>IF(N303="sníž. přenesená",J303,0)</f>
        <v>0</v>
      </c>
      <c r="BI303" s="214">
        <f>IF(N303="nulová",J303,0)</f>
        <v>0</v>
      </c>
      <c r="BJ303" s="24" t="s">
        <v>81</v>
      </c>
      <c r="BK303" s="214">
        <f>ROUND(I303*H303,2)</f>
        <v>0</v>
      </c>
      <c r="BL303" s="24" t="s">
        <v>239</v>
      </c>
      <c r="BM303" s="24" t="s">
        <v>509</v>
      </c>
    </row>
    <row r="304" spans="2:47" s="1" customFormat="1" ht="13.5">
      <c r="B304" s="46"/>
      <c r="D304" s="215" t="s">
        <v>241</v>
      </c>
      <c r="F304" s="216" t="s">
        <v>507</v>
      </c>
      <c r="I304" s="176"/>
      <c r="L304" s="46"/>
      <c r="M304" s="217"/>
      <c r="N304" s="47"/>
      <c r="O304" s="47"/>
      <c r="P304" s="47"/>
      <c r="Q304" s="47"/>
      <c r="R304" s="47"/>
      <c r="S304" s="47"/>
      <c r="T304" s="85"/>
      <c r="AT304" s="24" t="s">
        <v>241</v>
      </c>
      <c r="AU304" s="24" t="s">
        <v>83</v>
      </c>
    </row>
    <row r="305" spans="2:47" s="1" customFormat="1" ht="13.5">
      <c r="B305" s="46"/>
      <c r="D305" s="215" t="s">
        <v>442</v>
      </c>
      <c r="F305" s="241" t="s">
        <v>510</v>
      </c>
      <c r="I305" s="176"/>
      <c r="L305" s="46"/>
      <c r="M305" s="217"/>
      <c r="N305" s="47"/>
      <c r="O305" s="47"/>
      <c r="P305" s="47"/>
      <c r="Q305" s="47"/>
      <c r="R305" s="47"/>
      <c r="S305" s="47"/>
      <c r="T305" s="85"/>
      <c r="AT305" s="24" t="s">
        <v>442</v>
      </c>
      <c r="AU305" s="24" t="s">
        <v>83</v>
      </c>
    </row>
    <row r="306" spans="2:65" s="1" customFormat="1" ht="25.5" customHeight="1">
      <c r="B306" s="202"/>
      <c r="C306" s="203" t="s">
        <v>511</v>
      </c>
      <c r="D306" s="203" t="s">
        <v>235</v>
      </c>
      <c r="E306" s="204" t="s">
        <v>512</v>
      </c>
      <c r="F306" s="205" t="s">
        <v>513</v>
      </c>
      <c r="G306" s="206" t="s">
        <v>249</v>
      </c>
      <c r="H306" s="207">
        <v>6</v>
      </c>
      <c r="I306" s="208"/>
      <c r="J306" s="209">
        <f>ROUND(I306*H306,2)</f>
        <v>0</v>
      </c>
      <c r="K306" s="205" t="s">
        <v>238</v>
      </c>
      <c r="L306" s="46"/>
      <c r="M306" s="210" t="s">
        <v>5</v>
      </c>
      <c r="N306" s="211" t="s">
        <v>44</v>
      </c>
      <c r="O306" s="47"/>
      <c r="P306" s="212">
        <f>O306*H306</f>
        <v>0</v>
      </c>
      <c r="Q306" s="212">
        <v>0.0232075</v>
      </c>
      <c r="R306" s="212">
        <f>Q306*H306</f>
        <v>0.139245</v>
      </c>
      <c r="S306" s="212">
        <v>0</v>
      </c>
      <c r="T306" s="213">
        <f>S306*H306</f>
        <v>0</v>
      </c>
      <c r="AR306" s="24" t="s">
        <v>239</v>
      </c>
      <c r="AT306" s="24" t="s">
        <v>235</v>
      </c>
      <c r="AU306" s="24" t="s">
        <v>83</v>
      </c>
      <c r="AY306" s="24" t="s">
        <v>231</v>
      </c>
      <c r="BE306" s="214">
        <f>IF(N306="základní",J306,0)</f>
        <v>0</v>
      </c>
      <c r="BF306" s="214">
        <f>IF(N306="snížená",J306,0)</f>
        <v>0</v>
      </c>
      <c r="BG306" s="214">
        <f>IF(N306="zákl. přenesená",J306,0)</f>
        <v>0</v>
      </c>
      <c r="BH306" s="214">
        <f>IF(N306="sníž. přenesená",J306,0)</f>
        <v>0</v>
      </c>
      <c r="BI306" s="214">
        <f>IF(N306="nulová",J306,0)</f>
        <v>0</v>
      </c>
      <c r="BJ306" s="24" t="s">
        <v>81</v>
      </c>
      <c r="BK306" s="214">
        <f>ROUND(I306*H306,2)</f>
        <v>0</v>
      </c>
      <c r="BL306" s="24" t="s">
        <v>239</v>
      </c>
      <c r="BM306" s="24" t="s">
        <v>514</v>
      </c>
    </row>
    <row r="307" spans="2:47" s="1" customFormat="1" ht="13.5">
      <c r="B307" s="46"/>
      <c r="D307" s="215" t="s">
        <v>241</v>
      </c>
      <c r="F307" s="216" t="s">
        <v>513</v>
      </c>
      <c r="I307" s="176"/>
      <c r="L307" s="46"/>
      <c r="M307" s="217"/>
      <c r="N307" s="47"/>
      <c r="O307" s="47"/>
      <c r="P307" s="47"/>
      <c r="Q307" s="47"/>
      <c r="R307" s="47"/>
      <c r="S307" s="47"/>
      <c r="T307" s="85"/>
      <c r="AT307" s="24" t="s">
        <v>241</v>
      </c>
      <c r="AU307" s="24" t="s">
        <v>83</v>
      </c>
    </row>
    <row r="308" spans="2:51" s="11" customFormat="1" ht="13.5">
      <c r="B308" s="218"/>
      <c r="D308" s="215" t="s">
        <v>242</v>
      </c>
      <c r="E308" s="219" t="s">
        <v>5</v>
      </c>
      <c r="F308" s="220" t="s">
        <v>515</v>
      </c>
      <c r="H308" s="221">
        <v>5</v>
      </c>
      <c r="I308" s="222"/>
      <c r="L308" s="218"/>
      <c r="M308" s="223"/>
      <c r="N308" s="224"/>
      <c r="O308" s="224"/>
      <c r="P308" s="224"/>
      <c r="Q308" s="224"/>
      <c r="R308" s="224"/>
      <c r="S308" s="224"/>
      <c r="T308" s="225"/>
      <c r="AT308" s="219" t="s">
        <v>242</v>
      </c>
      <c r="AU308" s="219" t="s">
        <v>83</v>
      </c>
      <c r="AV308" s="11" t="s">
        <v>83</v>
      </c>
      <c r="AW308" s="11" t="s">
        <v>36</v>
      </c>
      <c r="AX308" s="11" t="s">
        <v>73</v>
      </c>
      <c r="AY308" s="219" t="s">
        <v>231</v>
      </c>
    </row>
    <row r="309" spans="2:51" s="11" customFormat="1" ht="13.5">
      <c r="B309" s="218"/>
      <c r="D309" s="215" t="s">
        <v>242</v>
      </c>
      <c r="E309" s="219" t="s">
        <v>5</v>
      </c>
      <c r="F309" s="220" t="s">
        <v>516</v>
      </c>
      <c r="H309" s="221">
        <v>1</v>
      </c>
      <c r="I309" s="222"/>
      <c r="L309" s="218"/>
      <c r="M309" s="223"/>
      <c r="N309" s="224"/>
      <c r="O309" s="224"/>
      <c r="P309" s="224"/>
      <c r="Q309" s="224"/>
      <c r="R309" s="224"/>
      <c r="S309" s="224"/>
      <c r="T309" s="225"/>
      <c r="AT309" s="219" t="s">
        <v>242</v>
      </c>
      <c r="AU309" s="219" t="s">
        <v>83</v>
      </c>
      <c r="AV309" s="11" t="s">
        <v>83</v>
      </c>
      <c r="AW309" s="11" t="s">
        <v>36</v>
      </c>
      <c r="AX309" s="11" t="s">
        <v>73</v>
      </c>
      <c r="AY309" s="219" t="s">
        <v>231</v>
      </c>
    </row>
    <row r="310" spans="2:51" s="12" customFormat="1" ht="13.5">
      <c r="B310" s="226"/>
      <c r="D310" s="215" t="s">
        <v>242</v>
      </c>
      <c r="E310" s="227" t="s">
        <v>5</v>
      </c>
      <c r="F310" s="228" t="s">
        <v>269</v>
      </c>
      <c r="H310" s="229">
        <v>6</v>
      </c>
      <c r="I310" s="230"/>
      <c r="L310" s="226"/>
      <c r="M310" s="231"/>
      <c r="N310" s="232"/>
      <c r="O310" s="232"/>
      <c r="P310" s="232"/>
      <c r="Q310" s="232"/>
      <c r="R310" s="232"/>
      <c r="S310" s="232"/>
      <c r="T310" s="233"/>
      <c r="AT310" s="227" t="s">
        <v>242</v>
      </c>
      <c r="AU310" s="227" t="s">
        <v>83</v>
      </c>
      <c r="AV310" s="12" t="s">
        <v>239</v>
      </c>
      <c r="AW310" s="12" t="s">
        <v>36</v>
      </c>
      <c r="AX310" s="12" t="s">
        <v>81</v>
      </c>
      <c r="AY310" s="227" t="s">
        <v>231</v>
      </c>
    </row>
    <row r="311" spans="2:65" s="1" customFormat="1" ht="25.5" customHeight="1">
      <c r="B311" s="202"/>
      <c r="C311" s="203" t="s">
        <v>517</v>
      </c>
      <c r="D311" s="203" t="s">
        <v>235</v>
      </c>
      <c r="E311" s="204" t="s">
        <v>518</v>
      </c>
      <c r="F311" s="205" t="s">
        <v>519</v>
      </c>
      <c r="G311" s="206" t="s">
        <v>249</v>
      </c>
      <c r="H311" s="207">
        <v>1</v>
      </c>
      <c r="I311" s="208"/>
      <c r="J311" s="209">
        <f>ROUND(I311*H311,2)</f>
        <v>0</v>
      </c>
      <c r="K311" s="205" t="s">
        <v>238</v>
      </c>
      <c r="L311" s="46"/>
      <c r="M311" s="210" t="s">
        <v>5</v>
      </c>
      <c r="N311" s="211" t="s">
        <v>44</v>
      </c>
      <c r="O311" s="47"/>
      <c r="P311" s="212">
        <f>O311*H311</f>
        <v>0</v>
      </c>
      <c r="Q311" s="212">
        <v>0.0276155</v>
      </c>
      <c r="R311" s="212">
        <f>Q311*H311</f>
        <v>0.0276155</v>
      </c>
      <c r="S311" s="212">
        <v>0</v>
      </c>
      <c r="T311" s="213">
        <f>S311*H311</f>
        <v>0</v>
      </c>
      <c r="AR311" s="24" t="s">
        <v>239</v>
      </c>
      <c r="AT311" s="24" t="s">
        <v>235</v>
      </c>
      <c r="AU311" s="24" t="s">
        <v>83</v>
      </c>
      <c r="AY311" s="24" t="s">
        <v>231</v>
      </c>
      <c r="BE311" s="214">
        <f>IF(N311="základní",J311,0)</f>
        <v>0</v>
      </c>
      <c r="BF311" s="214">
        <f>IF(N311="snížená",J311,0)</f>
        <v>0</v>
      </c>
      <c r="BG311" s="214">
        <f>IF(N311="zákl. přenesená",J311,0)</f>
        <v>0</v>
      </c>
      <c r="BH311" s="214">
        <f>IF(N311="sníž. přenesená",J311,0)</f>
        <v>0</v>
      </c>
      <c r="BI311" s="214">
        <f>IF(N311="nulová",J311,0)</f>
        <v>0</v>
      </c>
      <c r="BJ311" s="24" t="s">
        <v>81</v>
      </c>
      <c r="BK311" s="214">
        <f>ROUND(I311*H311,2)</f>
        <v>0</v>
      </c>
      <c r="BL311" s="24" t="s">
        <v>239</v>
      </c>
      <c r="BM311" s="24" t="s">
        <v>520</v>
      </c>
    </row>
    <row r="312" spans="2:47" s="1" customFormat="1" ht="13.5">
      <c r="B312" s="46"/>
      <c r="D312" s="215" t="s">
        <v>241</v>
      </c>
      <c r="F312" s="216" t="s">
        <v>519</v>
      </c>
      <c r="I312" s="176"/>
      <c r="L312" s="46"/>
      <c r="M312" s="217"/>
      <c r="N312" s="47"/>
      <c r="O312" s="47"/>
      <c r="P312" s="47"/>
      <c r="Q312" s="47"/>
      <c r="R312" s="47"/>
      <c r="S312" s="47"/>
      <c r="T312" s="85"/>
      <c r="AT312" s="24" t="s">
        <v>241</v>
      </c>
      <c r="AU312" s="24" t="s">
        <v>83</v>
      </c>
    </row>
    <row r="313" spans="2:51" s="11" customFormat="1" ht="13.5">
      <c r="B313" s="218"/>
      <c r="D313" s="215" t="s">
        <v>242</v>
      </c>
      <c r="E313" s="219" t="s">
        <v>5</v>
      </c>
      <c r="F313" s="220" t="s">
        <v>516</v>
      </c>
      <c r="H313" s="221">
        <v>1</v>
      </c>
      <c r="I313" s="222"/>
      <c r="L313" s="218"/>
      <c r="M313" s="223"/>
      <c r="N313" s="224"/>
      <c r="O313" s="224"/>
      <c r="P313" s="224"/>
      <c r="Q313" s="224"/>
      <c r="R313" s="224"/>
      <c r="S313" s="224"/>
      <c r="T313" s="225"/>
      <c r="AT313" s="219" t="s">
        <v>242</v>
      </c>
      <c r="AU313" s="219" t="s">
        <v>83</v>
      </c>
      <c r="AV313" s="11" t="s">
        <v>83</v>
      </c>
      <c r="AW313" s="11" t="s">
        <v>36</v>
      </c>
      <c r="AX313" s="11" t="s">
        <v>81</v>
      </c>
      <c r="AY313" s="219" t="s">
        <v>231</v>
      </c>
    </row>
    <row r="314" spans="2:65" s="1" customFormat="1" ht="25.5" customHeight="1">
      <c r="B314" s="202"/>
      <c r="C314" s="203" t="s">
        <v>521</v>
      </c>
      <c r="D314" s="203" t="s">
        <v>235</v>
      </c>
      <c r="E314" s="204" t="s">
        <v>522</v>
      </c>
      <c r="F314" s="205" t="s">
        <v>523</v>
      </c>
      <c r="G314" s="206" t="s">
        <v>249</v>
      </c>
      <c r="H314" s="207">
        <v>7</v>
      </c>
      <c r="I314" s="208"/>
      <c r="J314" s="209">
        <f>ROUND(I314*H314,2)</f>
        <v>0</v>
      </c>
      <c r="K314" s="205" t="s">
        <v>238</v>
      </c>
      <c r="L314" s="46"/>
      <c r="M314" s="210" t="s">
        <v>5</v>
      </c>
      <c r="N314" s="211" t="s">
        <v>44</v>
      </c>
      <c r="O314" s="47"/>
      <c r="P314" s="212">
        <f>O314*H314</f>
        <v>0</v>
      </c>
      <c r="Q314" s="212">
        <v>0.027431</v>
      </c>
      <c r="R314" s="212">
        <f>Q314*H314</f>
        <v>0.192017</v>
      </c>
      <c r="S314" s="212">
        <v>0</v>
      </c>
      <c r="T314" s="213">
        <f>S314*H314</f>
        <v>0</v>
      </c>
      <c r="AR314" s="24" t="s">
        <v>239</v>
      </c>
      <c r="AT314" s="24" t="s">
        <v>235</v>
      </c>
      <c r="AU314" s="24" t="s">
        <v>83</v>
      </c>
      <c r="AY314" s="24" t="s">
        <v>231</v>
      </c>
      <c r="BE314" s="214">
        <f>IF(N314="základní",J314,0)</f>
        <v>0</v>
      </c>
      <c r="BF314" s="214">
        <f>IF(N314="snížená",J314,0)</f>
        <v>0</v>
      </c>
      <c r="BG314" s="214">
        <f>IF(N314="zákl. přenesená",J314,0)</f>
        <v>0</v>
      </c>
      <c r="BH314" s="214">
        <f>IF(N314="sníž. přenesená",J314,0)</f>
        <v>0</v>
      </c>
      <c r="BI314" s="214">
        <f>IF(N314="nulová",J314,0)</f>
        <v>0</v>
      </c>
      <c r="BJ314" s="24" t="s">
        <v>81</v>
      </c>
      <c r="BK314" s="214">
        <f>ROUND(I314*H314,2)</f>
        <v>0</v>
      </c>
      <c r="BL314" s="24" t="s">
        <v>239</v>
      </c>
      <c r="BM314" s="24" t="s">
        <v>524</v>
      </c>
    </row>
    <row r="315" spans="2:47" s="1" customFormat="1" ht="13.5">
      <c r="B315" s="46"/>
      <c r="D315" s="215" t="s">
        <v>241</v>
      </c>
      <c r="F315" s="216" t="s">
        <v>523</v>
      </c>
      <c r="I315" s="176"/>
      <c r="L315" s="46"/>
      <c r="M315" s="217"/>
      <c r="N315" s="47"/>
      <c r="O315" s="47"/>
      <c r="P315" s="47"/>
      <c r="Q315" s="47"/>
      <c r="R315" s="47"/>
      <c r="S315" s="47"/>
      <c r="T315" s="85"/>
      <c r="AT315" s="24" t="s">
        <v>241</v>
      </c>
      <c r="AU315" s="24" t="s">
        <v>83</v>
      </c>
    </row>
    <row r="316" spans="2:51" s="11" customFormat="1" ht="13.5">
      <c r="B316" s="218"/>
      <c r="D316" s="215" t="s">
        <v>242</v>
      </c>
      <c r="E316" s="219" t="s">
        <v>5</v>
      </c>
      <c r="F316" s="220" t="s">
        <v>525</v>
      </c>
      <c r="H316" s="221">
        <v>7</v>
      </c>
      <c r="I316" s="222"/>
      <c r="L316" s="218"/>
      <c r="M316" s="223"/>
      <c r="N316" s="224"/>
      <c r="O316" s="224"/>
      <c r="P316" s="224"/>
      <c r="Q316" s="224"/>
      <c r="R316" s="224"/>
      <c r="S316" s="224"/>
      <c r="T316" s="225"/>
      <c r="AT316" s="219" t="s">
        <v>242</v>
      </c>
      <c r="AU316" s="219" t="s">
        <v>83</v>
      </c>
      <c r="AV316" s="11" t="s">
        <v>83</v>
      </c>
      <c r="AW316" s="11" t="s">
        <v>36</v>
      </c>
      <c r="AX316" s="11" t="s">
        <v>81</v>
      </c>
      <c r="AY316" s="219" t="s">
        <v>231</v>
      </c>
    </row>
    <row r="317" spans="2:65" s="1" customFormat="1" ht="25.5" customHeight="1">
      <c r="B317" s="202"/>
      <c r="C317" s="203" t="s">
        <v>526</v>
      </c>
      <c r="D317" s="203" t="s">
        <v>235</v>
      </c>
      <c r="E317" s="204" t="s">
        <v>527</v>
      </c>
      <c r="F317" s="205" t="s">
        <v>528</v>
      </c>
      <c r="G317" s="206" t="s">
        <v>249</v>
      </c>
      <c r="H317" s="207">
        <v>3</v>
      </c>
      <c r="I317" s="208"/>
      <c r="J317" s="209">
        <f>ROUND(I317*H317,2)</f>
        <v>0</v>
      </c>
      <c r="K317" s="205" t="s">
        <v>238</v>
      </c>
      <c r="L317" s="46"/>
      <c r="M317" s="210" t="s">
        <v>5</v>
      </c>
      <c r="N317" s="211" t="s">
        <v>44</v>
      </c>
      <c r="O317" s="47"/>
      <c r="P317" s="212">
        <f>O317*H317</f>
        <v>0</v>
      </c>
      <c r="Q317" s="212">
        <v>0.032553</v>
      </c>
      <c r="R317" s="212">
        <f>Q317*H317</f>
        <v>0.097659</v>
      </c>
      <c r="S317" s="212">
        <v>0</v>
      </c>
      <c r="T317" s="213">
        <f>S317*H317</f>
        <v>0</v>
      </c>
      <c r="AR317" s="24" t="s">
        <v>239</v>
      </c>
      <c r="AT317" s="24" t="s">
        <v>235</v>
      </c>
      <c r="AU317" s="24" t="s">
        <v>83</v>
      </c>
      <c r="AY317" s="24" t="s">
        <v>231</v>
      </c>
      <c r="BE317" s="214">
        <f>IF(N317="základní",J317,0)</f>
        <v>0</v>
      </c>
      <c r="BF317" s="214">
        <f>IF(N317="snížená",J317,0)</f>
        <v>0</v>
      </c>
      <c r="BG317" s="214">
        <f>IF(N317="zákl. přenesená",J317,0)</f>
        <v>0</v>
      </c>
      <c r="BH317" s="214">
        <f>IF(N317="sníž. přenesená",J317,0)</f>
        <v>0</v>
      </c>
      <c r="BI317" s="214">
        <f>IF(N317="nulová",J317,0)</f>
        <v>0</v>
      </c>
      <c r="BJ317" s="24" t="s">
        <v>81</v>
      </c>
      <c r="BK317" s="214">
        <f>ROUND(I317*H317,2)</f>
        <v>0</v>
      </c>
      <c r="BL317" s="24" t="s">
        <v>239</v>
      </c>
      <c r="BM317" s="24" t="s">
        <v>529</v>
      </c>
    </row>
    <row r="318" spans="2:47" s="1" customFormat="1" ht="13.5">
      <c r="B318" s="46"/>
      <c r="D318" s="215" t="s">
        <v>241</v>
      </c>
      <c r="F318" s="216" t="s">
        <v>528</v>
      </c>
      <c r="I318" s="176"/>
      <c r="L318" s="46"/>
      <c r="M318" s="217"/>
      <c r="N318" s="47"/>
      <c r="O318" s="47"/>
      <c r="P318" s="47"/>
      <c r="Q318" s="47"/>
      <c r="R318" s="47"/>
      <c r="S318" s="47"/>
      <c r="T318" s="85"/>
      <c r="AT318" s="24" t="s">
        <v>241</v>
      </c>
      <c r="AU318" s="24" t="s">
        <v>83</v>
      </c>
    </row>
    <row r="319" spans="2:51" s="11" customFormat="1" ht="13.5">
      <c r="B319" s="218"/>
      <c r="D319" s="215" t="s">
        <v>242</v>
      </c>
      <c r="E319" s="219" t="s">
        <v>5</v>
      </c>
      <c r="F319" s="220" t="s">
        <v>530</v>
      </c>
      <c r="H319" s="221">
        <v>3</v>
      </c>
      <c r="I319" s="222"/>
      <c r="L319" s="218"/>
      <c r="M319" s="223"/>
      <c r="N319" s="224"/>
      <c r="O319" s="224"/>
      <c r="P319" s="224"/>
      <c r="Q319" s="224"/>
      <c r="R319" s="224"/>
      <c r="S319" s="224"/>
      <c r="T319" s="225"/>
      <c r="AT319" s="219" t="s">
        <v>242</v>
      </c>
      <c r="AU319" s="219" t="s">
        <v>83</v>
      </c>
      <c r="AV319" s="11" t="s">
        <v>83</v>
      </c>
      <c r="AW319" s="11" t="s">
        <v>36</v>
      </c>
      <c r="AX319" s="11" t="s">
        <v>81</v>
      </c>
      <c r="AY319" s="219" t="s">
        <v>231</v>
      </c>
    </row>
    <row r="320" spans="2:65" s="1" customFormat="1" ht="25.5" customHeight="1">
      <c r="B320" s="202"/>
      <c r="C320" s="203" t="s">
        <v>531</v>
      </c>
      <c r="D320" s="203" t="s">
        <v>235</v>
      </c>
      <c r="E320" s="204" t="s">
        <v>532</v>
      </c>
      <c r="F320" s="205" t="s">
        <v>533</v>
      </c>
      <c r="G320" s="206" t="s">
        <v>249</v>
      </c>
      <c r="H320" s="207">
        <v>47</v>
      </c>
      <c r="I320" s="208"/>
      <c r="J320" s="209">
        <f>ROUND(I320*H320,2)</f>
        <v>0</v>
      </c>
      <c r="K320" s="205" t="s">
        <v>238</v>
      </c>
      <c r="L320" s="46"/>
      <c r="M320" s="210" t="s">
        <v>5</v>
      </c>
      <c r="N320" s="211" t="s">
        <v>44</v>
      </c>
      <c r="O320" s="47"/>
      <c r="P320" s="212">
        <f>O320*H320</f>
        <v>0</v>
      </c>
      <c r="Q320" s="212">
        <v>0.046448</v>
      </c>
      <c r="R320" s="212">
        <f>Q320*H320</f>
        <v>2.183056</v>
      </c>
      <c r="S320" s="212">
        <v>0</v>
      </c>
      <c r="T320" s="213">
        <f>S320*H320</f>
        <v>0</v>
      </c>
      <c r="AR320" s="24" t="s">
        <v>239</v>
      </c>
      <c r="AT320" s="24" t="s">
        <v>235</v>
      </c>
      <c r="AU320" s="24" t="s">
        <v>83</v>
      </c>
      <c r="AY320" s="24" t="s">
        <v>231</v>
      </c>
      <c r="BE320" s="214">
        <f>IF(N320="základní",J320,0)</f>
        <v>0</v>
      </c>
      <c r="BF320" s="214">
        <f>IF(N320="snížená",J320,0)</f>
        <v>0</v>
      </c>
      <c r="BG320" s="214">
        <f>IF(N320="zákl. přenesená",J320,0)</f>
        <v>0</v>
      </c>
      <c r="BH320" s="214">
        <f>IF(N320="sníž. přenesená",J320,0)</f>
        <v>0</v>
      </c>
      <c r="BI320" s="214">
        <f>IF(N320="nulová",J320,0)</f>
        <v>0</v>
      </c>
      <c r="BJ320" s="24" t="s">
        <v>81</v>
      </c>
      <c r="BK320" s="214">
        <f>ROUND(I320*H320,2)</f>
        <v>0</v>
      </c>
      <c r="BL320" s="24" t="s">
        <v>239</v>
      </c>
      <c r="BM320" s="24" t="s">
        <v>534</v>
      </c>
    </row>
    <row r="321" spans="2:47" s="1" customFormat="1" ht="13.5">
      <c r="B321" s="46"/>
      <c r="D321" s="215" t="s">
        <v>241</v>
      </c>
      <c r="F321" s="216" t="s">
        <v>533</v>
      </c>
      <c r="I321" s="176"/>
      <c r="L321" s="46"/>
      <c r="M321" s="217"/>
      <c r="N321" s="47"/>
      <c r="O321" s="47"/>
      <c r="P321" s="47"/>
      <c r="Q321" s="47"/>
      <c r="R321" s="47"/>
      <c r="S321" s="47"/>
      <c r="T321" s="85"/>
      <c r="AT321" s="24" t="s">
        <v>241</v>
      </c>
      <c r="AU321" s="24" t="s">
        <v>83</v>
      </c>
    </row>
    <row r="322" spans="2:51" s="11" customFormat="1" ht="13.5">
      <c r="B322" s="218"/>
      <c r="D322" s="215" t="s">
        <v>242</v>
      </c>
      <c r="E322" s="219" t="s">
        <v>5</v>
      </c>
      <c r="F322" s="220" t="s">
        <v>535</v>
      </c>
      <c r="H322" s="221">
        <v>19</v>
      </c>
      <c r="I322" s="222"/>
      <c r="L322" s="218"/>
      <c r="M322" s="223"/>
      <c r="N322" s="224"/>
      <c r="O322" s="224"/>
      <c r="P322" s="224"/>
      <c r="Q322" s="224"/>
      <c r="R322" s="224"/>
      <c r="S322" s="224"/>
      <c r="T322" s="225"/>
      <c r="AT322" s="219" t="s">
        <v>242</v>
      </c>
      <c r="AU322" s="219" t="s">
        <v>83</v>
      </c>
      <c r="AV322" s="11" t="s">
        <v>83</v>
      </c>
      <c r="AW322" s="11" t="s">
        <v>36</v>
      </c>
      <c r="AX322" s="11" t="s">
        <v>73</v>
      </c>
      <c r="AY322" s="219" t="s">
        <v>231</v>
      </c>
    </row>
    <row r="323" spans="2:51" s="11" customFormat="1" ht="13.5">
      <c r="B323" s="218"/>
      <c r="D323" s="215" t="s">
        <v>242</v>
      </c>
      <c r="E323" s="219" t="s">
        <v>5</v>
      </c>
      <c r="F323" s="220" t="s">
        <v>536</v>
      </c>
      <c r="H323" s="221">
        <v>28</v>
      </c>
      <c r="I323" s="222"/>
      <c r="L323" s="218"/>
      <c r="M323" s="223"/>
      <c r="N323" s="224"/>
      <c r="O323" s="224"/>
      <c r="P323" s="224"/>
      <c r="Q323" s="224"/>
      <c r="R323" s="224"/>
      <c r="S323" s="224"/>
      <c r="T323" s="225"/>
      <c r="AT323" s="219" t="s">
        <v>242</v>
      </c>
      <c r="AU323" s="219" t="s">
        <v>83</v>
      </c>
      <c r="AV323" s="11" t="s">
        <v>83</v>
      </c>
      <c r="AW323" s="11" t="s">
        <v>36</v>
      </c>
      <c r="AX323" s="11" t="s">
        <v>73</v>
      </c>
      <c r="AY323" s="219" t="s">
        <v>231</v>
      </c>
    </row>
    <row r="324" spans="2:51" s="12" customFormat="1" ht="13.5">
      <c r="B324" s="226"/>
      <c r="D324" s="215" t="s">
        <v>242</v>
      </c>
      <c r="E324" s="227" t="s">
        <v>5</v>
      </c>
      <c r="F324" s="228" t="s">
        <v>269</v>
      </c>
      <c r="H324" s="229">
        <v>47</v>
      </c>
      <c r="I324" s="230"/>
      <c r="L324" s="226"/>
      <c r="M324" s="231"/>
      <c r="N324" s="232"/>
      <c r="O324" s="232"/>
      <c r="P324" s="232"/>
      <c r="Q324" s="232"/>
      <c r="R324" s="232"/>
      <c r="S324" s="232"/>
      <c r="T324" s="233"/>
      <c r="AT324" s="227" t="s">
        <v>242</v>
      </c>
      <c r="AU324" s="227" t="s">
        <v>83</v>
      </c>
      <c r="AV324" s="12" t="s">
        <v>239</v>
      </c>
      <c r="AW324" s="12" t="s">
        <v>36</v>
      </c>
      <c r="AX324" s="12" t="s">
        <v>81</v>
      </c>
      <c r="AY324" s="227" t="s">
        <v>231</v>
      </c>
    </row>
    <row r="325" spans="2:65" s="1" customFormat="1" ht="25.5" customHeight="1">
      <c r="B325" s="202"/>
      <c r="C325" s="203" t="s">
        <v>537</v>
      </c>
      <c r="D325" s="203" t="s">
        <v>235</v>
      </c>
      <c r="E325" s="204" t="s">
        <v>538</v>
      </c>
      <c r="F325" s="205" t="s">
        <v>539</v>
      </c>
      <c r="G325" s="206" t="s">
        <v>249</v>
      </c>
      <c r="H325" s="207">
        <v>2</v>
      </c>
      <c r="I325" s="208"/>
      <c r="J325" s="209">
        <f>ROUND(I325*H325,2)</f>
        <v>0</v>
      </c>
      <c r="K325" s="205" t="s">
        <v>238</v>
      </c>
      <c r="L325" s="46"/>
      <c r="M325" s="210" t="s">
        <v>5</v>
      </c>
      <c r="N325" s="211" t="s">
        <v>44</v>
      </c>
      <c r="O325" s="47"/>
      <c r="P325" s="212">
        <f>O325*H325</f>
        <v>0</v>
      </c>
      <c r="Q325" s="212">
        <v>0.055628</v>
      </c>
      <c r="R325" s="212">
        <f>Q325*H325</f>
        <v>0.111256</v>
      </c>
      <c r="S325" s="212">
        <v>0</v>
      </c>
      <c r="T325" s="213">
        <f>S325*H325</f>
        <v>0</v>
      </c>
      <c r="AR325" s="24" t="s">
        <v>239</v>
      </c>
      <c r="AT325" s="24" t="s">
        <v>235</v>
      </c>
      <c r="AU325" s="24" t="s">
        <v>83</v>
      </c>
      <c r="AY325" s="24" t="s">
        <v>231</v>
      </c>
      <c r="BE325" s="214">
        <f>IF(N325="základní",J325,0)</f>
        <v>0</v>
      </c>
      <c r="BF325" s="214">
        <f>IF(N325="snížená",J325,0)</f>
        <v>0</v>
      </c>
      <c r="BG325" s="214">
        <f>IF(N325="zákl. přenesená",J325,0)</f>
        <v>0</v>
      </c>
      <c r="BH325" s="214">
        <f>IF(N325="sníž. přenesená",J325,0)</f>
        <v>0</v>
      </c>
      <c r="BI325" s="214">
        <f>IF(N325="nulová",J325,0)</f>
        <v>0</v>
      </c>
      <c r="BJ325" s="24" t="s">
        <v>81</v>
      </c>
      <c r="BK325" s="214">
        <f>ROUND(I325*H325,2)</f>
        <v>0</v>
      </c>
      <c r="BL325" s="24" t="s">
        <v>239</v>
      </c>
      <c r="BM325" s="24" t="s">
        <v>540</v>
      </c>
    </row>
    <row r="326" spans="2:47" s="1" customFormat="1" ht="13.5">
      <c r="B326" s="46"/>
      <c r="D326" s="215" t="s">
        <v>241</v>
      </c>
      <c r="F326" s="216" t="s">
        <v>539</v>
      </c>
      <c r="I326" s="176"/>
      <c r="L326" s="46"/>
      <c r="M326" s="217"/>
      <c r="N326" s="47"/>
      <c r="O326" s="47"/>
      <c r="P326" s="47"/>
      <c r="Q326" s="47"/>
      <c r="R326" s="47"/>
      <c r="S326" s="47"/>
      <c r="T326" s="85"/>
      <c r="AT326" s="24" t="s">
        <v>241</v>
      </c>
      <c r="AU326" s="24" t="s">
        <v>83</v>
      </c>
    </row>
    <row r="327" spans="2:51" s="11" customFormat="1" ht="13.5">
      <c r="B327" s="218"/>
      <c r="D327" s="215" t="s">
        <v>242</v>
      </c>
      <c r="E327" s="219" t="s">
        <v>5</v>
      </c>
      <c r="F327" s="220" t="s">
        <v>541</v>
      </c>
      <c r="H327" s="221">
        <v>2</v>
      </c>
      <c r="I327" s="222"/>
      <c r="L327" s="218"/>
      <c r="M327" s="223"/>
      <c r="N327" s="224"/>
      <c r="O327" s="224"/>
      <c r="P327" s="224"/>
      <c r="Q327" s="224"/>
      <c r="R327" s="224"/>
      <c r="S327" s="224"/>
      <c r="T327" s="225"/>
      <c r="AT327" s="219" t="s">
        <v>242</v>
      </c>
      <c r="AU327" s="219" t="s">
        <v>83</v>
      </c>
      <c r="AV327" s="11" t="s">
        <v>83</v>
      </c>
      <c r="AW327" s="11" t="s">
        <v>36</v>
      </c>
      <c r="AX327" s="11" t="s">
        <v>81</v>
      </c>
      <c r="AY327" s="219" t="s">
        <v>231</v>
      </c>
    </row>
    <row r="328" spans="2:65" s="1" customFormat="1" ht="25.5" customHeight="1">
      <c r="B328" s="202"/>
      <c r="C328" s="203" t="s">
        <v>542</v>
      </c>
      <c r="D328" s="203" t="s">
        <v>235</v>
      </c>
      <c r="E328" s="204" t="s">
        <v>543</v>
      </c>
      <c r="F328" s="205" t="s">
        <v>544</v>
      </c>
      <c r="G328" s="206" t="s">
        <v>249</v>
      </c>
      <c r="H328" s="207">
        <v>61</v>
      </c>
      <c r="I328" s="208"/>
      <c r="J328" s="209">
        <f>ROUND(I328*H328,2)</f>
        <v>0</v>
      </c>
      <c r="K328" s="205" t="s">
        <v>238</v>
      </c>
      <c r="L328" s="46"/>
      <c r="M328" s="210" t="s">
        <v>5</v>
      </c>
      <c r="N328" s="211" t="s">
        <v>44</v>
      </c>
      <c r="O328" s="47"/>
      <c r="P328" s="212">
        <f>O328*H328</f>
        <v>0</v>
      </c>
      <c r="Q328" s="212">
        <v>0.064808</v>
      </c>
      <c r="R328" s="212">
        <f>Q328*H328</f>
        <v>3.953288</v>
      </c>
      <c r="S328" s="212">
        <v>0</v>
      </c>
      <c r="T328" s="213">
        <f>S328*H328</f>
        <v>0</v>
      </c>
      <c r="AR328" s="24" t="s">
        <v>239</v>
      </c>
      <c r="AT328" s="24" t="s">
        <v>235</v>
      </c>
      <c r="AU328" s="24" t="s">
        <v>83</v>
      </c>
      <c r="AY328" s="24" t="s">
        <v>231</v>
      </c>
      <c r="BE328" s="214">
        <f>IF(N328="základní",J328,0)</f>
        <v>0</v>
      </c>
      <c r="BF328" s="214">
        <f>IF(N328="snížená",J328,0)</f>
        <v>0</v>
      </c>
      <c r="BG328" s="214">
        <f>IF(N328="zákl. přenesená",J328,0)</f>
        <v>0</v>
      </c>
      <c r="BH328" s="214">
        <f>IF(N328="sníž. přenesená",J328,0)</f>
        <v>0</v>
      </c>
      <c r="BI328" s="214">
        <f>IF(N328="nulová",J328,0)</f>
        <v>0</v>
      </c>
      <c r="BJ328" s="24" t="s">
        <v>81</v>
      </c>
      <c r="BK328" s="214">
        <f>ROUND(I328*H328,2)</f>
        <v>0</v>
      </c>
      <c r="BL328" s="24" t="s">
        <v>239</v>
      </c>
      <c r="BM328" s="24" t="s">
        <v>545</v>
      </c>
    </row>
    <row r="329" spans="2:47" s="1" customFormat="1" ht="13.5">
      <c r="B329" s="46"/>
      <c r="D329" s="215" t="s">
        <v>241</v>
      </c>
      <c r="F329" s="216" t="s">
        <v>544</v>
      </c>
      <c r="I329" s="176"/>
      <c r="L329" s="46"/>
      <c r="M329" s="217"/>
      <c r="N329" s="47"/>
      <c r="O329" s="47"/>
      <c r="P329" s="47"/>
      <c r="Q329" s="47"/>
      <c r="R329" s="47"/>
      <c r="S329" s="47"/>
      <c r="T329" s="85"/>
      <c r="AT329" s="24" t="s">
        <v>241</v>
      </c>
      <c r="AU329" s="24" t="s">
        <v>83</v>
      </c>
    </row>
    <row r="330" spans="2:51" s="11" customFormat="1" ht="13.5">
      <c r="B330" s="218"/>
      <c r="D330" s="215" t="s">
        <v>242</v>
      </c>
      <c r="E330" s="219" t="s">
        <v>5</v>
      </c>
      <c r="F330" s="220" t="s">
        <v>546</v>
      </c>
      <c r="H330" s="221">
        <v>10</v>
      </c>
      <c r="I330" s="222"/>
      <c r="L330" s="218"/>
      <c r="M330" s="223"/>
      <c r="N330" s="224"/>
      <c r="O330" s="224"/>
      <c r="P330" s="224"/>
      <c r="Q330" s="224"/>
      <c r="R330" s="224"/>
      <c r="S330" s="224"/>
      <c r="T330" s="225"/>
      <c r="AT330" s="219" t="s">
        <v>242</v>
      </c>
      <c r="AU330" s="219" t="s">
        <v>83</v>
      </c>
      <c r="AV330" s="11" t="s">
        <v>83</v>
      </c>
      <c r="AW330" s="11" t="s">
        <v>36</v>
      </c>
      <c r="AX330" s="11" t="s">
        <v>73</v>
      </c>
      <c r="AY330" s="219" t="s">
        <v>231</v>
      </c>
    </row>
    <row r="331" spans="2:51" s="11" customFormat="1" ht="13.5">
      <c r="B331" s="218"/>
      <c r="D331" s="215" t="s">
        <v>242</v>
      </c>
      <c r="E331" s="219" t="s">
        <v>5</v>
      </c>
      <c r="F331" s="220" t="s">
        <v>547</v>
      </c>
      <c r="H331" s="221">
        <v>51</v>
      </c>
      <c r="I331" s="222"/>
      <c r="L331" s="218"/>
      <c r="M331" s="223"/>
      <c r="N331" s="224"/>
      <c r="O331" s="224"/>
      <c r="P331" s="224"/>
      <c r="Q331" s="224"/>
      <c r="R331" s="224"/>
      <c r="S331" s="224"/>
      <c r="T331" s="225"/>
      <c r="AT331" s="219" t="s">
        <v>242</v>
      </c>
      <c r="AU331" s="219" t="s">
        <v>83</v>
      </c>
      <c r="AV331" s="11" t="s">
        <v>83</v>
      </c>
      <c r="AW331" s="11" t="s">
        <v>36</v>
      </c>
      <c r="AX331" s="11" t="s">
        <v>73</v>
      </c>
      <c r="AY331" s="219" t="s">
        <v>231</v>
      </c>
    </row>
    <row r="332" spans="2:51" s="12" customFormat="1" ht="13.5">
      <c r="B332" s="226"/>
      <c r="D332" s="215" t="s">
        <v>242</v>
      </c>
      <c r="E332" s="227" t="s">
        <v>5</v>
      </c>
      <c r="F332" s="228" t="s">
        <v>269</v>
      </c>
      <c r="H332" s="229">
        <v>61</v>
      </c>
      <c r="I332" s="230"/>
      <c r="L332" s="226"/>
      <c r="M332" s="231"/>
      <c r="N332" s="232"/>
      <c r="O332" s="232"/>
      <c r="P332" s="232"/>
      <c r="Q332" s="232"/>
      <c r="R332" s="232"/>
      <c r="S332" s="232"/>
      <c r="T332" s="233"/>
      <c r="AT332" s="227" t="s">
        <v>242</v>
      </c>
      <c r="AU332" s="227" t="s">
        <v>83</v>
      </c>
      <c r="AV332" s="12" t="s">
        <v>239</v>
      </c>
      <c r="AW332" s="12" t="s">
        <v>36</v>
      </c>
      <c r="AX332" s="12" t="s">
        <v>81</v>
      </c>
      <c r="AY332" s="227" t="s">
        <v>231</v>
      </c>
    </row>
    <row r="333" spans="2:65" s="1" customFormat="1" ht="25.5" customHeight="1">
      <c r="B333" s="202"/>
      <c r="C333" s="203" t="s">
        <v>548</v>
      </c>
      <c r="D333" s="203" t="s">
        <v>235</v>
      </c>
      <c r="E333" s="204" t="s">
        <v>549</v>
      </c>
      <c r="F333" s="205" t="s">
        <v>550</v>
      </c>
      <c r="G333" s="206" t="s">
        <v>249</v>
      </c>
      <c r="H333" s="207">
        <v>4</v>
      </c>
      <c r="I333" s="208"/>
      <c r="J333" s="209">
        <f>ROUND(I333*H333,2)</f>
        <v>0</v>
      </c>
      <c r="K333" s="205" t="s">
        <v>238</v>
      </c>
      <c r="L333" s="46"/>
      <c r="M333" s="210" t="s">
        <v>5</v>
      </c>
      <c r="N333" s="211" t="s">
        <v>44</v>
      </c>
      <c r="O333" s="47"/>
      <c r="P333" s="212">
        <f>O333*H333</f>
        <v>0</v>
      </c>
      <c r="Q333" s="212">
        <v>0.074288</v>
      </c>
      <c r="R333" s="212">
        <f>Q333*H333</f>
        <v>0.297152</v>
      </c>
      <c r="S333" s="212">
        <v>0</v>
      </c>
      <c r="T333" s="213">
        <f>S333*H333</f>
        <v>0</v>
      </c>
      <c r="AR333" s="24" t="s">
        <v>239</v>
      </c>
      <c r="AT333" s="24" t="s">
        <v>235</v>
      </c>
      <c r="AU333" s="24" t="s">
        <v>83</v>
      </c>
      <c r="AY333" s="24" t="s">
        <v>231</v>
      </c>
      <c r="BE333" s="214">
        <f>IF(N333="základní",J333,0)</f>
        <v>0</v>
      </c>
      <c r="BF333" s="214">
        <f>IF(N333="snížená",J333,0)</f>
        <v>0</v>
      </c>
      <c r="BG333" s="214">
        <f>IF(N333="zákl. přenesená",J333,0)</f>
        <v>0</v>
      </c>
      <c r="BH333" s="214">
        <f>IF(N333="sníž. přenesená",J333,0)</f>
        <v>0</v>
      </c>
      <c r="BI333" s="214">
        <f>IF(N333="nulová",J333,0)</f>
        <v>0</v>
      </c>
      <c r="BJ333" s="24" t="s">
        <v>81</v>
      </c>
      <c r="BK333" s="214">
        <f>ROUND(I333*H333,2)</f>
        <v>0</v>
      </c>
      <c r="BL333" s="24" t="s">
        <v>239</v>
      </c>
      <c r="BM333" s="24" t="s">
        <v>551</v>
      </c>
    </row>
    <row r="334" spans="2:47" s="1" customFormat="1" ht="13.5">
      <c r="B334" s="46"/>
      <c r="D334" s="215" t="s">
        <v>241</v>
      </c>
      <c r="F334" s="216" t="s">
        <v>550</v>
      </c>
      <c r="I334" s="176"/>
      <c r="L334" s="46"/>
      <c r="M334" s="217"/>
      <c r="N334" s="47"/>
      <c r="O334" s="47"/>
      <c r="P334" s="47"/>
      <c r="Q334" s="47"/>
      <c r="R334" s="47"/>
      <c r="S334" s="47"/>
      <c r="T334" s="85"/>
      <c r="AT334" s="24" t="s">
        <v>241</v>
      </c>
      <c r="AU334" s="24" t="s">
        <v>83</v>
      </c>
    </row>
    <row r="335" spans="2:51" s="11" customFormat="1" ht="13.5">
      <c r="B335" s="218"/>
      <c r="D335" s="215" t="s">
        <v>242</v>
      </c>
      <c r="E335" s="219" t="s">
        <v>5</v>
      </c>
      <c r="F335" s="220" t="s">
        <v>552</v>
      </c>
      <c r="H335" s="221">
        <v>4</v>
      </c>
      <c r="I335" s="222"/>
      <c r="L335" s="218"/>
      <c r="M335" s="223"/>
      <c r="N335" s="224"/>
      <c r="O335" s="224"/>
      <c r="P335" s="224"/>
      <c r="Q335" s="224"/>
      <c r="R335" s="224"/>
      <c r="S335" s="224"/>
      <c r="T335" s="225"/>
      <c r="AT335" s="219" t="s">
        <v>242</v>
      </c>
      <c r="AU335" s="219" t="s">
        <v>83</v>
      </c>
      <c r="AV335" s="11" t="s">
        <v>83</v>
      </c>
      <c r="AW335" s="11" t="s">
        <v>36</v>
      </c>
      <c r="AX335" s="11" t="s">
        <v>81</v>
      </c>
      <c r="AY335" s="219" t="s">
        <v>231</v>
      </c>
    </row>
    <row r="336" spans="2:65" s="1" customFormat="1" ht="25.5" customHeight="1">
      <c r="B336" s="202"/>
      <c r="C336" s="203" t="s">
        <v>553</v>
      </c>
      <c r="D336" s="203" t="s">
        <v>235</v>
      </c>
      <c r="E336" s="204" t="s">
        <v>554</v>
      </c>
      <c r="F336" s="205" t="s">
        <v>555</v>
      </c>
      <c r="G336" s="206" t="s">
        <v>249</v>
      </c>
      <c r="H336" s="207">
        <v>1</v>
      </c>
      <c r="I336" s="208"/>
      <c r="J336" s="209">
        <f>ROUND(I336*H336,2)</f>
        <v>0</v>
      </c>
      <c r="K336" s="205" t="s">
        <v>238</v>
      </c>
      <c r="L336" s="46"/>
      <c r="M336" s="210" t="s">
        <v>5</v>
      </c>
      <c r="N336" s="211" t="s">
        <v>44</v>
      </c>
      <c r="O336" s="47"/>
      <c r="P336" s="212">
        <f>O336*H336</f>
        <v>0</v>
      </c>
      <c r="Q336" s="212">
        <v>0.083468</v>
      </c>
      <c r="R336" s="212">
        <f>Q336*H336</f>
        <v>0.083468</v>
      </c>
      <c r="S336" s="212">
        <v>0</v>
      </c>
      <c r="T336" s="213">
        <f>S336*H336</f>
        <v>0</v>
      </c>
      <c r="AR336" s="24" t="s">
        <v>239</v>
      </c>
      <c r="AT336" s="24" t="s">
        <v>235</v>
      </c>
      <c r="AU336" s="24" t="s">
        <v>83</v>
      </c>
      <c r="AY336" s="24" t="s">
        <v>231</v>
      </c>
      <c r="BE336" s="214">
        <f>IF(N336="základní",J336,0)</f>
        <v>0</v>
      </c>
      <c r="BF336" s="214">
        <f>IF(N336="snížená",J336,0)</f>
        <v>0</v>
      </c>
      <c r="BG336" s="214">
        <f>IF(N336="zákl. přenesená",J336,0)</f>
        <v>0</v>
      </c>
      <c r="BH336" s="214">
        <f>IF(N336="sníž. přenesená",J336,0)</f>
        <v>0</v>
      </c>
      <c r="BI336" s="214">
        <f>IF(N336="nulová",J336,0)</f>
        <v>0</v>
      </c>
      <c r="BJ336" s="24" t="s">
        <v>81</v>
      </c>
      <c r="BK336" s="214">
        <f>ROUND(I336*H336,2)</f>
        <v>0</v>
      </c>
      <c r="BL336" s="24" t="s">
        <v>239</v>
      </c>
      <c r="BM336" s="24" t="s">
        <v>556</v>
      </c>
    </row>
    <row r="337" spans="2:47" s="1" customFormat="1" ht="13.5">
      <c r="B337" s="46"/>
      <c r="D337" s="215" t="s">
        <v>241</v>
      </c>
      <c r="F337" s="216" t="s">
        <v>555</v>
      </c>
      <c r="I337" s="176"/>
      <c r="L337" s="46"/>
      <c r="M337" s="217"/>
      <c r="N337" s="47"/>
      <c r="O337" s="47"/>
      <c r="P337" s="47"/>
      <c r="Q337" s="47"/>
      <c r="R337" s="47"/>
      <c r="S337" s="47"/>
      <c r="T337" s="85"/>
      <c r="AT337" s="24" t="s">
        <v>241</v>
      </c>
      <c r="AU337" s="24" t="s">
        <v>83</v>
      </c>
    </row>
    <row r="338" spans="2:51" s="11" customFormat="1" ht="13.5">
      <c r="B338" s="218"/>
      <c r="D338" s="215" t="s">
        <v>242</v>
      </c>
      <c r="E338" s="219" t="s">
        <v>5</v>
      </c>
      <c r="F338" s="220" t="s">
        <v>557</v>
      </c>
      <c r="H338" s="221">
        <v>1</v>
      </c>
      <c r="I338" s="222"/>
      <c r="L338" s="218"/>
      <c r="M338" s="223"/>
      <c r="N338" s="224"/>
      <c r="O338" s="224"/>
      <c r="P338" s="224"/>
      <c r="Q338" s="224"/>
      <c r="R338" s="224"/>
      <c r="S338" s="224"/>
      <c r="T338" s="225"/>
      <c r="AT338" s="219" t="s">
        <v>242</v>
      </c>
      <c r="AU338" s="219" t="s">
        <v>83</v>
      </c>
      <c r="AV338" s="11" t="s">
        <v>83</v>
      </c>
      <c r="AW338" s="11" t="s">
        <v>36</v>
      </c>
      <c r="AX338" s="11" t="s">
        <v>81</v>
      </c>
      <c r="AY338" s="219" t="s">
        <v>231</v>
      </c>
    </row>
    <row r="339" spans="2:65" s="1" customFormat="1" ht="25.5" customHeight="1">
      <c r="B339" s="202"/>
      <c r="C339" s="203" t="s">
        <v>558</v>
      </c>
      <c r="D339" s="203" t="s">
        <v>235</v>
      </c>
      <c r="E339" s="204" t="s">
        <v>559</v>
      </c>
      <c r="F339" s="205" t="s">
        <v>560</v>
      </c>
      <c r="G339" s="206" t="s">
        <v>249</v>
      </c>
      <c r="H339" s="207">
        <v>4</v>
      </c>
      <c r="I339" s="208"/>
      <c r="J339" s="209">
        <f>ROUND(I339*H339,2)</f>
        <v>0</v>
      </c>
      <c r="K339" s="205" t="s">
        <v>238</v>
      </c>
      <c r="L339" s="46"/>
      <c r="M339" s="210" t="s">
        <v>5</v>
      </c>
      <c r="N339" s="211" t="s">
        <v>44</v>
      </c>
      <c r="O339" s="47"/>
      <c r="P339" s="212">
        <f>O339*H339</f>
        <v>0</v>
      </c>
      <c r="Q339" s="212">
        <v>0.092848</v>
      </c>
      <c r="R339" s="212">
        <f>Q339*H339</f>
        <v>0.371392</v>
      </c>
      <c r="S339" s="212">
        <v>0</v>
      </c>
      <c r="T339" s="213">
        <f>S339*H339</f>
        <v>0</v>
      </c>
      <c r="AR339" s="24" t="s">
        <v>239</v>
      </c>
      <c r="AT339" s="24" t="s">
        <v>235</v>
      </c>
      <c r="AU339" s="24" t="s">
        <v>83</v>
      </c>
      <c r="AY339" s="24" t="s">
        <v>231</v>
      </c>
      <c r="BE339" s="214">
        <f>IF(N339="základní",J339,0)</f>
        <v>0</v>
      </c>
      <c r="BF339" s="214">
        <f>IF(N339="snížená",J339,0)</f>
        <v>0</v>
      </c>
      <c r="BG339" s="214">
        <f>IF(N339="zákl. přenesená",J339,0)</f>
        <v>0</v>
      </c>
      <c r="BH339" s="214">
        <f>IF(N339="sníž. přenesená",J339,0)</f>
        <v>0</v>
      </c>
      <c r="BI339" s="214">
        <f>IF(N339="nulová",J339,0)</f>
        <v>0</v>
      </c>
      <c r="BJ339" s="24" t="s">
        <v>81</v>
      </c>
      <c r="BK339" s="214">
        <f>ROUND(I339*H339,2)</f>
        <v>0</v>
      </c>
      <c r="BL339" s="24" t="s">
        <v>239</v>
      </c>
      <c r="BM339" s="24" t="s">
        <v>561</v>
      </c>
    </row>
    <row r="340" spans="2:47" s="1" customFormat="1" ht="13.5">
      <c r="B340" s="46"/>
      <c r="D340" s="215" t="s">
        <v>241</v>
      </c>
      <c r="F340" s="216" t="s">
        <v>560</v>
      </c>
      <c r="I340" s="176"/>
      <c r="L340" s="46"/>
      <c r="M340" s="217"/>
      <c r="N340" s="47"/>
      <c r="O340" s="47"/>
      <c r="P340" s="47"/>
      <c r="Q340" s="47"/>
      <c r="R340" s="47"/>
      <c r="S340" s="47"/>
      <c r="T340" s="85"/>
      <c r="AT340" s="24" t="s">
        <v>241</v>
      </c>
      <c r="AU340" s="24" t="s">
        <v>83</v>
      </c>
    </row>
    <row r="341" spans="2:51" s="11" customFormat="1" ht="13.5">
      <c r="B341" s="218"/>
      <c r="D341" s="215" t="s">
        <v>242</v>
      </c>
      <c r="E341" s="219" t="s">
        <v>5</v>
      </c>
      <c r="F341" s="220" t="s">
        <v>562</v>
      </c>
      <c r="H341" s="221">
        <v>4</v>
      </c>
      <c r="I341" s="222"/>
      <c r="L341" s="218"/>
      <c r="M341" s="223"/>
      <c r="N341" s="224"/>
      <c r="O341" s="224"/>
      <c r="P341" s="224"/>
      <c r="Q341" s="224"/>
      <c r="R341" s="224"/>
      <c r="S341" s="224"/>
      <c r="T341" s="225"/>
      <c r="AT341" s="219" t="s">
        <v>242</v>
      </c>
      <c r="AU341" s="219" t="s">
        <v>83</v>
      </c>
      <c r="AV341" s="11" t="s">
        <v>83</v>
      </c>
      <c r="AW341" s="11" t="s">
        <v>36</v>
      </c>
      <c r="AX341" s="11" t="s">
        <v>81</v>
      </c>
      <c r="AY341" s="219" t="s">
        <v>231</v>
      </c>
    </row>
    <row r="342" spans="2:65" s="1" customFormat="1" ht="25.5" customHeight="1">
      <c r="B342" s="202"/>
      <c r="C342" s="203" t="s">
        <v>563</v>
      </c>
      <c r="D342" s="203" t="s">
        <v>235</v>
      </c>
      <c r="E342" s="204" t="s">
        <v>564</v>
      </c>
      <c r="F342" s="205" t="s">
        <v>565</v>
      </c>
      <c r="G342" s="206" t="s">
        <v>249</v>
      </c>
      <c r="H342" s="207">
        <v>15</v>
      </c>
      <c r="I342" s="208"/>
      <c r="J342" s="209">
        <f>ROUND(I342*H342,2)</f>
        <v>0</v>
      </c>
      <c r="K342" s="205" t="s">
        <v>238</v>
      </c>
      <c r="L342" s="46"/>
      <c r="M342" s="210" t="s">
        <v>5</v>
      </c>
      <c r="N342" s="211" t="s">
        <v>44</v>
      </c>
      <c r="O342" s="47"/>
      <c r="P342" s="212">
        <f>O342*H342</f>
        <v>0</v>
      </c>
      <c r="Q342" s="212">
        <v>0.102028</v>
      </c>
      <c r="R342" s="212">
        <f>Q342*H342</f>
        <v>1.53042</v>
      </c>
      <c r="S342" s="212">
        <v>0</v>
      </c>
      <c r="T342" s="213">
        <f>S342*H342</f>
        <v>0</v>
      </c>
      <c r="AR342" s="24" t="s">
        <v>239</v>
      </c>
      <c r="AT342" s="24" t="s">
        <v>235</v>
      </c>
      <c r="AU342" s="24" t="s">
        <v>83</v>
      </c>
      <c r="AY342" s="24" t="s">
        <v>231</v>
      </c>
      <c r="BE342" s="214">
        <f>IF(N342="základní",J342,0)</f>
        <v>0</v>
      </c>
      <c r="BF342" s="214">
        <f>IF(N342="snížená",J342,0)</f>
        <v>0</v>
      </c>
      <c r="BG342" s="214">
        <f>IF(N342="zákl. přenesená",J342,0)</f>
        <v>0</v>
      </c>
      <c r="BH342" s="214">
        <f>IF(N342="sníž. přenesená",J342,0)</f>
        <v>0</v>
      </c>
      <c r="BI342" s="214">
        <f>IF(N342="nulová",J342,0)</f>
        <v>0</v>
      </c>
      <c r="BJ342" s="24" t="s">
        <v>81</v>
      </c>
      <c r="BK342" s="214">
        <f>ROUND(I342*H342,2)</f>
        <v>0</v>
      </c>
      <c r="BL342" s="24" t="s">
        <v>239</v>
      </c>
      <c r="BM342" s="24" t="s">
        <v>566</v>
      </c>
    </row>
    <row r="343" spans="2:47" s="1" customFormat="1" ht="13.5">
      <c r="B343" s="46"/>
      <c r="D343" s="215" t="s">
        <v>241</v>
      </c>
      <c r="F343" s="216" t="s">
        <v>565</v>
      </c>
      <c r="I343" s="176"/>
      <c r="L343" s="46"/>
      <c r="M343" s="217"/>
      <c r="N343" s="47"/>
      <c r="O343" s="47"/>
      <c r="P343" s="47"/>
      <c r="Q343" s="47"/>
      <c r="R343" s="47"/>
      <c r="S343" s="47"/>
      <c r="T343" s="85"/>
      <c r="AT343" s="24" t="s">
        <v>241</v>
      </c>
      <c r="AU343" s="24" t="s">
        <v>83</v>
      </c>
    </row>
    <row r="344" spans="2:51" s="11" customFormat="1" ht="13.5">
      <c r="B344" s="218"/>
      <c r="D344" s="215" t="s">
        <v>242</v>
      </c>
      <c r="E344" s="219" t="s">
        <v>5</v>
      </c>
      <c r="F344" s="220" t="s">
        <v>567</v>
      </c>
      <c r="H344" s="221">
        <v>5</v>
      </c>
      <c r="I344" s="222"/>
      <c r="L344" s="218"/>
      <c r="M344" s="223"/>
      <c r="N344" s="224"/>
      <c r="O344" s="224"/>
      <c r="P344" s="224"/>
      <c r="Q344" s="224"/>
      <c r="R344" s="224"/>
      <c r="S344" s="224"/>
      <c r="T344" s="225"/>
      <c r="AT344" s="219" t="s">
        <v>242</v>
      </c>
      <c r="AU344" s="219" t="s">
        <v>83</v>
      </c>
      <c r="AV344" s="11" t="s">
        <v>83</v>
      </c>
      <c r="AW344" s="11" t="s">
        <v>36</v>
      </c>
      <c r="AX344" s="11" t="s">
        <v>73</v>
      </c>
      <c r="AY344" s="219" t="s">
        <v>231</v>
      </c>
    </row>
    <row r="345" spans="2:51" s="11" customFormat="1" ht="13.5">
      <c r="B345" s="218"/>
      <c r="D345" s="215" t="s">
        <v>242</v>
      </c>
      <c r="E345" s="219" t="s">
        <v>5</v>
      </c>
      <c r="F345" s="220" t="s">
        <v>568</v>
      </c>
      <c r="H345" s="221">
        <v>10</v>
      </c>
      <c r="I345" s="222"/>
      <c r="L345" s="218"/>
      <c r="M345" s="223"/>
      <c r="N345" s="224"/>
      <c r="O345" s="224"/>
      <c r="P345" s="224"/>
      <c r="Q345" s="224"/>
      <c r="R345" s="224"/>
      <c r="S345" s="224"/>
      <c r="T345" s="225"/>
      <c r="AT345" s="219" t="s">
        <v>242</v>
      </c>
      <c r="AU345" s="219" t="s">
        <v>83</v>
      </c>
      <c r="AV345" s="11" t="s">
        <v>83</v>
      </c>
      <c r="AW345" s="11" t="s">
        <v>36</v>
      </c>
      <c r="AX345" s="11" t="s">
        <v>73</v>
      </c>
      <c r="AY345" s="219" t="s">
        <v>231</v>
      </c>
    </row>
    <row r="346" spans="2:51" s="12" customFormat="1" ht="13.5">
      <c r="B346" s="226"/>
      <c r="D346" s="215" t="s">
        <v>242</v>
      </c>
      <c r="E346" s="227" t="s">
        <v>5</v>
      </c>
      <c r="F346" s="228" t="s">
        <v>269</v>
      </c>
      <c r="H346" s="229">
        <v>15</v>
      </c>
      <c r="I346" s="230"/>
      <c r="L346" s="226"/>
      <c r="M346" s="231"/>
      <c r="N346" s="232"/>
      <c r="O346" s="232"/>
      <c r="P346" s="232"/>
      <c r="Q346" s="232"/>
      <c r="R346" s="232"/>
      <c r="S346" s="232"/>
      <c r="T346" s="233"/>
      <c r="AT346" s="227" t="s">
        <v>242</v>
      </c>
      <c r="AU346" s="227" t="s">
        <v>83</v>
      </c>
      <c r="AV346" s="12" t="s">
        <v>239</v>
      </c>
      <c r="AW346" s="12" t="s">
        <v>36</v>
      </c>
      <c r="AX346" s="12" t="s">
        <v>81</v>
      </c>
      <c r="AY346" s="227" t="s">
        <v>231</v>
      </c>
    </row>
    <row r="347" spans="2:65" s="1" customFormat="1" ht="25.5" customHeight="1">
      <c r="B347" s="202"/>
      <c r="C347" s="203" t="s">
        <v>569</v>
      </c>
      <c r="D347" s="203" t="s">
        <v>235</v>
      </c>
      <c r="E347" s="204" t="s">
        <v>570</v>
      </c>
      <c r="F347" s="205" t="s">
        <v>571</v>
      </c>
      <c r="G347" s="206" t="s">
        <v>249</v>
      </c>
      <c r="H347" s="207">
        <v>5</v>
      </c>
      <c r="I347" s="208"/>
      <c r="J347" s="209">
        <f>ROUND(I347*H347,2)</f>
        <v>0</v>
      </c>
      <c r="K347" s="205" t="s">
        <v>238</v>
      </c>
      <c r="L347" s="46"/>
      <c r="M347" s="210" t="s">
        <v>5</v>
      </c>
      <c r="N347" s="211" t="s">
        <v>44</v>
      </c>
      <c r="O347" s="47"/>
      <c r="P347" s="212">
        <f>O347*H347</f>
        <v>0</v>
      </c>
      <c r="Q347" s="212">
        <v>0.111208</v>
      </c>
      <c r="R347" s="212">
        <f>Q347*H347</f>
        <v>0.55604</v>
      </c>
      <c r="S347" s="212">
        <v>0</v>
      </c>
      <c r="T347" s="213">
        <f>S347*H347</f>
        <v>0</v>
      </c>
      <c r="AR347" s="24" t="s">
        <v>239</v>
      </c>
      <c r="AT347" s="24" t="s">
        <v>235</v>
      </c>
      <c r="AU347" s="24" t="s">
        <v>83</v>
      </c>
      <c r="AY347" s="24" t="s">
        <v>231</v>
      </c>
      <c r="BE347" s="214">
        <f>IF(N347="základní",J347,0)</f>
        <v>0</v>
      </c>
      <c r="BF347" s="214">
        <f>IF(N347="snížená",J347,0)</f>
        <v>0</v>
      </c>
      <c r="BG347" s="214">
        <f>IF(N347="zákl. přenesená",J347,0)</f>
        <v>0</v>
      </c>
      <c r="BH347" s="214">
        <f>IF(N347="sníž. přenesená",J347,0)</f>
        <v>0</v>
      </c>
      <c r="BI347" s="214">
        <f>IF(N347="nulová",J347,0)</f>
        <v>0</v>
      </c>
      <c r="BJ347" s="24" t="s">
        <v>81</v>
      </c>
      <c r="BK347" s="214">
        <f>ROUND(I347*H347,2)</f>
        <v>0</v>
      </c>
      <c r="BL347" s="24" t="s">
        <v>239</v>
      </c>
      <c r="BM347" s="24" t="s">
        <v>572</v>
      </c>
    </row>
    <row r="348" spans="2:47" s="1" customFormat="1" ht="13.5">
      <c r="B348" s="46"/>
      <c r="D348" s="215" t="s">
        <v>241</v>
      </c>
      <c r="F348" s="216" t="s">
        <v>571</v>
      </c>
      <c r="I348" s="176"/>
      <c r="L348" s="46"/>
      <c r="M348" s="217"/>
      <c r="N348" s="47"/>
      <c r="O348" s="47"/>
      <c r="P348" s="47"/>
      <c r="Q348" s="47"/>
      <c r="R348" s="47"/>
      <c r="S348" s="47"/>
      <c r="T348" s="85"/>
      <c r="AT348" s="24" t="s">
        <v>241</v>
      </c>
      <c r="AU348" s="24" t="s">
        <v>83</v>
      </c>
    </row>
    <row r="349" spans="2:51" s="11" customFormat="1" ht="13.5">
      <c r="B349" s="218"/>
      <c r="D349" s="215" t="s">
        <v>242</v>
      </c>
      <c r="E349" s="219" t="s">
        <v>5</v>
      </c>
      <c r="F349" s="220" t="s">
        <v>573</v>
      </c>
      <c r="H349" s="221">
        <v>5</v>
      </c>
      <c r="I349" s="222"/>
      <c r="L349" s="218"/>
      <c r="M349" s="223"/>
      <c r="N349" s="224"/>
      <c r="O349" s="224"/>
      <c r="P349" s="224"/>
      <c r="Q349" s="224"/>
      <c r="R349" s="224"/>
      <c r="S349" s="224"/>
      <c r="T349" s="225"/>
      <c r="AT349" s="219" t="s">
        <v>242</v>
      </c>
      <c r="AU349" s="219" t="s">
        <v>83</v>
      </c>
      <c r="AV349" s="11" t="s">
        <v>83</v>
      </c>
      <c r="AW349" s="11" t="s">
        <v>36</v>
      </c>
      <c r="AX349" s="11" t="s">
        <v>81</v>
      </c>
      <c r="AY349" s="219" t="s">
        <v>231</v>
      </c>
    </row>
    <row r="350" spans="2:65" s="1" customFormat="1" ht="16.5" customHeight="1">
      <c r="B350" s="202"/>
      <c r="C350" s="203" t="s">
        <v>574</v>
      </c>
      <c r="D350" s="203" t="s">
        <v>235</v>
      </c>
      <c r="E350" s="204" t="s">
        <v>575</v>
      </c>
      <c r="F350" s="205" t="s">
        <v>576</v>
      </c>
      <c r="G350" s="206" t="s">
        <v>258</v>
      </c>
      <c r="H350" s="207">
        <v>1.117</v>
      </c>
      <c r="I350" s="208"/>
      <c r="J350" s="209">
        <f>ROUND(I350*H350,2)</f>
        <v>0</v>
      </c>
      <c r="K350" s="205" t="s">
        <v>238</v>
      </c>
      <c r="L350" s="46"/>
      <c r="M350" s="210" t="s">
        <v>5</v>
      </c>
      <c r="N350" s="211" t="s">
        <v>44</v>
      </c>
      <c r="O350" s="47"/>
      <c r="P350" s="212">
        <f>O350*H350</f>
        <v>0</v>
      </c>
      <c r="Q350" s="212">
        <v>2.453297352</v>
      </c>
      <c r="R350" s="212">
        <f>Q350*H350</f>
        <v>2.740333142184</v>
      </c>
      <c r="S350" s="212">
        <v>0</v>
      </c>
      <c r="T350" s="213">
        <f>S350*H350</f>
        <v>0</v>
      </c>
      <c r="AR350" s="24" t="s">
        <v>239</v>
      </c>
      <c r="AT350" s="24" t="s">
        <v>235</v>
      </c>
      <c r="AU350" s="24" t="s">
        <v>83</v>
      </c>
      <c r="AY350" s="24" t="s">
        <v>231</v>
      </c>
      <c r="BE350" s="214">
        <f>IF(N350="základní",J350,0)</f>
        <v>0</v>
      </c>
      <c r="BF350" s="214">
        <f>IF(N350="snížená",J350,0)</f>
        <v>0</v>
      </c>
      <c r="BG350" s="214">
        <f>IF(N350="zákl. přenesená",J350,0)</f>
        <v>0</v>
      </c>
      <c r="BH350" s="214">
        <f>IF(N350="sníž. přenesená",J350,0)</f>
        <v>0</v>
      </c>
      <c r="BI350" s="214">
        <f>IF(N350="nulová",J350,0)</f>
        <v>0</v>
      </c>
      <c r="BJ350" s="24" t="s">
        <v>81</v>
      </c>
      <c r="BK350" s="214">
        <f>ROUND(I350*H350,2)</f>
        <v>0</v>
      </c>
      <c r="BL350" s="24" t="s">
        <v>239</v>
      </c>
      <c r="BM350" s="24" t="s">
        <v>577</v>
      </c>
    </row>
    <row r="351" spans="2:47" s="1" customFormat="1" ht="13.5">
      <c r="B351" s="46"/>
      <c r="D351" s="215" t="s">
        <v>241</v>
      </c>
      <c r="F351" s="216" t="s">
        <v>576</v>
      </c>
      <c r="I351" s="176"/>
      <c r="L351" s="46"/>
      <c r="M351" s="217"/>
      <c r="N351" s="47"/>
      <c r="O351" s="47"/>
      <c r="P351" s="47"/>
      <c r="Q351" s="47"/>
      <c r="R351" s="47"/>
      <c r="S351" s="47"/>
      <c r="T351" s="85"/>
      <c r="AT351" s="24" t="s">
        <v>241</v>
      </c>
      <c r="AU351" s="24" t="s">
        <v>83</v>
      </c>
    </row>
    <row r="352" spans="2:47" s="1" customFormat="1" ht="13.5">
      <c r="B352" s="46"/>
      <c r="D352" s="215" t="s">
        <v>442</v>
      </c>
      <c r="F352" s="241" t="s">
        <v>578</v>
      </c>
      <c r="I352" s="176"/>
      <c r="L352" s="46"/>
      <c r="M352" s="217"/>
      <c r="N352" s="47"/>
      <c r="O352" s="47"/>
      <c r="P352" s="47"/>
      <c r="Q352" s="47"/>
      <c r="R352" s="47"/>
      <c r="S352" s="47"/>
      <c r="T352" s="85"/>
      <c r="AT352" s="24" t="s">
        <v>442</v>
      </c>
      <c r="AU352" s="24" t="s">
        <v>83</v>
      </c>
    </row>
    <row r="353" spans="2:51" s="11" customFormat="1" ht="13.5">
      <c r="B353" s="218"/>
      <c r="D353" s="215" t="s">
        <v>242</v>
      </c>
      <c r="E353" s="219" t="s">
        <v>5</v>
      </c>
      <c r="F353" s="220" t="s">
        <v>579</v>
      </c>
      <c r="H353" s="221">
        <v>0.81</v>
      </c>
      <c r="I353" s="222"/>
      <c r="L353" s="218"/>
      <c r="M353" s="223"/>
      <c r="N353" s="224"/>
      <c r="O353" s="224"/>
      <c r="P353" s="224"/>
      <c r="Q353" s="224"/>
      <c r="R353" s="224"/>
      <c r="S353" s="224"/>
      <c r="T353" s="225"/>
      <c r="AT353" s="219" t="s">
        <v>242</v>
      </c>
      <c r="AU353" s="219" t="s">
        <v>83</v>
      </c>
      <c r="AV353" s="11" t="s">
        <v>83</v>
      </c>
      <c r="AW353" s="11" t="s">
        <v>36</v>
      </c>
      <c r="AX353" s="11" t="s">
        <v>73</v>
      </c>
      <c r="AY353" s="219" t="s">
        <v>231</v>
      </c>
    </row>
    <row r="354" spans="2:51" s="11" customFormat="1" ht="13.5">
      <c r="B354" s="218"/>
      <c r="D354" s="215" t="s">
        <v>242</v>
      </c>
      <c r="E354" s="219" t="s">
        <v>5</v>
      </c>
      <c r="F354" s="220" t="s">
        <v>580</v>
      </c>
      <c r="H354" s="221">
        <v>0.044</v>
      </c>
      <c r="I354" s="222"/>
      <c r="L354" s="218"/>
      <c r="M354" s="223"/>
      <c r="N354" s="224"/>
      <c r="O354" s="224"/>
      <c r="P354" s="224"/>
      <c r="Q354" s="224"/>
      <c r="R354" s="224"/>
      <c r="S354" s="224"/>
      <c r="T354" s="225"/>
      <c r="AT354" s="219" t="s">
        <v>242</v>
      </c>
      <c r="AU354" s="219" t="s">
        <v>83</v>
      </c>
      <c r="AV354" s="11" t="s">
        <v>83</v>
      </c>
      <c r="AW354" s="11" t="s">
        <v>36</v>
      </c>
      <c r="AX354" s="11" t="s">
        <v>73</v>
      </c>
      <c r="AY354" s="219" t="s">
        <v>231</v>
      </c>
    </row>
    <row r="355" spans="2:51" s="11" customFormat="1" ht="13.5">
      <c r="B355" s="218"/>
      <c r="D355" s="215" t="s">
        <v>242</v>
      </c>
      <c r="E355" s="219" t="s">
        <v>5</v>
      </c>
      <c r="F355" s="220" t="s">
        <v>581</v>
      </c>
      <c r="H355" s="221">
        <v>0.263</v>
      </c>
      <c r="I355" s="222"/>
      <c r="L355" s="218"/>
      <c r="M355" s="223"/>
      <c r="N355" s="224"/>
      <c r="O355" s="224"/>
      <c r="P355" s="224"/>
      <c r="Q355" s="224"/>
      <c r="R355" s="224"/>
      <c r="S355" s="224"/>
      <c r="T355" s="225"/>
      <c r="AT355" s="219" t="s">
        <v>242</v>
      </c>
      <c r="AU355" s="219" t="s">
        <v>83</v>
      </c>
      <c r="AV355" s="11" t="s">
        <v>83</v>
      </c>
      <c r="AW355" s="11" t="s">
        <v>36</v>
      </c>
      <c r="AX355" s="11" t="s">
        <v>73</v>
      </c>
      <c r="AY355" s="219" t="s">
        <v>231</v>
      </c>
    </row>
    <row r="356" spans="2:51" s="12" customFormat="1" ht="13.5">
      <c r="B356" s="226"/>
      <c r="D356" s="215" t="s">
        <v>242</v>
      </c>
      <c r="E356" s="227" t="s">
        <v>5</v>
      </c>
      <c r="F356" s="228" t="s">
        <v>269</v>
      </c>
      <c r="H356" s="229">
        <v>1.117</v>
      </c>
      <c r="I356" s="230"/>
      <c r="L356" s="226"/>
      <c r="M356" s="231"/>
      <c r="N356" s="232"/>
      <c r="O356" s="232"/>
      <c r="P356" s="232"/>
      <c r="Q356" s="232"/>
      <c r="R356" s="232"/>
      <c r="S356" s="232"/>
      <c r="T356" s="233"/>
      <c r="AT356" s="227" t="s">
        <v>242</v>
      </c>
      <c r="AU356" s="227" t="s">
        <v>83</v>
      </c>
      <c r="AV356" s="12" t="s">
        <v>239</v>
      </c>
      <c r="AW356" s="12" t="s">
        <v>36</v>
      </c>
      <c r="AX356" s="12" t="s">
        <v>81</v>
      </c>
      <c r="AY356" s="227" t="s">
        <v>231</v>
      </c>
    </row>
    <row r="357" spans="2:65" s="1" customFormat="1" ht="38.25" customHeight="1">
      <c r="B357" s="202"/>
      <c r="C357" s="203" t="s">
        <v>582</v>
      </c>
      <c r="D357" s="203" t="s">
        <v>235</v>
      </c>
      <c r="E357" s="204" t="s">
        <v>583</v>
      </c>
      <c r="F357" s="205" t="s">
        <v>584</v>
      </c>
      <c r="G357" s="206" t="s">
        <v>147</v>
      </c>
      <c r="H357" s="207">
        <v>4.894</v>
      </c>
      <c r="I357" s="208"/>
      <c r="J357" s="209">
        <f>ROUND(I357*H357,2)</f>
        <v>0</v>
      </c>
      <c r="K357" s="205" t="s">
        <v>238</v>
      </c>
      <c r="L357" s="46"/>
      <c r="M357" s="210" t="s">
        <v>5</v>
      </c>
      <c r="N357" s="211" t="s">
        <v>44</v>
      </c>
      <c r="O357" s="47"/>
      <c r="P357" s="212">
        <f>O357*H357</f>
        <v>0</v>
      </c>
      <c r="Q357" s="212">
        <v>0.01051718</v>
      </c>
      <c r="R357" s="212">
        <f>Q357*H357</f>
        <v>0.051471078919999996</v>
      </c>
      <c r="S357" s="212">
        <v>0</v>
      </c>
      <c r="T357" s="213">
        <f>S357*H357</f>
        <v>0</v>
      </c>
      <c r="AR357" s="24" t="s">
        <v>239</v>
      </c>
      <c r="AT357" s="24" t="s">
        <v>235</v>
      </c>
      <c r="AU357" s="24" t="s">
        <v>83</v>
      </c>
      <c r="AY357" s="24" t="s">
        <v>231</v>
      </c>
      <c r="BE357" s="214">
        <f>IF(N357="základní",J357,0)</f>
        <v>0</v>
      </c>
      <c r="BF357" s="214">
        <f>IF(N357="snížená",J357,0)</f>
        <v>0</v>
      </c>
      <c r="BG357" s="214">
        <f>IF(N357="zákl. přenesená",J357,0)</f>
        <v>0</v>
      </c>
      <c r="BH357" s="214">
        <f>IF(N357="sníž. přenesená",J357,0)</f>
        <v>0</v>
      </c>
      <c r="BI357" s="214">
        <f>IF(N357="nulová",J357,0)</f>
        <v>0</v>
      </c>
      <c r="BJ357" s="24" t="s">
        <v>81</v>
      </c>
      <c r="BK357" s="214">
        <f>ROUND(I357*H357,2)</f>
        <v>0</v>
      </c>
      <c r="BL357" s="24" t="s">
        <v>239</v>
      </c>
      <c r="BM357" s="24" t="s">
        <v>585</v>
      </c>
    </row>
    <row r="358" spans="2:47" s="1" customFormat="1" ht="13.5">
      <c r="B358" s="46"/>
      <c r="D358" s="215" t="s">
        <v>241</v>
      </c>
      <c r="F358" s="216" t="s">
        <v>584</v>
      </c>
      <c r="I358" s="176"/>
      <c r="L358" s="46"/>
      <c r="M358" s="217"/>
      <c r="N358" s="47"/>
      <c r="O358" s="47"/>
      <c r="P358" s="47"/>
      <c r="Q358" s="47"/>
      <c r="R358" s="47"/>
      <c r="S358" s="47"/>
      <c r="T358" s="85"/>
      <c r="AT358" s="24" t="s">
        <v>241</v>
      </c>
      <c r="AU358" s="24" t="s">
        <v>83</v>
      </c>
    </row>
    <row r="359" spans="2:51" s="11" customFormat="1" ht="13.5">
      <c r="B359" s="218"/>
      <c r="D359" s="215" t="s">
        <v>242</v>
      </c>
      <c r="E359" s="219" t="s">
        <v>5</v>
      </c>
      <c r="F359" s="220" t="s">
        <v>586</v>
      </c>
      <c r="H359" s="221">
        <v>2.7</v>
      </c>
      <c r="I359" s="222"/>
      <c r="L359" s="218"/>
      <c r="M359" s="223"/>
      <c r="N359" s="224"/>
      <c r="O359" s="224"/>
      <c r="P359" s="224"/>
      <c r="Q359" s="224"/>
      <c r="R359" s="224"/>
      <c r="S359" s="224"/>
      <c r="T359" s="225"/>
      <c r="AT359" s="219" t="s">
        <v>242</v>
      </c>
      <c r="AU359" s="219" t="s">
        <v>83</v>
      </c>
      <c r="AV359" s="11" t="s">
        <v>83</v>
      </c>
      <c r="AW359" s="11" t="s">
        <v>36</v>
      </c>
      <c r="AX359" s="11" t="s">
        <v>73</v>
      </c>
      <c r="AY359" s="219" t="s">
        <v>231</v>
      </c>
    </row>
    <row r="360" spans="2:51" s="11" customFormat="1" ht="13.5">
      <c r="B360" s="218"/>
      <c r="D360" s="215" t="s">
        <v>242</v>
      </c>
      <c r="E360" s="219" t="s">
        <v>5</v>
      </c>
      <c r="F360" s="220" t="s">
        <v>587</v>
      </c>
      <c r="H360" s="221">
        <v>0.444</v>
      </c>
      <c r="I360" s="222"/>
      <c r="L360" s="218"/>
      <c r="M360" s="223"/>
      <c r="N360" s="224"/>
      <c r="O360" s="224"/>
      <c r="P360" s="224"/>
      <c r="Q360" s="224"/>
      <c r="R360" s="224"/>
      <c r="S360" s="224"/>
      <c r="T360" s="225"/>
      <c r="AT360" s="219" t="s">
        <v>242</v>
      </c>
      <c r="AU360" s="219" t="s">
        <v>83</v>
      </c>
      <c r="AV360" s="11" t="s">
        <v>83</v>
      </c>
      <c r="AW360" s="11" t="s">
        <v>36</v>
      </c>
      <c r="AX360" s="11" t="s">
        <v>73</v>
      </c>
      <c r="AY360" s="219" t="s">
        <v>231</v>
      </c>
    </row>
    <row r="361" spans="2:51" s="11" customFormat="1" ht="13.5">
      <c r="B361" s="218"/>
      <c r="D361" s="215" t="s">
        <v>242</v>
      </c>
      <c r="E361" s="219" t="s">
        <v>5</v>
      </c>
      <c r="F361" s="220" t="s">
        <v>588</v>
      </c>
      <c r="H361" s="221">
        <v>1.75</v>
      </c>
      <c r="I361" s="222"/>
      <c r="L361" s="218"/>
      <c r="M361" s="223"/>
      <c r="N361" s="224"/>
      <c r="O361" s="224"/>
      <c r="P361" s="224"/>
      <c r="Q361" s="224"/>
      <c r="R361" s="224"/>
      <c r="S361" s="224"/>
      <c r="T361" s="225"/>
      <c r="AT361" s="219" t="s">
        <v>242</v>
      </c>
      <c r="AU361" s="219" t="s">
        <v>83</v>
      </c>
      <c r="AV361" s="11" t="s">
        <v>83</v>
      </c>
      <c r="AW361" s="11" t="s">
        <v>36</v>
      </c>
      <c r="AX361" s="11" t="s">
        <v>73</v>
      </c>
      <c r="AY361" s="219" t="s">
        <v>231</v>
      </c>
    </row>
    <row r="362" spans="2:51" s="12" customFormat="1" ht="13.5">
      <c r="B362" s="226"/>
      <c r="D362" s="215" t="s">
        <v>242</v>
      </c>
      <c r="E362" s="227" t="s">
        <v>5</v>
      </c>
      <c r="F362" s="228" t="s">
        <v>269</v>
      </c>
      <c r="H362" s="229">
        <v>4.894</v>
      </c>
      <c r="I362" s="230"/>
      <c r="L362" s="226"/>
      <c r="M362" s="231"/>
      <c r="N362" s="232"/>
      <c r="O362" s="232"/>
      <c r="P362" s="232"/>
      <c r="Q362" s="232"/>
      <c r="R362" s="232"/>
      <c r="S362" s="232"/>
      <c r="T362" s="233"/>
      <c r="AT362" s="227" t="s">
        <v>242</v>
      </c>
      <c r="AU362" s="227" t="s">
        <v>83</v>
      </c>
      <c r="AV362" s="12" t="s">
        <v>239</v>
      </c>
      <c r="AW362" s="12" t="s">
        <v>36</v>
      </c>
      <c r="AX362" s="12" t="s">
        <v>81</v>
      </c>
      <c r="AY362" s="227" t="s">
        <v>231</v>
      </c>
    </row>
    <row r="363" spans="2:65" s="1" customFormat="1" ht="38.25" customHeight="1">
      <c r="B363" s="202"/>
      <c r="C363" s="203" t="s">
        <v>589</v>
      </c>
      <c r="D363" s="203" t="s">
        <v>235</v>
      </c>
      <c r="E363" s="204" t="s">
        <v>590</v>
      </c>
      <c r="F363" s="205" t="s">
        <v>591</v>
      </c>
      <c r="G363" s="206" t="s">
        <v>147</v>
      </c>
      <c r="H363" s="207">
        <v>4.894</v>
      </c>
      <c r="I363" s="208"/>
      <c r="J363" s="209">
        <f>ROUND(I363*H363,2)</f>
        <v>0</v>
      </c>
      <c r="K363" s="205" t="s">
        <v>238</v>
      </c>
      <c r="L363" s="46"/>
      <c r="M363" s="210" t="s">
        <v>5</v>
      </c>
      <c r="N363" s="211" t="s">
        <v>44</v>
      </c>
      <c r="O363" s="47"/>
      <c r="P363" s="212">
        <f>O363*H363</f>
        <v>0</v>
      </c>
      <c r="Q363" s="212">
        <v>0</v>
      </c>
      <c r="R363" s="212">
        <f>Q363*H363</f>
        <v>0</v>
      </c>
      <c r="S363" s="212">
        <v>0</v>
      </c>
      <c r="T363" s="213">
        <f>S363*H363</f>
        <v>0</v>
      </c>
      <c r="AR363" s="24" t="s">
        <v>239</v>
      </c>
      <c r="AT363" s="24" t="s">
        <v>235</v>
      </c>
      <c r="AU363" s="24" t="s">
        <v>83</v>
      </c>
      <c r="AY363" s="24" t="s">
        <v>231</v>
      </c>
      <c r="BE363" s="214">
        <f>IF(N363="základní",J363,0)</f>
        <v>0</v>
      </c>
      <c r="BF363" s="214">
        <f>IF(N363="snížená",J363,0)</f>
        <v>0</v>
      </c>
      <c r="BG363" s="214">
        <f>IF(N363="zákl. přenesená",J363,0)</f>
        <v>0</v>
      </c>
      <c r="BH363" s="214">
        <f>IF(N363="sníž. přenesená",J363,0)</f>
        <v>0</v>
      </c>
      <c r="BI363" s="214">
        <f>IF(N363="nulová",J363,0)</f>
        <v>0</v>
      </c>
      <c r="BJ363" s="24" t="s">
        <v>81</v>
      </c>
      <c r="BK363" s="214">
        <f>ROUND(I363*H363,2)</f>
        <v>0</v>
      </c>
      <c r="BL363" s="24" t="s">
        <v>239</v>
      </c>
      <c r="BM363" s="24" t="s">
        <v>592</v>
      </c>
    </row>
    <row r="364" spans="2:47" s="1" customFormat="1" ht="13.5">
      <c r="B364" s="46"/>
      <c r="D364" s="215" t="s">
        <v>241</v>
      </c>
      <c r="F364" s="216" t="s">
        <v>591</v>
      </c>
      <c r="I364" s="176"/>
      <c r="L364" s="46"/>
      <c r="M364" s="217"/>
      <c r="N364" s="47"/>
      <c r="O364" s="47"/>
      <c r="P364" s="47"/>
      <c r="Q364" s="47"/>
      <c r="R364" s="47"/>
      <c r="S364" s="47"/>
      <c r="T364" s="85"/>
      <c r="AT364" s="24" t="s">
        <v>241</v>
      </c>
      <c r="AU364" s="24" t="s">
        <v>83</v>
      </c>
    </row>
    <row r="365" spans="2:51" s="11" customFormat="1" ht="13.5">
      <c r="B365" s="218"/>
      <c r="D365" s="215" t="s">
        <v>242</v>
      </c>
      <c r="E365" s="219" t="s">
        <v>5</v>
      </c>
      <c r="F365" s="220" t="s">
        <v>586</v>
      </c>
      <c r="H365" s="221">
        <v>2.7</v>
      </c>
      <c r="I365" s="222"/>
      <c r="L365" s="218"/>
      <c r="M365" s="223"/>
      <c r="N365" s="224"/>
      <c r="O365" s="224"/>
      <c r="P365" s="224"/>
      <c r="Q365" s="224"/>
      <c r="R365" s="224"/>
      <c r="S365" s="224"/>
      <c r="T365" s="225"/>
      <c r="AT365" s="219" t="s">
        <v>242</v>
      </c>
      <c r="AU365" s="219" t="s">
        <v>83</v>
      </c>
      <c r="AV365" s="11" t="s">
        <v>83</v>
      </c>
      <c r="AW365" s="11" t="s">
        <v>36</v>
      </c>
      <c r="AX365" s="11" t="s">
        <v>73</v>
      </c>
      <c r="AY365" s="219" t="s">
        <v>231</v>
      </c>
    </row>
    <row r="366" spans="2:51" s="11" customFormat="1" ht="13.5">
      <c r="B366" s="218"/>
      <c r="D366" s="215" t="s">
        <v>242</v>
      </c>
      <c r="E366" s="219" t="s">
        <v>5</v>
      </c>
      <c r="F366" s="220" t="s">
        <v>587</v>
      </c>
      <c r="H366" s="221">
        <v>0.444</v>
      </c>
      <c r="I366" s="222"/>
      <c r="L366" s="218"/>
      <c r="M366" s="223"/>
      <c r="N366" s="224"/>
      <c r="O366" s="224"/>
      <c r="P366" s="224"/>
      <c r="Q366" s="224"/>
      <c r="R366" s="224"/>
      <c r="S366" s="224"/>
      <c r="T366" s="225"/>
      <c r="AT366" s="219" t="s">
        <v>242</v>
      </c>
      <c r="AU366" s="219" t="s">
        <v>83</v>
      </c>
      <c r="AV366" s="11" t="s">
        <v>83</v>
      </c>
      <c r="AW366" s="11" t="s">
        <v>36</v>
      </c>
      <c r="AX366" s="11" t="s">
        <v>73</v>
      </c>
      <c r="AY366" s="219" t="s">
        <v>231</v>
      </c>
    </row>
    <row r="367" spans="2:51" s="11" customFormat="1" ht="13.5">
      <c r="B367" s="218"/>
      <c r="D367" s="215" t="s">
        <v>242</v>
      </c>
      <c r="E367" s="219" t="s">
        <v>5</v>
      </c>
      <c r="F367" s="220" t="s">
        <v>588</v>
      </c>
      <c r="H367" s="221">
        <v>1.75</v>
      </c>
      <c r="I367" s="222"/>
      <c r="L367" s="218"/>
      <c r="M367" s="223"/>
      <c r="N367" s="224"/>
      <c r="O367" s="224"/>
      <c r="P367" s="224"/>
      <c r="Q367" s="224"/>
      <c r="R367" s="224"/>
      <c r="S367" s="224"/>
      <c r="T367" s="225"/>
      <c r="AT367" s="219" t="s">
        <v>242</v>
      </c>
      <c r="AU367" s="219" t="s">
        <v>83</v>
      </c>
      <c r="AV367" s="11" t="s">
        <v>83</v>
      </c>
      <c r="AW367" s="11" t="s">
        <v>36</v>
      </c>
      <c r="AX367" s="11" t="s">
        <v>73</v>
      </c>
      <c r="AY367" s="219" t="s">
        <v>231</v>
      </c>
    </row>
    <row r="368" spans="2:51" s="12" customFormat="1" ht="13.5">
      <c r="B368" s="226"/>
      <c r="D368" s="215" t="s">
        <v>242</v>
      </c>
      <c r="E368" s="227" t="s">
        <v>5</v>
      </c>
      <c r="F368" s="228" t="s">
        <v>269</v>
      </c>
      <c r="H368" s="229">
        <v>4.894</v>
      </c>
      <c r="I368" s="230"/>
      <c r="L368" s="226"/>
      <c r="M368" s="231"/>
      <c r="N368" s="232"/>
      <c r="O368" s="232"/>
      <c r="P368" s="232"/>
      <c r="Q368" s="232"/>
      <c r="R368" s="232"/>
      <c r="S368" s="232"/>
      <c r="T368" s="233"/>
      <c r="AT368" s="227" t="s">
        <v>242</v>
      </c>
      <c r="AU368" s="227" t="s">
        <v>83</v>
      </c>
      <c r="AV368" s="12" t="s">
        <v>239</v>
      </c>
      <c r="AW368" s="12" t="s">
        <v>36</v>
      </c>
      <c r="AX368" s="12" t="s">
        <v>81</v>
      </c>
      <c r="AY368" s="227" t="s">
        <v>231</v>
      </c>
    </row>
    <row r="369" spans="2:65" s="1" customFormat="1" ht="25.5" customHeight="1">
      <c r="B369" s="202"/>
      <c r="C369" s="203" t="s">
        <v>593</v>
      </c>
      <c r="D369" s="203" t="s">
        <v>235</v>
      </c>
      <c r="E369" s="204" t="s">
        <v>594</v>
      </c>
      <c r="F369" s="205" t="s">
        <v>595</v>
      </c>
      <c r="G369" s="206" t="s">
        <v>258</v>
      </c>
      <c r="H369" s="207">
        <v>18.288</v>
      </c>
      <c r="I369" s="208"/>
      <c r="J369" s="209">
        <f>ROUND(I369*H369,2)</f>
        <v>0</v>
      </c>
      <c r="K369" s="205" t="s">
        <v>238</v>
      </c>
      <c r="L369" s="46"/>
      <c r="M369" s="210" t="s">
        <v>5</v>
      </c>
      <c r="N369" s="211" t="s">
        <v>44</v>
      </c>
      <c r="O369" s="47"/>
      <c r="P369" s="212">
        <f>O369*H369</f>
        <v>0</v>
      </c>
      <c r="Q369" s="212">
        <v>0</v>
      </c>
      <c r="R369" s="212">
        <f>Q369*H369</f>
        <v>0</v>
      </c>
      <c r="S369" s="212">
        <v>0</v>
      </c>
      <c r="T369" s="213">
        <f>S369*H369</f>
        <v>0</v>
      </c>
      <c r="AR369" s="24" t="s">
        <v>239</v>
      </c>
      <c r="AT369" s="24" t="s">
        <v>235</v>
      </c>
      <c r="AU369" s="24" t="s">
        <v>83</v>
      </c>
      <c r="AY369" s="24" t="s">
        <v>231</v>
      </c>
      <c r="BE369" s="214">
        <f>IF(N369="základní",J369,0)</f>
        <v>0</v>
      </c>
      <c r="BF369" s="214">
        <f>IF(N369="snížená",J369,0)</f>
        <v>0</v>
      </c>
      <c r="BG369" s="214">
        <f>IF(N369="zákl. přenesená",J369,0)</f>
        <v>0</v>
      </c>
      <c r="BH369" s="214">
        <f>IF(N369="sníž. přenesená",J369,0)</f>
        <v>0</v>
      </c>
      <c r="BI369" s="214">
        <f>IF(N369="nulová",J369,0)</f>
        <v>0</v>
      </c>
      <c r="BJ369" s="24" t="s">
        <v>81</v>
      </c>
      <c r="BK369" s="214">
        <f>ROUND(I369*H369,2)</f>
        <v>0</v>
      </c>
      <c r="BL369" s="24" t="s">
        <v>239</v>
      </c>
      <c r="BM369" s="24" t="s">
        <v>596</v>
      </c>
    </row>
    <row r="370" spans="2:47" s="1" customFormat="1" ht="13.5">
      <c r="B370" s="46"/>
      <c r="D370" s="215" t="s">
        <v>241</v>
      </c>
      <c r="F370" s="216" t="s">
        <v>595</v>
      </c>
      <c r="I370" s="176"/>
      <c r="L370" s="46"/>
      <c r="M370" s="217"/>
      <c r="N370" s="47"/>
      <c r="O370" s="47"/>
      <c r="P370" s="47"/>
      <c r="Q370" s="47"/>
      <c r="R370" s="47"/>
      <c r="S370" s="47"/>
      <c r="T370" s="85"/>
      <c r="AT370" s="24" t="s">
        <v>241</v>
      </c>
      <c r="AU370" s="24" t="s">
        <v>83</v>
      </c>
    </row>
    <row r="371" spans="2:51" s="13" customFormat="1" ht="13.5">
      <c r="B371" s="234"/>
      <c r="D371" s="215" t="s">
        <v>242</v>
      </c>
      <c r="E371" s="235" t="s">
        <v>5</v>
      </c>
      <c r="F371" s="236" t="s">
        <v>597</v>
      </c>
      <c r="H371" s="235" t="s">
        <v>5</v>
      </c>
      <c r="I371" s="237"/>
      <c r="L371" s="234"/>
      <c r="M371" s="238"/>
      <c r="N371" s="239"/>
      <c r="O371" s="239"/>
      <c r="P371" s="239"/>
      <c r="Q371" s="239"/>
      <c r="R371" s="239"/>
      <c r="S371" s="239"/>
      <c r="T371" s="240"/>
      <c r="AT371" s="235" t="s">
        <v>242</v>
      </c>
      <c r="AU371" s="235" t="s">
        <v>83</v>
      </c>
      <c r="AV371" s="13" t="s">
        <v>81</v>
      </c>
      <c r="AW371" s="13" t="s">
        <v>36</v>
      </c>
      <c r="AX371" s="13" t="s">
        <v>73</v>
      </c>
      <c r="AY371" s="235" t="s">
        <v>231</v>
      </c>
    </row>
    <row r="372" spans="2:51" s="11" customFormat="1" ht="13.5">
      <c r="B372" s="218"/>
      <c r="D372" s="215" t="s">
        <v>242</v>
      </c>
      <c r="E372" s="219" t="s">
        <v>5</v>
      </c>
      <c r="F372" s="220" t="s">
        <v>598</v>
      </c>
      <c r="H372" s="221">
        <v>7.563</v>
      </c>
      <c r="I372" s="222"/>
      <c r="L372" s="218"/>
      <c r="M372" s="223"/>
      <c r="N372" s="224"/>
      <c r="O372" s="224"/>
      <c r="P372" s="224"/>
      <c r="Q372" s="224"/>
      <c r="R372" s="224"/>
      <c r="S372" s="224"/>
      <c r="T372" s="225"/>
      <c r="AT372" s="219" t="s">
        <v>242</v>
      </c>
      <c r="AU372" s="219" t="s">
        <v>83</v>
      </c>
      <c r="AV372" s="11" t="s">
        <v>83</v>
      </c>
      <c r="AW372" s="11" t="s">
        <v>36</v>
      </c>
      <c r="AX372" s="11" t="s">
        <v>73</v>
      </c>
      <c r="AY372" s="219" t="s">
        <v>231</v>
      </c>
    </row>
    <row r="373" spans="2:51" s="11" customFormat="1" ht="13.5">
      <c r="B373" s="218"/>
      <c r="D373" s="215" t="s">
        <v>242</v>
      </c>
      <c r="E373" s="219" t="s">
        <v>5</v>
      </c>
      <c r="F373" s="220" t="s">
        <v>599</v>
      </c>
      <c r="H373" s="221">
        <v>10.725</v>
      </c>
      <c r="I373" s="222"/>
      <c r="L373" s="218"/>
      <c r="M373" s="223"/>
      <c r="N373" s="224"/>
      <c r="O373" s="224"/>
      <c r="P373" s="224"/>
      <c r="Q373" s="224"/>
      <c r="R373" s="224"/>
      <c r="S373" s="224"/>
      <c r="T373" s="225"/>
      <c r="AT373" s="219" t="s">
        <v>242</v>
      </c>
      <c r="AU373" s="219" t="s">
        <v>83</v>
      </c>
      <c r="AV373" s="11" t="s">
        <v>83</v>
      </c>
      <c r="AW373" s="11" t="s">
        <v>36</v>
      </c>
      <c r="AX373" s="11" t="s">
        <v>73</v>
      </c>
      <c r="AY373" s="219" t="s">
        <v>231</v>
      </c>
    </row>
    <row r="374" spans="2:51" s="12" customFormat="1" ht="13.5">
      <c r="B374" s="226"/>
      <c r="D374" s="215" t="s">
        <v>242</v>
      </c>
      <c r="E374" s="227" t="s">
        <v>5</v>
      </c>
      <c r="F374" s="228" t="s">
        <v>269</v>
      </c>
      <c r="H374" s="229">
        <v>18.288</v>
      </c>
      <c r="I374" s="230"/>
      <c r="L374" s="226"/>
      <c r="M374" s="231"/>
      <c r="N374" s="232"/>
      <c r="O374" s="232"/>
      <c r="P374" s="232"/>
      <c r="Q374" s="232"/>
      <c r="R374" s="232"/>
      <c r="S374" s="232"/>
      <c r="T374" s="233"/>
      <c r="AT374" s="227" t="s">
        <v>242</v>
      </c>
      <c r="AU374" s="227" t="s">
        <v>83</v>
      </c>
      <c r="AV374" s="12" t="s">
        <v>239</v>
      </c>
      <c r="AW374" s="12" t="s">
        <v>36</v>
      </c>
      <c r="AX374" s="12" t="s">
        <v>81</v>
      </c>
      <c r="AY374" s="227" t="s">
        <v>231</v>
      </c>
    </row>
    <row r="375" spans="2:65" s="1" customFormat="1" ht="16.5" customHeight="1">
      <c r="B375" s="202"/>
      <c r="C375" s="203" t="s">
        <v>600</v>
      </c>
      <c r="D375" s="203" t="s">
        <v>235</v>
      </c>
      <c r="E375" s="204" t="s">
        <v>601</v>
      </c>
      <c r="F375" s="205" t="s">
        <v>602</v>
      </c>
      <c r="G375" s="206" t="s">
        <v>147</v>
      </c>
      <c r="H375" s="207">
        <v>105.256</v>
      </c>
      <c r="I375" s="208"/>
      <c r="J375" s="209">
        <f>ROUND(I375*H375,2)</f>
        <v>0</v>
      </c>
      <c r="K375" s="205" t="s">
        <v>238</v>
      </c>
      <c r="L375" s="46"/>
      <c r="M375" s="210" t="s">
        <v>5</v>
      </c>
      <c r="N375" s="211" t="s">
        <v>44</v>
      </c>
      <c r="O375" s="47"/>
      <c r="P375" s="212">
        <f>O375*H375</f>
        <v>0</v>
      </c>
      <c r="Q375" s="212">
        <v>0.00251</v>
      </c>
      <c r="R375" s="212">
        <f>Q375*H375</f>
        <v>0.26419256</v>
      </c>
      <c r="S375" s="212">
        <v>0</v>
      </c>
      <c r="T375" s="213">
        <f>S375*H375</f>
        <v>0</v>
      </c>
      <c r="AR375" s="24" t="s">
        <v>239</v>
      </c>
      <c r="AT375" s="24" t="s">
        <v>235</v>
      </c>
      <c r="AU375" s="24" t="s">
        <v>83</v>
      </c>
      <c r="AY375" s="24" t="s">
        <v>231</v>
      </c>
      <c r="BE375" s="214">
        <f>IF(N375="základní",J375,0)</f>
        <v>0</v>
      </c>
      <c r="BF375" s="214">
        <f>IF(N375="snížená",J375,0)</f>
        <v>0</v>
      </c>
      <c r="BG375" s="214">
        <f>IF(N375="zákl. přenesená",J375,0)</f>
        <v>0</v>
      </c>
      <c r="BH375" s="214">
        <f>IF(N375="sníž. přenesená",J375,0)</f>
        <v>0</v>
      </c>
      <c r="BI375" s="214">
        <f>IF(N375="nulová",J375,0)</f>
        <v>0</v>
      </c>
      <c r="BJ375" s="24" t="s">
        <v>81</v>
      </c>
      <c r="BK375" s="214">
        <f>ROUND(I375*H375,2)</f>
        <v>0</v>
      </c>
      <c r="BL375" s="24" t="s">
        <v>239</v>
      </c>
      <c r="BM375" s="24" t="s">
        <v>603</v>
      </c>
    </row>
    <row r="376" spans="2:47" s="1" customFormat="1" ht="13.5">
      <c r="B376" s="46"/>
      <c r="D376" s="215" t="s">
        <v>241</v>
      </c>
      <c r="F376" s="216" t="s">
        <v>602</v>
      </c>
      <c r="I376" s="176"/>
      <c r="L376" s="46"/>
      <c r="M376" s="217"/>
      <c r="N376" s="47"/>
      <c r="O376" s="47"/>
      <c r="P376" s="47"/>
      <c r="Q376" s="47"/>
      <c r="R376" s="47"/>
      <c r="S376" s="47"/>
      <c r="T376" s="85"/>
      <c r="AT376" s="24" t="s">
        <v>241</v>
      </c>
      <c r="AU376" s="24" t="s">
        <v>83</v>
      </c>
    </row>
    <row r="377" spans="2:51" s="13" customFormat="1" ht="13.5">
      <c r="B377" s="234"/>
      <c r="D377" s="215" t="s">
        <v>242</v>
      </c>
      <c r="E377" s="235" t="s">
        <v>5</v>
      </c>
      <c r="F377" s="236" t="s">
        <v>597</v>
      </c>
      <c r="H377" s="235" t="s">
        <v>5</v>
      </c>
      <c r="I377" s="237"/>
      <c r="L377" s="234"/>
      <c r="M377" s="238"/>
      <c r="N377" s="239"/>
      <c r="O377" s="239"/>
      <c r="P377" s="239"/>
      <c r="Q377" s="239"/>
      <c r="R377" s="239"/>
      <c r="S377" s="239"/>
      <c r="T377" s="240"/>
      <c r="AT377" s="235" t="s">
        <v>242</v>
      </c>
      <c r="AU377" s="235" t="s">
        <v>83</v>
      </c>
      <c r="AV377" s="13" t="s">
        <v>81</v>
      </c>
      <c r="AW377" s="13" t="s">
        <v>36</v>
      </c>
      <c r="AX377" s="13" t="s">
        <v>73</v>
      </c>
      <c r="AY377" s="235" t="s">
        <v>231</v>
      </c>
    </row>
    <row r="378" spans="2:51" s="11" customFormat="1" ht="13.5">
      <c r="B378" s="218"/>
      <c r="D378" s="215" t="s">
        <v>242</v>
      </c>
      <c r="E378" s="219" t="s">
        <v>5</v>
      </c>
      <c r="F378" s="220" t="s">
        <v>604</v>
      </c>
      <c r="H378" s="221">
        <v>27.005</v>
      </c>
      <c r="I378" s="222"/>
      <c r="L378" s="218"/>
      <c r="M378" s="223"/>
      <c r="N378" s="224"/>
      <c r="O378" s="224"/>
      <c r="P378" s="224"/>
      <c r="Q378" s="224"/>
      <c r="R378" s="224"/>
      <c r="S378" s="224"/>
      <c r="T378" s="225"/>
      <c r="AT378" s="219" t="s">
        <v>242</v>
      </c>
      <c r="AU378" s="219" t="s">
        <v>83</v>
      </c>
      <c r="AV378" s="11" t="s">
        <v>83</v>
      </c>
      <c r="AW378" s="11" t="s">
        <v>36</v>
      </c>
      <c r="AX378" s="11" t="s">
        <v>73</v>
      </c>
      <c r="AY378" s="219" t="s">
        <v>231</v>
      </c>
    </row>
    <row r="379" spans="2:51" s="11" customFormat="1" ht="13.5">
      <c r="B379" s="218"/>
      <c r="D379" s="215" t="s">
        <v>242</v>
      </c>
      <c r="E379" s="219" t="s">
        <v>5</v>
      </c>
      <c r="F379" s="220" t="s">
        <v>605</v>
      </c>
      <c r="H379" s="221">
        <v>78.251</v>
      </c>
      <c r="I379" s="222"/>
      <c r="L379" s="218"/>
      <c r="M379" s="223"/>
      <c r="N379" s="224"/>
      <c r="O379" s="224"/>
      <c r="P379" s="224"/>
      <c r="Q379" s="224"/>
      <c r="R379" s="224"/>
      <c r="S379" s="224"/>
      <c r="T379" s="225"/>
      <c r="AT379" s="219" t="s">
        <v>242</v>
      </c>
      <c r="AU379" s="219" t="s">
        <v>83</v>
      </c>
      <c r="AV379" s="11" t="s">
        <v>83</v>
      </c>
      <c r="AW379" s="11" t="s">
        <v>36</v>
      </c>
      <c r="AX379" s="11" t="s">
        <v>73</v>
      </c>
      <c r="AY379" s="219" t="s">
        <v>231</v>
      </c>
    </row>
    <row r="380" spans="2:51" s="12" customFormat="1" ht="13.5">
      <c r="B380" s="226"/>
      <c r="D380" s="215" t="s">
        <v>242</v>
      </c>
      <c r="E380" s="227" t="s">
        <v>5</v>
      </c>
      <c r="F380" s="228" t="s">
        <v>269</v>
      </c>
      <c r="H380" s="229">
        <v>105.256</v>
      </c>
      <c r="I380" s="230"/>
      <c r="L380" s="226"/>
      <c r="M380" s="231"/>
      <c r="N380" s="232"/>
      <c r="O380" s="232"/>
      <c r="P380" s="232"/>
      <c r="Q380" s="232"/>
      <c r="R380" s="232"/>
      <c r="S380" s="232"/>
      <c r="T380" s="233"/>
      <c r="AT380" s="227" t="s">
        <v>242</v>
      </c>
      <c r="AU380" s="227" t="s">
        <v>83</v>
      </c>
      <c r="AV380" s="12" t="s">
        <v>239</v>
      </c>
      <c r="AW380" s="12" t="s">
        <v>36</v>
      </c>
      <c r="AX380" s="12" t="s">
        <v>81</v>
      </c>
      <c r="AY380" s="227" t="s">
        <v>231</v>
      </c>
    </row>
    <row r="381" spans="2:65" s="1" customFormat="1" ht="25.5" customHeight="1">
      <c r="B381" s="202"/>
      <c r="C381" s="203" t="s">
        <v>606</v>
      </c>
      <c r="D381" s="203" t="s">
        <v>235</v>
      </c>
      <c r="E381" s="204" t="s">
        <v>607</v>
      </c>
      <c r="F381" s="205" t="s">
        <v>608</v>
      </c>
      <c r="G381" s="206" t="s">
        <v>147</v>
      </c>
      <c r="H381" s="207">
        <v>105.256</v>
      </c>
      <c r="I381" s="208"/>
      <c r="J381" s="209">
        <f>ROUND(I381*H381,2)</f>
        <v>0</v>
      </c>
      <c r="K381" s="205" t="s">
        <v>238</v>
      </c>
      <c r="L381" s="46"/>
      <c r="M381" s="210" t="s">
        <v>5</v>
      </c>
      <c r="N381" s="211" t="s">
        <v>44</v>
      </c>
      <c r="O381" s="47"/>
      <c r="P381" s="212">
        <f>O381*H381</f>
        <v>0</v>
      </c>
      <c r="Q381" s="212">
        <v>0</v>
      </c>
      <c r="R381" s="212">
        <f>Q381*H381</f>
        <v>0</v>
      </c>
      <c r="S381" s="212">
        <v>0</v>
      </c>
      <c r="T381" s="213">
        <f>S381*H381</f>
        <v>0</v>
      </c>
      <c r="AR381" s="24" t="s">
        <v>239</v>
      </c>
      <c r="AT381" s="24" t="s">
        <v>235</v>
      </c>
      <c r="AU381" s="24" t="s">
        <v>83</v>
      </c>
      <c r="AY381" s="24" t="s">
        <v>231</v>
      </c>
      <c r="BE381" s="214">
        <f>IF(N381="základní",J381,0)</f>
        <v>0</v>
      </c>
      <c r="BF381" s="214">
        <f>IF(N381="snížená",J381,0)</f>
        <v>0</v>
      </c>
      <c r="BG381" s="214">
        <f>IF(N381="zákl. přenesená",J381,0)</f>
        <v>0</v>
      </c>
      <c r="BH381" s="214">
        <f>IF(N381="sníž. přenesená",J381,0)</f>
        <v>0</v>
      </c>
      <c r="BI381" s="214">
        <f>IF(N381="nulová",J381,0)</f>
        <v>0</v>
      </c>
      <c r="BJ381" s="24" t="s">
        <v>81</v>
      </c>
      <c r="BK381" s="214">
        <f>ROUND(I381*H381,2)</f>
        <v>0</v>
      </c>
      <c r="BL381" s="24" t="s">
        <v>239</v>
      </c>
      <c r="BM381" s="24" t="s">
        <v>609</v>
      </c>
    </row>
    <row r="382" spans="2:47" s="1" customFormat="1" ht="13.5">
      <c r="B382" s="46"/>
      <c r="D382" s="215" t="s">
        <v>241</v>
      </c>
      <c r="F382" s="216" t="s">
        <v>608</v>
      </c>
      <c r="I382" s="176"/>
      <c r="L382" s="46"/>
      <c r="M382" s="217"/>
      <c r="N382" s="47"/>
      <c r="O382" s="47"/>
      <c r="P382" s="47"/>
      <c r="Q382" s="47"/>
      <c r="R382" s="47"/>
      <c r="S382" s="47"/>
      <c r="T382" s="85"/>
      <c r="AT382" s="24" t="s">
        <v>241</v>
      </c>
      <c r="AU382" s="24" t="s">
        <v>83</v>
      </c>
    </row>
    <row r="383" spans="2:65" s="1" customFormat="1" ht="25.5" customHeight="1">
      <c r="B383" s="202"/>
      <c r="C383" s="203" t="s">
        <v>610</v>
      </c>
      <c r="D383" s="203" t="s">
        <v>235</v>
      </c>
      <c r="E383" s="204" t="s">
        <v>611</v>
      </c>
      <c r="F383" s="205" t="s">
        <v>612</v>
      </c>
      <c r="G383" s="206" t="s">
        <v>352</v>
      </c>
      <c r="H383" s="207">
        <v>2.441</v>
      </c>
      <c r="I383" s="208"/>
      <c r="J383" s="209">
        <f>ROUND(I383*H383,2)</f>
        <v>0</v>
      </c>
      <c r="K383" s="205" t="s">
        <v>238</v>
      </c>
      <c r="L383" s="46"/>
      <c r="M383" s="210" t="s">
        <v>5</v>
      </c>
      <c r="N383" s="211" t="s">
        <v>44</v>
      </c>
      <c r="O383" s="47"/>
      <c r="P383" s="212">
        <f>O383*H383</f>
        <v>0</v>
      </c>
      <c r="Q383" s="212">
        <v>1.04331</v>
      </c>
      <c r="R383" s="212">
        <f>Q383*H383</f>
        <v>2.5467197099999996</v>
      </c>
      <c r="S383" s="212">
        <v>0</v>
      </c>
      <c r="T383" s="213">
        <f>S383*H383</f>
        <v>0</v>
      </c>
      <c r="AR383" s="24" t="s">
        <v>239</v>
      </c>
      <c r="AT383" s="24" t="s">
        <v>235</v>
      </c>
      <c r="AU383" s="24" t="s">
        <v>83</v>
      </c>
      <c r="AY383" s="24" t="s">
        <v>231</v>
      </c>
      <c r="BE383" s="214">
        <f>IF(N383="základní",J383,0)</f>
        <v>0</v>
      </c>
      <c r="BF383" s="214">
        <f>IF(N383="snížená",J383,0)</f>
        <v>0</v>
      </c>
      <c r="BG383" s="214">
        <f>IF(N383="zákl. přenesená",J383,0)</f>
        <v>0</v>
      </c>
      <c r="BH383" s="214">
        <f>IF(N383="sníž. přenesená",J383,0)</f>
        <v>0</v>
      </c>
      <c r="BI383" s="214">
        <f>IF(N383="nulová",J383,0)</f>
        <v>0</v>
      </c>
      <c r="BJ383" s="24" t="s">
        <v>81</v>
      </c>
      <c r="BK383" s="214">
        <f>ROUND(I383*H383,2)</f>
        <v>0</v>
      </c>
      <c r="BL383" s="24" t="s">
        <v>239</v>
      </c>
      <c r="BM383" s="24" t="s">
        <v>613</v>
      </c>
    </row>
    <row r="384" spans="2:47" s="1" customFormat="1" ht="13.5">
      <c r="B384" s="46"/>
      <c r="D384" s="215" t="s">
        <v>241</v>
      </c>
      <c r="F384" s="216" t="s">
        <v>612</v>
      </c>
      <c r="I384" s="176"/>
      <c r="L384" s="46"/>
      <c r="M384" s="217"/>
      <c r="N384" s="47"/>
      <c r="O384" s="47"/>
      <c r="P384" s="47"/>
      <c r="Q384" s="47"/>
      <c r="R384" s="47"/>
      <c r="S384" s="47"/>
      <c r="T384" s="85"/>
      <c r="AT384" s="24" t="s">
        <v>241</v>
      </c>
      <c r="AU384" s="24" t="s">
        <v>83</v>
      </c>
    </row>
    <row r="385" spans="2:51" s="13" customFormat="1" ht="13.5">
      <c r="B385" s="234"/>
      <c r="D385" s="215" t="s">
        <v>242</v>
      </c>
      <c r="E385" s="235" t="s">
        <v>5</v>
      </c>
      <c r="F385" s="236" t="s">
        <v>597</v>
      </c>
      <c r="H385" s="235" t="s">
        <v>5</v>
      </c>
      <c r="I385" s="237"/>
      <c r="L385" s="234"/>
      <c r="M385" s="238"/>
      <c r="N385" s="239"/>
      <c r="O385" s="239"/>
      <c r="P385" s="239"/>
      <c r="Q385" s="239"/>
      <c r="R385" s="239"/>
      <c r="S385" s="239"/>
      <c r="T385" s="240"/>
      <c r="AT385" s="235" t="s">
        <v>242</v>
      </c>
      <c r="AU385" s="235" t="s">
        <v>83</v>
      </c>
      <c r="AV385" s="13" t="s">
        <v>81</v>
      </c>
      <c r="AW385" s="13" t="s">
        <v>36</v>
      </c>
      <c r="AX385" s="13" t="s">
        <v>73</v>
      </c>
      <c r="AY385" s="235" t="s">
        <v>231</v>
      </c>
    </row>
    <row r="386" spans="2:51" s="11" customFormat="1" ht="13.5">
      <c r="B386" s="218"/>
      <c r="D386" s="215" t="s">
        <v>242</v>
      </c>
      <c r="E386" s="219" t="s">
        <v>5</v>
      </c>
      <c r="F386" s="220" t="s">
        <v>614</v>
      </c>
      <c r="H386" s="221">
        <v>0.832</v>
      </c>
      <c r="I386" s="222"/>
      <c r="L386" s="218"/>
      <c r="M386" s="223"/>
      <c r="N386" s="224"/>
      <c r="O386" s="224"/>
      <c r="P386" s="224"/>
      <c r="Q386" s="224"/>
      <c r="R386" s="224"/>
      <c r="S386" s="224"/>
      <c r="T386" s="225"/>
      <c r="AT386" s="219" t="s">
        <v>242</v>
      </c>
      <c r="AU386" s="219" t="s">
        <v>83</v>
      </c>
      <c r="AV386" s="11" t="s">
        <v>83</v>
      </c>
      <c r="AW386" s="11" t="s">
        <v>36</v>
      </c>
      <c r="AX386" s="11" t="s">
        <v>73</v>
      </c>
      <c r="AY386" s="219" t="s">
        <v>231</v>
      </c>
    </row>
    <row r="387" spans="2:51" s="11" customFormat="1" ht="13.5">
      <c r="B387" s="218"/>
      <c r="D387" s="215" t="s">
        <v>242</v>
      </c>
      <c r="E387" s="219" t="s">
        <v>5</v>
      </c>
      <c r="F387" s="220" t="s">
        <v>615</v>
      </c>
      <c r="H387" s="221">
        <v>1.609</v>
      </c>
      <c r="I387" s="222"/>
      <c r="L387" s="218"/>
      <c r="M387" s="223"/>
      <c r="N387" s="224"/>
      <c r="O387" s="224"/>
      <c r="P387" s="224"/>
      <c r="Q387" s="224"/>
      <c r="R387" s="224"/>
      <c r="S387" s="224"/>
      <c r="T387" s="225"/>
      <c r="AT387" s="219" t="s">
        <v>242</v>
      </c>
      <c r="AU387" s="219" t="s">
        <v>83</v>
      </c>
      <c r="AV387" s="11" t="s">
        <v>83</v>
      </c>
      <c r="AW387" s="11" t="s">
        <v>36</v>
      </c>
      <c r="AX387" s="11" t="s">
        <v>73</v>
      </c>
      <c r="AY387" s="219" t="s">
        <v>231</v>
      </c>
    </row>
    <row r="388" spans="2:51" s="12" customFormat="1" ht="13.5">
      <c r="B388" s="226"/>
      <c r="D388" s="215" t="s">
        <v>242</v>
      </c>
      <c r="E388" s="227" t="s">
        <v>5</v>
      </c>
      <c r="F388" s="228" t="s">
        <v>269</v>
      </c>
      <c r="H388" s="229">
        <v>2.441</v>
      </c>
      <c r="I388" s="230"/>
      <c r="L388" s="226"/>
      <c r="M388" s="231"/>
      <c r="N388" s="232"/>
      <c r="O388" s="232"/>
      <c r="P388" s="232"/>
      <c r="Q388" s="232"/>
      <c r="R388" s="232"/>
      <c r="S388" s="232"/>
      <c r="T388" s="233"/>
      <c r="AT388" s="227" t="s">
        <v>242</v>
      </c>
      <c r="AU388" s="227" t="s">
        <v>83</v>
      </c>
      <c r="AV388" s="12" t="s">
        <v>239</v>
      </c>
      <c r="AW388" s="12" t="s">
        <v>36</v>
      </c>
      <c r="AX388" s="12" t="s">
        <v>81</v>
      </c>
      <c r="AY388" s="227" t="s">
        <v>231</v>
      </c>
    </row>
    <row r="389" spans="2:65" s="1" customFormat="1" ht="25.5" customHeight="1">
      <c r="B389" s="202"/>
      <c r="C389" s="203" t="s">
        <v>616</v>
      </c>
      <c r="D389" s="203" t="s">
        <v>235</v>
      </c>
      <c r="E389" s="204" t="s">
        <v>617</v>
      </c>
      <c r="F389" s="205" t="s">
        <v>618</v>
      </c>
      <c r="G389" s="206" t="s">
        <v>147</v>
      </c>
      <c r="H389" s="207">
        <v>151.494</v>
      </c>
      <c r="I389" s="208"/>
      <c r="J389" s="209">
        <f>ROUND(I389*H389,2)</f>
        <v>0</v>
      </c>
      <c r="K389" s="205" t="s">
        <v>238</v>
      </c>
      <c r="L389" s="46"/>
      <c r="M389" s="210" t="s">
        <v>5</v>
      </c>
      <c r="N389" s="211" t="s">
        <v>44</v>
      </c>
      <c r="O389" s="47"/>
      <c r="P389" s="212">
        <f>O389*H389</f>
        <v>0</v>
      </c>
      <c r="Q389" s="212">
        <v>0.101184</v>
      </c>
      <c r="R389" s="212">
        <f>Q389*H389</f>
        <v>15.328768896</v>
      </c>
      <c r="S389" s="212">
        <v>0</v>
      </c>
      <c r="T389" s="213">
        <f>S389*H389</f>
        <v>0</v>
      </c>
      <c r="AR389" s="24" t="s">
        <v>239</v>
      </c>
      <c r="AT389" s="24" t="s">
        <v>235</v>
      </c>
      <c r="AU389" s="24" t="s">
        <v>83</v>
      </c>
      <c r="AY389" s="24" t="s">
        <v>231</v>
      </c>
      <c r="BE389" s="214">
        <f>IF(N389="základní",J389,0)</f>
        <v>0</v>
      </c>
      <c r="BF389" s="214">
        <f>IF(N389="snížená",J389,0)</f>
        <v>0</v>
      </c>
      <c r="BG389" s="214">
        <f>IF(N389="zákl. přenesená",J389,0)</f>
        <v>0</v>
      </c>
      <c r="BH389" s="214">
        <f>IF(N389="sníž. přenesená",J389,0)</f>
        <v>0</v>
      </c>
      <c r="BI389" s="214">
        <f>IF(N389="nulová",J389,0)</f>
        <v>0</v>
      </c>
      <c r="BJ389" s="24" t="s">
        <v>81</v>
      </c>
      <c r="BK389" s="214">
        <f>ROUND(I389*H389,2)</f>
        <v>0</v>
      </c>
      <c r="BL389" s="24" t="s">
        <v>239</v>
      </c>
      <c r="BM389" s="24" t="s">
        <v>619</v>
      </c>
    </row>
    <row r="390" spans="2:47" s="1" customFormat="1" ht="13.5">
      <c r="B390" s="46"/>
      <c r="D390" s="215" t="s">
        <v>241</v>
      </c>
      <c r="F390" s="216" t="s">
        <v>618</v>
      </c>
      <c r="I390" s="176"/>
      <c r="L390" s="46"/>
      <c r="M390" s="217"/>
      <c r="N390" s="47"/>
      <c r="O390" s="47"/>
      <c r="P390" s="47"/>
      <c r="Q390" s="47"/>
      <c r="R390" s="47"/>
      <c r="S390" s="47"/>
      <c r="T390" s="85"/>
      <c r="AT390" s="24" t="s">
        <v>241</v>
      </c>
      <c r="AU390" s="24" t="s">
        <v>83</v>
      </c>
    </row>
    <row r="391" spans="2:51" s="11" customFormat="1" ht="13.5">
      <c r="B391" s="218"/>
      <c r="D391" s="215" t="s">
        <v>242</v>
      </c>
      <c r="E391" s="219" t="s">
        <v>5</v>
      </c>
      <c r="F391" s="220" t="s">
        <v>620</v>
      </c>
      <c r="H391" s="221">
        <v>88.822</v>
      </c>
      <c r="I391" s="222"/>
      <c r="L391" s="218"/>
      <c r="M391" s="223"/>
      <c r="N391" s="224"/>
      <c r="O391" s="224"/>
      <c r="P391" s="224"/>
      <c r="Q391" s="224"/>
      <c r="R391" s="224"/>
      <c r="S391" s="224"/>
      <c r="T391" s="225"/>
      <c r="AT391" s="219" t="s">
        <v>242</v>
      </c>
      <c r="AU391" s="219" t="s">
        <v>83</v>
      </c>
      <c r="AV391" s="11" t="s">
        <v>83</v>
      </c>
      <c r="AW391" s="11" t="s">
        <v>36</v>
      </c>
      <c r="AX391" s="11" t="s">
        <v>73</v>
      </c>
      <c r="AY391" s="219" t="s">
        <v>231</v>
      </c>
    </row>
    <row r="392" spans="2:51" s="11" customFormat="1" ht="13.5">
      <c r="B392" s="218"/>
      <c r="D392" s="215" t="s">
        <v>242</v>
      </c>
      <c r="E392" s="219" t="s">
        <v>5</v>
      </c>
      <c r="F392" s="220" t="s">
        <v>621</v>
      </c>
      <c r="H392" s="221">
        <v>62.672</v>
      </c>
      <c r="I392" s="222"/>
      <c r="L392" s="218"/>
      <c r="M392" s="223"/>
      <c r="N392" s="224"/>
      <c r="O392" s="224"/>
      <c r="P392" s="224"/>
      <c r="Q392" s="224"/>
      <c r="R392" s="224"/>
      <c r="S392" s="224"/>
      <c r="T392" s="225"/>
      <c r="AT392" s="219" t="s">
        <v>242</v>
      </c>
      <c r="AU392" s="219" t="s">
        <v>83</v>
      </c>
      <c r="AV392" s="11" t="s">
        <v>83</v>
      </c>
      <c r="AW392" s="11" t="s">
        <v>36</v>
      </c>
      <c r="AX392" s="11" t="s">
        <v>73</v>
      </c>
      <c r="AY392" s="219" t="s">
        <v>231</v>
      </c>
    </row>
    <row r="393" spans="2:51" s="12" customFormat="1" ht="13.5">
      <c r="B393" s="226"/>
      <c r="D393" s="215" t="s">
        <v>242</v>
      </c>
      <c r="E393" s="227" t="s">
        <v>5</v>
      </c>
      <c r="F393" s="228" t="s">
        <v>269</v>
      </c>
      <c r="H393" s="229">
        <v>151.494</v>
      </c>
      <c r="I393" s="230"/>
      <c r="L393" s="226"/>
      <c r="M393" s="231"/>
      <c r="N393" s="232"/>
      <c r="O393" s="232"/>
      <c r="P393" s="232"/>
      <c r="Q393" s="232"/>
      <c r="R393" s="232"/>
      <c r="S393" s="232"/>
      <c r="T393" s="233"/>
      <c r="AT393" s="227" t="s">
        <v>242</v>
      </c>
      <c r="AU393" s="227" t="s">
        <v>83</v>
      </c>
      <c r="AV393" s="12" t="s">
        <v>239</v>
      </c>
      <c r="AW393" s="12" t="s">
        <v>36</v>
      </c>
      <c r="AX393" s="12" t="s">
        <v>81</v>
      </c>
      <c r="AY393" s="227" t="s">
        <v>231</v>
      </c>
    </row>
    <row r="394" spans="2:65" s="1" customFormat="1" ht="25.5" customHeight="1">
      <c r="B394" s="202"/>
      <c r="C394" s="203" t="s">
        <v>622</v>
      </c>
      <c r="D394" s="203" t="s">
        <v>235</v>
      </c>
      <c r="E394" s="204" t="s">
        <v>623</v>
      </c>
      <c r="F394" s="205" t="s">
        <v>624</v>
      </c>
      <c r="G394" s="206" t="s">
        <v>147</v>
      </c>
      <c r="H394" s="207">
        <v>191.586</v>
      </c>
      <c r="I394" s="208"/>
      <c r="J394" s="209">
        <f>ROUND(I394*H394,2)</f>
        <v>0</v>
      </c>
      <c r="K394" s="205" t="s">
        <v>238</v>
      </c>
      <c r="L394" s="46"/>
      <c r="M394" s="210" t="s">
        <v>5</v>
      </c>
      <c r="N394" s="211" t="s">
        <v>44</v>
      </c>
      <c r="O394" s="47"/>
      <c r="P394" s="212">
        <f>O394*H394</f>
        <v>0</v>
      </c>
      <c r="Q394" s="212">
        <v>0.116476</v>
      </c>
      <c r="R394" s="212">
        <f>Q394*H394</f>
        <v>22.315170936</v>
      </c>
      <c r="S394" s="212">
        <v>0</v>
      </c>
      <c r="T394" s="213">
        <f>S394*H394</f>
        <v>0</v>
      </c>
      <c r="AR394" s="24" t="s">
        <v>239</v>
      </c>
      <c r="AT394" s="24" t="s">
        <v>235</v>
      </c>
      <c r="AU394" s="24" t="s">
        <v>83</v>
      </c>
      <c r="AY394" s="24" t="s">
        <v>231</v>
      </c>
      <c r="BE394" s="214">
        <f>IF(N394="základní",J394,0)</f>
        <v>0</v>
      </c>
      <c r="BF394" s="214">
        <f>IF(N394="snížená",J394,0)</f>
        <v>0</v>
      </c>
      <c r="BG394" s="214">
        <f>IF(N394="zákl. přenesená",J394,0)</f>
        <v>0</v>
      </c>
      <c r="BH394" s="214">
        <f>IF(N394="sníž. přenesená",J394,0)</f>
        <v>0</v>
      </c>
      <c r="BI394" s="214">
        <f>IF(N394="nulová",J394,0)</f>
        <v>0</v>
      </c>
      <c r="BJ394" s="24" t="s">
        <v>81</v>
      </c>
      <c r="BK394" s="214">
        <f>ROUND(I394*H394,2)</f>
        <v>0</v>
      </c>
      <c r="BL394" s="24" t="s">
        <v>239</v>
      </c>
      <c r="BM394" s="24" t="s">
        <v>625</v>
      </c>
    </row>
    <row r="395" spans="2:47" s="1" customFormat="1" ht="13.5">
      <c r="B395" s="46"/>
      <c r="D395" s="215" t="s">
        <v>241</v>
      </c>
      <c r="F395" s="216" t="s">
        <v>624</v>
      </c>
      <c r="I395" s="176"/>
      <c r="L395" s="46"/>
      <c r="M395" s="217"/>
      <c r="N395" s="47"/>
      <c r="O395" s="47"/>
      <c r="P395" s="47"/>
      <c r="Q395" s="47"/>
      <c r="R395" s="47"/>
      <c r="S395" s="47"/>
      <c r="T395" s="85"/>
      <c r="AT395" s="24" t="s">
        <v>241</v>
      </c>
      <c r="AU395" s="24" t="s">
        <v>83</v>
      </c>
    </row>
    <row r="396" spans="2:51" s="11" customFormat="1" ht="13.5">
      <c r="B396" s="218"/>
      <c r="D396" s="215" t="s">
        <v>242</v>
      </c>
      <c r="E396" s="219" t="s">
        <v>5</v>
      </c>
      <c r="F396" s="220" t="s">
        <v>626</v>
      </c>
      <c r="H396" s="221">
        <v>191.586</v>
      </c>
      <c r="I396" s="222"/>
      <c r="L396" s="218"/>
      <c r="M396" s="223"/>
      <c r="N396" s="224"/>
      <c r="O396" s="224"/>
      <c r="P396" s="224"/>
      <c r="Q396" s="224"/>
      <c r="R396" s="224"/>
      <c r="S396" s="224"/>
      <c r="T396" s="225"/>
      <c r="AT396" s="219" t="s">
        <v>242</v>
      </c>
      <c r="AU396" s="219" t="s">
        <v>83</v>
      </c>
      <c r="AV396" s="11" t="s">
        <v>83</v>
      </c>
      <c r="AW396" s="11" t="s">
        <v>36</v>
      </c>
      <c r="AX396" s="11" t="s">
        <v>73</v>
      </c>
      <c r="AY396" s="219" t="s">
        <v>231</v>
      </c>
    </row>
    <row r="397" spans="2:51" s="12" customFormat="1" ht="13.5">
      <c r="B397" s="226"/>
      <c r="D397" s="215" t="s">
        <v>242</v>
      </c>
      <c r="E397" s="227" t="s">
        <v>5</v>
      </c>
      <c r="F397" s="228" t="s">
        <v>269</v>
      </c>
      <c r="H397" s="229">
        <v>191.586</v>
      </c>
      <c r="I397" s="230"/>
      <c r="L397" s="226"/>
      <c r="M397" s="231"/>
      <c r="N397" s="232"/>
      <c r="O397" s="232"/>
      <c r="P397" s="232"/>
      <c r="Q397" s="232"/>
      <c r="R397" s="232"/>
      <c r="S397" s="232"/>
      <c r="T397" s="233"/>
      <c r="AT397" s="227" t="s">
        <v>242</v>
      </c>
      <c r="AU397" s="227" t="s">
        <v>83</v>
      </c>
      <c r="AV397" s="12" t="s">
        <v>239</v>
      </c>
      <c r="AW397" s="12" t="s">
        <v>36</v>
      </c>
      <c r="AX397" s="12" t="s">
        <v>81</v>
      </c>
      <c r="AY397" s="227" t="s">
        <v>231</v>
      </c>
    </row>
    <row r="398" spans="2:65" s="1" customFormat="1" ht="25.5" customHeight="1">
      <c r="B398" s="202"/>
      <c r="C398" s="203" t="s">
        <v>627</v>
      </c>
      <c r="D398" s="203" t="s">
        <v>235</v>
      </c>
      <c r="E398" s="204" t="s">
        <v>628</v>
      </c>
      <c r="F398" s="205" t="s">
        <v>629</v>
      </c>
      <c r="G398" s="206" t="s">
        <v>147</v>
      </c>
      <c r="H398" s="207">
        <v>14.964</v>
      </c>
      <c r="I398" s="208"/>
      <c r="J398" s="209">
        <f>ROUND(I398*H398,2)</f>
        <v>0</v>
      </c>
      <c r="K398" s="205" t="s">
        <v>238</v>
      </c>
      <c r="L398" s="46"/>
      <c r="M398" s="210" t="s">
        <v>5</v>
      </c>
      <c r="N398" s="211" t="s">
        <v>44</v>
      </c>
      <c r="O398" s="47"/>
      <c r="P398" s="212">
        <f>O398*H398</f>
        <v>0</v>
      </c>
      <c r="Q398" s="212">
        <v>0.15554</v>
      </c>
      <c r="R398" s="212">
        <f>Q398*H398</f>
        <v>2.3275005600000003</v>
      </c>
      <c r="S398" s="212">
        <v>0</v>
      </c>
      <c r="T398" s="213">
        <f>S398*H398</f>
        <v>0</v>
      </c>
      <c r="AR398" s="24" t="s">
        <v>239</v>
      </c>
      <c r="AT398" s="24" t="s">
        <v>235</v>
      </c>
      <c r="AU398" s="24" t="s">
        <v>83</v>
      </c>
      <c r="AY398" s="24" t="s">
        <v>231</v>
      </c>
      <c r="BE398" s="214">
        <f>IF(N398="základní",J398,0)</f>
        <v>0</v>
      </c>
      <c r="BF398" s="214">
        <f>IF(N398="snížená",J398,0)</f>
        <v>0</v>
      </c>
      <c r="BG398" s="214">
        <f>IF(N398="zákl. přenesená",J398,0)</f>
        <v>0</v>
      </c>
      <c r="BH398" s="214">
        <f>IF(N398="sníž. přenesená",J398,0)</f>
        <v>0</v>
      </c>
      <c r="BI398" s="214">
        <f>IF(N398="nulová",J398,0)</f>
        <v>0</v>
      </c>
      <c r="BJ398" s="24" t="s">
        <v>81</v>
      </c>
      <c r="BK398" s="214">
        <f>ROUND(I398*H398,2)</f>
        <v>0</v>
      </c>
      <c r="BL398" s="24" t="s">
        <v>239</v>
      </c>
      <c r="BM398" s="24" t="s">
        <v>630</v>
      </c>
    </row>
    <row r="399" spans="2:47" s="1" customFormat="1" ht="13.5">
      <c r="B399" s="46"/>
      <c r="D399" s="215" t="s">
        <v>241</v>
      </c>
      <c r="F399" s="216" t="s">
        <v>629</v>
      </c>
      <c r="I399" s="176"/>
      <c r="L399" s="46"/>
      <c r="M399" s="217"/>
      <c r="N399" s="47"/>
      <c r="O399" s="47"/>
      <c r="P399" s="47"/>
      <c r="Q399" s="47"/>
      <c r="R399" s="47"/>
      <c r="S399" s="47"/>
      <c r="T399" s="85"/>
      <c r="AT399" s="24" t="s">
        <v>241</v>
      </c>
      <c r="AU399" s="24" t="s">
        <v>83</v>
      </c>
    </row>
    <row r="400" spans="2:51" s="11" customFormat="1" ht="13.5">
      <c r="B400" s="218"/>
      <c r="D400" s="215" t="s">
        <v>242</v>
      </c>
      <c r="E400" s="219" t="s">
        <v>5</v>
      </c>
      <c r="F400" s="220" t="s">
        <v>631</v>
      </c>
      <c r="H400" s="221">
        <v>0.84</v>
      </c>
      <c r="I400" s="222"/>
      <c r="L400" s="218"/>
      <c r="M400" s="223"/>
      <c r="N400" s="224"/>
      <c r="O400" s="224"/>
      <c r="P400" s="224"/>
      <c r="Q400" s="224"/>
      <c r="R400" s="224"/>
      <c r="S400" s="224"/>
      <c r="T400" s="225"/>
      <c r="AT400" s="219" t="s">
        <v>242</v>
      </c>
      <c r="AU400" s="219" t="s">
        <v>83</v>
      </c>
      <c r="AV400" s="11" t="s">
        <v>83</v>
      </c>
      <c r="AW400" s="11" t="s">
        <v>36</v>
      </c>
      <c r="AX400" s="11" t="s">
        <v>73</v>
      </c>
      <c r="AY400" s="219" t="s">
        <v>231</v>
      </c>
    </row>
    <row r="401" spans="2:51" s="11" customFormat="1" ht="13.5">
      <c r="B401" s="218"/>
      <c r="D401" s="215" t="s">
        <v>242</v>
      </c>
      <c r="E401" s="219" t="s">
        <v>5</v>
      </c>
      <c r="F401" s="220" t="s">
        <v>632</v>
      </c>
      <c r="H401" s="221">
        <v>1.08</v>
      </c>
      <c r="I401" s="222"/>
      <c r="L401" s="218"/>
      <c r="M401" s="223"/>
      <c r="N401" s="224"/>
      <c r="O401" s="224"/>
      <c r="P401" s="224"/>
      <c r="Q401" s="224"/>
      <c r="R401" s="224"/>
      <c r="S401" s="224"/>
      <c r="T401" s="225"/>
      <c r="AT401" s="219" t="s">
        <v>242</v>
      </c>
      <c r="AU401" s="219" t="s">
        <v>83</v>
      </c>
      <c r="AV401" s="11" t="s">
        <v>83</v>
      </c>
      <c r="AW401" s="11" t="s">
        <v>36</v>
      </c>
      <c r="AX401" s="11" t="s">
        <v>73</v>
      </c>
      <c r="AY401" s="219" t="s">
        <v>231</v>
      </c>
    </row>
    <row r="402" spans="2:51" s="11" customFormat="1" ht="13.5">
      <c r="B402" s="218"/>
      <c r="D402" s="215" t="s">
        <v>242</v>
      </c>
      <c r="E402" s="219" t="s">
        <v>5</v>
      </c>
      <c r="F402" s="220" t="s">
        <v>633</v>
      </c>
      <c r="H402" s="221">
        <v>1.08</v>
      </c>
      <c r="I402" s="222"/>
      <c r="L402" s="218"/>
      <c r="M402" s="223"/>
      <c r="N402" s="224"/>
      <c r="O402" s="224"/>
      <c r="P402" s="224"/>
      <c r="Q402" s="224"/>
      <c r="R402" s="224"/>
      <c r="S402" s="224"/>
      <c r="T402" s="225"/>
      <c r="AT402" s="219" t="s">
        <v>242</v>
      </c>
      <c r="AU402" s="219" t="s">
        <v>83</v>
      </c>
      <c r="AV402" s="11" t="s">
        <v>83</v>
      </c>
      <c r="AW402" s="11" t="s">
        <v>36</v>
      </c>
      <c r="AX402" s="11" t="s">
        <v>73</v>
      </c>
      <c r="AY402" s="219" t="s">
        <v>231</v>
      </c>
    </row>
    <row r="403" spans="2:51" s="11" customFormat="1" ht="13.5">
      <c r="B403" s="218"/>
      <c r="D403" s="215" t="s">
        <v>242</v>
      </c>
      <c r="E403" s="219" t="s">
        <v>5</v>
      </c>
      <c r="F403" s="220" t="s">
        <v>634</v>
      </c>
      <c r="H403" s="221">
        <v>2.682</v>
      </c>
      <c r="I403" s="222"/>
      <c r="L403" s="218"/>
      <c r="M403" s="223"/>
      <c r="N403" s="224"/>
      <c r="O403" s="224"/>
      <c r="P403" s="224"/>
      <c r="Q403" s="224"/>
      <c r="R403" s="224"/>
      <c r="S403" s="224"/>
      <c r="T403" s="225"/>
      <c r="AT403" s="219" t="s">
        <v>242</v>
      </c>
      <c r="AU403" s="219" t="s">
        <v>83</v>
      </c>
      <c r="AV403" s="11" t="s">
        <v>83</v>
      </c>
      <c r="AW403" s="11" t="s">
        <v>36</v>
      </c>
      <c r="AX403" s="11" t="s">
        <v>73</v>
      </c>
      <c r="AY403" s="219" t="s">
        <v>231</v>
      </c>
    </row>
    <row r="404" spans="2:51" s="11" customFormat="1" ht="13.5">
      <c r="B404" s="218"/>
      <c r="D404" s="215" t="s">
        <v>242</v>
      </c>
      <c r="E404" s="219" t="s">
        <v>5</v>
      </c>
      <c r="F404" s="220" t="s">
        <v>635</v>
      </c>
      <c r="H404" s="221">
        <v>2.682</v>
      </c>
      <c r="I404" s="222"/>
      <c r="L404" s="218"/>
      <c r="M404" s="223"/>
      <c r="N404" s="224"/>
      <c r="O404" s="224"/>
      <c r="P404" s="224"/>
      <c r="Q404" s="224"/>
      <c r="R404" s="224"/>
      <c r="S404" s="224"/>
      <c r="T404" s="225"/>
      <c r="AT404" s="219" t="s">
        <v>242</v>
      </c>
      <c r="AU404" s="219" t="s">
        <v>83</v>
      </c>
      <c r="AV404" s="11" t="s">
        <v>83</v>
      </c>
      <c r="AW404" s="11" t="s">
        <v>36</v>
      </c>
      <c r="AX404" s="11" t="s">
        <v>73</v>
      </c>
      <c r="AY404" s="219" t="s">
        <v>231</v>
      </c>
    </row>
    <row r="405" spans="2:51" s="11" customFormat="1" ht="13.5">
      <c r="B405" s="218"/>
      <c r="D405" s="215" t="s">
        <v>242</v>
      </c>
      <c r="E405" s="219" t="s">
        <v>5</v>
      </c>
      <c r="F405" s="220" t="s">
        <v>636</v>
      </c>
      <c r="H405" s="221">
        <v>1.44</v>
      </c>
      <c r="I405" s="222"/>
      <c r="L405" s="218"/>
      <c r="M405" s="223"/>
      <c r="N405" s="224"/>
      <c r="O405" s="224"/>
      <c r="P405" s="224"/>
      <c r="Q405" s="224"/>
      <c r="R405" s="224"/>
      <c r="S405" s="224"/>
      <c r="T405" s="225"/>
      <c r="AT405" s="219" t="s">
        <v>242</v>
      </c>
      <c r="AU405" s="219" t="s">
        <v>83</v>
      </c>
      <c r="AV405" s="11" t="s">
        <v>83</v>
      </c>
      <c r="AW405" s="11" t="s">
        <v>36</v>
      </c>
      <c r="AX405" s="11" t="s">
        <v>73</v>
      </c>
      <c r="AY405" s="219" t="s">
        <v>231</v>
      </c>
    </row>
    <row r="406" spans="2:51" s="11" customFormat="1" ht="13.5">
      <c r="B406" s="218"/>
      <c r="D406" s="215" t="s">
        <v>242</v>
      </c>
      <c r="E406" s="219" t="s">
        <v>5</v>
      </c>
      <c r="F406" s="220" t="s">
        <v>637</v>
      </c>
      <c r="H406" s="221">
        <v>5.16</v>
      </c>
      <c r="I406" s="222"/>
      <c r="L406" s="218"/>
      <c r="M406" s="223"/>
      <c r="N406" s="224"/>
      <c r="O406" s="224"/>
      <c r="P406" s="224"/>
      <c r="Q406" s="224"/>
      <c r="R406" s="224"/>
      <c r="S406" s="224"/>
      <c r="T406" s="225"/>
      <c r="AT406" s="219" t="s">
        <v>242</v>
      </c>
      <c r="AU406" s="219" t="s">
        <v>83</v>
      </c>
      <c r="AV406" s="11" t="s">
        <v>83</v>
      </c>
      <c r="AW406" s="11" t="s">
        <v>36</v>
      </c>
      <c r="AX406" s="11" t="s">
        <v>73</v>
      </c>
      <c r="AY406" s="219" t="s">
        <v>231</v>
      </c>
    </row>
    <row r="407" spans="2:51" s="12" customFormat="1" ht="13.5">
      <c r="B407" s="226"/>
      <c r="D407" s="215" t="s">
        <v>242</v>
      </c>
      <c r="E407" s="227" t="s">
        <v>5</v>
      </c>
      <c r="F407" s="228" t="s">
        <v>269</v>
      </c>
      <c r="H407" s="229">
        <v>14.964</v>
      </c>
      <c r="I407" s="230"/>
      <c r="L407" s="226"/>
      <c r="M407" s="231"/>
      <c r="N407" s="232"/>
      <c r="O407" s="232"/>
      <c r="P407" s="232"/>
      <c r="Q407" s="232"/>
      <c r="R407" s="232"/>
      <c r="S407" s="232"/>
      <c r="T407" s="233"/>
      <c r="AT407" s="227" t="s">
        <v>242</v>
      </c>
      <c r="AU407" s="227" t="s">
        <v>83</v>
      </c>
      <c r="AV407" s="12" t="s">
        <v>239</v>
      </c>
      <c r="AW407" s="12" t="s">
        <v>36</v>
      </c>
      <c r="AX407" s="12" t="s">
        <v>81</v>
      </c>
      <c r="AY407" s="227" t="s">
        <v>231</v>
      </c>
    </row>
    <row r="408" spans="2:63" s="10" customFormat="1" ht="29.85" customHeight="1">
      <c r="B408" s="189"/>
      <c r="D408" s="190" t="s">
        <v>72</v>
      </c>
      <c r="E408" s="200" t="s">
        <v>239</v>
      </c>
      <c r="F408" s="200" t="s">
        <v>638</v>
      </c>
      <c r="I408" s="192"/>
      <c r="J408" s="201">
        <f>BK408</f>
        <v>0</v>
      </c>
      <c r="L408" s="189"/>
      <c r="M408" s="194"/>
      <c r="N408" s="195"/>
      <c r="O408" s="195"/>
      <c r="P408" s="196">
        <f>SUM(P409:P509)</f>
        <v>0</v>
      </c>
      <c r="Q408" s="195"/>
      <c r="R408" s="196">
        <f>SUM(R409:R509)</f>
        <v>113.70114459759601</v>
      </c>
      <c r="S408" s="195"/>
      <c r="T408" s="197">
        <f>SUM(T409:T509)</f>
        <v>0</v>
      </c>
      <c r="AR408" s="190" t="s">
        <v>81</v>
      </c>
      <c r="AT408" s="198" t="s">
        <v>72</v>
      </c>
      <c r="AU408" s="198" t="s">
        <v>81</v>
      </c>
      <c r="AY408" s="190" t="s">
        <v>231</v>
      </c>
      <c r="BK408" s="199">
        <f>SUM(BK409:BK509)</f>
        <v>0</v>
      </c>
    </row>
    <row r="409" spans="2:65" s="1" customFormat="1" ht="51" customHeight="1">
      <c r="B409" s="202"/>
      <c r="C409" s="203" t="s">
        <v>639</v>
      </c>
      <c r="D409" s="203" t="s">
        <v>235</v>
      </c>
      <c r="E409" s="204" t="s">
        <v>640</v>
      </c>
      <c r="F409" s="205" t="s">
        <v>641</v>
      </c>
      <c r="G409" s="206" t="s">
        <v>147</v>
      </c>
      <c r="H409" s="207">
        <v>5.84</v>
      </c>
      <c r="I409" s="208"/>
      <c r="J409" s="209">
        <f>ROUND(I409*H409,2)</f>
        <v>0</v>
      </c>
      <c r="K409" s="205" t="s">
        <v>238</v>
      </c>
      <c r="L409" s="46"/>
      <c r="M409" s="210" t="s">
        <v>5</v>
      </c>
      <c r="N409" s="211" t="s">
        <v>44</v>
      </c>
      <c r="O409" s="47"/>
      <c r="P409" s="212">
        <f>O409*H409</f>
        <v>0</v>
      </c>
      <c r="Q409" s="212">
        <v>0.341852684</v>
      </c>
      <c r="R409" s="212">
        <f>Q409*H409</f>
        <v>1.99641967456</v>
      </c>
      <c r="S409" s="212">
        <v>0</v>
      </c>
      <c r="T409" s="213">
        <f>S409*H409</f>
        <v>0</v>
      </c>
      <c r="AR409" s="24" t="s">
        <v>239</v>
      </c>
      <c r="AT409" s="24" t="s">
        <v>235</v>
      </c>
      <c r="AU409" s="24" t="s">
        <v>83</v>
      </c>
      <c r="AY409" s="24" t="s">
        <v>231</v>
      </c>
      <c r="BE409" s="214">
        <f>IF(N409="základní",J409,0)</f>
        <v>0</v>
      </c>
      <c r="BF409" s="214">
        <f>IF(N409="snížená",J409,0)</f>
        <v>0</v>
      </c>
      <c r="BG409" s="214">
        <f>IF(N409="zákl. přenesená",J409,0)</f>
        <v>0</v>
      </c>
      <c r="BH409" s="214">
        <f>IF(N409="sníž. přenesená",J409,0)</f>
        <v>0</v>
      </c>
      <c r="BI409" s="214">
        <f>IF(N409="nulová",J409,0)</f>
        <v>0</v>
      </c>
      <c r="BJ409" s="24" t="s">
        <v>81</v>
      </c>
      <c r="BK409" s="214">
        <f>ROUND(I409*H409,2)</f>
        <v>0</v>
      </c>
      <c r="BL409" s="24" t="s">
        <v>239</v>
      </c>
      <c r="BM409" s="24" t="s">
        <v>642</v>
      </c>
    </row>
    <row r="410" spans="2:47" s="1" customFormat="1" ht="13.5">
      <c r="B410" s="46"/>
      <c r="D410" s="215" t="s">
        <v>241</v>
      </c>
      <c r="F410" s="216" t="s">
        <v>641</v>
      </c>
      <c r="I410" s="176"/>
      <c r="L410" s="46"/>
      <c r="M410" s="217"/>
      <c r="N410" s="47"/>
      <c r="O410" s="47"/>
      <c r="P410" s="47"/>
      <c r="Q410" s="47"/>
      <c r="R410" s="47"/>
      <c r="S410" s="47"/>
      <c r="T410" s="85"/>
      <c r="AT410" s="24" t="s">
        <v>241</v>
      </c>
      <c r="AU410" s="24" t="s">
        <v>83</v>
      </c>
    </row>
    <row r="411" spans="2:51" s="11" customFormat="1" ht="13.5">
      <c r="B411" s="218"/>
      <c r="D411" s="215" t="s">
        <v>242</v>
      </c>
      <c r="E411" s="219" t="s">
        <v>5</v>
      </c>
      <c r="F411" s="220" t="s">
        <v>643</v>
      </c>
      <c r="H411" s="221">
        <v>5.84</v>
      </c>
      <c r="I411" s="222"/>
      <c r="L411" s="218"/>
      <c r="M411" s="223"/>
      <c r="N411" s="224"/>
      <c r="O411" s="224"/>
      <c r="P411" s="224"/>
      <c r="Q411" s="224"/>
      <c r="R411" s="224"/>
      <c r="S411" s="224"/>
      <c r="T411" s="225"/>
      <c r="AT411" s="219" t="s">
        <v>242</v>
      </c>
      <c r="AU411" s="219" t="s">
        <v>83</v>
      </c>
      <c r="AV411" s="11" t="s">
        <v>83</v>
      </c>
      <c r="AW411" s="11" t="s">
        <v>36</v>
      </c>
      <c r="AX411" s="11" t="s">
        <v>81</v>
      </c>
      <c r="AY411" s="219" t="s">
        <v>231</v>
      </c>
    </row>
    <row r="412" spans="2:65" s="1" customFormat="1" ht="51" customHeight="1">
      <c r="B412" s="202"/>
      <c r="C412" s="203" t="s">
        <v>644</v>
      </c>
      <c r="D412" s="203" t="s">
        <v>235</v>
      </c>
      <c r="E412" s="204" t="s">
        <v>645</v>
      </c>
      <c r="F412" s="205" t="s">
        <v>646</v>
      </c>
      <c r="G412" s="206" t="s">
        <v>147</v>
      </c>
      <c r="H412" s="207">
        <v>23.6</v>
      </c>
      <c r="I412" s="208"/>
      <c r="J412" s="209">
        <f>ROUND(I412*H412,2)</f>
        <v>0</v>
      </c>
      <c r="K412" s="205" t="s">
        <v>238</v>
      </c>
      <c r="L412" s="46"/>
      <c r="M412" s="210" t="s">
        <v>5</v>
      </c>
      <c r="N412" s="211" t="s">
        <v>44</v>
      </c>
      <c r="O412" s="47"/>
      <c r="P412" s="212">
        <f>O412*H412</f>
        <v>0</v>
      </c>
      <c r="Q412" s="212">
        <v>0.342350284</v>
      </c>
      <c r="R412" s="212">
        <f>Q412*H412</f>
        <v>8.079466702400001</v>
      </c>
      <c r="S412" s="212">
        <v>0</v>
      </c>
      <c r="T412" s="213">
        <f>S412*H412</f>
        <v>0</v>
      </c>
      <c r="AR412" s="24" t="s">
        <v>239</v>
      </c>
      <c r="AT412" s="24" t="s">
        <v>235</v>
      </c>
      <c r="AU412" s="24" t="s">
        <v>83</v>
      </c>
      <c r="AY412" s="24" t="s">
        <v>231</v>
      </c>
      <c r="BE412" s="214">
        <f>IF(N412="základní",J412,0)</f>
        <v>0</v>
      </c>
      <c r="BF412" s="214">
        <f>IF(N412="snížená",J412,0)</f>
        <v>0</v>
      </c>
      <c r="BG412" s="214">
        <f>IF(N412="zákl. přenesená",J412,0)</f>
        <v>0</v>
      </c>
      <c r="BH412" s="214">
        <f>IF(N412="sníž. přenesená",J412,0)</f>
        <v>0</v>
      </c>
      <c r="BI412" s="214">
        <f>IF(N412="nulová",J412,0)</f>
        <v>0</v>
      </c>
      <c r="BJ412" s="24" t="s">
        <v>81</v>
      </c>
      <c r="BK412" s="214">
        <f>ROUND(I412*H412,2)</f>
        <v>0</v>
      </c>
      <c r="BL412" s="24" t="s">
        <v>239</v>
      </c>
      <c r="BM412" s="24" t="s">
        <v>647</v>
      </c>
    </row>
    <row r="413" spans="2:47" s="1" customFormat="1" ht="13.5">
      <c r="B413" s="46"/>
      <c r="D413" s="215" t="s">
        <v>241</v>
      </c>
      <c r="F413" s="216" t="s">
        <v>646</v>
      </c>
      <c r="I413" s="176"/>
      <c r="L413" s="46"/>
      <c r="M413" s="217"/>
      <c r="N413" s="47"/>
      <c r="O413" s="47"/>
      <c r="P413" s="47"/>
      <c r="Q413" s="47"/>
      <c r="R413" s="47"/>
      <c r="S413" s="47"/>
      <c r="T413" s="85"/>
      <c r="AT413" s="24" t="s">
        <v>241</v>
      </c>
      <c r="AU413" s="24" t="s">
        <v>83</v>
      </c>
    </row>
    <row r="414" spans="2:51" s="11" customFormat="1" ht="13.5">
      <c r="B414" s="218"/>
      <c r="D414" s="215" t="s">
        <v>242</v>
      </c>
      <c r="E414" s="219" t="s">
        <v>5</v>
      </c>
      <c r="F414" s="220" t="s">
        <v>648</v>
      </c>
      <c r="H414" s="221">
        <v>23.6</v>
      </c>
      <c r="I414" s="222"/>
      <c r="L414" s="218"/>
      <c r="M414" s="223"/>
      <c r="N414" s="224"/>
      <c r="O414" s="224"/>
      <c r="P414" s="224"/>
      <c r="Q414" s="224"/>
      <c r="R414" s="224"/>
      <c r="S414" s="224"/>
      <c r="T414" s="225"/>
      <c r="AT414" s="219" t="s">
        <v>242</v>
      </c>
      <c r="AU414" s="219" t="s">
        <v>83</v>
      </c>
      <c r="AV414" s="11" t="s">
        <v>83</v>
      </c>
      <c r="AW414" s="11" t="s">
        <v>36</v>
      </c>
      <c r="AX414" s="11" t="s">
        <v>81</v>
      </c>
      <c r="AY414" s="219" t="s">
        <v>231</v>
      </c>
    </row>
    <row r="415" spans="2:65" s="1" customFormat="1" ht="51" customHeight="1">
      <c r="B415" s="202"/>
      <c r="C415" s="203" t="s">
        <v>649</v>
      </c>
      <c r="D415" s="203" t="s">
        <v>235</v>
      </c>
      <c r="E415" s="204" t="s">
        <v>650</v>
      </c>
      <c r="F415" s="205" t="s">
        <v>651</v>
      </c>
      <c r="G415" s="206" t="s">
        <v>147</v>
      </c>
      <c r="H415" s="207">
        <v>22.144</v>
      </c>
      <c r="I415" s="208"/>
      <c r="J415" s="209">
        <f>ROUND(I415*H415,2)</f>
        <v>0</v>
      </c>
      <c r="K415" s="205" t="s">
        <v>238</v>
      </c>
      <c r="L415" s="46"/>
      <c r="M415" s="210" t="s">
        <v>5</v>
      </c>
      <c r="N415" s="211" t="s">
        <v>44</v>
      </c>
      <c r="O415" s="47"/>
      <c r="P415" s="212">
        <f>O415*H415</f>
        <v>0</v>
      </c>
      <c r="Q415" s="212">
        <v>0.331122564</v>
      </c>
      <c r="R415" s="212">
        <f>Q415*H415</f>
        <v>7.332378057215999</v>
      </c>
      <c r="S415" s="212">
        <v>0</v>
      </c>
      <c r="T415" s="213">
        <f>S415*H415</f>
        <v>0</v>
      </c>
      <c r="AR415" s="24" t="s">
        <v>239</v>
      </c>
      <c r="AT415" s="24" t="s">
        <v>235</v>
      </c>
      <c r="AU415" s="24" t="s">
        <v>83</v>
      </c>
      <c r="AY415" s="24" t="s">
        <v>231</v>
      </c>
      <c r="BE415" s="214">
        <f>IF(N415="základní",J415,0)</f>
        <v>0</v>
      </c>
      <c r="BF415" s="214">
        <f>IF(N415="snížená",J415,0)</f>
        <v>0</v>
      </c>
      <c r="BG415" s="214">
        <f>IF(N415="zákl. přenesená",J415,0)</f>
        <v>0</v>
      </c>
      <c r="BH415" s="214">
        <f>IF(N415="sníž. přenesená",J415,0)</f>
        <v>0</v>
      </c>
      <c r="BI415" s="214">
        <f>IF(N415="nulová",J415,0)</f>
        <v>0</v>
      </c>
      <c r="BJ415" s="24" t="s">
        <v>81</v>
      </c>
      <c r="BK415" s="214">
        <f>ROUND(I415*H415,2)</f>
        <v>0</v>
      </c>
      <c r="BL415" s="24" t="s">
        <v>239</v>
      </c>
      <c r="BM415" s="24" t="s">
        <v>652</v>
      </c>
    </row>
    <row r="416" spans="2:47" s="1" customFormat="1" ht="13.5">
      <c r="B416" s="46"/>
      <c r="D416" s="215" t="s">
        <v>241</v>
      </c>
      <c r="F416" s="216" t="s">
        <v>651</v>
      </c>
      <c r="I416" s="176"/>
      <c r="L416" s="46"/>
      <c r="M416" s="217"/>
      <c r="N416" s="47"/>
      <c r="O416" s="47"/>
      <c r="P416" s="47"/>
      <c r="Q416" s="47"/>
      <c r="R416" s="47"/>
      <c r="S416" s="47"/>
      <c r="T416" s="85"/>
      <c r="AT416" s="24" t="s">
        <v>241</v>
      </c>
      <c r="AU416" s="24" t="s">
        <v>83</v>
      </c>
    </row>
    <row r="417" spans="2:51" s="11" customFormat="1" ht="13.5">
      <c r="B417" s="218"/>
      <c r="D417" s="215" t="s">
        <v>242</v>
      </c>
      <c r="E417" s="219" t="s">
        <v>5</v>
      </c>
      <c r="F417" s="220" t="s">
        <v>653</v>
      </c>
      <c r="H417" s="221">
        <v>22.144</v>
      </c>
      <c r="I417" s="222"/>
      <c r="L417" s="218"/>
      <c r="M417" s="223"/>
      <c r="N417" s="224"/>
      <c r="O417" s="224"/>
      <c r="P417" s="224"/>
      <c r="Q417" s="224"/>
      <c r="R417" s="224"/>
      <c r="S417" s="224"/>
      <c r="T417" s="225"/>
      <c r="AT417" s="219" t="s">
        <v>242</v>
      </c>
      <c r="AU417" s="219" t="s">
        <v>83</v>
      </c>
      <c r="AV417" s="11" t="s">
        <v>83</v>
      </c>
      <c r="AW417" s="11" t="s">
        <v>36</v>
      </c>
      <c r="AX417" s="11" t="s">
        <v>81</v>
      </c>
      <c r="AY417" s="219" t="s">
        <v>231</v>
      </c>
    </row>
    <row r="418" spans="2:65" s="1" customFormat="1" ht="51" customHeight="1">
      <c r="B418" s="202"/>
      <c r="C418" s="203" t="s">
        <v>654</v>
      </c>
      <c r="D418" s="203" t="s">
        <v>235</v>
      </c>
      <c r="E418" s="204" t="s">
        <v>655</v>
      </c>
      <c r="F418" s="205" t="s">
        <v>651</v>
      </c>
      <c r="G418" s="206" t="s">
        <v>147</v>
      </c>
      <c r="H418" s="207">
        <v>57.58</v>
      </c>
      <c r="I418" s="208"/>
      <c r="J418" s="209">
        <f>ROUND(I418*H418,2)</f>
        <v>0</v>
      </c>
      <c r="K418" s="205" t="s">
        <v>238</v>
      </c>
      <c r="L418" s="46"/>
      <c r="M418" s="210" t="s">
        <v>5</v>
      </c>
      <c r="N418" s="211" t="s">
        <v>44</v>
      </c>
      <c r="O418" s="47"/>
      <c r="P418" s="212">
        <f>O418*H418</f>
        <v>0</v>
      </c>
      <c r="Q418" s="212">
        <v>0.331511564</v>
      </c>
      <c r="R418" s="212">
        <f>Q418*H418</f>
        <v>19.088435855119997</v>
      </c>
      <c r="S418" s="212">
        <v>0</v>
      </c>
      <c r="T418" s="213">
        <f>S418*H418</f>
        <v>0</v>
      </c>
      <c r="AR418" s="24" t="s">
        <v>239</v>
      </c>
      <c r="AT418" s="24" t="s">
        <v>235</v>
      </c>
      <c r="AU418" s="24" t="s">
        <v>83</v>
      </c>
      <c r="AY418" s="24" t="s">
        <v>231</v>
      </c>
      <c r="BE418" s="214">
        <f>IF(N418="základní",J418,0)</f>
        <v>0</v>
      </c>
      <c r="BF418" s="214">
        <f>IF(N418="snížená",J418,0)</f>
        <v>0</v>
      </c>
      <c r="BG418" s="214">
        <f>IF(N418="zákl. přenesená",J418,0)</f>
        <v>0</v>
      </c>
      <c r="BH418" s="214">
        <f>IF(N418="sníž. přenesená",J418,0)</f>
        <v>0</v>
      </c>
      <c r="BI418" s="214">
        <f>IF(N418="nulová",J418,0)</f>
        <v>0</v>
      </c>
      <c r="BJ418" s="24" t="s">
        <v>81</v>
      </c>
      <c r="BK418" s="214">
        <f>ROUND(I418*H418,2)</f>
        <v>0</v>
      </c>
      <c r="BL418" s="24" t="s">
        <v>239</v>
      </c>
      <c r="BM418" s="24" t="s">
        <v>656</v>
      </c>
    </row>
    <row r="419" spans="2:47" s="1" customFormat="1" ht="13.5">
      <c r="B419" s="46"/>
      <c r="D419" s="215" t="s">
        <v>241</v>
      </c>
      <c r="F419" s="216" t="s">
        <v>651</v>
      </c>
      <c r="I419" s="176"/>
      <c r="L419" s="46"/>
      <c r="M419" s="217"/>
      <c r="N419" s="47"/>
      <c r="O419" s="47"/>
      <c r="P419" s="47"/>
      <c r="Q419" s="47"/>
      <c r="R419" s="47"/>
      <c r="S419" s="47"/>
      <c r="T419" s="85"/>
      <c r="AT419" s="24" t="s">
        <v>241</v>
      </c>
      <c r="AU419" s="24" t="s">
        <v>83</v>
      </c>
    </row>
    <row r="420" spans="2:51" s="11" customFormat="1" ht="13.5">
      <c r="B420" s="218"/>
      <c r="D420" s="215" t="s">
        <v>242</v>
      </c>
      <c r="E420" s="219" t="s">
        <v>5</v>
      </c>
      <c r="F420" s="220" t="s">
        <v>657</v>
      </c>
      <c r="H420" s="221">
        <v>57.58</v>
      </c>
      <c r="I420" s="222"/>
      <c r="L420" s="218"/>
      <c r="M420" s="223"/>
      <c r="N420" s="224"/>
      <c r="O420" s="224"/>
      <c r="P420" s="224"/>
      <c r="Q420" s="224"/>
      <c r="R420" s="224"/>
      <c r="S420" s="224"/>
      <c r="T420" s="225"/>
      <c r="AT420" s="219" t="s">
        <v>242</v>
      </c>
      <c r="AU420" s="219" t="s">
        <v>83</v>
      </c>
      <c r="AV420" s="11" t="s">
        <v>83</v>
      </c>
      <c r="AW420" s="11" t="s">
        <v>36</v>
      </c>
      <c r="AX420" s="11" t="s">
        <v>81</v>
      </c>
      <c r="AY420" s="219" t="s">
        <v>231</v>
      </c>
    </row>
    <row r="421" spans="2:65" s="1" customFormat="1" ht="38.25" customHeight="1">
      <c r="B421" s="202"/>
      <c r="C421" s="203" t="s">
        <v>658</v>
      </c>
      <c r="D421" s="203" t="s">
        <v>235</v>
      </c>
      <c r="E421" s="204" t="s">
        <v>659</v>
      </c>
      <c r="F421" s="205" t="s">
        <v>660</v>
      </c>
      <c r="G421" s="206" t="s">
        <v>258</v>
      </c>
      <c r="H421" s="207">
        <v>5.358</v>
      </c>
      <c r="I421" s="208"/>
      <c r="J421" s="209">
        <f>ROUND(I421*H421,2)</f>
        <v>0</v>
      </c>
      <c r="K421" s="205" t="s">
        <v>238</v>
      </c>
      <c r="L421" s="46"/>
      <c r="M421" s="210" t="s">
        <v>5</v>
      </c>
      <c r="N421" s="211" t="s">
        <v>44</v>
      </c>
      <c r="O421" s="47"/>
      <c r="P421" s="212">
        <f>O421*H421</f>
        <v>0</v>
      </c>
      <c r="Q421" s="212">
        <v>2.45343</v>
      </c>
      <c r="R421" s="212">
        <f>Q421*H421</f>
        <v>13.14547794</v>
      </c>
      <c r="S421" s="212">
        <v>0</v>
      </c>
      <c r="T421" s="213">
        <f>S421*H421</f>
        <v>0</v>
      </c>
      <c r="AR421" s="24" t="s">
        <v>239</v>
      </c>
      <c r="AT421" s="24" t="s">
        <v>235</v>
      </c>
      <c r="AU421" s="24" t="s">
        <v>83</v>
      </c>
      <c r="AY421" s="24" t="s">
        <v>231</v>
      </c>
      <c r="BE421" s="214">
        <f>IF(N421="základní",J421,0)</f>
        <v>0</v>
      </c>
      <c r="BF421" s="214">
        <f>IF(N421="snížená",J421,0)</f>
        <v>0</v>
      </c>
      <c r="BG421" s="214">
        <f>IF(N421="zákl. přenesená",J421,0)</f>
        <v>0</v>
      </c>
      <c r="BH421" s="214">
        <f>IF(N421="sníž. přenesená",J421,0)</f>
        <v>0</v>
      </c>
      <c r="BI421" s="214">
        <f>IF(N421="nulová",J421,0)</f>
        <v>0</v>
      </c>
      <c r="BJ421" s="24" t="s">
        <v>81</v>
      </c>
      <c r="BK421" s="214">
        <f>ROUND(I421*H421,2)</f>
        <v>0</v>
      </c>
      <c r="BL421" s="24" t="s">
        <v>239</v>
      </c>
      <c r="BM421" s="24" t="s">
        <v>661</v>
      </c>
    </row>
    <row r="422" spans="2:47" s="1" customFormat="1" ht="13.5">
      <c r="B422" s="46"/>
      <c r="D422" s="215" t="s">
        <v>241</v>
      </c>
      <c r="F422" s="216" t="s">
        <v>660</v>
      </c>
      <c r="I422" s="176"/>
      <c r="L422" s="46"/>
      <c r="M422" s="217"/>
      <c r="N422" s="47"/>
      <c r="O422" s="47"/>
      <c r="P422" s="47"/>
      <c r="Q422" s="47"/>
      <c r="R422" s="47"/>
      <c r="S422" s="47"/>
      <c r="T422" s="85"/>
      <c r="AT422" s="24" t="s">
        <v>241</v>
      </c>
      <c r="AU422" s="24" t="s">
        <v>83</v>
      </c>
    </row>
    <row r="423" spans="2:51" s="11" customFormat="1" ht="13.5">
      <c r="B423" s="218"/>
      <c r="D423" s="215" t="s">
        <v>242</v>
      </c>
      <c r="E423" s="219" t="s">
        <v>5</v>
      </c>
      <c r="F423" s="220" t="s">
        <v>662</v>
      </c>
      <c r="H423" s="221">
        <v>5.358</v>
      </c>
      <c r="I423" s="222"/>
      <c r="L423" s="218"/>
      <c r="M423" s="223"/>
      <c r="N423" s="224"/>
      <c r="O423" s="224"/>
      <c r="P423" s="224"/>
      <c r="Q423" s="224"/>
      <c r="R423" s="224"/>
      <c r="S423" s="224"/>
      <c r="T423" s="225"/>
      <c r="AT423" s="219" t="s">
        <v>242</v>
      </c>
      <c r="AU423" s="219" t="s">
        <v>83</v>
      </c>
      <c r="AV423" s="11" t="s">
        <v>83</v>
      </c>
      <c r="AW423" s="11" t="s">
        <v>36</v>
      </c>
      <c r="AX423" s="11" t="s">
        <v>81</v>
      </c>
      <c r="AY423" s="219" t="s">
        <v>231</v>
      </c>
    </row>
    <row r="424" spans="2:65" s="1" customFormat="1" ht="38.25" customHeight="1">
      <c r="B424" s="202"/>
      <c r="C424" s="203" t="s">
        <v>663</v>
      </c>
      <c r="D424" s="203" t="s">
        <v>235</v>
      </c>
      <c r="E424" s="204" t="s">
        <v>664</v>
      </c>
      <c r="F424" s="205" t="s">
        <v>665</v>
      </c>
      <c r="G424" s="206" t="s">
        <v>147</v>
      </c>
      <c r="H424" s="207">
        <v>34.21</v>
      </c>
      <c r="I424" s="208"/>
      <c r="J424" s="209">
        <f>ROUND(I424*H424,2)</f>
        <v>0</v>
      </c>
      <c r="K424" s="205" t="s">
        <v>238</v>
      </c>
      <c r="L424" s="46"/>
      <c r="M424" s="210" t="s">
        <v>5</v>
      </c>
      <c r="N424" s="211" t="s">
        <v>44</v>
      </c>
      <c r="O424" s="47"/>
      <c r="P424" s="212">
        <f>O424*H424</f>
        <v>0</v>
      </c>
      <c r="Q424" s="212">
        <v>0.00215268</v>
      </c>
      <c r="R424" s="212">
        <f>Q424*H424</f>
        <v>0.07364318280000001</v>
      </c>
      <c r="S424" s="212">
        <v>0</v>
      </c>
      <c r="T424" s="213">
        <f>S424*H424</f>
        <v>0</v>
      </c>
      <c r="AR424" s="24" t="s">
        <v>239</v>
      </c>
      <c r="AT424" s="24" t="s">
        <v>235</v>
      </c>
      <c r="AU424" s="24" t="s">
        <v>83</v>
      </c>
      <c r="AY424" s="24" t="s">
        <v>231</v>
      </c>
      <c r="BE424" s="214">
        <f>IF(N424="základní",J424,0)</f>
        <v>0</v>
      </c>
      <c r="BF424" s="214">
        <f>IF(N424="snížená",J424,0)</f>
        <v>0</v>
      </c>
      <c r="BG424" s="214">
        <f>IF(N424="zákl. přenesená",J424,0)</f>
        <v>0</v>
      </c>
      <c r="BH424" s="214">
        <f>IF(N424="sníž. přenesená",J424,0)</f>
        <v>0</v>
      </c>
      <c r="BI424" s="214">
        <f>IF(N424="nulová",J424,0)</f>
        <v>0</v>
      </c>
      <c r="BJ424" s="24" t="s">
        <v>81</v>
      </c>
      <c r="BK424" s="214">
        <f>ROUND(I424*H424,2)</f>
        <v>0</v>
      </c>
      <c r="BL424" s="24" t="s">
        <v>239</v>
      </c>
      <c r="BM424" s="24" t="s">
        <v>666</v>
      </c>
    </row>
    <row r="425" spans="2:47" s="1" customFormat="1" ht="13.5">
      <c r="B425" s="46"/>
      <c r="D425" s="215" t="s">
        <v>241</v>
      </c>
      <c r="F425" s="216" t="s">
        <v>665</v>
      </c>
      <c r="I425" s="176"/>
      <c r="L425" s="46"/>
      <c r="M425" s="217"/>
      <c r="N425" s="47"/>
      <c r="O425" s="47"/>
      <c r="P425" s="47"/>
      <c r="Q425" s="47"/>
      <c r="R425" s="47"/>
      <c r="S425" s="47"/>
      <c r="T425" s="85"/>
      <c r="AT425" s="24" t="s">
        <v>241</v>
      </c>
      <c r="AU425" s="24" t="s">
        <v>83</v>
      </c>
    </row>
    <row r="426" spans="2:51" s="11" customFormat="1" ht="13.5">
      <c r="B426" s="218"/>
      <c r="D426" s="215" t="s">
        <v>242</v>
      </c>
      <c r="E426" s="219" t="s">
        <v>5</v>
      </c>
      <c r="F426" s="220" t="s">
        <v>667</v>
      </c>
      <c r="H426" s="221">
        <v>2.04</v>
      </c>
      <c r="I426" s="222"/>
      <c r="L426" s="218"/>
      <c r="M426" s="223"/>
      <c r="N426" s="224"/>
      <c r="O426" s="224"/>
      <c r="P426" s="224"/>
      <c r="Q426" s="224"/>
      <c r="R426" s="224"/>
      <c r="S426" s="224"/>
      <c r="T426" s="225"/>
      <c r="AT426" s="219" t="s">
        <v>242</v>
      </c>
      <c r="AU426" s="219" t="s">
        <v>83</v>
      </c>
      <c r="AV426" s="11" t="s">
        <v>83</v>
      </c>
      <c r="AW426" s="11" t="s">
        <v>36</v>
      </c>
      <c r="AX426" s="11" t="s">
        <v>73</v>
      </c>
      <c r="AY426" s="219" t="s">
        <v>231</v>
      </c>
    </row>
    <row r="427" spans="2:51" s="11" customFormat="1" ht="13.5">
      <c r="B427" s="218"/>
      <c r="D427" s="215" t="s">
        <v>242</v>
      </c>
      <c r="E427" s="219" t="s">
        <v>5</v>
      </c>
      <c r="F427" s="220" t="s">
        <v>668</v>
      </c>
      <c r="H427" s="221">
        <v>32.17</v>
      </c>
      <c r="I427" s="222"/>
      <c r="L427" s="218"/>
      <c r="M427" s="223"/>
      <c r="N427" s="224"/>
      <c r="O427" s="224"/>
      <c r="P427" s="224"/>
      <c r="Q427" s="224"/>
      <c r="R427" s="224"/>
      <c r="S427" s="224"/>
      <c r="T427" s="225"/>
      <c r="AT427" s="219" t="s">
        <v>242</v>
      </c>
      <c r="AU427" s="219" t="s">
        <v>83</v>
      </c>
      <c r="AV427" s="11" t="s">
        <v>83</v>
      </c>
      <c r="AW427" s="11" t="s">
        <v>36</v>
      </c>
      <c r="AX427" s="11" t="s">
        <v>73</v>
      </c>
      <c r="AY427" s="219" t="s">
        <v>231</v>
      </c>
    </row>
    <row r="428" spans="2:51" s="12" customFormat="1" ht="13.5">
      <c r="B428" s="226"/>
      <c r="D428" s="215" t="s">
        <v>242</v>
      </c>
      <c r="E428" s="227" t="s">
        <v>5</v>
      </c>
      <c r="F428" s="228" t="s">
        <v>269</v>
      </c>
      <c r="H428" s="229">
        <v>34.21</v>
      </c>
      <c r="I428" s="230"/>
      <c r="L428" s="226"/>
      <c r="M428" s="231"/>
      <c r="N428" s="232"/>
      <c r="O428" s="232"/>
      <c r="P428" s="232"/>
      <c r="Q428" s="232"/>
      <c r="R428" s="232"/>
      <c r="S428" s="232"/>
      <c r="T428" s="233"/>
      <c r="AT428" s="227" t="s">
        <v>242</v>
      </c>
      <c r="AU428" s="227" t="s">
        <v>83</v>
      </c>
      <c r="AV428" s="12" t="s">
        <v>239</v>
      </c>
      <c r="AW428" s="12" t="s">
        <v>36</v>
      </c>
      <c r="AX428" s="12" t="s">
        <v>81</v>
      </c>
      <c r="AY428" s="227" t="s">
        <v>231</v>
      </c>
    </row>
    <row r="429" spans="2:65" s="1" customFormat="1" ht="38.25" customHeight="1">
      <c r="B429" s="202"/>
      <c r="C429" s="203" t="s">
        <v>669</v>
      </c>
      <c r="D429" s="203" t="s">
        <v>235</v>
      </c>
      <c r="E429" s="204" t="s">
        <v>670</v>
      </c>
      <c r="F429" s="205" t="s">
        <v>671</v>
      </c>
      <c r="G429" s="206" t="s">
        <v>147</v>
      </c>
      <c r="H429" s="207">
        <v>34.21</v>
      </c>
      <c r="I429" s="208"/>
      <c r="J429" s="209">
        <f>ROUND(I429*H429,2)</f>
        <v>0</v>
      </c>
      <c r="K429" s="205" t="s">
        <v>238</v>
      </c>
      <c r="L429" s="46"/>
      <c r="M429" s="210" t="s">
        <v>5</v>
      </c>
      <c r="N429" s="211" t="s">
        <v>44</v>
      </c>
      <c r="O429" s="47"/>
      <c r="P429" s="212">
        <f>O429*H429</f>
        <v>0</v>
      </c>
      <c r="Q429" s="212">
        <v>0</v>
      </c>
      <c r="R429" s="212">
        <f>Q429*H429</f>
        <v>0</v>
      </c>
      <c r="S429" s="212">
        <v>0</v>
      </c>
      <c r="T429" s="213">
        <f>S429*H429</f>
        <v>0</v>
      </c>
      <c r="AR429" s="24" t="s">
        <v>239</v>
      </c>
      <c r="AT429" s="24" t="s">
        <v>235</v>
      </c>
      <c r="AU429" s="24" t="s">
        <v>83</v>
      </c>
      <c r="AY429" s="24" t="s">
        <v>231</v>
      </c>
      <c r="BE429" s="214">
        <f>IF(N429="základní",J429,0)</f>
        <v>0</v>
      </c>
      <c r="BF429" s="214">
        <f>IF(N429="snížená",J429,0)</f>
        <v>0</v>
      </c>
      <c r="BG429" s="214">
        <f>IF(N429="zákl. přenesená",J429,0)</f>
        <v>0</v>
      </c>
      <c r="BH429" s="214">
        <f>IF(N429="sníž. přenesená",J429,0)</f>
        <v>0</v>
      </c>
      <c r="BI429" s="214">
        <f>IF(N429="nulová",J429,0)</f>
        <v>0</v>
      </c>
      <c r="BJ429" s="24" t="s">
        <v>81</v>
      </c>
      <c r="BK429" s="214">
        <f>ROUND(I429*H429,2)</f>
        <v>0</v>
      </c>
      <c r="BL429" s="24" t="s">
        <v>239</v>
      </c>
      <c r="BM429" s="24" t="s">
        <v>672</v>
      </c>
    </row>
    <row r="430" spans="2:47" s="1" customFormat="1" ht="13.5">
      <c r="B430" s="46"/>
      <c r="D430" s="215" t="s">
        <v>241</v>
      </c>
      <c r="F430" s="216" t="s">
        <v>671</v>
      </c>
      <c r="I430" s="176"/>
      <c r="L430" s="46"/>
      <c r="M430" s="217"/>
      <c r="N430" s="47"/>
      <c r="O430" s="47"/>
      <c r="P430" s="47"/>
      <c r="Q430" s="47"/>
      <c r="R430" s="47"/>
      <c r="S430" s="47"/>
      <c r="T430" s="85"/>
      <c r="AT430" s="24" t="s">
        <v>241</v>
      </c>
      <c r="AU430" s="24" t="s">
        <v>83</v>
      </c>
    </row>
    <row r="431" spans="2:51" s="11" customFormat="1" ht="13.5">
      <c r="B431" s="218"/>
      <c r="D431" s="215" t="s">
        <v>242</v>
      </c>
      <c r="E431" s="219" t="s">
        <v>5</v>
      </c>
      <c r="F431" s="220" t="s">
        <v>667</v>
      </c>
      <c r="H431" s="221">
        <v>2.04</v>
      </c>
      <c r="I431" s="222"/>
      <c r="L431" s="218"/>
      <c r="M431" s="223"/>
      <c r="N431" s="224"/>
      <c r="O431" s="224"/>
      <c r="P431" s="224"/>
      <c r="Q431" s="224"/>
      <c r="R431" s="224"/>
      <c r="S431" s="224"/>
      <c r="T431" s="225"/>
      <c r="AT431" s="219" t="s">
        <v>242</v>
      </c>
      <c r="AU431" s="219" t="s">
        <v>83</v>
      </c>
      <c r="AV431" s="11" t="s">
        <v>83</v>
      </c>
      <c r="AW431" s="11" t="s">
        <v>36</v>
      </c>
      <c r="AX431" s="11" t="s">
        <v>73</v>
      </c>
      <c r="AY431" s="219" t="s">
        <v>231</v>
      </c>
    </row>
    <row r="432" spans="2:51" s="11" customFormat="1" ht="13.5">
      <c r="B432" s="218"/>
      <c r="D432" s="215" t="s">
        <v>242</v>
      </c>
      <c r="E432" s="219" t="s">
        <v>5</v>
      </c>
      <c r="F432" s="220" t="s">
        <v>668</v>
      </c>
      <c r="H432" s="221">
        <v>32.17</v>
      </c>
      <c r="I432" s="222"/>
      <c r="L432" s="218"/>
      <c r="M432" s="223"/>
      <c r="N432" s="224"/>
      <c r="O432" s="224"/>
      <c r="P432" s="224"/>
      <c r="Q432" s="224"/>
      <c r="R432" s="224"/>
      <c r="S432" s="224"/>
      <c r="T432" s="225"/>
      <c r="AT432" s="219" t="s">
        <v>242</v>
      </c>
      <c r="AU432" s="219" t="s">
        <v>83</v>
      </c>
      <c r="AV432" s="11" t="s">
        <v>83</v>
      </c>
      <c r="AW432" s="11" t="s">
        <v>36</v>
      </c>
      <c r="AX432" s="11" t="s">
        <v>73</v>
      </c>
      <c r="AY432" s="219" t="s">
        <v>231</v>
      </c>
    </row>
    <row r="433" spans="2:51" s="12" customFormat="1" ht="13.5">
      <c r="B433" s="226"/>
      <c r="D433" s="215" t="s">
        <v>242</v>
      </c>
      <c r="E433" s="227" t="s">
        <v>5</v>
      </c>
      <c r="F433" s="228" t="s">
        <v>269</v>
      </c>
      <c r="H433" s="229">
        <v>34.21</v>
      </c>
      <c r="I433" s="230"/>
      <c r="L433" s="226"/>
      <c r="M433" s="231"/>
      <c r="N433" s="232"/>
      <c r="O433" s="232"/>
      <c r="P433" s="232"/>
      <c r="Q433" s="232"/>
      <c r="R433" s="232"/>
      <c r="S433" s="232"/>
      <c r="T433" s="233"/>
      <c r="AT433" s="227" t="s">
        <v>242</v>
      </c>
      <c r="AU433" s="227" t="s">
        <v>83</v>
      </c>
      <c r="AV433" s="12" t="s">
        <v>239</v>
      </c>
      <c r="AW433" s="12" t="s">
        <v>36</v>
      </c>
      <c r="AX433" s="12" t="s">
        <v>81</v>
      </c>
      <c r="AY433" s="227" t="s">
        <v>231</v>
      </c>
    </row>
    <row r="434" spans="2:65" s="1" customFormat="1" ht="38.25" customHeight="1">
      <c r="B434" s="202"/>
      <c r="C434" s="203" t="s">
        <v>673</v>
      </c>
      <c r="D434" s="203" t="s">
        <v>235</v>
      </c>
      <c r="E434" s="204" t="s">
        <v>674</v>
      </c>
      <c r="F434" s="205" t="s">
        <v>675</v>
      </c>
      <c r="G434" s="206" t="s">
        <v>147</v>
      </c>
      <c r="H434" s="207">
        <v>32.33</v>
      </c>
      <c r="I434" s="208"/>
      <c r="J434" s="209">
        <f>ROUND(I434*H434,2)</f>
        <v>0</v>
      </c>
      <c r="K434" s="205" t="s">
        <v>238</v>
      </c>
      <c r="L434" s="46"/>
      <c r="M434" s="210" t="s">
        <v>5</v>
      </c>
      <c r="N434" s="211" t="s">
        <v>44</v>
      </c>
      <c r="O434" s="47"/>
      <c r="P434" s="212">
        <f>O434*H434</f>
        <v>0</v>
      </c>
      <c r="Q434" s="212">
        <v>0.0052365</v>
      </c>
      <c r="R434" s="212">
        <f>Q434*H434</f>
        <v>0.16929604499999998</v>
      </c>
      <c r="S434" s="212">
        <v>0</v>
      </c>
      <c r="T434" s="213">
        <f>S434*H434</f>
        <v>0</v>
      </c>
      <c r="AR434" s="24" t="s">
        <v>239</v>
      </c>
      <c r="AT434" s="24" t="s">
        <v>235</v>
      </c>
      <c r="AU434" s="24" t="s">
        <v>83</v>
      </c>
      <c r="AY434" s="24" t="s">
        <v>231</v>
      </c>
      <c r="BE434" s="214">
        <f>IF(N434="základní",J434,0)</f>
        <v>0</v>
      </c>
      <c r="BF434" s="214">
        <f>IF(N434="snížená",J434,0)</f>
        <v>0</v>
      </c>
      <c r="BG434" s="214">
        <f>IF(N434="zákl. přenesená",J434,0)</f>
        <v>0</v>
      </c>
      <c r="BH434" s="214">
        <f>IF(N434="sníž. přenesená",J434,0)</f>
        <v>0</v>
      </c>
      <c r="BI434" s="214">
        <f>IF(N434="nulová",J434,0)</f>
        <v>0</v>
      </c>
      <c r="BJ434" s="24" t="s">
        <v>81</v>
      </c>
      <c r="BK434" s="214">
        <f>ROUND(I434*H434,2)</f>
        <v>0</v>
      </c>
      <c r="BL434" s="24" t="s">
        <v>239</v>
      </c>
      <c r="BM434" s="24" t="s">
        <v>676</v>
      </c>
    </row>
    <row r="435" spans="2:47" s="1" customFormat="1" ht="13.5">
      <c r="B435" s="46"/>
      <c r="D435" s="215" t="s">
        <v>241</v>
      </c>
      <c r="F435" s="216" t="s">
        <v>675</v>
      </c>
      <c r="I435" s="176"/>
      <c r="L435" s="46"/>
      <c r="M435" s="217"/>
      <c r="N435" s="47"/>
      <c r="O435" s="47"/>
      <c r="P435" s="47"/>
      <c r="Q435" s="47"/>
      <c r="R435" s="47"/>
      <c r="S435" s="47"/>
      <c r="T435" s="85"/>
      <c r="AT435" s="24" t="s">
        <v>241</v>
      </c>
      <c r="AU435" s="24" t="s">
        <v>83</v>
      </c>
    </row>
    <row r="436" spans="2:51" s="11" customFormat="1" ht="13.5">
      <c r="B436" s="218"/>
      <c r="D436" s="215" t="s">
        <v>242</v>
      </c>
      <c r="E436" s="219" t="s">
        <v>5</v>
      </c>
      <c r="F436" s="220" t="s">
        <v>677</v>
      </c>
      <c r="H436" s="221">
        <v>32.33</v>
      </c>
      <c r="I436" s="222"/>
      <c r="L436" s="218"/>
      <c r="M436" s="223"/>
      <c r="N436" s="224"/>
      <c r="O436" s="224"/>
      <c r="P436" s="224"/>
      <c r="Q436" s="224"/>
      <c r="R436" s="224"/>
      <c r="S436" s="224"/>
      <c r="T436" s="225"/>
      <c r="AT436" s="219" t="s">
        <v>242</v>
      </c>
      <c r="AU436" s="219" t="s">
        <v>83</v>
      </c>
      <c r="AV436" s="11" t="s">
        <v>83</v>
      </c>
      <c r="AW436" s="11" t="s">
        <v>36</v>
      </c>
      <c r="AX436" s="11" t="s">
        <v>73</v>
      </c>
      <c r="AY436" s="219" t="s">
        <v>231</v>
      </c>
    </row>
    <row r="437" spans="2:51" s="12" customFormat="1" ht="13.5">
      <c r="B437" s="226"/>
      <c r="D437" s="215" t="s">
        <v>242</v>
      </c>
      <c r="E437" s="227" t="s">
        <v>5</v>
      </c>
      <c r="F437" s="228" t="s">
        <v>269</v>
      </c>
      <c r="H437" s="229">
        <v>32.33</v>
      </c>
      <c r="I437" s="230"/>
      <c r="L437" s="226"/>
      <c r="M437" s="231"/>
      <c r="N437" s="232"/>
      <c r="O437" s="232"/>
      <c r="P437" s="232"/>
      <c r="Q437" s="232"/>
      <c r="R437" s="232"/>
      <c r="S437" s="232"/>
      <c r="T437" s="233"/>
      <c r="AT437" s="227" t="s">
        <v>242</v>
      </c>
      <c r="AU437" s="227" t="s">
        <v>83</v>
      </c>
      <c r="AV437" s="12" t="s">
        <v>239</v>
      </c>
      <c r="AW437" s="12" t="s">
        <v>36</v>
      </c>
      <c r="AX437" s="12" t="s">
        <v>81</v>
      </c>
      <c r="AY437" s="227" t="s">
        <v>231</v>
      </c>
    </row>
    <row r="438" spans="2:65" s="1" customFormat="1" ht="38.25" customHeight="1">
      <c r="B438" s="202"/>
      <c r="C438" s="203" t="s">
        <v>678</v>
      </c>
      <c r="D438" s="203" t="s">
        <v>235</v>
      </c>
      <c r="E438" s="204" t="s">
        <v>679</v>
      </c>
      <c r="F438" s="205" t="s">
        <v>680</v>
      </c>
      <c r="G438" s="206" t="s">
        <v>147</v>
      </c>
      <c r="H438" s="207">
        <v>32.33</v>
      </c>
      <c r="I438" s="208"/>
      <c r="J438" s="209">
        <f>ROUND(I438*H438,2)</f>
        <v>0</v>
      </c>
      <c r="K438" s="205" t="s">
        <v>238</v>
      </c>
      <c r="L438" s="46"/>
      <c r="M438" s="210" t="s">
        <v>5</v>
      </c>
      <c r="N438" s="211" t="s">
        <v>44</v>
      </c>
      <c r="O438" s="47"/>
      <c r="P438" s="212">
        <f>O438*H438</f>
        <v>0</v>
      </c>
      <c r="Q438" s="212">
        <v>0</v>
      </c>
      <c r="R438" s="212">
        <f>Q438*H438</f>
        <v>0</v>
      </c>
      <c r="S438" s="212">
        <v>0</v>
      </c>
      <c r="T438" s="213">
        <f>S438*H438</f>
        <v>0</v>
      </c>
      <c r="AR438" s="24" t="s">
        <v>239</v>
      </c>
      <c r="AT438" s="24" t="s">
        <v>235</v>
      </c>
      <c r="AU438" s="24" t="s">
        <v>83</v>
      </c>
      <c r="AY438" s="24" t="s">
        <v>231</v>
      </c>
      <c r="BE438" s="214">
        <f>IF(N438="základní",J438,0)</f>
        <v>0</v>
      </c>
      <c r="BF438" s="214">
        <f>IF(N438="snížená",J438,0)</f>
        <v>0</v>
      </c>
      <c r="BG438" s="214">
        <f>IF(N438="zákl. přenesená",J438,0)</f>
        <v>0</v>
      </c>
      <c r="BH438" s="214">
        <f>IF(N438="sníž. přenesená",J438,0)</f>
        <v>0</v>
      </c>
      <c r="BI438" s="214">
        <f>IF(N438="nulová",J438,0)</f>
        <v>0</v>
      </c>
      <c r="BJ438" s="24" t="s">
        <v>81</v>
      </c>
      <c r="BK438" s="214">
        <f>ROUND(I438*H438,2)</f>
        <v>0</v>
      </c>
      <c r="BL438" s="24" t="s">
        <v>239</v>
      </c>
      <c r="BM438" s="24" t="s">
        <v>681</v>
      </c>
    </row>
    <row r="439" spans="2:47" s="1" customFormat="1" ht="13.5">
      <c r="B439" s="46"/>
      <c r="D439" s="215" t="s">
        <v>241</v>
      </c>
      <c r="F439" s="216" t="s">
        <v>680</v>
      </c>
      <c r="I439" s="176"/>
      <c r="L439" s="46"/>
      <c r="M439" s="217"/>
      <c r="N439" s="47"/>
      <c r="O439" s="47"/>
      <c r="P439" s="47"/>
      <c r="Q439" s="47"/>
      <c r="R439" s="47"/>
      <c r="S439" s="47"/>
      <c r="T439" s="85"/>
      <c r="AT439" s="24" t="s">
        <v>241</v>
      </c>
      <c r="AU439" s="24" t="s">
        <v>83</v>
      </c>
    </row>
    <row r="440" spans="2:51" s="11" customFormat="1" ht="13.5">
      <c r="B440" s="218"/>
      <c r="D440" s="215" t="s">
        <v>242</v>
      </c>
      <c r="E440" s="219" t="s">
        <v>5</v>
      </c>
      <c r="F440" s="220" t="s">
        <v>677</v>
      </c>
      <c r="H440" s="221">
        <v>32.33</v>
      </c>
      <c r="I440" s="222"/>
      <c r="L440" s="218"/>
      <c r="M440" s="223"/>
      <c r="N440" s="224"/>
      <c r="O440" s="224"/>
      <c r="P440" s="224"/>
      <c r="Q440" s="224"/>
      <c r="R440" s="224"/>
      <c r="S440" s="224"/>
      <c r="T440" s="225"/>
      <c r="AT440" s="219" t="s">
        <v>242</v>
      </c>
      <c r="AU440" s="219" t="s">
        <v>83</v>
      </c>
      <c r="AV440" s="11" t="s">
        <v>83</v>
      </c>
      <c r="AW440" s="11" t="s">
        <v>36</v>
      </c>
      <c r="AX440" s="11" t="s">
        <v>73</v>
      </c>
      <c r="AY440" s="219" t="s">
        <v>231</v>
      </c>
    </row>
    <row r="441" spans="2:51" s="12" customFormat="1" ht="13.5">
      <c r="B441" s="226"/>
      <c r="D441" s="215" t="s">
        <v>242</v>
      </c>
      <c r="E441" s="227" t="s">
        <v>5</v>
      </c>
      <c r="F441" s="228" t="s">
        <v>269</v>
      </c>
      <c r="H441" s="229">
        <v>32.33</v>
      </c>
      <c r="I441" s="230"/>
      <c r="L441" s="226"/>
      <c r="M441" s="231"/>
      <c r="N441" s="232"/>
      <c r="O441" s="232"/>
      <c r="P441" s="232"/>
      <c r="Q441" s="232"/>
      <c r="R441" s="232"/>
      <c r="S441" s="232"/>
      <c r="T441" s="233"/>
      <c r="AT441" s="227" t="s">
        <v>242</v>
      </c>
      <c r="AU441" s="227" t="s">
        <v>83</v>
      </c>
      <c r="AV441" s="12" t="s">
        <v>239</v>
      </c>
      <c r="AW441" s="12" t="s">
        <v>36</v>
      </c>
      <c r="AX441" s="12" t="s">
        <v>81</v>
      </c>
      <c r="AY441" s="227" t="s">
        <v>231</v>
      </c>
    </row>
    <row r="442" spans="2:65" s="1" customFormat="1" ht="51" customHeight="1">
      <c r="B442" s="202"/>
      <c r="C442" s="203" t="s">
        <v>682</v>
      </c>
      <c r="D442" s="203" t="s">
        <v>235</v>
      </c>
      <c r="E442" s="204" t="s">
        <v>683</v>
      </c>
      <c r="F442" s="205" t="s">
        <v>684</v>
      </c>
      <c r="G442" s="206" t="s">
        <v>352</v>
      </c>
      <c r="H442" s="207">
        <v>1.492</v>
      </c>
      <c r="I442" s="208"/>
      <c r="J442" s="209">
        <f>ROUND(I442*H442,2)</f>
        <v>0</v>
      </c>
      <c r="K442" s="205" t="s">
        <v>238</v>
      </c>
      <c r="L442" s="46"/>
      <c r="M442" s="210" t="s">
        <v>5</v>
      </c>
      <c r="N442" s="211" t="s">
        <v>44</v>
      </c>
      <c r="O442" s="47"/>
      <c r="P442" s="212">
        <f>O442*H442</f>
        <v>0</v>
      </c>
      <c r="Q442" s="212">
        <v>1.05515684</v>
      </c>
      <c r="R442" s="212">
        <f>Q442*H442</f>
        <v>1.57429400528</v>
      </c>
      <c r="S442" s="212">
        <v>0</v>
      </c>
      <c r="T442" s="213">
        <f>S442*H442</f>
        <v>0</v>
      </c>
      <c r="AR442" s="24" t="s">
        <v>239</v>
      </c>
      <c r="AT442" s="24" t="s">
        <v>235</v>
      </c>
      <c r="AU442" s="24" t="s">
        <v>83</v>
      </c>
      <c r="AY442" s="24" t="s">
        <v>231</v>
      </c>
      <c r="BE442" s="214">
        <f>IF(N442="základní",J442,0)</f>
        <v>0</v>
      </c>
      <c r="BF442" s="214">
        <f>IF(N442="snížená",J442,0)</f>
        <v>0</v>
      </c>
      <c r="BG442" s="214">
        <f>IF(N442="zákl. přenesená",J442,0)</f>
        <v>0</v>
      </c>
      <c r="BH442" s="214">
        <f>IF(N442="sníž. přenesená",J442,0)</f>
        <v>0</v>
      </c>
      <c r="BI442" s="214">
        <f>IF(N442="nulová",J442,0)</f>
        <v>0</v>
      </c>
      <c r="BJ442" s="24" t="s">
        <v>81</v>
      </c>
      <c r="BK442" s="214">
        <f>ROUND(I442*H442,2)</f>
        <v>0</v>
      </c>
      <c r="BL442" s="24" t="s">
        <v>239</v>
      </c>
      <c r="BM442" s="24" t="s">
        <v>685</v>
      </c>
    </row>
    <row r="443" spans="2:47" s="1" customFormat="1" ht="13.5">
      <c r="B443" s="46"/>
      <c r="D443" s="215" t="s">
        <v>241</v>
      </c>
      <c r="F443" s="216" t="s">
        <v>684</v>
      </c>
      <c r="I443" s="176"/>
      <c r="L443" s="46"/>
      <c r="M443" s="217"/>
      <c r="N443" s="47"/>
      <c r="O443" s="47"/>
      <c r="P443" s="47"/>
      <c r="Q443" s="47"/>
      <c r="R443" s="47"/>
      <c r="S443" s="47"/>
      <c r="T443" s="85"/>
      <c r="AT443" s="24" t="s">
        <v>241</v>
      </c>
      <c r="AU443" s="24" t="s">
        <v>83</v>
      </c>
    </row>
    <row r="444" spans="2:47" s="1" customFormat="1" ht="13.5">
      <c r="B444" s="46"/>
      <c r="D444" s="215" t="s">
        <v>442</v>
      </c>
      <c r="F444" s="241" t="s">
        <v>686</v>
      </c>
      <c r="I444" s="176"/>
      <c r="L444" s="46"/>
      <c r="M444" s="217"/>
      <c r="N444" s="47"/>
      <c r="O444" s="47"/>
      <c r="P444" s="47"/>
      <c r="Q444" s="47"/>
      <c r="R444" s="47"/>
      <c r="S444" s="47"/>
      <c r="T444" s="85"/>
      <c r="AT444" s="24" t="s">
        <v>442</v>
      </c>
      <c r="AU444" s="24" t="s">
        <v>83</v>
      </c>
    </row>
    <row r="445" spans="2:51" s="11" customFormat="1" ht="13.5">
      <c r="B445" s="218"/>
      <c r="D445" s="215" t="s">
        <v>242</v>
      </c>
      <c r="E445" s="219" t="s">
        <v>5</v>
      </c>
      <c r="F445" s="220" t="s">
        <v>687</v>
      </c>
      <c r="H445" s="221">
        <v>1.492</v>
      </c>
      <c r="I445" s="222"/>
      <c r="L445" s="218"/>
      <c r="M445" s="223"/>
      <c r="N445" s="224"/>
      <c r="O445" s="224"/>
      <c r="P445" s="224"/>
      <c r="Q445" s="224"/>
      <c r="R445" s="224"/>
      <c r="S445" s="224"/>
      <c r="T445" s="225"/>
      <c r="AT445" s="219" t="s">
        <v>242</v>
      </c>
      <c r="AU445" s="219" t="s">
        <v>83</v>
      </c>
      <c r="AV445" s="11" t="s">
        <v>83</v>
      </c>
      <c r="AW445" s="11" t="s">
        <v>36</v>
      </c>
      <c r="AX445" s="11" t="s">
        <v>81</v>
      </c>
      <c r="AY445" s="219" t="s">
        <v>231</v>
      </c>
    </row>
    <row r="446" spans="2:65" s="1" customFormat="1" ht="38.25" customHeight="1">
      <c r="B446" s="202"/>
      <c r="C446" s="203" t="s">
        <v>688</v>
      </c>
      <c r="D446" s="203" t="s">
        <v>235</v>
      </c>
      <c r="E446" s="204" t="s">
        <v>689</v>
      </c>
      <c r="F446" s="205" t="s">
        <v>690</v>
      </c>
      <c r="G446" s="206" t="s">
        <v>367</v>
      </c>
      <c r="H446" s="207">
        <v>38.29</v>
      </c>
      <c r="I446" s="208"/>
      <c r="J446" s="209">
        <f>ROUND(I446*H446,2)</f>
        <v>0</v>
      </c>
      <c r="K446" s="205" t="s">
        <v>238</v>
      </c>
      <c r="L446" s="46"/>
      <c r="M446" s="210" t="s">
        <v>5</v>
      </c>
      <c r="N446" s="211" t="s">
        <v>44</v>
      </c>
      <c r="O446" s="47"/>
      <c r="P446" s="212">
        <f>O446*H446</f>
        <v>0</v>
      </c>
      <c r="Q446" s="212">
        <v>0.01687</v>
      </c>
      <c r="R446" s="212">
        <f>Q446*H446</f>
        <v>0.6459522999999999</v>
      </c>
      <c r="S446" s="212">
        <v>0</v>
      </c>
      <c r="T446" s="213">
        <f>S446*H446</f>
        <v>0</v>
      </c>
      <c r="AR446" s="24" t="s">
        <v>239</v>
      </c>
      <c r="AT446" s="24" t="s">
        <v>235</v>
      </c>
      <c r="AU446" s="24" t="s">
        <v>83</v>
      </c>
      <c r="AY446" s="24" t="s">
        <v>231</v>
      </c>
      <c r="BE446" s="214">
        <f>IF(N446="základní",J446,0)</f>
        <v>0</v>
      </c>
      <c r="BF446" s="214">
        <f>IF(N446="snížená",J446,0)</f>
        <v>0</v>
      </c>
      <c r="BG446" s="214">
        <f>IF(N446="zákl. přenesená",J446,0)</f>
        <v>0</v>
      </c>
      <c r="BH446" s="214">
        <f>IF(N446="sníž. přenesená",J446,0)</f>
        <v>0</v>
      </c>
      <c r="BI446" s="214">
        <f>IF(N446="nulová",J446,0)</f>
        <v>0</v>
      </c>
      <c r="BJ446" s="24" t="s">
        <v>81</v>
      </c>
      <c r="BK446" s="214">
        <f>ROUND(I446*H446,2)</f>
        <v>0</v>
      </c>
      <c r="BL446" s="24" t="s">
        <v>239</v>
      </c>
      <c r="BM446" s="24" t="s">
        <v>691</v>
      </c>
    </row>
    <row r="447" spans="2:47" s="1" customFormat="1" ht="13.5">
      <c r="B447" s="46"/>
      <c r="D447" s="215" t="s">
        <v>241</v>
      </c>
      <c r="F447" s="216" t="s">
        <v>690</v>
      </c>
      <c r="I447" s="176"/>
      <c r="L447" s="46"/>
      <c r="M447" s="217"/>
      <c r="N447" s="47"/>
      <c r="O447" s="47"/>
      <c r="P447" s="47"/>
      <c r="Q447" s="47"/>
      <c r="R447" s="47"/>
      <c r="S447" s="47"/>
      <c r="T447" s="85"/>
      <c r="AT447" s="24" t="s">
        <v>241</v>
      </c>
      <c r="AU447" s="24" t="s">
        <v>83</v>
      </c>
    </row>
    <row r="448" spans="2:65" s="1" customFormat="1" ht="38.25" customHeight="1">
      <c r="B448" s="202"/>
      <c r="C448" s="203" t="s">
        <v>692</v>
      </c>
      <c r="D448" s="203" t="s">
        <v>235</v>
      </c>
      <c r="E448" s="204" t="s">
        <v>693</v>
      </c>
      <c r="F448" s="205" t="s">
        <v>694</v>
      </c>
      <c r="G448" s="206" t="s">
        <v>367</v>
      </c>
      <c r="H448" s="207">
        <v>93.63</v>
      </c>
      <c r="I448" s="208"/>
      <c r="J448" s="209">
        <f>ROUND(I448*H448,2)</f>
        <v>0</v>
      </c>
      <c r="K448" s="205" t="s">
        <v>238</v>
      </c>
      <c r="L448" s="46"/>
      <c r="M448" s="210" t="s">
        <v>5</v>
      </c>
      <c r="N448" s="211" t="s">
        <v>44</v>
      </c>
      <c r="O448" s="47"/>
      <c r="P448" s="212">
        <f>O448*H448</f>
        <v>0</v>
      </c>
      <c r="Q448" s="212">
        <v>0.01974</v>
      </c>
      <c r="R448" s="212">
        <f>Q448*H448</f>
        <v>1.8482562</v>
      </c>
      <c r="S448" s="212">
        <v>0</v>
      </c>
      <c r="T448" s="213">
        <f>S448*H448</f>
        <v>0</v>
      </c>
      <c r="AR448" s="24" t="s">
        <v>239</v>
      </c>
      <c r="AT448" s="24" t="s">
        <v>235</v>
      </c>
      <c r="AU448" s="24" t="s">
        <v>83</v>
      </c>
      <c r="AY448" s="24" t="s">
        <v>231</v>
      </c>
      <c r="BE448" s="214">
        <f>IF(N448="základní",J448,0)</f>
        <v>0</v>
      </c>
      <c r="BF448" s="214">
        <f>IF(N448="snížená",J448,0)</f>
        <v>0</v>
      </c>
      <c r="BG448" s="214">
        <f>IF(N448="zákl. přenesená",J448,0)</f>
        <v>0</v>
      </c>
      <c r="BH448" s="214">
        <f>IF(N448="sníž. přenesená",J448,0)</f>
        <v>0</v>
      </c>
      <c r="BI448" s="214">
        <f>IF(N448="nulová",J448,0)</f>
        <v>0</v>
      </c>
      <c r="BJ448" s="24" t="s">
        <v>81</v>
      </c>
      <c r="BK448" s="214">
        <f>ROUND(I448*H448,2)</f>
        <v>0</v>
      </c>
      <c r="BL448" s="24" t="s">
        <v>239</v>
      </c>
      <c r="BM448" s="24" t="s">
        <v>695</v>
      </c>
    </row>
    <row r="449" spans="2:47" s="1" customFormat="1" ht="13.5">
      <c r="B449" s="46"/>
      <c r="D449" s="215" t="s">
        <v>241</v>
      </c>
      <c r="F449" s="216" t="s">
        <v>694</v>
      </c>
      <c r="I449" s="176"/>
      <c r="L449" s="46"/>
      <c r="M449" s="217"/>
      <c r="N449" s="47"/>
      <c r="O449" s="47"/>
      <c r="P449" s="47"/>
      <c r="Q449" s="47"/>
      <c r="R449" s="47"/>
      <c r="S449" s="47"/>
      <c r="T449" s="85"/>
      <c r="AT449" s="24" t="s">
        <v>241</v>
      </c>
      <c r="AU449" s="24" t="s">
        <v>83</v>
      </c>
    </row>
    <row r="450" spans="2:51" s="11" customFormat="1" ht="13.5">
      <c r="B450" s="218"/>
      <c r="D450" s="215" t="s">
        <v>242</v>
      </c>
      <c r="E450" s="219" t="s">
        <v>5</v>
      </c>
      <c r="F450" s="220" t="s">
        <v>696</v>
      </c>
      <c r="H450" s="221">
        <v>93.63</v>
      </c>
      <c r="I450" s="222"/>
      <c r="L450" s="218"/>
      <c r="M450" s="223"/>
      <c r="N450" s="224"/>
      <c r="O450" s="224"/>
      <c r="P450" s="224"/>
      <c r="Q450" s="224"/>
      <c r="R450" s="224"/>
      <c r="S450" s="224"/>
      <c r="T450" s="225"/>
      <c r="AT450" s="219" t="s">
        <v>242</v>
      </c>
      <c r="AU450" s="219" t="s">
        <v>83</v>
      </c>
      <c r="AV450" s="11" t="s">
        <v>83</v>
      </c>
      <c r="AW450" s="11" t="s">
        <v>36</v>
      </c>
      <c r="AX450" s="11" t="s">
        <v>81</v>
      </c>
      <c r="AY450" s="219" t="s">
        <v>231</v>
      </c>
    </row>
    <row r="451" spans="2:65" s="1" customFormat="1" ht="16.5" customHeight="1">
      <c r="B451" s="202"/>
      <c r="C451" s="203" t="s">
        <v>697</v>
      </c>
      <c r="D451" s="203" t="s">
        <v>235</v>
      </c>
      <c r="E451" s="204" t="s">
        <v>698</v>
      </c>
      <c r="F451" s="205" t="s">
        <v>699</v>
      </c>
      <c r="G451" s="206" t="s">
        <v>258</v>
      </c>
      <c r="H451" s="207">
        <v>13.986</v>
      </c>
      <c r="I451" s="208"/>
      <c r="J451" s="209">
        <f>ROUND(I451*H451,2)</f>
        <v>0</v>
      </c>
      <c r="K451" s="205" t="s">
        <v>238</v>
      </c>
      <c r="L451" s="46"/>
      <c r="M451" s="210" t="s">
        <v>5</v>
      </c>
      <c r="N451" s="211" t="s">
        <v>44</v>
      </c>
      <c r="O451" s="47"/>
      <c r="P451" s="212">
        <f>O451*H451</f>
        <v>0</v>
      </c>
      <c r="Q451" s="212">
        <v>2.453395</v>
      </c>
      <c r="R451" s="212">
        <f>Q451*H451</f>
        <v>34.31318247</v>
      </c>
      <c r="S451" s="212">
        <v>0</v>
      </c>
      <c r="T451" s="213">
        <f>S451*H451</f>
        <v>0</v>
      </c>
      <c r="AR451" s="24" t="s">
        <v>239</v>
      </c>
      <c r="AT451" s="24" t="s">
        <v>235</v>
      </c>
      <c r="AU451" s="24" t="s">
        <v>83</v>
      </c>
      <c r="AY451" s="24" t="s">
        <v>231</v>
      </c>
      <c r="BE451" s="214">
        <f>IF(N451="základní",J451,0)</f>
        <v>0</v>
      </c>
      <c r="BF451" s="214">
        <f>IF(N451="snížená",J451,0)</f>
        <v>0</v>
      </c>
      <c r="BG451" s="214">
        <f>IF(N451="zákl. přenesená",J451,0)</f>
        <v>0</v>
      </c>
      <c r="BH451" s="214">
        <f>IF(N451="sníž. přenesená",J451,0)</f>
        <v>0</v>
      </c>
      <c r="BI451" s="214">
        <f>IF(N451="nulová",J451,0)</f>
        <v>0</v>
      </c>
      <c r="BJ451" s="24" t="s">
        <v>81</v>
      </c>
      <c r="BK451" s="214">
        <f>ROUND(I451*H451,2)</f>
        <v>0</v>
      </c>
      <c r="BL451" s="24" t="s">
        <v>239</v>
      </c>
      <c r="BM451" s="24" t="s">
        <v>700</v>
      </c>
    </row>
    <row r="452" spans="2:47" s="1" customFormat="1" ht="13.5">
      <c r="B452" s="46"/>
      <c r="D452" s="215" t="s">
        <v>241</v>
      </c>
      <c r="F452" s="216" t="s">
        <v>699</v>
      </c>
      <c r="I452" s="176"/>
      <c r="L452" s="46"/>
      <c r="M452" s="217"/>
      <c r="N452" s="47"/>
      <c r="O452" s="47"/>
      <c r="P452" s="47"/>
      <c r="Q452" s="47"/>
      <c r="R452" s="47"/>
      <c r="S452" s="47"/>
      <c r="T452" s="85"/>
      <c r="AT452" s="24" t="s">
        <v>241</v>
      </c>
      <c r="AU452" s="24" t="s">
        <v>83</v>
      </c>
    </row>
    <row r="453" spans="2:51" s="11" customFormat="1" ht="13.5">
      <c r="B453" s="218"/>
      <c r="D453" s="215" t="s">
        <v>242</v>
      </c>
      <c r="E453" s="219" t="s">
        <v>5</v>
      </c>
      <c r="F453" s="220" t="s">
        <v>701</v>
      </c>
      <c r="H453" s="221">
        <v>9.335</v>
      </c>
      <c r="I453" s="222"/>
      <c r="L453" s="218"/>
      <c r="M453" s="223"/>
      <c r="N453" s="224"/>
      <c r="O453" s="224"/>
      <c r="P453" s="224"/>
      <c r="Q453" s="224"/>
      <c r="R453" s="224"/>
      <c r="S453" s="224"/>
      <c r="T453" s="225"/>
      <c r="AT453" s="219" t="s">
        <v>242</v>
      </c>
      <c r="AU453" s="219" t="s">
        <v>83</v>
      </c>
      <c r="AV453" s="11" t="s">
        <v>83</v>
      </c>
      <c r="AW453" s="11" t="s">
        <v>36</v>
      </c>
      <c r="AX453" s="11" t="s">
        <v>73</v>
      </c>
      <c r="AY453" s="219" t="s">
        <v>231</v>
      </c>
    </row>
    <row r="454" spans="2:51" s="11" customFormat="1" ht="13.5">
      <c r="B454" s="218"/>
      <c r="D454" s="215" t="s">
        <v>242</v>
      </c>
      <c r="E454" s="219" t="s">
        <v>5</v>
      </c>
      <c r="F454" s="220" t="s">
        <v>702</v>
      </c>
      <c r="H454" s="221">
        <v>4.651</v>
      </c>
      <c r="I454" s="222"/>
      <c r="L454" s="218"/>
      <c r="M454" s="223"/>
      <c r="N454" s="224"/>
      <c r="O454" s="224"/>
      <c r="P454" s="224"/>
      <c r="Q454" s="224"/>
      <c r="R454" s="224"/>
      <c r="S454" s="224"/>
      <c r="T454" s="225"/>
      <c r="AT454" s="219" t="s">
        <v>242</v>
      </c>
      <c r="AU454" s="219" t="s">
        <v>83</v>
      </c>
      <c r="AV454" s="11" t="s">
        <v>83</v>
      </c>
      <c r="AW454" s="11" t="s">
        <v>36</v>
      </c>
      <c r="AX454" s="11" t="s">
        <v>73</v>
      </c>
      <c r="AY454" s="219" t="s">
        <v>231</v>
      </c>
    </row>
    <row r="455" spans="2:51" s="12" customFormat="1" ht="13.5">
      <c r="B455" s="226"/>
      <c r="D455" s="215" t="s">
        <v>242</v>
      </c>
      <c r="E455" s="227" t="s">
        <v>5</v>
      </c>
      <c r="F455" s="228" t="s">
        <v>269</v>
      </c>
      <c r="H455" s="229">
        <v>13.986</v>
      </c>
      <c r="I455" s="230"/>
      <c r="L455" s="226"/>
      <c r="M455" s="231"/>
      <c r="N455" s="232"/>
      <c r="O455" s="232"/>
      <c r="P455" s="232"/>
      <c r="Q455" s="232"/>
      <c r="R455" s="232"/>
      <c r="S455" s="232"/>
      <c r="T455" s="233"/>
      <c r="AT455" s="227" t="s">
        <v>242</v>
      </c>
      <c r="AU455" s="227" t="s">
        <v>83</v>
      </c>
      <c r="AV455" s="12" t="s">
        <v>239</v>
      </c>
      <c r="AW455" s="12" t="s">
        <v>36</v>
      </c>
      <c r="AX455" s="12" t="s">
        <v>81</v>
      </c>
      <c r="AY455" s="227" t="s">
        <v>231</v>
      </c>
    </row>
    <row r="456" spans="2:65" s="1" customFormat="1" ht="16.5" customHeight="1">
      <c r="B456" s="202"/>
      <c r="C456" s="203" t="s">
        <v>703</v>
      </c>
      <c r="D456" s="203" t="s">
        <v>235</v>
      </c>
      <c r="E456" s="204" t="s">
        <v>704</v>
      </c>
      <c r="F456" s="205" t="s">
        <v>705</v>
      </c>
      <c r="G456" s="206" t="s">
        <v>147</v>
      </c>
      <c r="H456" s="207">
        <v>84.563</v>
      </c>
      <c r="I456" s="208"/>
      <c r="J456" s="209">
        <f>ROUND(I456*H456,2)</f>
        <v>0</v>
      </c>
      <c r="K456" s="205" t="s">
        <v>238</v>
      </c>
      <c r="L456" s="46"/>
      <c r="M456" s="210" t="s">
        <v>5</v>
      </c>
      <c r="N456" s="211" t="s">
        <v>44</v>
      </c>
      <c r="O456" s="47"/>
      <c r="P456" s="212">
        <f>O456*H456</f>
        <v>0</v>
      </c>
      <c r="Q456" s="212">
        <v>0.00519464</v>
      </c>
      <c r="R456" s="212">
        <f>Q456*H456</f>
        <v>0.43927434232000007</v>
      </c>
      <c r="S456" s="212">
        <v>0</v>
      </c>
      <c r="T456" s="213">
        <f>S456*H456</f>
        <v>0</v>
      </c>
      <c r="AR456" s="24" t="s">
        <v>239</v>
      </c>
      <c r="AT456" s="24" t="s">
        <v>235</v>
      </c>
      <c r="AU456" s="24" t="s">
        <v>83</v>
      </c>
      <c r="AY456" s="24" t="s">
        <v>231</v>
      </c>
      <c r="BE456" s="214">
        <f>IF(N456="základní",J456,0)</f>
        <v>0</v>
      </c>
      <c r="BF456" s="214">
        <f>IF(N456="snížená",J456,0)</f>
        <v>0</v>
      </c>
      <c r="BG456" s="214">
        <f>IF(N456="zákl. přenesená",J456,0)</f>
        <v>0</v>
      </c>
      <c r="BH456" s="214">
        <f>IF(N456="sníž. přenesená",J456,0)</f>
        <v>0</v>
      </c>
      <c r="BI456" s="214">
        <f>IF(N456="nulová",J456,0)</f>
        <v>0</v>
      </c>
      <c r="BJ456" s="24" t="s">
        <v>81</v>
      </c>
      <c r="BK456" s="214">
        <f>ROUND(I456*H456,2)</f>
        <v>0</v>
      </c>
      <c r="BL456" s="24" t="s">
        <v>239</v>
      </c>
      <c r="BM456" s="24" t="s">
        <v>706</v>
      </c>
    </row>
    <row r="457" spans="2:47" s="1" customFormat="1" ht="13.5">
      <c r="B457" s="46"/>
      <c r="D457" s="215" t="s">
        <v>241</v>
      </c>
      <c r="F457" s="216" t="s">
        <v>705</v>
      </c>
      <c r="I457" s="176"/>
      <c r="L457" s="46"/>
      <c r="M457" s="217"/>
      <c r="N457" s="47"/>
      <c r="O457" s="47"/>
      <c r="P457" s="47"/>
      <c r="Q457" s="47"/>
      <c r="R457" s="47"/>
      <c r="S457" s="47"/>
      <c r="T457" s="85"/>
      <c r="AT457" s="24" t="s">
        <v>241</v>
      </c>
      <c r="AU457" s="24" t="s">
        <v>83</v>
      </c>
    </row>
    <row r="458" spans="2:51" s="11" customFormat="1" ht="13.5">
      <c r="B458" s="218"/>
      <c r="D458" s="215" t="s">
        <v>242</v>
      </c>
      <c r="E458" s="219" t="s">
        <v>5</v>
      </c>
      <c r="F458" s="220" t="s">
        <v>707</v>
      </c>
      <c r="H458" s="221">
        <v>59.639</v>
      </c>
      <c r="I458" s="222"/>
      <c r="L458" s="218"/>
      <c r="M458" s="223"/>
      <c r="N458" s="224"/>
      <c r="O458" s="224"/>
      <c r="P458" s="224"/>
      <c r="Q458" s="224"/>
      <c r="R458" s="224"/>
      <c r="S458" s="224"/>
      <c r="T458" s="225"/>
      <c r="AT458" s="219" t="s">
        <v>242</v>
      </c>
      <c r="AU458" s="219" t="s">
        <v>83</v>
      </c>
      <c r="AV458" s="11" t="s">
        <v>83</v>
      </c>
      <c r="AW458" s="11" t="s">
        <v>36</v>
      </c>
      <c r="AX458" s="11" t="s">
        <v>73</v>
      </c>
      <c r="AY458" s="219" t="s">
        <v>231</v>
      </c>
    </row>
    <row r="459" spans="2:51" s="11" customFormat="1" ht="13.5">
      <c r="B459" s="218"/>
      <c r="D459" s="215" t="s">
        <v>242</v>
      </c>
      <c r="E459" s="219" t="s">
        <v>5</v>
      </c>
      <c r="F459" s="220" t="s">
        <v>708</v>
      </c>
      <c r="H459" s="221">
        <v>24.924</v>
      </c>
      <c r="I459" s="222"/>
      <c r="L459" s="218"/>
      <c r="M459" s="223"/>
      <c r="N459" s="224"/>
      <c r="O459" s="224"/>
      <c r="P459" s="224"/>
      <c r="Q459" s="224"/>
      <c r="R459" s="224"/>
      <c r="S459" s="224"/>
      <c r="T459" s="225"/>
      <c r="AT459" s="219" t="s">
        <v>242</v>
      </c>
      <c r="AU459" s="219" t="s">
        <v>83</v>
      </c>
      <c r="AV459" s="11" t="s">
        <v>83</v>
      </c>
      <c r="AW459" s="11" t="s">
        <v>36</v>
      </c>
      <c r="AX459" s="11" t="s">
        <v>73</v>
      </c>
      <c r="AY459" s="219" t="s">
        <v>231</v>
      </c>
    </row>
    <row r="460" spans="2:51" s="12" customFormat="1" ht="13.5">
      <c r="B460" s="226"/>
      <c r="D460" s="215" t="s">
        <v>242</v>
      </c>
      <c r="E460" s="227" t="s">
        <v>5</v>
      </c>
      <c r="F460" s="228" t="s">
        <v>269</v>
      </c>
      <c r="H460" s="229">
        <v>84.563</v>
      </c>
      <c r="I460" s="230"/>
      <c r="L460" s="226"/>
      <c r="M460" s="231"/>
      <c r="N460" s="232"/>
      <c r="O460" s="232"/>
      <c r="P460" s="232"/>
      <c r="Q460" s="232"/>
      <c r="R460" s="232"/>
      <c r="S460" s="232"/>
      <c r="T460" s="233"/>
      <c r="AT460" s="227" t="s">
        <v>242</v>
      </c>
      <c r="AU460" s="227" t="s">
        <v>83</v>
      </c>
      <c r="AV460" s="12" t="s">
        <v>239</v>
      </c>
      <c r="AW460" s="12" t="s">
        <v>36</v>
      </c>
      <c r="AX460" s="12" t="s">
        <v>81</v>
      </c>
      <c r="AY460" s="227" t="s">
        <v>231</v>
      </c>
    </row>
    <row r="461" spans="2:65" s="1" customFormat="1" ht="16.5" customHeight="1">
      <c r="B461" s="202"/>
      <c r="C461" s="203" t="s">
        <v>709</v>
      </c>
      <c r="D461" s="203" t="s">
        <v>235</v>
      </c>
      <c r="E461" s="204" t="s">
        <v>710</v>
      </c>
      <c r="F461" s="205" t="s">
        <v>711</v>
      </c>
      <c r="G461" s="206" t="s">
        <v>147</v>
      </c>
      <c r="H461" s="207">
        <v>84.563</v>
      </c>
      <c r="I461" s="208"/>
      <c r="J461" s="209">
        <f>ROUND(I461*H461,2)</f>
        <v>0</v>
      </c>
      <c r="K461" s="205" t="s">
        <v>238</v>
      </c>
      <c r="L461" s="46"/>
      <c r="M461" s="210" t="s">
        <v>5</v>
      </c>
      <c r="N461" s="211" t="s">
        <v>44</v>
      </c>
      <c r="O461" s="47"/>
      <c r="P461" s="212">
        <f>O461*H461</f>
        <v>0</v>
      </c>
      <c r="Q461" s="212">
        <v>0</v>
      </c>
      <c r="R461" s="212">
        <f>Q461*H461</f>
        <v>0</v>
      </c>
      <c r="S461" s="212">
        <v>0</v>
      </c>
      <c r="T461" s="213">
        <f>S461*H461</f>
        <v>0</v>
      </c>
      <c r="AR461" s="24" t="s">
        <v>239</v>
      </c>
      <c r="AT461" s="24" t="s">
        <v>235</v>
      </c>
      <c r="AU461" s="24" t="s">
        <v>83</v>
      </c>
      <c r="AY461" s="24" t="s">
        <v>231</v>
      </c>
      <c r="BE461" s="214">
        <f>IF(N461="základní",J461,0)</f>
        <v>0</v>
      </c>
      <c r="BF461" s="214">
        <f>IF(N461="snížená",J461,0)</f>
        <v>0</v>
      </c>
      <c r="BG461" s="214">
        <f>IF(N461="zákl. přenesená",J461,0)</f>
        <v>0</v>
      </c>
      <c r="BH461" s="214">
        <f>IF(N461="sníž. přenesená",J461,0)</f>
        <v>0</v>
      </c>
      <c r="BI461" s="214">
        <f>IF(N461="nulová",J461,0)</f>
        <v>0</v>
      </c>
      <c r="BJ461" s="24" t="s">
        <v>81</v>
      </c>
      <c r="BK461" s="214">
        <f>ROUND(I461*H461,2)</f>
        <v>0</v>
      </c>
      <c r="BL461" s="24" t="s">
        <v>239</v>
      </c>
      <c r="BM461" s="24" t="s">
        <v>712</v>
      </c>
    </row>
    <row r="462" spans="2:47" s="1" customFormat="1" ht="13.5">
      <c r="B462" s="46"/>
      <c r="D462" s="215" t="s">
        <v>241</v>
      </c>
      <c r="F462" s="216" t="s">
        <v>711</v>
      </c>
      <c r="I462" s="176"/>
      <c r="L462" s="46"/>
      <c r="M462" s="217"/>
      <c r="N462" s="47"/>
      <c r="O462" s="47"/>
      <c r="P462" s="47"/>
      <c r="Q462" s="47"/>
      <c r="R462" s="47"/>
      <c r="S462" s="47"/>
      <c r="T462" s="85"/>
      <c r="AT462" s="24" t="s">
        <v>241</v>
      </c>
      <c r="AU462" s="24" t="s">
        <v>83</v>
      </c>
    </row>
    <row r="463" spans="2:51" s="11" customFormat="1" ht="13.5">
      <c r="B463" s="218"/>
      <c r="D463" s="215" t="s">
        <v>242</v>
      </c>
      <c r="E463" s="219" t="s">
        <v>5</v>
      </c>
      <c r="F463" s="220" t="s">
        <v>707</v>
      </c>
      <c r="H463" s="221">
        <v>59.639</v>
      </c>
      <c r="I463" s="222"/>
      <c r="L463" s="218"/>
      <c r="M463" s="223"/>
      <c r="N463" s="224"/>
      <c r="O463" s="224"/>
      <c r="P463" s="224"/>
      <c r="Q463" s="224"/>
      <c r="R463" s="224"/>
      <c r="S463" s="224"/>
      <c r="T463" s="225"/>
      <c r="AT463" s="219" t="s">
        <v>242</v>
      </c>
      <c r="AU463" s="219" t="s">
        <v>83</v>
      </c>
      <c r="AV463" s="11" t="s">
        <v>83</v>
      </c>
      <c r="AW463" s="11" t="s">
        <v>36</v>
      </c>
      <c r="AX463" s="11" t="s">
        <v>73</v>
      </c>
      <c r="AY463" s="219" t="s">
        <v>231</v>
      </c>
    </row>
    <row r="464" spans="2:51" s="11" customFormat="1" ht="13.5">
      <c r="B464" s="218"/>
      <c r="D464" s="215" t="s">
        <v>242</v>
      </c>
      <c r="E464" s="219" t="s">
        <v>5</v>
      </c>
      <c r="F464" s="220" t="s">
        <v>708</v>
      </c>
      <c r="H464" s="221">
        <v>24.924</v>
      </c>
      <c r="I464" s="222"/>
      <c r="L464" s="218"/>
      <c r="M464" s="223"/>
      <c r="N464" s="224"/>
      <c r="O464" s="224"/>
      <c r="P464" s="224"/>
      <c r="Q464" s="224"/>
      <c r="R464" s="224"/>
      <c r="S464" s="224"/>
      <c r="T464" s="225"/>
      <c r="AT464" s="219" t="s">
        <v>242</v>
      </c>
      <c r="AU464" s="219" t="s">
        <v>83</v>
      </c>
      <c r="AV464" s="11" t="s">
        <v>83</v>
      </c>
      <c r="AW464" s="11" t="s">
        <v>36</v>
      </c>
      <c r="AX464" s="11" t="s">
        <v>73</v>
      </c>
      <c r="AY464" s="219" t="s">
        <v>231</v>
      </c>
    </row>
    <row r="465" spans="2:51" s="12" customFormat="1" ht="13.5">
      <c r="B465" s="226"/>
      <c r="D465" s="215" t="s">
        <v>242</v>
      </c>
      <c r="E465" s="227" t="s">
        <v>5</v>
      </c>
      <c r="F465" s="228" t="s">
        <v>269</v>
      </c>
      <c r="H465" s="229">
        <v>84.563</v>
      </c>
      <c r="I465" s="230"/>
      <c r="L465" s="226"/>
      <c r="M465" s="231"/>
      <c r="N465" s="232"/>
      <c r="O465" s="232"/>
      <c r="P465" s="232"/>
      <c r="Q465" s="232"/>
      <c r="R465" s="232"/>
      <c r="S465" s="232"/>
      <c r="T465" s="233"/>
      <c r="AT465" s="227" t="s">
        <v>242</v>
      </c>
      <c r="AU465" s="227" t="s">
        <v>83</v>
      </c>
      <c r="AV465" s="12" t="s">
        <v>239</v>
      </c>
      <c r="AW465" s="12" t="s">
        <v>36</v>
      </c>
      <c r="AX465" s="12" t="s">
        <v>81</v>
      </c>
      <c r="AY465" s="227" t="s">
        <v>231</v>
      </c>
    </row>
    <row r="466" spans="2:65" s="1" customFormat="1" ht="25.5" customHeight="1">
      <c r="B466" s="202"/>
      <c r="C466" s="203" t="s">
        <v>713</v>
      </c>
      <c r="D466" s="203" t="s">
        <v>235</v>
      </c>
      <c r="E466" s="204" t="s">
        <v>714</v>
      </c>
      <c r="F466" s="205" t="s">
        <v>715</v>
      </c>
      <c r="G466" s="206" t="s">
        <v>352</v>
      </c>
      <c r="H466" s="207">
        <v>1.235</v>
      </c>
      <c r="I466" s="208"/>
      <c r="J466" s="209">
        <f>ROUND(I466*H466,2)</f>
        <v>0</v>
      </c>
      <c r="K466" s="205" t="s">
        <v>238</v>
      </c>
      <c r="L466" s="46"/>
      <c r="M466" s="210" t="s">
        <v>5</v>
      </c>
      <c r="N466" s="211" t="s">
        <v>44</v>
      </c>
      <c r="O466" s="47"/>
      <c r="P466" s="212">
        <f>O466*H466</f>
        <v>0</v>
      </c>
      <c r="Q466" s="212">
        <v>1.05255814</v>
      </c>
      <c r="R466" s="212">
        <f>Q466*H466</f>
        <v>1.2999093029</v>
      </c>
      <c r="S466" s="212">
        <v>0</v>
      </c>
      <c r="T466" s="213">
        <f>S466*H466</f>
        <v>0</v>
      </c>
      <c r="AR466" s="24" t="s">
        <v>239</v>
      </c>
      <c r="AT466" s="24" t="s">
        <v>235</v>
      </c>
      <c r="AU466" s="24" t="s">
        <v>83</v>
      </c>
      <c r="AY466" s="24" t="s">
        <v>231</v>
      </c>
      <c r="BE466" s="214">
        <f>IF(N466="základní",J466,0)</f>
        <v>0</v>
      </c>
      <c r="BF466" s="214">
        <f>IF(N466="snížená",J466,0)</f>
        <v>0</v>
      </c>
      <c r="BG466" s="214">
        <f>IF(N466="zákl. přenesená",J466,0)</f>
        <v>0</v>
      </c>
      <c r="BH466" s="214">
        <f>IF(N466="sníž. přenesená",J466,0)</f>
        <v>0</v>
      </c>
      <c r="BI466" s="214">
        <f>IF(N466="nulová",J466,0)</f>
        <v>0</v>
      </c>
      <c r="BJ466" s="24" t="s">
        <v>81</v>
      </c>
      <c r="BK466" s="214">
        <f>ROUND(I466*H466,2)</f>
        <v>0</v>
      </c>
      <c r="BL466" s="24" t="s">
        <v>239</v>
      </c>
      <c r="BM466" s="24" t="s">
        <v>716</v>
      </c>
    </row>
    <row r="467" spans="2:47" s="1" customFormat="1" ht="13.5">
      <c r="B467" s="46"/>
      <c r="D467" s="215" t="s">
        <v>241</v>
      </c>
      <c r="F467" s="216" t="s">
        <v>715</v>
      </c>
      <c r="I467" s="176"/>
      <c r="L467" s="46"/>
      <c r="M467" s="217"/>
      <c r="N467" s="47"/>
      <c r="O467" s="47"/>
      <c r="P467" s="47"/>
      <c r="Q467" s="47"/>
      <c r="R467" s="47"/>
      <c r="S467" s="47"/>
      <c r="T467" s="85"/>
      <c r="AT467" s="24" t="s">
        <v>241</v>
      </c>
      <c r="AU467" s="24" t="s">
        <v>83</v>
      </c>
    </row>
    <row r="468" spans="2:47" s="1" customFormat="1" ht="13.5">
      <c r="B468" s="46"/>
      <c r="D468" s="215" t="s">
        <v>442</v>
      </c>
      <c r="F468" s="241" t="s">
        <v>717</v>
      </c>
      <c r="I468" s="176"/>
      <c r="L468" s="46"/>
      <c r="M468" s="217"/>
      <c r="N468" s="47"/>
      <c r="O468" s="47"/>
      <c r="P468" s="47"/>
      <c r="Q468" s="47"/>
      <c r="R468" s="47"/>
      <c r="S468" s="47"/>
      <c r="T468" s="85"/>
      <c r="AT468" s="24" t="s">
        <v>442</v>
      </c>
      <c r="AU468" s="24" t="s">
        <v>83</v>
      </c>
    </row>
    <row r="469" spans="2:51" s="11" customFormat="1" ht="13.5">
      <c r="B469" s="218"/>
      <c r="D469" s="215" t="s">
        <v>242</v>
      </c>
      <c r="E469" s="219" t="s">
        <v>5</v>
      </c>
      <c r="F469" s="220" t="s">
        <v>718</v>
      </c>
      <c r="H469" s="221">
        <v>0.675</v>
      </c>
      <c r="I469" s="222"/>
      <c r="L469" s="218"/>
      <c r="M469" s="223"/>
      <c r="N469" s="224"/>
      <c r="O469" s="224"/>
      <c r="P469" s="224"/>
      <c r="Q469" s="224"/>
      <c r="R469" s="224"/>
      <c r="S469" s="224"/>
      <c r="T469" s="225"/>
      <c r="AT469" s="219" t="s">
        <v>242</v>
      </c>
      <c r="AU469" s="219" t="s">
        <v>83</v>
      </c>
      <c r="AV469" s="11" t="s">
        <v>83</v>
      </c>
      <c r="AW469" s="11" t="s">
        <v>36</v>
      </c>
      <c r="AX469" s="11" t="s">
        <v>73</v>
      </c>
      <c r="AY469" s="219" t="s">
        <v>231</v>
      </c>
    </row>
    <row r="470" spans="2:51" s="11" customFormat="1" ht="13.5">
      <c r="B470" s="218"/>
      <c r="D470" s="215" t="s">
        <v>242</v>
      </c>
      <c r="E470" s="219" t="s">
        <v>5</v>
      </c>
      <c r="F470" s="220" t="s">
        <v>719</v>
      </c>
      <c r="H470" s="221">
        <v>0.56</v>
      </c>
      <c r="I470" s="222"/>
      <c r="L470" s="218"/>
      <c r="M470" s="223"/>
      <c r="N470" s="224"/>
      <c r="O470" s="224"/>
      <c r="P470" s="224"/>
      <c r="Q470" s="224"/>
      <c r="R470" s="224"/>
      <c r="S470" s="224"/>
      <c r="T470" s="225"/>
      <c r="AT470" s="219" t="s">
        <v>242</v>
      </c>
      <c r="AU470" s="219" t="s">
        <v>83</v>
      </c>
      <c r="AV470" s="11" t="s">
        <v>83</v>
      </c>
      <c r="AW470" s="11" t="s">
        <v>36</v>
      </c>
      <c r="AX470" s="11" t="s">
        <v>73</v>
      </c>
      <c r="AY470" s="219" t="s">
        <v>231</v>
      </c>
    </row>
    <row r="471" spans="2:51" s="12" customFormat="1" ht="13.5">
      <c r="B471" s="226"/>
      <c r="D471" s="215" t="s">
        <v>242</v>
      </c>
      <c r="E471" s="227" t="s">
        <v>5</v>
      </c>
      <c r="F471" s="228" t="s">
        <v>269</v>
      </c>
      <c r="H471" s="229">
        <v>1.235</v>
      </c>
      <c r="I471" s="230"/>
      <c r="L471" s="226"/>
      <c r="M471" s="231"/>
      <c r="N471" s="232"/>
      <c r="O471" s="232"/>
      <c r="P471" s="232"/>
      <c r="Q471" s="232"/>
      <c r="R471" s="232"/>
      <c r="S471" s="232"/>
      <c r="T471" s="233"/>
      <c r="AT471" s="227" t="s">
        <v>242</v>
      </c>
      <c r="AU471" s="227" t="s">
        <v>83</v>
      </c>
      <c r="AV471" s="12" t="s">
        <v>239</v>
      </c>
      <c r="AW471" s="12" t="s">
        <v>36</v>
      </c>
      <c r="AX471" s="12" t="s">
        <v>81</v>
      </c>
      <c r="AY471" s="227" t="s">
        <v>231</v>
      </c>
    </row>
    <row r="472" spans="2:65" s="1" customFormat="1" ht="25.5" customHeight="1">
      <c r="B472" s="202"/>
      <c r="C472" s="203" t="s">
        <v>720</v>
      </c>
      <c r="D472" s="203" t="s">
        <v>235</v>
      </c>
      <c r="E472" s="204" t="s">
        <v>721</v>
      </c>
      <c r="F472" s="205" t="s">
        <v>722</v>
      </c>
      <c r="G472" s="206" t="s">
        <v>258</v>
      </c>
      <c r="H472" s="207">
        <v>7.863</v>
      </c>
      <c r="I472" s="208"/>
      <c r="J472" s="209">
        <f>ROUND(I472*H472,2)</f>
        <v>0</v>
      </c>
      <c r="K472" s="205" t="s">
        <v>5</v>
      </c>
      <c r="L472" s="46"/>
      <c r="M472" s="210" t="s">
        <v>5</v>
      </c>
      <c r="N472" s="211" t="s">
        <v>44</v>
      </c>
      <c r="O472" s="47"/>
      <c r="P472" s="212">
        <f>O472*H472</f>
        <v>0</v>
      </c>
      <c r="Q472" s="212">
        <v>2.45337</v>
      </c>
      <c r="R472" s="212">
        <f>Q472*H472</f>
        <v>19.29084831</v>
      </c>
      <c r="S472" s="212">
        <v>0</v>
      </c>
      <c r="T472" s="213">
        <f>S472*H472</f>
        <v>0</v>
      </c>
      <c r="AR472" s="24" t="s">
        <v>239</v>
      </c>
      <c r="AT472" s="24" t="s">
        <v>235</v>
      </c>
      <c r="AU472" s="24" t="s">
        <v>83</v>
      </c>
      <c r="AY472" s="24" t="s">
        <v>231</v>
      </c>
      <c r="BE472" s="214">
        <f>IF(N472="základní",J472,0)</f>
        <v>0</v>
      </c>
      <c r="BF472" s="214">
        <f>IF(N472="snížená",J472,0)</f>
        <v>0</v>
      </c>
      <c r="BG472" s="214">
        <f>IF(N472="zákl. přenesená",J472,0)</f>
        <v>0</v>
      </c>
      <c r="BH472" s="214">
        <f>IF(N472="sníž. přenesená",J472,0)</f>
        <v>0</v>
      </c>
      <c r="BI472" s="214">
        <f>IF(N472="nulová",J472,0)</f>
        <v>0</v>
      </c>
      <c r="BJ472" s="24" t="s">
        <v>81</v>
      </c>
      <c r="BK472" s="214">
        <f>ROUND(I472*H472,2)</f>
        <v>0</v>
      </c>
      <c r="BL472" s="24" t="s">
        <v>239</v>
      </c>
      <c r="BM472" s="24" t="s">
        <v>723</v>
      </c>
    </row>
    <row r="473" spans="2:47" s="1" customFormat="1" ht="13.5">
      <c r="B473" s="46"/>
      <c r="D473" s="215" t="s">
        <v>241</v>
      </c>
      <c r="F473" s="216" t="s">
        <v>722</v>
      </c>
      <c r="I473" s="176"/>
      <c r="L473" s="46"/>
      <c r="M473" s="217"/>
      <c r="N473" s="47"/>
      <c r="O473" s="47"/>
      <c r="P473" s="47"/>
      <c r="Q473" s="47"/>
      <c r="R473" s="47"/>
      <c r="S473" s="47"/>
      <c r="T473" s="85"/>
      <c r="AT473" s="24" t="s">
        <v>241</v>
      </c>
      <c r="AU473" s="24" t="s">
        <v>83</v>
      </c>
    </row>
    <row r="474" spans="2:51" s="11" customFormat="1" ht="13.5">
      <c r="B474" s="218"/>
      <c r="D474" s="215" t="s">
        <v>242</v>
      </c>
      <c r="E474" s="219" t="s">
        <v>5</v>
      </c>
      <c r="F474" s="220" t="s">
        <v>724</v>
      </c>
      <c r="H474" s="221">
        <v>1.768</v>
      </c>
      <c r="I474" s="222"/>
      <c r="L474" s="218"/>
      <c r="M474" s="223"/>
      <c r="N474" s="224"/>
      <c r="O474" s="224"/>
      <c r="P474" s="224"/>
      <c r="Q474" s="224"/>
      <c r="R474" s="224"/>
      <c r="S474" s="224"/>
      <c r="T474" s="225"/>
      <c r="AT474" s="219" t="s">
        <v>242</v>
      </c>
      <c r="AU474" s="219" t="s">
        <v>83</v>
      </c>
      <c r="AV474" s="11" t="s">
        <v>83</v>
      </c>
      <c r="AW474" s="11" t="s">
        <v>36</v>
      </c>
      <c r="AX474" s="11" t="s">
        <v>73</v>
      </c>
      <c r="AY474" s="219" t="s">
        <v>231</v>
      </c>
    </row>
    <row r="475" spans="2:51" s="11" customFormat="1" ht="13.5">
      <c r="B475" s="218"/>
      <c r="D475" s="215" t="s">
        <v>242</v>
      </c>
      <c r="E475" s="219" t="s">
        <v>5</v>
      </c>
      <c r="F475" s="220" t="s">
        <v>725</v>
      </c>
      <c r="H475" s="221">
        <v>4.578</v>
      </c>
      <c r="I475" s="222"/>
      <c r="L475" s="218"/>
      <c r="M475" s="223"/>
      <c r="N475" s="224"/>
      <c r="O475" s="224"/>
      <c r="P475" s="224"/>
      <c r="Q475" s="224"/>
      <c r="R475" s="224"/>
      <c r="S475" s="224"/>
      <c r="T475" s="225"/>
      <c r="AT475" s="219" t="s">
        <v>242</v>
      </c>
      <c r="AU475" s="219" t="s">
        <v>83</v>
      </c>
      <c r="AV475" s="11" t="s">
        <v>83</v>
      </c>
      <c r="AW475" s="11" t="s">
        <v>36</v>
      </c>
      <c r="AX475" s="11" t="s">
        <v>73</v>
      </c>
      <c r="AY475" s="219" t="s">
        <v>231</v>
      </c>
    </row>
    <row r="476" spans="2:51" s="11" customFormat="1" ht="13.5">
      <c r="B476" s="218"/>
      <c r="D476" s="215" t="s">
        <v>242</v>
      </c>
      <c r="E476" s="219" t="s">
        <v>5</v>
      </c>
      <c r="F476" s="220" t="s">
        <v>726</v>
      </c>
      <c r="H476" s="221">
        <v>0.995</v>
      </c>
      <c r="I476" s="222"/>
      <c r="L476" s="218"/>
      <c r="M476" s="223"/>
      <c r="N476" s="224"/>
      <c r="O476" s="224"/>
      <c r="P476" s="224"/>
      <c r="Q476" s="224"/>
      <c r="R476" s="224"/>
      <c r="S476" s="224"/>
      <c r="T476" s="225"/>
      <c r="AT476" s="219" t="s">
        <v>242</v>
      </c>
      <c r="AU476" s="219" t="s">
        <v>83</v>
      </c>
      <c r="AV476" s="11" t="s">
        <v>83</v>
      </c>
      <c r="AW476" s="11" t="s">
        <v>36</v>
      </c>
      <c r="AX476" s="11" t="s">
        <v>73</v>
      </c>
      <c r="AY476" s="219" t="s">
        <v>231</v>
      </c>
    </row>
    <row r="477" spans="2:51" s="11" customFormat="1" ht="13.5">
      <c r="B477" s="218"/>
      <c r="D477" s="215" t="s">
        <v>242</v>
      </c>
      <c r="E477" s="219" t="s">
        <v>5</v>
      </c>
      <c r="F477" s="220" t="s">
        <v>727</v>
      </c>
      <c r="H477" s="221">
        <v>0.522</v>
      </c>
      <c r="I477" s="222"/>
      <c r="L477" s="218"/>
      <c r="M477" s="223"/>
      <c r="N477" s="224"/>
      <c r="O477" s="224"/>
      <c r="P477" s="224"/>
      <c r="Q477" s="224"/>
      <c r="R477" s="224"/>
      <c r="S477" s="224"/>
      <c r="T477" s="225"/>
      <c r="AT477" s="219" t="s">
        <v>242</v>
      </c>
      <c r="AU477" s="219" t="s">
        <v>83</v>
      </c>
      <c r="AV477" s="11" t="s">
        <v>83</v>
      </c>
      <c r="AW477" s="11" t="s">
        <v>36</v>
      </c>
      <c r="AX477" s="11" t="s">
        <v>73</v>
      </c>
      <c r="AY477" s="219" t="s">
        <v>231</v>
      </c>
    </row>
    <row r="478" spans="2:51" s="12" customFormat="1" ht="13.5">
      <c r="B478" s="226"/>
      <c r="D478" s="215" t="s">
        <v>242</v>
      </c>
      <c r="E478" s="227" t="s">
        <v>5</v>
      </c>
      <c r="F478" s="228" t="s">
        <v>269</v>
      </c>
      <c r="H478" s="229">
        <v>7.863</v>
      </c>
      <c r="I478" s="230"/>
      <c r="L478" s="226"/>
      <c r="M478" s="231"/>
      <c r="N478" s="232"/>
      <c r="O478" s="232"/>
      <c r="P478" s="232"/>
      <c r="Q478" s="232"/>
      <c r="R478" s="232"/>
      <c r="S478" s="232"/>
      <c r="T478" s="233"/>
      <c r="AT478" s="227" t="s">
        <v>242</v>
      </c>
      <c r="AU478" s="227" t="s">
        <v>83</v>
      </c>
      <c r="AV478" s="12" t="s">
        <v>239</v>
      </c>
      <c r="AW478" s="12" t="s">
        <v>36</v>
      </c>
      <c r="AX478" s="12" t="s">
        <v>81</v>
      </c>
      <c r="AY478" s="227" t="s">
        <v>231</v>
      </c>
    </row>
    <row r="479" spans="2:65" s="1" customFormat="1" ht="25.5" customHeight="1">
      <c r="B479" s="202"/>
      <c r="C479" s="203" t="s">
        <v>728</v>
      </c>
      <c r="D479" s="203" t="s">
        <v>235</v>
      </c>
      <c r="E479" s="204" t="s">
        <v>729</v>
      </c>
      <c r="F479" s="205" t="s">
        <v>730</v>
      </c>
      <c r="G479" s="206" t="s">
        <v>352</v>
      </c>
      <c r="H479" s="207">
        <v>0.622</v>
      </c>
      <c r="I479" s="208"/>
      <c r="J479" s="209">
        <f>ROUND(I479*H479,2)</f>
        <v>0</v>
      </c>
      <c r="K479" s="205" t="s">
        <v>5</v>
      </c>
      <c r="L479" s="46"/>
      <c r="M479" s="210" t="s">
        <v>5</v>
      </c>
      <c r="N479" s="211" t="s">
        <v>44</v>
      </c>
      <c r="O479" s="47"/>
      <c r="P479" s="212">
        <f>O479*H479</f>
        <v>0</v>
      </c>
      <c r="Q479" s="212">
        <v>1.04887</v>
      </c>
      <c r="R479" s="212">
        <f>Q479*H479</f>
        <v>0.6523971399999999</v>
      </c>
      <c r="S479" s="212">
        <v>0</v>
      </c>
      <c r="T479" s="213">
        <f>S479*H479</f>
        <v>0</v>
      </c>
      <c r="AR479" s="24" t="s">
        <v>239</v>
      </c>
      <c r="AT479" s="24" t="s">
        <v>235</v>
      </c>
      <c r="AU479" s="24" t="s">
        <v>83</v>
      </c>
      <c r="AY479" s="24" t="s">
        <v>231</v>
      </c>
      <c r="BE479" s="214">
        <f>IF(N479="základní",J479,0)</f>
        <v>0</v>
      </c>
      <c r="BF479" s="214">
        <f>IF(N479="snížená",J479,0)</f>
        <v>0</v>
      </c>
      <c r="BG479" s="214">
        <f>IF(N479="zákl. přenesená",J479,0)</f>
        <v>0</v>
      </c>
      <c r="BH479" s="214">
        <f>IF(N479="sníž. přenesená",J479,0)</f>
        <v>0</v>
      </c>
      <c r="BI479" s="214">
        <f>IF(N479="nulová",J479,0)</f>
        <v>0</v>
      </c>
      <c r="BJ479" s="24" t="s">
        <v>81</v>
      </c>
      <c r="BK479" s="214">
        <f>ROUND(I479*H479,2)</f>
        <v>0</v>
      </c>
      <c r="BL479" s="24" t="s">
        <v>239</v>
      </c>
      <c r="BM479" s="24" t="s">
        <v>731</v>
      </c>
    </row>
    <row r="480" spans="2:47" s="1" customFormat="1" ht="13.5">
      <c r="B480" s="46"/>
      <c r="D480" s="215" t="s">
        <v>241</v>
      </c>
      <c r="F480" s="216" t="s">
        <v>730</v>
      </c>
      <c r="I480" s="176"/>
      <c r="L480" s="46"/>
      <c r="M480" s="217"/>
      <c r="N480" s="47"/>
      <c r="O480" s="47"/>
      <c r="P480" s="47"/>
      <c r="Q480" s="47"/>
      <c r="R480" s="47"/>
      <c r="S480" s="47"/>
      <c r="T480" s="85"/>
      <c r="AT480" s="24" t="s">
        <v>241</v>
      </c>
      <c r="AU480" s="24" t="s">
        <v>83</v>
      </c>
    </row>
    <row r="481" spans="2:51" s="11" customFormat="1" ht="13.5">
      <c r="B481" s="218"/>
      <c r="D481" s="215" t="s">
        <v>242</v>
      </c>
      <c r="E481" s="219" t="s">
        <v>5</v>
      </c>
      <c r="F481" s="220" t="s">
        <v>732</v>
      </c>
      <c r="H481" s="221">
        <v>0.622</v>
      </c>
      <c r="I481" s="222"/>
      <c r="L481" s="218"/>
      <c r="M481" s="223"/>
      <c r="N481" s="224"/>
      <c r="O481" s="224"/>
      <c r="P481" s="224"/>
      <c r="Q481" s="224"/>
      <c r="R481" s="224"/>
      <c r="S481" s="224"/>
      <c r="T481" s="225"/>
      <c r="AT481" s="219" t="s">
        <v>242</v>
      </c>
      <c r="AU481" s="219" t="s">
        <v>83</v>
      </c>
      <c r="AV481" s="11" t="s">
        <v>83</v>
      </c>
      <c r="AW481" s="11" t="s">
        <v>36</v>
      </c>
      <c r="AX481" s="11" t="s">
        <v>81</v>
      </c>
      <c r="AY481" s="219" t="s">
        <v>231</v>
      </c>
    </row>
    <row r="482" spans="2:65" s="1" customFormat="1" ht="25.5" customHeight="1">
      <c r="B482" s="202"/>
      <c r="C482" s="203" t="s">
        <v>733</v>
      </c>
      <c r="D482" s="203" t="s">
        <v>235</v>
      </c>
      <c r="E482" s="204" t="s">
        <v>734</v>
      </c>
      <c r="F482" s="205" t="s">
        <v>735</v>
      </c>
      <c r="G482" s="206" t="s">
        <v>352</v>
      </c>
      <c r="H482" s="207">
        <v>0.114</v>
      </c>
      <c r="I482" s="208"/>
      <c r="J482" s="209">
        <f>ROUND(I482*H482,2)</f>
        <v>0</v>
      </c>
      <c r="K482" s="205" t="s">
        <v>5</v>
      </c>
      <c r="L482" s="46"/>
      <c r="M482" s="210" t="s">
        <v>5</v>
      </c>
      <c r="N482" s="211" t="s">
        <v>44</v>
      </c>
      <c r="O482" s="47"/>
      <c r="P482" s="212">
        <f>O482*H482</f>
        <v>0</v>
      </c>
      <c r="Q482" s="212">
        <v>1.05306</v>
      </c>
      <c r="R482" s="212">
        <f>Q482*H482</f>
        <v>0.12004884000000002</v>
      </c>
      <c r="S482" s="212">
        <v>0</v>
      </c>
      <c r="T482" s="213">
        <f>S482*H482</f>
        <v>0</v>
      </c>
      <c r="AR482" s="24" t="s">
        <v>239</v>
      </c>
      <c r="AT482" s="24" t="s">
        <v>235</v>
      </c>
      <c r="AU482" s="24" t="s">
        <v>83</v>
      </c>
      <c r="AY482" s="24" t="s">
        <v>231</v>
      </c>
      <c r="BE482" s="214">
        <f>IF(N482="základní",J482,0)</f>
        <v>0</v>
      </c>
      <c r="BF482" s="214">
        <f>IF(N482="snížená",J482,0)</f>
        <v>0</v>
      </c>
      <c r="BG482" s="214">
        <f>IF(N482="zákl. přenesená",J482,0)</f>
        <v>0</v>
      </c>
      <c r="BH482" s="214">
        <f>IF(N482="sníž. přenesená",J482,0)</f>
        <v>0</v>
      </c>
      <c r="BI482" s="214">
        <f>IF(N482="nulová",J482,0)</f>
        <v>0</v>
      </c>
      <c r="BJ482" s="24" t="s">
        <v>81</v>
      </c>
      <c r="BK482" s="214">
        <f>ROUND(I482*H482,2)</f>
        <v>0</v>
      </c>
      <c r="BL482" s="24" t="s">
        <v>239</v>
      </c>
      <c r="BM482" s="24" t="s">
        <v>736</v>
      </c>
    </row>
    <row r="483" spans="2:47" s="1" customFormat="1" ht="13.5">
      <c r="B483" s="46"/>
      <c r="D483" s="215" t="s">
        <v>241</v>
      </c>
      <c r="F483" s="216" t="s">
        <v>735</v>
      </c>
      <c r="I483" s="176"/>
      <c r="L483" s="46"/>
      <c r="M483" s="217"/>
      <c r="N483" s="47"/>
      <c r="O483" s="47"/>
      <c r="P483" s="47"/>
      <c r="Q483" s="47"/>
      <c r="R483" s="47"/>
      <c r="S483" s="47"/>
      <c r="T483" s="85"/>
      <c r="AT483" s="24" t="s">
        <v>241</v>
      </c>
      <c r="AU483" s="24" t="s">
        <v>83</v>
      </c>
    </row>
    <row r="484" spans="2:51" s="11" customFormat="1" ht="13.5">
      <c r="B484" s="218"/>
      <c r="D484" s="215" t="s">
        <v>242</v>
      </c>
      <c r="E484" s="219" t="s">
        <v>5</v>
      </c>
      <c r="F484" s="220" t="s">
        <v>737</v>
      </c>
      <c r="H484" s="221">
        <v>0.114</v>
      </c>
      <c r="I484" s="222"/>
      <c r="L484" s="218"/>
      <c r="M484" s="223"/>
      <c r="N484" s="224"/>
      <c r="O484" s="224"/>
      <c r="P484" s="224"/>
      <c r="Q484" s="224"/>
      <c r="R484" s="224"/>
      <c r="S484" s="224"/>
      <c r="T484" s="225"/>
      <c r="AT484" s="219" t="s">
        <v>242</v>
      </c>
      <c r="AU484" s="219" t="s">
        <v>83</v>
      </c>
      <c r="AV484" s="11" t="s">
        <v>83</v>
      </c>
      <c r="AW484" s="11" t="s">
        <v>36</v>
      </c>
      <c r="AX484" s="11" t="s">
        <v>81</v>
      </c>
      <c r="AY484" s="219" t="s">
        <v>231</v>
      </c>
    </row>
    <row r="485" spans="2:65" s="1" customFormat="1" ht="25.5" customHeight="1">
      <c r="B485" s="202"/>
      <c r="C485" s="203" t="s">
        <v>738</v>
      </c>
      <c r="D485" s="203" t="s">
        <v>235</v>
      </c>
      <c r="E485" s="204" t="s">
        <v>739</v>
      </c>
      <c r="F485" s="205" t="s">
        <v>740</v>
      </c>
      <c r="G485" s="206" t="s">
        <v>147</v>
      </c>
      <c r="H485" s="207">
        <v>59.721</v>
      </c>
      <c r="I485" s="208"/>
      <c r="J485" s="209">
        <f>ROUND(I485*H485,2)</f>
        <v>0</v>
      </c>
      <c r="K485" s="205" t="s">
        <v>5</v>
      </c>
      <c r="L485" s="46"/>
      <c r="M485" s="210" t="s">
        <v>5</v>
      </c>
      <c r="N485" s="211" t="s">
        <v>44</v>
      </c>
      <c r="O485" s="47"/>
      <c r="P485" s="212">
        <f>O485*H485</f>
        <v>0</v>
      </c>
      <c r="Q485" s="212">
        <v>0.01282</v>
      </c>
      <c r="R485" s="212">
        <f>Q485*H485</f>
        <v>0.7656232199999999</v>
      </c>
      <c r="S485" s="212">
        <v>0</v>
      </c>
      <c r="T485" s="213">
        <f>S485*H485</f>
        <v>0</v>
      </c>
      <c r="AR485" s="24" t="s">
        <v>239</v>
      </c>
      <c r="AT485" s="24" t="s">
        <v>235</v>
      </c>
      <c r="AU485" s="24" t="s">
        <v>83</v>
      </c>
      <c r="AY485" s="24" t="s">
        <v>231</v>
      </c>
      <c r="BE485" s="214">
        <f>IF(N485="základní",J485,0)</f>
        <v>0</v>
      </c>
      <c r="BF485" s="214">
        <f>IF(N485="snížená",J485,0)</f>
        <v>0</v>
      </c>
      <c r="BG485" s="214">
        <f>IF(N485="zákl. přenesená",J485,0)</f>
        <v>0</v>
      </c>
      <c r="BH485" s="214">
        <f>IF(N485="sníž. přenesená",J485,0)</f>
        <v>0</v>
      </c>
      <c r="BI485" s="214">
        <f>IF(N485="nulová",J485,0)</f>
        <v>0</v>
      </c>
      <c r="BJ485" s="24" t="s">
        <v>81</v>
      </c>
      <c r="BK485" s="214">
        <f>ROUND(I485*H485,2)</f>
        <v>0</v>
      </c>
      <c r="BL485" s="24" t="s">
        <v>239</v>
      </c>
      <c r="BM485" s="24" t="s">
        <v>741</v>
      </c>
    </row>
    <row r="486" spans="2:47" s="1" customFormat="1" ht="13.5">
      <c r="B486" s="46"/>
      <c r="D486" s="215" t="s">
        <v>241</v>
      </c>
      <c r="F486" s="216" t="s">
        <v>740</v>
      </c>
      <c r="I486" s="176"/>
      <c r="L486" s="46"/>
      <c r="M486" s="217"/>
      <c r="N486" s="47"/>
      <c r="O486" s="47"/>
      <c r="P486" s="47"/>
      <c r="Q486" s="47"/>
      <c r="R486" s="47"/>
      <c r="S486" s="47"/>
      <c r="T486" s="85"/>
      <c r="AT486" s="24" t="s">
        <v>241</v>
      </c>
      <c r="AU486" s="24" t="s">
        <v>83</v>
      </c>
    </row>
    <row r="487" spans="2:51" s="11" customFormat="1" ht="13.5">
      <c r="B487" s="218"/>
      <c r="D487" s="215" t="s">
        <v>242</v>
      </c>
      <c r="E487" s="219" t="s">
        <v>5</v>
      </c>
      <c r="F487" s="220" t="s">
        <v>742</v>
      </c>
      <c r="H487" s="221">
        <v>17.68</v>
      </c>
      <c r="I487" s="222"/>
      <c r="L487" s="218"/>
      <c r="M487" s="223"/>
      <c r="N487" s="224"/>
      <c r="O487" s="224"/>
      <c r="P487" s="224"/>
      <c r="Q487" s="224"/>
      <c r="R487" s="224"/>
      <c r="S487" s="224"/>
      <c r="T487" s="225"/>
      <c r="AT487" s="219" t="s">
        <v>242</v>
      </c>
      <c r="AU487" s="219" t="s">
        <v>83</v>
      </c>
      <c r="AV487" s="11" t="s">
        <v>83</v>
      </c>
      <c r="AW487" s="11" t="s">
        <v>36</v>
      </c>
      <c r="AX487" s="11" t="s">
        <v>73</v>
      </c>
      <c r="AY487" s="219" t="s">
        <v>231</v>
      </c>
    </row>
    <row r="488" spans="2:51" s="11" customFormat="1" ht="13.5">
      <c r="B488" s="218"/>
      <c r="D488" s="215" t="s">
        <v>242</v>
      </c>
      <c r="E488" s="219" t="s">
        <v>5</v>
      </c>
      <c r="F488" s="220" t="s">
        <v>743</v>
      </c>
      <c r="H488" s="221">
        <v>28.362</v>
      </c>
      <c r="I488" s="222"/>
      <c r="L488" s="218"/>
      <c r="M488" s="223"/>
      <c r="N488" s="224"/>
      <c r="O488" s="224"/>
      <c r="P488" s="224"/>
      <c r="Q488" s="224"/>
      <c r="R488" s="224"/>
      <c r="S488" s="224"/>
      <c r="T488" s="225"/>
      <c r="AT488" s="219" t="s">
        <v>242</v>
      </c>
      <c r="AU488" s="219" t="s">
        <v>83</v>
      </c>
      <c r="AV488" s="11" t="s">
        <v>83</v>
      </c>
      <c r="AW488" s="11" t="s">
        <v>36</v>
      </c>
      <c r="AX488" s="11" t="s">
        <v>73</v>
      </c>
      <c r="AY488" s="219" t="s">
        <v>231</v>
      </c>
    </row>
    <row r="489" spans="2:51" s="11" customFormat="1" ht="13.5">
      <c r="B489" s="218"/>
      <c r="D489" s="215" t="s">
        <v>242</v>
      </c>
      <c r="E489" s="219" t="s">
        <v>5</v>
      </c>
      <c r="F489" s="220" t="s">
        <v>744</v>
      </c>
      <c r="H489" s="221">
        <v>10.78</v>
      </c>
      <c r="I489" s="222"/>
      <c r="L489" s="218"/>
      <c r="M489" s="223"/>
      <c r="N489" s="224"/>
      <c r="O489" s="224"/>
      <c r="P489" s="224"/>
      <c r="Q489" s="224"/>
      <c r="R489" s="224"/>
      <c r="S489" s="224"/>
      <c r="T489" s="225"/>
      <c r="AT489" s="219" t="s">
        <v>242</v>
      </c>
      <c r="AU489" s="219" t="s">
        <v>83</v>
      </c>
      <c r="AV489" s="11" t="s">
        <v>83</v>
      </c>
      <c r="AW489" s="11" t="s">
        <v>36</v>
      </c>
      <c r="AX489" s="11" t="s">
        <v>73</v>
      </c>
      <c r="AY489" s="219" t="s">
        <v>231</v>
      </c>
    </row>
    <row r="490" spans="2:51" s="11" customFormat="1" ht="13.5">
      <c r="B490" s="218"/>
      <c r="D490" s="215" t="s">
        <v>242</v>
      </c>
      <c r="E490" s="219" t="s">
        <v>5</v>
      </c>
      <c r="F490" s="220" t="s">
        <v>745</v>
      </c>
      <c r="H490" s="221">
        <v>2.899</v>
      </c>
      <c r="I490" s="222"/>
      <c r="L490" s="218"/>
      <c r="M490" s="223"/>
      <c r="N490" s="224"/>
      <c r="O490" s="224"/>
      <c r="P490" s="224"/>
      <c r="Q490" s="224"/>
      <c r="R490" s="224"/>
      <c r="S490" s="224"/>
      <c r="T490" s="225"/>
      <c r="AT490" s="219" t="s">
        <v>242</v>
      </c>
      <c r="AU490" s="219" t="s">
        <v>83</v>
      </c>
      <c r="AV490" s="11" t="s">
        <v>83</v>
      </c>
      <c r="AW490" s="11" t="s">
        <v>36</v>
      </c>
      <c r="AX490" s="11" t="s">
        <v>73</v>
      </c>
      <c r="AY490" s="219" t="s">
        <v>231</v>
      </c>
    </row>
    <row r="491" spans="2:51" s="12" customFormat="1" ht="13.5">
      <c r="B491" s="226"/>
      <c r="D491" s="215" t="s">
        <v>242</v>
      </c>
      <c r="E491" s="227" t="s">
        <v>5</v>
      </c>
      <c r="F491" s="228" t="s">
        <v>269</v>
      </c>
      <c r="H491" s="229">
        <v>59.721</v>
      </c>
      <c r="I491" s="230"/>
      <c r="L491" s="226"/>
      <c r="M491" s="231"/>
      <c r="N491" s="232"/>
      <c r="O491" s="232"/>
      <c r="P491" s="232"/>
      <c r="Q491" s="232"/>
      <c r="R491" s="232"/>
      <c r="S491" s="232"/>
      <c r="T491" s="233"/>
      <c r="AT491" s="227" t="s">
        <v>242</v>
      </c>
      <c r="AU491" s="227" t="s">
        <v>83</v>
      </c>
      <c r="AV491" s="12" t="s">
        <v>239</v>
      </c>
      <c r="AW491" s="12" t="s">
        <v>36</v>
      </c>
      <c r="AX491" s="12" t="s">
        <v>81</v>
      </c>
      <c r="AY491" s="227" t="s">
        <v>231</v>
      </c>
    </row>
    <row r="492" spans="2:65" s="1" customFormat="1" ht="25.5" customHeight="1">
      <c r="B492" s="202"/>
      <c r="C492" s="203" t="s">
        <v>746</v>
      </c>
      <c r="D492" s="203" t="s">
        <v>235</v>
      </c>
      <c r="E492" s="204" t="s">
        <v>747</v>
      </c>
      <c r="F492" s="205" t="s">
        <v>748</v>
      </c>
      <c r="G492" s="206" t="s">
        <v>147</v>
      </c>
      <c r="H492" s="207">
        <v>59.721</v>
      </c>
      <c r="I492" s="208"/>
      <c r="J492" s="209">
        <f>ROUND(I492*H492,2)</f>
        <v>0</v>
      </c>
      <c r="K492" s="205" t="s">
        <v>5</v>
      </c>
      <c r="L492" s="46"/>
      <c r="M492" s="210" t="s">
        <v>5</v>
      </c>
      <c r="N492" s="211" t="s">
        <v>44</v>
      </c>
      <c r="O492" s="47"/>
      <c r="P492" s="212">
        <f>O492*H492</f>
        <v>0</v>
      </c>
      <c r="Q492" s="212">
        <v>0</v>
      </c>
      <c r="R492" s="212">
        <f>Q492*H492</f>
        <v>0</v>
      </c>
      <c r="S492" s="212">
        <v>0</v>
      </c>
      <c r="T492" s="213">
        <f>S492*H492</f>
        <v>0</v>
      </c>
      <c r="AR492" s="24" t="s">
        <v>239</v>
      </c>
      <c r="AT492" s="24" t="s">
        <v>235</v>
      </c>
      <c r="AU492" s="24" t="s">
        <v>83</v>
      </c>
      <c r="AY492" s="24" t="s">
        <v>231</v>
      </c>
      <c r="BE492" s="214">
        <f>IF(N492="základní",J492,0)</f>
        <v>0</v>
      </c>
      <c r="BF492" s="214">
        <f>IF(N492="snížená",J492,0)</f>
        <v>0</v>
      </c>
      <c r="BG492" s="214">
        <f>IF(N492="zákl. přenesená",J492,0)</f>
        <v>0</v>
      </c>
      <c r="BH492" s="214">
        <f>IF(N492="sníž. přenesená",J492,0)</f>
        <v>0</v>
      </c>
      <c r="BI492" s="214">
        <f>IF(N492="nulová",J492,0)</f>
        <v>0</v>
      </c>
      <c r="BJ492" s="24" t="s">
        <v>81</v>
      </c>
      <c r="BK492" s="214">
        <f>ROUND(I492*H492,2)</f>
        <v>0</v>
      </c>
      <c r="BL492" s="24" t="s">
        <v>239</v>
      </c>
      <c r="BM492" s="24" t="s">
        <v>749</v>
      </c>
    </row>
    <row r="493" spans="2:47" s="1" customFormat="1" ht="13.5">
      <c r="B493" s="46"/>
      <c r="D493" s="215" t="s">
        <v>241</v>
      </c>
      <c r="F493" s="216" t="s">
        <v>748</v>
      </c>
      <c r="I493" s="176"/>
      <c r="L493" s="46"/>
      <c r="M493" s="217"/>
      <c r="N493" s="47"/>
      <c r="O493" s="47"/>
      <c r="P493" s="47"/>
      <c r="Q493" s="47"/>
      <c r="R493" s="47"/>
      <c r="S493" s="47"/>
      <c r="T493" s="85"/>
      <c r="AT493" s="24" t="s">
        <v>241</v>
      </c>
      <c r="AU493" s="24" t="s">
        <v>83</v>
      </c>
    </row>
    <row r="494" spans="2:51" s="11" customFormat="1" ht="13.5">
      <c r="B494" s="218"/>
      <c r="D494" s="215" t="s">
        <v>242</v>
      </c>
      <c r="E494" s="219" t="s">
        <v>5</v>
      </c>
      <c r="F494" s="220" t="s">
        <v>742</v>
      </c>
      <c r="H494" s="221">
        <v>17.68</v>
      </c>
      <c r="I494" s="222"/>
      <c r="L494" s="218"/>
      <c r="M494" s="223"/>
      <c r="N494" s="224"/>
      <c r="O494" s="224"/>
      <c r="P494" s="224"/>
      <c r="Q494" s="224"/>
      <c r="R494" s="224"/>
      <c r="S494" s="224"/>
      <c r="T494" s="225"/>
      <c r="AT494" s="219" t="s">
        <v>242</v>
      </c>
      <c r="AU494" s="219" t="s">
        <v>83</v>
      </c>
      <c r="AV494" s="11" t="s">
        <v>83</v>
      </c>
      <c r="AW494" s="11" t="s">
        <v>36</v>
      </c>
      <c r="AX494" s="11" t="s">
        <v>73</v>
      </c>
      <c r="AY494" s="219" t="s">
        <v>231</v>
      </c>
    </row>
    <row r="495" spans="2:51" s="11" customFormat="1" ht="13.5">
      <c r="B495" s="218"/>
      <c r="D495" s="215" t="s">
        <v>242</v>
      </c>
      <c r="E495" s="219" t="s">
        <v>5</v>
      </c>
      <c r="F495" s="220" t="s">
        <v>743</v>
      </c>
      <c r="H495" s="221">
        <v>28.362</v>
      </c>
      <c r="I495" s="222"/>
      <c r="L495" s="218"/>
      <c r="M495" s="223"/>
      <c r="N495" s="224"/>
      <c r="O495" s="224"/>
      <c r="P495" s="224"/>
      <c r="Q495" s="224"/>
      <c r="R495" s="224"/>
      <c r="S495" s="224"/>
      <c r="T495" s="225"/>
      <c r="AT495" s="219" t="s">
        <v>242</v>
      </c>
      <c r="AU495" s="219" t="s">
        <v>83</v>
      </c>
      <c r="AV495" s="11" t="s">
        <v>83</v>
      </c>
      <c r="AW495" s="11" t="s">
        <v>36</v>
      </c>
      <c r="AX495" s="11" t="s">
        <v>73</v>
      </c>
      <c r="AY495" s="219" t="s">
        <v>231</v>
      </c>
    </row>
    <row r="496" spans="2:51" s="11" customFormat="1" ht="13.5">
      <c r="B496" s="218"/>
      <c r="D496" s="215" t="s">
        <v>242</v>
      </c>
      <c r="E496" s="219" t="s">
        <v>5</v>
      </c>
      <c r="F496" s="220" t="s">
        <v>744</v>
      </c>
      <c r="H496" s="221">
        <v>10.78</v>
      </c>
      <c r="I496" s="222"/>
      <c r="L496" s="218"/>
      <c r="M496" s="223"/>
      <c r="N496" s="224"/>
      <c r="O496" s="224"/>
      <c r="P496" s="224"/>
      <c r="Q496" s="224"/>
      <c r="R496" s="224"/>
      <c r="S496" s="224"/>
      <c r="T496" s="225"/>
      <c r="AT496" s="219" t="s">
        <v>242</v>
      </c>
      <c r="AU496" s="219" t="s">
        <v>83</v>
      </c>
      <c r="AV496" s="11" t="s">
        <v>83</v>
      </c>
      <c r="AW496" s="11" t="s">
        <v>36</v>
      </c>
      <c r="AX496" s="11" t="s">
        <v>73</v>
      </c>
      <c r="AY496" s="219" t="s">
        <v>231</v>
      </c>
    </row>
    <row r="497" spans="2:51" s="11" customFormat="1" ht="13.5">
      <c r="B497" s="218"/>
      <c r="D497" s="215" t="s">
        <v>242</v>
      </c>
      <c r="E497" s="219" t="s">
        <v>5</v>
      </c>
      <c r="F497" s="220" t="s">
        <v>745</v>
      </c>
      <c r="H497" s="221">
        <v>2.899</v>
      </c>
      <c r="I497" s="222"/>
      <c r="L497" s="218"/>
      <c r="M497" s="223"/>
      <c r="N497" s="224"/>
      <c r="O497" s="224"/>
      <c r="P497" s="224"/>
      <c r="Q497" s="224"/>
      <c r="R497" s="224"/>
      <c r="S497" s="224"/>
      <c r="T497" s="225"/>
      <c r="AT497" s="219" t="s">
        <v>242</v>
      </c>
      <c r="AU497" s="219" t="s">
        <v>83</v>
      </c>
      <c r="AV497" s="11" t="s">
        <v>83</v>
      </c>
      <c r="AW497" s="11" t="s">
        <v>36</v>
      </c>
      <c r="AX497" s="11" t="s">
        <v>73</v>
      </c>
      <c r="AY497" s="219" t="s">
        <v>231</v>
      </c>
    </row>
    <row r="498" spans="2:51" s="12" customFormat="1" ht="13.5">
      <c r="B498" s="226"/>
      <c r="D498" s="215" t="s">
        <v>242</v>
      </c>
      <c r="E498" s="227" t="s">
        <v>5</v>
      </c>
      <c r="F498" s="228" t="s">
        <v>269</v>
      </c>
      <c r="H498" s="229">
        <v>59.721</v>
      </c>
      <c r="I498" s="230"/>
      <c r="L498" s="226"/>
      <c r="M498" s="231"/>
      <c r="N498" s="232"/>
      <c r="O498" s="232"/>
      <c r="P498" s="232"/>
      <c r="Q498" s="232"/>
      <c r="R498" s="232"/>
      <c r="S498" s="232"/>
      <c r="T498" s="233"/>
      <c r="AT498" s="227" t="s">
        <v>242</v>
      </c>
      <c r="AU498" s="227" t="s">
        <v>83</v>
      </c>
      <c r="AV498" s="12" t="s">
        <v>239</v>
      </c>
      <c r="AW498" s="12" t="s">
        <v>36</v>
      </c>
      <c r="AX498" s="12" t="s">
        <v>81</v>
      </c>
      <c r="AY498" s="227" t="s">
        <v>231</v>
      </c>
    </row>
    <row r="499" spans="2:65" s="1" customFormat="1" ht="25.5" customHeight="1">
      <c r="B499" s="202"/>
      <c r="C499" s="203" t="s">
        <v>750</v>
      </c>
      <c r="D499" s="203" t="s">
        <v>235</v>
      </c>
      <c r="E499" s="204" t="s">
        <v>751</v>
      </c>
      <c r="F499" s="205" t="s">
        <v>752</v>
      </c>
      <c r="G499" s="206" t="s">
        <v>147</v>
      </c>
      <c r="H499" s="207">
        <v>59.721</v>
      </c>
      <c r="I499" s="208"/>
      <c r="J499" s="209">
        <f>ROUND(I499*H499,2)</f>
        <v>0</v>
      </c>
      <c r="K499" s="205" t="s">
        <v>5</v>
      </c>
      <c r="L499" s="46"/>
      <c r="M499" s="210" t="s">
        <v>5</v>
      </c>
      <c r="N499" s="211" t="s">
        <v>44</v>
      </c>
      <c r="O499" s="47"/>
      <c r="P499" s="212">
        <f>O499*H499</f>
        <v>0</v>
      </c>
      <c r="Q499" s="212">
        <v>0.00281</v>
      </c>
      <c r="R499" s="212">
        <f>Q499*H499</f>
        <v>0.16781601</v>
      </c>
      <c r="S499" s="212">
        <v>0</v>
      </c>
      <c r="T499" s="213">
        <f>S499*H499</f>
        <v>0</v>
      </c>
      <c r="AR499" s="24" t="s">
        <v>239</v>
      </c>
      <c r="AT499" s="24" t="s">
        <v>235</v>
      </c>
      <c r="AU499" s="24" t="s">
        <v>83</v>
      </c>
      <c r="AY499" s="24" t="s">
        <v>231</v>
      </c>
      <c r="BE499" s="214">
        <f>IF(N499="základní",J499,0)</f>
        <v>0</v>
      </c>
      <c r="BF499" s="214">
        <f>IF(N499="snížená",J499,0)</f>
        <v>0</v>
      </c>
      <c r="BG499" s="214">
        <f>IF(N499="zákl. přenesená",J499,0)</f>
        <v>0</v>
      </c>
      <c r="BH499" s="214">
        <f>IF(N499="sníž. přenesená",J499,0)</f>
        <v>0</v>
      </c>
      <c r="BI499" s="214">
        <f>IF(N499="nulová",J499,0)</f>
        <v>0</v>
      </c>
      <c r="BJ499" s="24" t="s">
        <v>81</v>
      </c>
      <c r="BK499" s="214">
        <f>ROUND(I499*H499,2)</f>
        <v>0</v>
      </c>
      <c r="BL499" s="24" t="s">
        <v>239</v>
      </c>
      <c r="BM499" s="24" t="s">
        <v>753</v>
      </c>
    </row>
    <row r="500" spans="2:47" s="1" customFormat="1" ht="13.5">
      <c r="B500" s="46"/>
      <c r="D500" s="215" t="s">
        <v>241</v>
      </c>
      <c r="F500" s="216" t="s">
        <v>752</v>
      </c>
      <c r="I500" s="176"/>
      <c r="L500" s="46"/>
      <c r="M500" s="217"/>
      <c r="N500" s="47"/>
      <c r="O500" s="47"/>
      <c r="P500" s="47"/>
      <c r="Q500" s="47"/>
      <c r="R500" s="47"/>
      <c r="S500" s="47"/>
      <c r="T500" s="85"/>
      <c r="AT500" s="24" t="s">
        <v>241</v>
      </c>
      <c r="AU500" s="24" t="s">
        <v>83</v>
      </c>
    </row>
    <row r="501" spans="2:65" s="1" customFormat="1" ht="38.25" customHeight="1">
      <c r="B501" s="202"/>
      <c r="C501" s="203" t="s">
        <v>754</v>
      </c>
      <c r="D501" s="203" t="s">
        <v>235</v>
      </c>
      <c r="E501" s="204" t="s">
        <v>755</v>
      </c>
      <c r="F501" s="205" t="s">
        <v>756</v>
      </c>
      <c r="G501" s="206" t="s">
        <v>147</v>
      </c>
      <c r="H501" s="207">
        <v>59.721</v>
      </c>
      <c r="I501" s="208"/>
      <c r="J501" s="209">
        <f>ROUND(I501*H501,2)</f>
        <v>0</v>
      </c>
      <c r="K501" s="205" t="s">
        <v>5</v>
      </c>
      <c r="L501" s="46"/>
      <c r="M501" s="210" t="s">
        <v>5</v>
      </c>
      <c r="N501" s="211" t="s">
        <v>44</v>
      </c>
      <c r="O501" s="47"/>
      <c r="P501" s="212">
        <f>O501*H501</f>
        <v>0</v>
      </c>
      <c r="Q501" s="212">
        <v>0</v>
      </c>
      <c r="R501" s="212">
        <f>Q501*H501</f>
        <v>0</v>
      </c>
      <c r="S501" s="212">
        <v>0</v>
      </c>
      <c r="T501" s="213">
        <f>S501*H501</f>
        <v>0</v>
      </c>
      <c r="AR501" s="24" t="s">
        <v>239</v>
      </c>
      <c r="AT501" s="24" t="s">
        <v>235</v>
      </c>
      <c r="AU501" s="24" t="s">
        <v>83</v>
      </c>
      <c r="AY501" s="24" t="s">
        <v>231</v>
      </c>
      <c r="BE501" s="214">
        <f>IF(N501="základní",J501,0)</f>
        <v>0</v>
      </c>
      <c r="BF501" s="214">
        <f>IF(N501="snížená",J501,0)</f>
        <v>0</v>
      </c>
      <c r="BG501" s="214">
        <f>IF(N501="zákl. přenesená",J501,0)</f>
        <v>0</v>
      </c>
      <c r="BH501" s="214">
        <f>IF(N501="sníž. přenesená",J501,0)</f>
        <v>0</v>
      </c>
      <c r="BI501" s="214">
        <f>IF(N501="nulová",J501,0)</f>
        <v>0</v>
      </c>
      <c r="BJ501" s="24" t="s">
        <v>81</v>
      </c>
      <c r="BK501" s="214">
        <f>ROUND(I501*H501,2)</f>
        <v>0</v>
      </c>
      <c r="BL501" s="24" t="s">
        <v>239</v>
      </c>
      <c r="BM501" s="24" t="s">
        <v>757</v>
      </c>
    </row>
    <row r="502" spans="2:47" s="1" customFormat="1" ht="13.5">
      <c r="B502" s="46"/>
      <c r="D502" s="215" t="s">
        <v>241</v>
      </c>
      <c r="F502" s="216" t="s">
        <v>756</v>
      </c>
      <c r="I502" s="176"/>
      <c r="L502" s="46"/>
      <c r="M502" s="217"/>
      <c r="N502" s="47"/>
      <c r="O502" s="47"/>
      <c r="P502" s="47"/>
      <c r="Q502" s="47"/>
      <c r="R502" s="47"/>
      <c r="S502" s="47"/>
      <c r="T502" s="85"/>
      <c r="AT502" s="24" t="s">
        <v>241</v>
      </c>
      <c r="AU502" s="24" t="s">
        <v>83</v>
      </c>
    </row>
    <row r="503" spans="2:65" s="1" customFormat="1" ht="38.25" customHeight="1">
      <c r="B503" s="202"/>
      <c r="C503" s="203" t="s">
        <v>758</v>
      </c>
      <c r="D503" s="203" t="s">
        <v>235</v>
      </c>
      <c r="E503" s="204" t="s">
        <v>759</v>
      </c>
      <c r="F503" s="205" t="s">
        <v>760</v>
      </c>
      <c r="G503" s="206" t="s">
        <v>367</v>
      </c>
      <c r="H503" s="207">
        <v>34.5</v>
      </c>
      <c r="I503" s="208"/>
      <c r="J503" s="209">
        <f>ROUND(I503*H503,2)</f>
        <v>0</v>
      </c>
      <c r="K503" s="205" t="s">
        <v>5</v>
      </c>
      <c r="L503" s="46"/>
      <c r="M503" s="210" t="s">
        <v>5</v>
      </c>
      <c r="N503" s="211" t="s">
        <v>44</v>
      </c>
      <c r="O503" s="47"/>
      <c r="P503" s="212">
        <f>O503*H503</f>
        <v>0</v>
      </c>
      <c r="Q503" s="212">
        <v>0.03465</v>
      </c>
      <c r="R503" s="212">
        <f>Q503*H503</f>
        <v>1.195425</v>
      </c>
      <c r="S503" s="212">
        <v>0</v>
      </c>
      <c r="T503" s="213">
        <f>S503*H503</f>
        <v>0</v>
      </c>
      <c r="AR503" s="24" t="s">
        <v>239</v>
      </c>
      <c r="AT503" s="24" t="s">
        <v>235</v>
      </c>
      <c r="AU503" s="24" t="s">
        <v>83</v>
      </c>
      <c r="AY503" s="24" t="s">
        <v>231</v>
      </c>
      <c r="BE503" s="214">
        <f>IF(N503="základní",J503,0)</f>
        <v>0</v>
      </c>
      <c r="BF503" s="214">
        <f>IF(N503="snížená",J503,0)</f>
        <v>0</v>
      </c>
      <c r="BG503" s="214">
        <f>IF(N503="zákl. přenesená",J503,0)</f>
        <v>0</v>
      </c>
      <c r="BH503" s="214">
        <f>IF(N503="sníž. přenesená",J503,0)</f>
        <v>0</v>
      </c>
      <c r="BI503" s="214">
        <f>IF(N503="nulová",J503,0)</f>
        <v>0</v>
      </c>
      <c r="BJ503" s="24" t="s">
        <v>81</v>
      </c>
      <c r="BK503" s="214">
        <f>ROUND(I503*H503,2)</f>
        <v>0</v>
      </c>
      <c r="BL503" s="24" t="s">
        <v>239</v>
      </c>
      <c r="BM503" s="24" t="s">
        <v>761</v>
      </c>
    </row>
    <row r="504" spans="2:47" s="1" customFormat="1" ht="13.5">
      <c r="B504" s="46"/>
      <c r="D504" s="215" t="s">
        <v>241</v>
      </c>
      <c r="F504" s="216" t="s">
        <v>760</v>
      </c>
      <c r="I504" s="176"/>
      <c r="L504" s="46"/>
      <c r="M504" s="217"/>
      <c r="N504" s="47"/>
      <c r="O504" s="47"/>
      <c r="P504" s="47"/>
      <c r="Q504" s="47"/>
      <c r="R504" s="47"/>
      <c r="S504" s="47"/>
      <c r="T504" s="85"/>
      <c r="AT504" s="24" t="s">
        <v>241</v>
      </c>
      <c r="AU504" s="24" t="s">
        <v>83</v>
      </c>
    </row>
    <row r="505" spans="2:51" s="11" customFormat="1" ht="13.5">
      <c r="B505" s="218"/>
      <c r="D505" s="215" t="s">
        <v>242</v>
      </c>
      <c r="E505" s="219" t="s">
        <v>5</v>
      </c>
      <c r="F505" s="220" t="s">
        <v>762</v>
      </c>
      <c r="H505" s="221">
        <v>34.5</v>
      </c>
      <c r="I505" s="222"/>
      <c r="L505" s="218"/>
      <c r="M505" s="223"/>
      <c r="N505" s="224"/>
      <c r="O505" s="224"/>
      <c r="P505" s="224"/>
      <c r="Q505" s="224"/>
      <c r="R505" s="224"/>
      <c r="S505" s="224"/>
      <c r="T505" s="225"/>
      <c r="AT505" s="219" t="s">
        <v>242</v>
      </c>
      <c r="AU505" s="219" t="s">
        <v>83</v>
      </c>
      <c r="AV505" s="11" t="s">
        <v>83</v>
      </c>
      <c r="AW505" s="11" t="s">
        <v>36</v>
      </c>
      <c r="AX505" s="11" t="s">
        <v>81</v>
      </c>
      <c r="AY505" s="219" t="s">
        <v>231</v>
      </c>
    </row>
    <row r="506" spans="2:65" s="1" customFormat="1" ht="16.5" customHeight="1">
      <c r="B506" s="202"/>
      <c r="C506" s="242" t="s">
        <v>763</v>
      </c>
      <c r="D506" s="242" t="s">
        <v>399</v>
      </c>
      <c r="E506" s="243" t="s">
        <v>764</v>
      </c>
      <c r="F506" s="244" t="s">
        <v>765</v>
      </c>
      <c r="G506" s="245" t="s">
        <v>249</v>
      </c>
      <c r="H506" s="246">
        <v>2</v>
      </c>
      <c r="I506" s="247"/>
      <c r="J506" s="248">
        <f>ROUND(I506*H506,2)</f>
        <v>0</v>
      </c>
      <c r="K506" s="244" t="s">
        <v>5</v>
      </c>
      <c r="L506" s="249"/>
      <c r="M506" s="250" t="s">
        <v>5</v>
      </c>
      <c r="N506" s="251" t="s">
        <v>44</v>
      </c>
      <c r="O506" s="47"/>
      <c r="P506" s="212">
        <f>O506*H506</f>
        <v>0</v>
      </c>
      <c r="Q506" s="212">
        <v>0.048</v>
      </c>
      <c r="R506" s="212">
        <f>Q506*H506</f>
        <v>0.096</v>
      </c>
      <c r="S506" s="212">
        <v>0</v>
      </c>
      <c r="T506" s="213">
        <f>S506*H506</f>
        <v>0</v>
      </c>
      <c r="AR506" s="24" t="s">
        <v>276</v>
      </c>
      <c r="AT506" s="24" t="s">
        <v>399</v>
      </c>
      <c r="AU506" s="24" t="s">
        <v>83</v>
      </c>
      <c r="AY506" s="24" t="s">
        <v>231</v>
      </c>
      <c r="BE506" s="214">
        <f>IF(N506="základní",J506,0)</f>
        <v>0</v>
      </c>
      <c r="BF506" s="214">
        <f>IF(N506="snížená",J506,0)</f>
        <v>0</v>
      </c>
      <c r="BG506" s="214">
        <f>IF(N506="zákl. přenesená",J506,0)</f>
        <v>0</v>
      </c>
      <c r="BH506" s="214">
        <f>IF(N506="sníž. přenesená",J506,0)</f>
        <v>0</v>
      </c>
      <c r="BI506" s="214">
        <f>IF(N506="nulová",J506,0)</f>
        <v>0</v>
      </c>
      <c r="BJ506" s="24" t="s">
        <v>81</v>
      </c>
      <c r="BK506" s="214">
        <f>ROUND(I506*H506,2)</f>
        <v>0</v>
      </c>
      <c r="BL506" s="24" t="s">
        <v>239</v>
      </c>
      <c r="BM506" s="24" t="s">
        <v>766</v>
      </c>
    </row>
    <row r="507" spans="2:47" s="1" customFormat="1" ht="13.5">
      <c r="B507" s="46"/>
      <c r="D507" s="215" t="s">
        <v>241</v>
      </c>
      <c r="F507" s="216" t="s">
        <v>767</v>
      </c>
      <c r="I507" s="176"/>
      <c r="L507" s="46"/>
      <c r="M507" s="217"/>
      <c r="N507" s="47"/>
      <c r="O507" s="47"/>
      <c r="P507" s="47"/>
      <c r="Q507" s="47"/>
      <c r="R507" s="47"/>
      <c r="S507" s="47"/>
      <c r="T507" s="85"/>
      <c r="AT507" s="24" t="s">
        <v>241</v>
      </c>
      <c r="AU507" s="24" t="s">
        <v>83</v>
      </c>
    </row>
    <row r="508" spans="2:65" s="1" customFormat="1" ht="16.5" customHeight="1">
      <c r="B508" s="202"/>
      <c r="C508" s="242" t="s">
        <v>768</v>
      </c>
      <c r="D508" s="242" t="s">
        <v>399</v>
      </c>
      <c r="E508" s="243" t="s">
        <v>769</v>
      </c>
      <c r="F508" s="244" t="s">
        <v>770</v>
      </c>
      <c r="G508" s="245" t="s">
        <v>249</v>
      </c>
      <c r="H508" s="246">
        <v>21</v>
      </c>
      <c r="I508" s="247"/>
      <c r="J508" s="248">
        <f>ROUND(I508*H508,2)</f>
        <v>0</v>
      </c>
      <c r="K508" s="244" t="s">
        <v>5</v>
      </c>
      <c r="L508" s="249"/>
      <c r="M508" s="250" t="s">
        <v>5</v>
      </c>
      <c r="N508" s="251" t="s">
        <v>44</v>
      </c>
      <c r="O508" s="47"/>
      <c r="P508" s="212">
        <f>O508*H508</f>
        <v>0</v>
      </c>
      <c r="Q508" s="212">
        <v>0.067</v>
      </c>
      <c r="R508" s="212">
        <f>Q508*H508</f>
        <v>1.407</v>
      </c>
      <c r="S508" s="212">
        <v>0</v>
      </c>
      <c r="T508" s="213">
        <f>S508*H508</f>
        <v>0</v>
      </c>
      <c r="AR508" s="24" t="s">
        <v>276</v>
      </c>
      <c r="AT508" s="24" t="s">
        <v>399</v>
      </c>
      <c r="AU508" s="24" t="s">
        <v>83</v>
      </c>
      <c r="AY508" s="24" t="s">
        <v>231</v>
      </c>
      <c r="BE508" s="214">
        <f>IF(N508="základní",J508,0)</f>
        <v>0</v>
      </c>
      <c r="BF508" s="214">
        <f>IF(N508="snížená",J508,0)</f>
        <v>0</v>
      </c>
      <c r="BG508" s="214">
        <f>IF(N508="zákl. přenesená",J508,0)</f>
        <v>0</v>
      </c>
      <c r="BH508" s="214">
        <f>IF(N508="sníž. přenesená",J508,0)</f>
        <v>0</v>
      </c>
      <c r="BI508" s="214">
        <f>IF(N508="nulová",J508,0)</f>
        <v>0</v>
      </c>
      <c r="BJ508" s="24" t="s">
        <v>81</v>
      </c>
      <c r="BK508" s="214">
        <f>ROUND(I508*H508,2)</f>
        <v>0</v>
      </c>
      <c r="BL508" s="24" t="s">
        <v>239</v>
      </c>
      <c r="BM508" s="24" t="s">
        <v>771</v>
      </c>
    </row>
    <row r="509" spans="2:47" s="1" customFormat="1" ht="13.5">
      <c r="B509" s="46"/>
      <c r="D509" s="215" t="s">
        <v>241</v>
      </c>
      <c r="F509" s="216" t="s">
        <v>772</v>
      </c>
      <c r="I509" s="176"/>
      <c r="L509" s="46"/>
      <c r="M509" s="217"/>
      <c r="N509" s="47"/>
      <c r="O509" s="47"/>
      <c r="P509" s="47"/>
      <c r="Q509" s="47"/>
      <c r="R509" s="47"/>
      <c r="S509" s="47"/>
      <c r="T509" s="85"/>
      <c r="AT509" s="24" t="s">
        <v>241</v>
      </c>
      <c r="AU509" s="24" t="s">
        <v>83</v>
      </c>
    </row>
    <row r="510" spans="2:63" s="10" customFormat="1" ht="29.85" customHeight="1">
      <c r="B510" s="189"/>
      <c r="D510" s="190" t="s">
        <v>72</v>
      </c>
      <c r="E510" s="200" t="s">
        <v>255</v>
      </c>
      <c r="F510" s="200" t="s">
        <v>773</v>
      </c>
      <c r="I510" s="192"/>
      <c r="J510" s="201">
        <f>BK510</f>
        <v>0</v>
      </c>
      <c r="L510" s="189"/>
      <c r="M510" s="194"/>
      <c r="N510" s="195"/>
      <c r="O510" s="195"/>
      <c r="P510" s="196">
        <f>SUM(P511:P523)</f>
        <v>0</v>
      </c>
      <c r="Q510" s="195"/>
      <c r="R510" s="196">
        <f>SUM(R511:R523)</f>
        <v>78.35224284</v>
      </c>
      <c r="S510" s="195"/>
      <c r="T510" s="197">
        <f>SUM(T511:T523)</f>
        <v>0</v>
      </c>
      <c r="AR510" s="190" t="s">
        <v>81</v>
      </c>
      <c r="AT510" s="198" t="s">
        <v>72</v>
      </c>
      <c r="AU510" s="198" t="s">
        <v>81</v>
      </c>
      <c r="AY510" s="190" t="s">
        <v>231</v>
      </c>
      <c r="BK510" s="199">
        <f>SUM(BK511:BK523)</f>
        <v>0</v>
      </c>
    </row>
    <row r="511" spans="2:65" s="1" customFormat="1" ht="25.5" customHeight="1">
      <c r="B511" s="202"/>
      <c r="C511" s="203" t="s">
        <v>774</v>
      </c>
      <c r="D511" s="203" t="s">
        <v>235</v>
      </c>
      <c r="E511" s="204" t="s">
        <v>775</v>
      </c>
      <c r="F511" s="205" t="s">
        <v>776</v>
      </c>
      <c r="G511" s="206" t="s">
        <v>147</v>
      </c>
      <c r="H511" s="207">
        <v>265.632</v>
      </c>
      <c r="I511" s="208"/>
      <c r="J511" s="209">
        <f>ROUND(I511*H511,2)</f>
        <v>0</v>
      </c>
      <c r="K511" s="205" t="s">
        <v>238</v>
      </c>
      <c r="L511" s="46"/>
      <c r="M511" s="210" t="s">
        <v>5</v>
      </c>
      <c r="N511" s="211" t="s">
        <v>44</v>
      </c>
      <c r="O511" s="47"/>
      <c r="P511" s="212">
        <f>O511*H511</f>
        <v>0</v>
      </c>
      <c r="Q511" s="212">
        <v>0</v>
      </c>
      <c r="R511" s="212">
        <f>Q511*H511</f>
        <v>0</v>
      </c>
      <c r="S511" s="212">
        <v>0</v>
      </c>
      <c r="T511" s="213">
        <f>S511*H511</f>
        <v>0</v>
      </c>
      <c r="AR511" s="24" t="s">
        <v>239</v>
      </c>
      <c r="AT511" s="24" t="s">
        <v>235</v>
      </c>
      <c r="AU511" s="24" t="s">
        <v>83</v>
      </c>
      <c r="AY511" s="24" t="s">
        <v>231</v>
      </c>
      <c r="BE511" s="214">
        <f>IF(N511="základní",J511,0)</f>
        <v>0</v>
      </c>
      <c r="BF511" s="214">
        <f>IF(N511="snížená",J511,0)</f>
        <v>0</v>
      </c>
      <c r="BG511" s="214">
        <f>IF(N511="zákl. přenesená",J511,0)</f>
        <v>0</v>
      </c>
      <c r="BH511" s="214">
        <f>IF(N511="sníž. přenesená",J511,0)</f>
        <v>0</v>
      </c>
      <c r="BI511" s="214">
        <f>IF(N511="nulová",J511,0)</f>
        <v>0</v>
      </c>
      <c r="BJ511" s="24" t="s">
        <v>81</v>
      </c>
      <c r="BK511" s="214">
        <f>ROUND(I511*H511,2)</f>
        <v>0</v>
      </c>
      <c r="BL511" s="24" t="s">
        <v>239</v>
      </c>
      <c r="BM511" s="24" t="s">
        <v>777</v>
      </c>
    </row>
    <row r="512" spans="2:47" s="1" customFormat="1" ht="13.5">
      <c r="B512" s="46"/>
      <c r="D512" s="215" t="s">
        <v>241</v>
      </c>
      <c r="F512" s="216" t="s">
        <v>776</v>
      </c>
      <c r="I512" s="176"/>
      <c r="L512" s="46"/>
      <c r="M512" s="217"/>
      <c r="N512" s="47"/>
      <c r="O512" s="47"/>
      <c r="P512" s="47"/>
      <c r="Q512" s="47"/>
      <c r="R512" s="47"/>
      <c r="S512" s="47"/>
      <c r="T512" s="85"/>
      <c r="AT512" s="24" t="s">
        <v>241</v>
      </c>
      <c r="AU512" s="24" t="s">
        <v>83</v>
      </c>
    </row>
    <row r="513" spans="2:51" s="11" customFormat="1" ht="13.5">
      <c r="B513" s="218"/>
      <c r="D513" s="215" t="s">
        <v>242</v>
      </c>
      <c r="E513" s="219" t="s">
        <v>5</v>
      </c>
      <c r="F513" s="220" t="s">
        <v>419</v>
      </c>
      <c r="H513" s="221">
        <v>149.879</v>
      </c>
      <c r="I513" s="222"/>
      <c r="L513" s="218"/>
      <c r="M513" s="223"/>
      <c r="N513" s="224"/>
      <c r="O513" s="224"/>
      <c r="P513" s="224"/>
      <c r="Q513" s="224"/>
      <c r="R513" s="224"/>
      <c r="S513" s="224"/>
      <c r="T513" s="225"/>
      <c r="AT513" s="219" t="s">
        <v>242</v>
      </c>
      <c r="AU513" s="219" t="s">
        <v>83</v>
      </c>
      <c r="AV513" s="11" t="s">
        <v>83</v>
      </c>
      <c r="AW513" s="11" t="s">
        <v>36</v>
      </c>
      <c r="AX513" s="11" t="s">
        <v>73</v>
      </c>
      <c r="AY513" s="219" t="s">
        <v>231</v>
      </c>
    </row>
    <row r="514" spans="2:51" s="11" customFormat="1" ht="13.5">
      <c r="B514" s="218"/>
      <c r="D514" s="215" t="s">
        <v>242</v>
      </c>
      <c r="E514" s="219" t="s">
        <v>5</v>
      </c>
      <c r="F514" s="220" t="s">
        <v>420</v>
      </c>
      <c r="H514" s="221">
        <v>115.753</v>
      </c>
      <c r="I514" s="222"/>
      <c r="L514" s="218"/>
      <c r="M514" s="223"/>
      <c r="N514" s="224"/>
      <c r="O514" s="224"/>
      <c r="P514" s="224"/>
      <c r="Q514" s="224"/>
      <c r="R514" s="224"/>
      <c r="S514" s="224"/>
      <c r="T514" s="225"/>
      <c r="AT514" s="219" t="s">
        <v>242</v>
      </c>
      <c r="AU514" s="219" t="s">
        <v>83</v>
      </c>
      <c r="AV514" s="11" t="s">
        <v>83</v>
      </c>
      <c r="AW514" s="11" t="s">
        <v>36</v>
      </c>
      <c r="AX514" s="11" t="s">
        <v>73</v>
      </c>
      <c r="AY514" s="219" t="s">
        <v>231</v>
      </c>
    </row>
    <row r="515" spans="2:51" s="12" customFormat="1" ht="13.5">
      <c r="B515" s="226"/>
      <c r="D515" s="215" t="s">
        <v>242</v>
      </c>
      <c r="E515" s="227" t="s">
        <v>5</v>
      </c>
      <c r="F515" s="228" t="s">
        <v>269</v>
      </c>
      <c r="H515" s="229">
        <v>265.632</v>
      </c>
      <c r="I515" s="230"/>
      <c r="L515" s="226"/>
      <c r="M515" s="231"/>
      <c r="N515" s="232"/>
      <c r="O515" s="232"/>
      <c r="P515" s="232"/>
      <c r="Q515" s="232"/>
      <c r="R515" s="232"/>
      <c r="S515" s="232"/>
      <c r="T515" s="233"/>
      <c r="AT515" s="227" t="s">
        <v>242</v>
      </c>
      <c r="AU515" s="227" t="s">
        <v>83</v>
      </c>
      <c r="AV515" s="12" t="s">
        <v>239</v>
      </c>
      <c r="AW515" s="12" t="s">
        <v>36</v>
      </c>
      <c r="AX515" s="12" t="s">
        <v>81</v>
      </c>
      <c r="AY515" s="227" t="s">
        <v>231</v>
      </c>
    </row>
    <row r="516" spans="2:65" s="1" customFormat="1" ht="51" customHeight="1">
      <c r="B516" s="202"/>
      <c r="C516" s="203" t="s">
        <v>778</v>
      </c>
      <c r="D516" s="203" t="s">
        <v>235</v>
      </c>
      <c r="E516" s="204" t="s">
        <v>779</v>
      </c>
      <c r="F516" s="205" t="s">
        <v>780</v>
      </c>
      <c r="G516" s="206" t="s">
        <v>147</v>
      </c>
      <c r="H516" s="207">
        <v>265.632</v>
      </c>
      <c r="I516" s="208"/>
      <c r="J516" s="209">
        <f>ROUND(I516*H516,2)</f>
        <v>0</v>
      </c>
      <c r="K516" s="205" t="s">
        <v>238</v>
      </c>
      <c r="L516" s="46"/>
      <c r="M516" s="210" t="s">
        <v>5</v>
      </c>
      <c r="N516" s="211" t="s">
        <v>44</v>
      </c>
      <c r="O516" s="47"/>
      <c r="P516" s="212">
        <f>O516*H516</f>
        <v>0</v>
      </c>
      <c r="Q516" s="212">
        <v>0.10362</v>
      </c>
      <c r="R516" s="212">
        <f>Q516*H516</f>
        <v>27.524787840000002</v>
      </c>
      <c r="S516" s="212">
        <v>0</v>
      </c>
      <c r="T516" s="213">
        <f>S516*H516</f>
        <v>0</v>
      </c>
      <c r="AR516" s="24" t="s">
        <v>239</v>
      </c>
      <c r="AT516" s="24" t="s">
        <v>235</v>
      </c>
      <c r="AU516" s="24" t="s">
        <v>83</v>
      </c>
      <c r="AY516" s="24" t="s">
        <v>231</v>
      </c>
      <c r="BE516" s="214">
        <f>IF(N516="základní",J516,0)</f>
        <v>0</v>
      </c>
      <c r="BF516" s="214">
        <f>IF(N516="snížená",J516,0)</f>
        <v>0</v>
      </c>
      <c r="BG516" s="214">
        <f>IF(N516="zákl. přenesená",J516,0)</f>
        <v>0</v>
      </c>
      <c r="BH516" s="214">
        <f>IF(N516="sníž. přenesená",J516,0)</f>
        <v>0</v>
      </c>
      <c r="BI516" s="214">
        <f>IF(N516="nulová",J516,0)</f>
        <v>0</v>
      </c>
      <c r="BJ516" s="24" t="s">
        <v>81</v>
      </c>
      <c r="BK516" s="214">
        <f>ROUND(I516*H516,2)</f>
        <v>0</v>
      </c>
      <c r="BL516" s="24" t="s">
        <v>239</v>
      </c>
      <c r="BM516" s="24" t="s">
        <v>781</v>
      </c>
    </row>
    <row r="517" spans="2:47" s="1" customFormat="1" ht="13.5">
      <c r="B517" s="46"/>
      <c r="D517" s="215" t="s">
        <v>241</v>
      </c>
      <c r="F517" s="216" t="s">
        <v>780</v>
      </c>
      <c r="I517" s="176"/>
      <c r="L517" s="46"/>
      <c r="M517" s="217"/>
      <c r="N517" s="47"/>
      <c r="O517" s="47"/>
      <c r="P517" s="47"/>
      <c r="Q517" s="47"/>
      <c r="R517" s="47"/>
      <c r="S517" s="47"/>
      <c r="T517" s="85"/>
      <c r="AT517" s="24" t="s">
        <v>241</v>
      </c>
      <c r="AU517" s="24" t="s">
        <v>83</v>
      </c>
    </row>
    <row r="518" spans="2:51" s="11" customFormat="1" ht="13.5">
      <c r="B518" s="218"/>
      <c r="D518" s="215" t="s">
        <v>242</v>
      </c>
      <c r="E518" s="219" t="s">
        <v>5</v>
      </c>
      <c r="F518" s="220" t="s">
        <v>419</v>
      </c>
      <c r="H518" s="221">
        <v>149.879</v>
      </c>
      <c r="I518" s="222"/>
      <c r="L518" s="218"/>
      <c r="M518" s="223"/>
      <c r="N518" s="224"/>
      <c r="O518" s="224"/>
      <c r="P518" s="224"/>
      <c r="Q518" s="224"/>
      <c r="R518" s="224"/>
      <c r="S518" s="224"/>
      <c r="T518" s="225"/>
      <c r="AT518" s="219" t="s">
        <v>242</v>
      </c>
      <c r="AU518" s="219" t="s">
        <v>83</v>
      </c>
      <c r="AV518" s="11" t="s">
        <v>83</v>
      </c>
      <c r="AW518" s="11" t="s">
        <v>36</v>
      </c>
      <c r="AX518" s="11" t="s">
        <v>73</v>
      </c>
      <c r="AY518" s="219" t="s">
        <v>231</v>
      </c>
    </row>
    <row r="519" spans="2:51" s="11" customFormat="1" ht="13.5">
      <c r="B519" s="218"/>
      <c r="D519" s="215" t="s">
        <v>242</v>
      </c>
      <c r="E519" s="219" t="s">
        <v>5</v>
      </c>
      <c r="F519" s="220" t="s">
        <v>420</v>
      </c>
      <c r="H519" s="221">
        <v>115.753</v>
      </c>
      <c r="I519" s="222"/>
      <c r="L519" s="218"/>
      <c r="M519" s="223"/>
      <c r="N519" s="224"/>
      <c r="O519" s="224"/>
      <c r="P519" s="224"/>
      <c r="Q519" s="224"/>
      <c r="R519" s="224"/>
      <c r="S519" s="224"/>
      <c r="T519" s="225"/>
      <c r="AT519" s="219" t="s">
        <v>242</v>
      </c>
      <c r="AU519" s="219" t="s">
        <v>83</v>
      </c>
      <c r="AV519" s="11" t="s">
        <v>83</v>
      </c>
      <c r="AW519" s="11" t="s">
        <v>36</v>
      </c>
      <c r="AX519" s="11" t="s">
        <v>73</v>
      </c>
      <c r="AY519" s="219" t="s">
        <v>231</v>
      </c>
    </row>
    <row r="520" spans="2:51" s="12" customFormat="1" ht="13.5">
      <c r="B520" s="226"/>
      <c r="D520" s="215" t="s">
        <v>242</v>
      </c>
      <c r="E520" s="227" t="s">
        <v>5</v>
      </c>
      <c r="F520" s="228" t="s">
        <v>269</v>
      </c>
      <c r="H520" s="229">
        <v>265.632</v>
      </c>
      <c r="I520" s="230"/>
      <c r="L520" s="226"/>
      <c r="M520" s="231"/>
      <c r="N520" s="232"/>
      <c r="O520" s="232"/>
      <c r="P520" s="232"/>
      <c r="Q520" s="232"/>
      <c r="R520" s="232"/>
      <c r="S520" s="232"/>
      <c r="T520" s="233"/>
      <c r="AT520" s="227" t="s">
        <v>242</v>
      </c>
      <c r="AU520" s="227" t="s">
        <v>83</v>
      </c>
      <c r="AV520" s="12" t="s">
        <v>239</v>
      </c>
      <c r="AW520" s="12" t="s">
        <v>36</v>
      </c>
      <c r="AX520" s="12" t="s">
        <v>81</v>
      </c>
      <c r="AY520" s="227" t="s">
        <v>231</v>
      </c>
    </row>
    <row r="521" spans="2:65" s="1" customFormat="1" ht="16.5" customHeight="1">
      <c r="B521" s="202"/>
      <c r="C521" s="242" t="s">
        <v>782</v>
      </c>
      <c r="D521" s="242" t="s">
        <v>399</v>
      </c>
      <c r="E521" s="243" t="s">
        <v>783</v>
      </c>
      <c r="F521" s="244" t="s">
        <v>784</v>
      </c>
      <c r="G521" s="245" t="s">
        <v>147</v>
      </c>
      <c r="H521" s="246">
        <v>274.743</v>
      </c>
      <c r="I521" s="247"/>
      <c r="J521" s="248">
        <f>ROUND(I521*H521,2)</f>
        <v>0</v>
      </c>
      <c r="K521" s="244" t="s">
        <v>238</v>
      </c>
      <c r="L521" s="249"/>
      <c r="M521" s="250" t="s">
        <v>5</v>
      </c>
      <c r="N521" s="251" t="s">
        <v>44</v>
      </c>
      <c r="O521" s="47"/>
      <c r="P521" s="212">
        <f>O521*H521</f>
        <v>0</v>
      </c>
      <c r="Q521" s="212">
        <v>0.185</v>
      </c>
      <c r="R521" s="212">
        <f>Q521*H521</f>
        <v>50.827455</v>
      </c>
      <c r="S521" s="212">
        <v>0</v>
      </c>
      <c r="T521" s="213">
        <f>S521*H521</f>
        <v>0</v>
      </c>
      <c r="AR521" s="24" t="s">
        <v>276</v>
      </c>
      <c r="AT521" s="24" t="s">
        <v>399</v>
      </c>
      <c r="AU521" s="24" t="s">
        <v>83</v>
      </c>
      <c r="AY521" s="24" t="s">
        <v>231</v>
      </c>
      <c r="BE521" s="214">
        <f>IF(N521="základní",J521,0)</f>
        <v>0</v>
      </c>
      <c r="BF521" s="214">
        <f>IF(N521="snížená",J521,0)</f>
        <v>0</v>
      </c>
      <c r="BG521" s="214">
        <f>IF(N521="zákl. přenesená",J521,0)</f>
        <v>0</v>
      </c>
      <c r="BH521" s="214">
        <f>IF(N521="sníž. přenesená",J521,0)</f>
        <v>0</v>
      </c>
      <c r="BI521" s="214">
        <f>IF(N521="nulová",J521,0)</f>
        <v>0</v>
      </c>
      <c r="BJ521" s="24" t="s">
        <v>81</v>
      </c>
      <c r="BK521" s="214">
        <f>ROUND(I521*H521,2)</f>
        <v>0</v>
      </c>
      <c r="BL521" s="24" t="s">
        <v>239</v>
      </c>
      <c r="BM521" s="24" t="s">
        <v>785</v>
      </c>
    </row>
    <row r="522" spans="2:47" s="1" customFormat="1" ht="13.5">
      <c r="B522" s="46"/>
      <c r="D522" s="215" t="s">
        <v>241</v>
      </c>
      <c r="F522" s="216" t="s">
        <v>784</v>
      </c>
      <c r="I522" s="176"/>
      <c r="L522" s="46"/>
      <c r="M522" s="217"/>
      <c r="N522" s="47"/>
      <c r="O522" s="47"/>
      <c r="P522" s="47"/>
      <c r="Q522" s="47"/>
      <c r="R522" s="47"/>
      <c r="S522" s="47"/>
      <c r="T522" s="85"/>
      <c r="AT522" s="24" t="s">
        <v>241</v>
      </c>
      <c r="AU522" s="24" t="s">
        <v>83</v>
      </c>
    </row>
    <row r="523" spans="2:47" s="1" customFormat="1" ht="13.5">
      <c r="B523" s="46"/>
      <c r="D523" s="215" t="s">
        <v>442</v>
      </c>
      <c r="F523" s="241" t="s">
        <v>786</v>
      </c>
      <c r="I523" s="176"/>
      <c r="L523" s="46"/>
      <c r="M523" s="217"/>
      <c r="N523" s="47"/>
      <c r="O523" s="47"/>
      <c r="P523" s="47"/>
      <c r="Q523" s="47"/>
      <c r="R523" s="47"/>
      <c r="S523" s="47"/>
      <c r="T523" s="85"/>
      <c r="AT523" s="24" t="s">
        <v>442</v>
      </c>
      <c r="AU523" s="24" t="s">
        <v>83</v>
      </c>
    </row>
    <row r="524" spans="2:63" s="10" customFormat="1" ht="29.85" customHeight="1">
      <c r="B524" s="189"/>
      <c r="D524" s="190" t="s">
        <v>72</v>
      </c>
      <c r="E524" s="200" t="s">
        <v>261</v>
      </c>
      <c r="F524" s="200" t="s">
        <v>787</v>
      </c>
      <c r="I524" s="192"/>
      <c r="J524" s="201">
        <f>BK524</f>
        <v>0</v>
      </c>
      <c r="L524" s="189"/>
      <c r="M524" s="194"/>
      <c r="N524" s="195"/>
      <c r="O524" s="195"/>
      <c r="P524" s="196">
        <f>P525+SUM(P526:P535)+P552+P589+P627</f>
        <v>0</v>
      </c>
      <c r="Q524" s="195"/>
      <c r="R524" s="196">
        <f>R525+SUM(R526:R535)+R552+R589+R627</f>
        <v>136.401369805288</v>
      </c>
      <c r="S524" s="195"/>
      <c r="T524" s="197">
        <f>T525+SUM(T526:T535)+T552+T589+T627</f>
        <v>0</v>
      </c>
      <c r="AR524" s="190" t="s">
        <v>81</v>
      </c>
      <c r="AT524" s="198" t="s">
        <v>72</v>
      </c>
      <c r="AU524" s="198" t="s">
        <v>81</v>
      </c>
      <c r="AY524" s="190" t="s">
        <v>231</v>
      </c>
      <c r="BK524" s="199">
        <f>BK525+SUM(BK526:BK535)+BK552+BK589+BK627</f>
        <v>0</v>
      </c>
    </row>
    <row r="525" spans="2:65" s="1" customFormat="1" ht="51" customHeight="1">
      <c r="B525" s="202"/>
      <c r="C525" s="203" t="s">
        <v>788</v>
      </c>
      <c r="D525" s="203" t="s">
        <v>235</v>
      </c>
      <c r="E525" s="204" t="s">
        <v>789</v>
      </c>
      <c r="F525" s="205" t="s">
        <v>790</v>
      </c>
      <c r="G525" s="206" t="s">
        <v>147</v>
      </c>
      <c r="H525" s="207">
        <v>42.76</v>
      </c>
      <c r="I525" s="208"/>
      <c r="J525" s="209">
        <f>ROUND(I525*H525,2)</f>
        <v>0</v>
      </c>
      <c r="K525" s="205" t="s">
        <v>238</v>
      </c>
      <c r="L525" s="46"/>
      <c r="M525" s="210" t="s">
        <v>5</v>
      </c>
      <c r="N525" s="211" t="s">
        <v>44</v>
      </c>
      <c r="O525" s="47"/>
      <c r="P525" s="212">
        <f>O525*H525</f>
        <v>0</v>
      </c>
      <c r="Q525" s="212">
        <v>0.009944</v>
      </c>
      <c r="R525" s="212">
        <f>Q525*H525</f>
        <v>0.42520544</v>
      </c>
      <c r="S525" s="212">
        <v>0</v>
      </c>
      <c r="T525" s="213">
        <f>S525*H525</f>
        <v>0</v>
      </c>
      <c r="AR525" s="24" t="s">
        <v>239</v>
      </c>
      <c r="AT525" s="24" t="s">
        <v>235</v>
      </c>
      <c r="AU525" s="24" t="s">
        <v>83</v>
      </c>
      <c r="AY525" s="24" t="s">
        <v>231</v>
      </c>
      <c r="BE525" s="214">
        <f>IF(N525="základní",J525,0)</f>
        <v>0</v>
      </c>
      <c r="BF525" s="214">
        <f>IF(N525="snížená",J525,0)</f>
        <v>0</v>
      </c>
      <c r="BG525" s="214">
        <f>IF(N525="zákl. přenesená",J525,0)</f>
        <v>0</v>
      </c>
      <c r="BH525" s="214">
        <f>IF(N525="sníž. přenesená",J525,0)</f>
        <v>0</v>
      </c>
      <c r="BI525" s="214">
        <f>IF(N525="nulová",J525,0)</f>
        <v>0</v>
      </c>
      <c r="BJ525" s="24" t="s">
        <v>81</v>
      </c>
      <c r="BK525" s="214">
        <f>ROUND(I525*H525,2)</f>
        <v>0</v>
      </c>
      <c r="BL525" s="24" t="s">
        <v>239</v>
      </c>
      <c r="BM525" s="24" t="s">
        <v>791</v>
      </c>
    </row>
    <row r="526" spans="2:47" s="1" customFormat="1" ht="13.5">
      <c r="B526" s="46"/>
      <c r="D526" s="215" t="s">
        <v>241</v>
      </c>
      <c r="F526" s="216" t="s">
        <v>790</v>
      </c>
      <c r="I526" s="176"/>
      <c r="L526" s="46"/>
      <c r="M526" s="217"/>
      <c r="N526" s="47"/>
      <c r="O526" s="47"/>
      <c r="P526" s="47"/>
      <c r="Q526" s="47"/>
      <c r="R526" s="47"/>
      <c r="S526" s="47"/>
      <c r="T526" s="85"/>
      <c r="AT526" s="24" t="s">
        <v>241</v>
      </c>
      <c r="AU526" s="24" t="s">
        <v>83</v>
      </c>
    </row>
    <row r="527" spans="2:51" s="11" customFormat="1" ht="13.5">
      <c r="B527" s="218"/>
      <c r="D527" s="215" t="s">
        <v>242</v>
      </c>
      <c r="E527" s="219" t="s">
        <v>5</v>
      </c>
      <c r="F527" s="220" t="s">
        <v>792</v>
      </c>
      <c r="H527" s="221">
        <v>42.76</v>
      </c>
      <c r="I527" s="222"/>
      <c r="L527" s="218"/>
      <c r="M527" s="223"/>
      <c r="N527" s="224"/>
      <c r="O527" s="224"/>
      <c r="P527" s="224"/>
      <c r="Q527" s="224"/>
      <c r="R527" s="224"/>
      <c r="S527" s="224"/>
      <c r="T527" s="225"/>
      <c r="AT527" s="219" t="s">
        <v>242</v>
      </c>
      <c r="AU527" s="219" t="s">
        <v>83</v>
      </c>
      <c r="AV527" s="11" t="s">
        <v>83</v>
      </c>
      <c r="AW527" s="11" t="s">
        <v>36</v>
      </c>
      <c r="AX527" s="11" t="s">
        <v>81</v>
      </c>
      <c r="AY527" s="219" t="s">
        <v>231</v>
      </c>
    </row>
    <row r="528" spans="2:65" s="1" customFormat="1" ht="38.25" customHeight="1">
      <c r="B528" s="202"/>
      <c r="C528" s="242" t="s">
        <v>793</v>
      </c>
      <c r="D528" s="242" t="s">
        <v>399</v>
      </c>
      <c r="E528" s="243" t="s">
        <v>794</v>
      </c>
      <c r="F528" s="244" t="s">
        <v>795</v>
      </c>
      <c r="G528" s="245" t="s">
        <v>147</v>
      </c>
      <c r="H528" s="246">
        <v>47.036</v>
      </c>
      <c r="I528" s="247"/>
      <c r="J528" s="248">
        <f>ROUND(I528*H528,2)</f>
        <v>0</v>
      </c>
      <c r="K528" s="244" t="s">
        <v>5</v>
      </c>
      <c r="L528" s="249"/>
      <c r="M528" s="250" t="s">
        <v>5</v>
      </c>
      <c r="N528" s="251" t="s">
        <v>44</v>
      </c>
      <c r="O528" s="47"/>
      <c r="P528" s="212">
        <f>O528*H528</f>
        <v>0</v>
      </c>
      <c r="Q528" s="212">
        <v>0.004</v>
      </c>
      <c r="R528" s="212">
        <f>Q528*H528</f>
        <v>0.188144</v>
      </c>
      <c r="S528" s="212">
        <v>0</v>
      </c>
      <c r="T528" s="213">
        <f>S528*H528</f>
        <v>0</v>
      </c>
      <c r="AR528" s="24" t="s">
        <v>276</v>
      </c>
      <c r="AT528" s="24" t="s">
        <v>399</v>
      </c>
      <c r="AU528" s="24" t="s">
        <v>83</v>
      </c>
      <c r="AY528" s="24" t="s">
        <v>231</v>
      </c>
      <c r="BE528" s="214">
        <f>IF(N528="základní",J528,0)</f>
        <v>0</v>
      </c>
      <c r="BF528" s="214">
        <f>IF(N528="snížená",J528,0)</f>
        <v>0</v>
      </c>
      <c r="BG528" s="214">
        <f>IF(N528="zákl. přenesená",J528,0)</f>
        <v>0</v>
      </c>
      <c r="BH528" s="214">
        <f>IF(N528="sníž. přenesená",J528,0)</f>
        <v>0</v>
      </c>
      <c r="BI528" s="214">
        <f>IF(N528="nulová",J528,0)</f>
        <v>0</v>
      </c>
      <c r="BJ528" s="24" t="s">
        <v>81</v>
      </c>
      <c r="BK528" s="214">
        <f>ROUND(I528*H528,2)</f>
        <v>0</v>
      </c>
      <c r="BL528" s="24" t="s">
        <v>239</v>
      </c>
      <c r="BM528" s="24" t="s">
        <v>796</v>
      </c>
    </row>
    <row r="529" spans="2:47" s="1" customFormat="1" ht="13.5">
      <c r="B529" s="46"/>
      <c r="D529" s="215" t="s">
        <v>241</v>
      </c>
      <c r="F529" s="216" t="s">
        <v>795</v>
      </c>
      <c r="I529" s="176"/>
      <c r="L529" s="46"/>
      <c r="M529" s="217"/>
      <c r="N529" s="47"/>
      <c r="O529" s="47"/>
      <c r="P529" s="47"/>
      <c r="Q529" s="47"/>
      <c r="R529" s="47"/>
      <c r="S529" s="47"/>
      <c r="T529" s="85"/>
      <c r="AT529" s="24" t="s">
        <v>241</v>
      </c>
      <c r="AU529" s="24" t="s">
        <v>83</v>
      </c>
    </row>
    <row r="530" spans="2:51" s="11" customFormat="1" ht="13.5">
      <c r="B530" s="218"/>
      <c r="D530" s="215" t="s">
        <v>242</v>
      </c>
      <c r="E530" s="219" t="s">
        <v>5</v>
      </c>
      <c r="F530" s="220" t="s">
        <v>792</v>
      </c>
      <c r="H530" s="221">
        <v>42.76</v>
      </c>
      <c r="I530" s="222"/>
      <c r="L530" s="218"/>
      <c r="M530" s="223"/>
      <c r="N530" s="224"/>
      <c r="O530" s="224"/>
      <c r="P530" s="224"/>
      <c r="Q530" s="224"/>
      <c r="R530" s="224"/>
      <c r="S530" s="224"/>
      <c r="T530" s="225"/>
      <c r="AT530" s="219" t="s">
        <v>242</v>
      </c>
      <c r="AU530" s="219" t="s">
        <v>83</v>
      </c>
      <c r="AV530" s="11" t="s">
        <v>83</v>
      </c>
      <c r="AW530" s="11" t="s">
        <v>36</v>
      </c>
      <c r="AX530" s="11" t="s">
        <v>73</v>
      </c>
      <c r="AY530" s="219" t="s">
        <v>231</v>
      </c>
    </row>
    <row r="531" spans="2:51" s="11" customFormat="1" ht="13.5">
      <c r="B531" s="218"/>
      <c r="D531" s="215" t="s">
        <v>242</v>
      </c>
      <c r="E531" s="219" t="s">
        <v>5</v>
      </c>
      <c r="F531" s="220" t="s">
        <v>797</v>
      </c>
      <c r="H531" s="221">
        <v>47.036</v>
      </c>
      <c r="I531" s="222"/>
      <c r="L531" s="218"/>
      <c r="M531" s="223"/>
      <c r="N531" s="224"/>
      <c r="O531" s="224"/>
      <c r="P531" s="224"/>
      <c r="Q531" s="224"/>
      <c r="R531" s="224"/>
      <c r="S531" s="224"/>
      <c r="T531" s="225"/>
      <c r="AT531" s="219" t="s">
        <v>242</v>
      </c>
      <c r="AU531" s="219" t="s">
        <v>83</v>
      </c>
      <c r="AV531" s="11" t="s">
        <v>83</v>
      </c>
      <c r="AW531" s="11" t="s">
        <v>36</v>
      </c>
      <c r="AX531" s="11" t="s">
        <v>81</v>
      </c>
      <c r="AY531" s="219" t="s">
        <v>231</v>
      </c>
    </row>
    <row r="532" spans="2:65" s="1" customFormat="1" ht="25.5" customHeight="1">
      <c r="B532" s="202"/>
      <c r="C532" s="203" t="s">
        <v>798</v>
      </c>
      <c r="D532" s="203" t="s">
        <v>235</v>
      </c>
      <c r="E532" s="204" t="s">
        <v>799</v>
      </c>
      <c r="F532" s="205" t="s">
        <v>800</v>
      </c>
      <c r="G532" s="206" t="s">
        <v>147</v>
      </c>
      <c r="H532" s="207">
        <v>4.5</v>
      </c>
      <c r="I532" s="208"/>
      <c r="J532" s="209">
        <f>ROUND(I532*H532,2)</f>
        <v>0</v>
      </c>
      <c r="K532" s="205" t="s">
        <v>238</v>
      </c>
      <c r="L532" s="46"/>
      <c r="M532" s="210" t="s">
        <v>5</v>
      </c>
      <c r="N532" s="211" t="s">
        <v>44</v>
      </c>
      <c r="O532" s="47"/>
      <c r="P532" s="212">
        <f>O532*H532</f>
        <v>0</v>
      </c>
      <c r="Q532" s="212">
        <v>0.28362</v>
      </c>
      <c r="R532" s="212">
        <f>Q532*H532</f>
        <v>1.27629</v>
      </c>
      <c r="S532" s="212">
        <v>0</v>
      </c>
      <c r="T532" s="213">
        <f>S532*H532</f>
        <v>0</v>
      </c>
      <c r="AR532" s="24" t="s">
        <v>239</v>
      </c>
      <c r="AT532" s="24" t="s">
        <v>235</v>
      </c>
      <c r="AU532" s="24" t="s">
        <v>83</v>
      </c>
      <c r="AY532" s="24" t="s">
        <v>231</v>
      </c>
      <c r="BE532" s="214">
        <f>IF(N532="základní",J532,0)</f>
        <v>0</v>
      </c>
      <c r="BF532" s="214">
        <f>IF(N532="snížená",J532,0)</f>
        <v>0</v>
      </c>
      <c r="BG532" s="214">
        <f>IF(N532="zákl. přenesená",J532,0)</f>
        <v>0</v>
      </c>
      <c r="BH532" s="214">
        <f>IF(N532="sníž. přenesená",J532,0)</f>
        <v>0</v>
      </c>
      <c r="BI532" s="214">
        <f>IF(N532="nulová",J532,0)</f>
        <v>0</v>
      </c>
      <c r="BJ532" s="24" t="s">
        <v>81</v>
      </c>
      <c r="BK532" s="214">
        <f>ROUND(I532*H532,2)</f>
        <v>0</v>
      </c>
      <c r="BL532" s="24" t="s">
        <v>239</v>
      </c>
      <c r="BM532" s="24" t="s">
        <v>801</v>
      </c>
    </row>
    <row r="533" spans="2:47" s="1" customFormat="1" ht="13.5">
      <c r="B533" s="46"/>
      <c r="D533" s="215" t="s">
        <v>241</v>
      </c>
      <c r="F533" s="216" t="s">
        <v>800</v>
      </c>
      <c r="I533" s="176"/>
      <c r="L533" s="46"/>
      <c r="M533" s="217"/>
      <c r="N533" s="47"/>
      <c r="O533" s="47"/>
      <c r="P533" s="47"/>
      <c r="Q533" s="47"/>
      <c r="R533" s="47"/>
      <c r="S533" s="47"/>
      <c r="T533" s="85"/>
      <c r="AT533" s="24" t="s">
        <v>241</v>
      </c>
      <c r="AU533" s="24" t="s">
        <v>83</v>
      </c>
    </row>
    <row r="534" spans="2:51" s="11" customFormat="1" ht="13.5">
      <c r="B534" s="218"/>
      <c r="D534" s="215" t="s">
        <v>242</v>
      </c>
      <c r="E534" s="219" t="s">
        <v>5</v>
      </c>
      <c r="F534" s="220" t="s">
        <v>802</v>
      </c>
      <c r="H534" s="221">
        <v>4.5</v>
      </c>
      <c r="I534" s="222"/>
      <c r="L534" s="218"/>
      <c r="M534" s="223"/>
      <c r="N534" s="224"/>
      <c r="O534" s="224"/>
      <c r="P534" s="224"/>
      <c r="Q534" s="224"/>
      <c r="R534" s="224"/>
      <c r="S534" s="224"/>
      <c r="T534" s="225"/>
      <c r="AT534" s="219" t="s">
        <v>242</v>
      </c>
      <c r="AU534" s="219" t="s">
        <v>83</v>
      </c>
      <c r="AV534" s="11" t="s">
        <v>83</v>
      </c>
      <c r="AW534" s="11" t="s">
        <v>36</v>
      </c>
      <c r="AX534" s="11" t="s">
        <v>81</v>
      </c>
      <c r="AY534" s="219" t="s">
        <v>231</v>
      </c>
    </row>
    <row r="535" spans="2:63" s="10" customFormat="1" ht="22.3" customHeight="1">
      <c r="B535" s="189"/>
      <c r="D535" s="190" t="s">
        <v>72</v>
      </c>
      <c r="E535" s="200" t="s">
        <v>574</v>
      </c>
      <c r="F535" s="200" t="s">
        <v>803</v>
      </c>
      <c r="I535" s="192"/>
      <c r="J535" s="201">
        <f>BK535</f>
        <v>0</v>
      </c>
      <c r="L535" s="189"/>
      <c r="M535" s="194"/>
      <c r="N535" s="195"/>
      <c r="O535" s="195"/>
      <c r="P535" s="196">
        <f>SUM(P536:P551)</f>
        <v>0</v>
      </c>
      <c r="Q535" s="195"/>
      <c r="R535" s="196">
        <f>SUM(R536:R551)</f>
        <v>25.860064200000004</v>
      </c>
      <c r="S535" s="195"/>
      <c r="T535" s="197">
        <f>SUM(T536:T551)</f>
        <v>0</v>
      </c>
      <c r="AR535" s="190" t="s">
        <v>81</v>
      </c>
      <c r="AT535" s="198" t="s">
        <v>72</v>
      </c>
      <c r="AU535" s="198" t="s">
        <v>83</v>
      </c>
      <c r="AY535" s="190" t="s">
        <v>231</v>
      </c>
      <c r="BK535" s="199">
        <f>SUM(BK536:BK551)</f>
        <v>0</v>
      </c>
    </row>
    <row r="536" spans="2:65" s="1" customFormat="1" ht="25.5" customHeight="1">
      <c r="B536" s="202"/>
      <c r="C536" s="203" t="s">
        <v>804</v>
      </c>
      <c r="D536" s="203" t="s">
        <v>235</v>
      </c>
      <c r="E536" s="204" t="s">
        <v>805</v>
      </c>
      <c r="F536" s="205" t="s">
        <v>806</v>
      </c>
      <c r="G536" s="206" t="s">
        <v>147</v>
      </c>
      <c r="H536" s="207">
        <v>277</v>
      </c>
      <c r="I536" s="208"/>
      <c r="J536" s="209">
        <f>ROUND(I536*H536,2)</f>
        <v>0</v>
      </c>
      <c r="K536" s="205" t="s">
        <v>238</v>
      </c>
      <c r="L536" s="46"/>
      <c r="M536" s="210" t="s">
        <v>5</v>
      </c>
      <c r="N536" s="211" t="s">
        <v>44</v>
      </c>
      <c r="O536" s="47"/>
      <c r="P536" s="212">
        <f>O536*H536</f>
        <v>0</v>
      </c>
      <c r="Q536" s="212">
        <v>0.000263</v>
      </c>
      <c r="R536" s="212">
        <f>Q536*H536</f>
        <v>0.072851</v>
      </c>
      <c r="S536" s="212">
        <v>0</v>
      </c>
      <c r="T536" s="213">
        <f>S536*H536</f>
        <v>0</v>
      </c>
      <c r="AR536" s="24" t="s">
        <v>239</v>
      </c>
      <c r="AT536" s="24" t="s">
        <v>235</v>
      </c>
      <c r="AU536" s="24" t="s">
        <v>149</v>
      </c>
      <c r="AY536" s="24" t="s">
        <v>231</v>
      </c>
      <c r="BE536" s="214">
        <f>IF(N536="základní",J536,0)</f>
        <v>0</v>
      </c>
      <c r="BF536" s="214">
        <f>IF(N536="snížená",J536,0)</f>
        <v>0</v>
      </c>
      <c r="BG536" s="214">
        <f>IF(N536="zákl. přenesená",J536,0)</f>
        <v>0</v>
      </c>
      <c r="BH536" s="214">
        <f>IF(N536="sníž. přenesená",J536,0)</f>
        <v>0</v>
      </c>
      <c r="BI536" s="214">
        <f>IF(N536="nulová",J536,0)</f>
        <v>0</v>
      </c>
      <c r="BJ536" s="24" t="s">
        <v>81</v>
      </c>
      <c r="BK536" s="214">
        <f>ROUND(I536*H536,2)</f>
        <v>0</v>
      </c>
      <c r="BL536" s="24" t="s">
        <v>239</v>
      </c>
      <c r="BM536" s="24" t="s">
        <v>807</v>
      </c>
    </row>
    <row r="537" spans="2:47" s="1" customFormat="1" ht="13.5">
      <c r="B537" s="46"/>
      <c r="D537" s="215" t="s">
        <v>241</v>
      </c>
      <c r="F537" s="216" t="s">
        <v>806</v>
      </c>
      <c r="I537" s="176"/>
      <c r="L537" s="46"/>
      <c r="M537" s="217"/>
      <c r="N537" s="47"/>
      <c r="O537" s="47"/>
      <c r="P537" s="47"/>
      <c r="Q537" s="47"/>
      <c r="R537" s="47"/>
      <c r="S537" s="47"/>
      <c r="T537" s="85"/>
      <c r="AT537" s="24" t="s">
        <v>241</v>
      </c>
      <c r="AU537" s="24" t="s">
        <v>149</v>
      </c>
    </row>
    <row r="538" spans="2:51" s="11" customFormat="1" ht="13.5">
      <c r="B538" s="218"/>
      <c r="D538" s="215" t="s">
        <v>242</v>
      </c>
      <c r="E538" s="219" t="s">
        <v>5</v>
      </c>
      <c r="F538" s="220" t="s">
        <v>808</v>
      </c>
      <c r="H538" s="221">
        <v>277</v>
      </c>
      <c r="I538" s="222"/>
      <c r="L538" s="218"/>
      <c r="M538" s="223"/>
      <c r="N538" s="224"/>
      <c r="O538" s="224"/>
      <c r="P538" s="224"/>
      <c r="Q538" s="224"/>
      <c r="R538" s="224"/>
      <c r="S538" s="224"/>
      <c r="T538" s="225"/>
      <c r="AT538" s="219" t="s">
        <v>242</v>
      </c>
      <c r="AU538" s="219" t="s">
        <v>149</v>
      </c>
      <c r="AV538" s="11" t="s">
        <v>83</v>
      </c>
      <c r="AW538" s="11" t="s">
        <v>36</v>
      </c>
      <c r="AX538" s="11" t="s">
        <v>81</v>
      </c>
      <c r="AY538" s="219" t="s">
        <v>231</v>
      </c>
    </row>
    <row r="539" spans="2:65" s="1" customFormat="1" ht="38.25" customHeight="1">
      <c r="B539" s="202"/>
      <c r="C539" s="203" t="s">
        <v>809</v>
      </c>
      <c r="D539" s="203" t="s">
        <v>235</v>
      </c>
      <c r="E539" s="204" t="s">
        <v>810</v>
      </c>
      <c r="F539" s="205" t="s">
        <v>811</v>
      </c>
      <c r="G539" s="206" t="s">
        <v>147</v>
      </c>
      <c r="H539" s="207">
        <v>106.76</v>
      </c>
      <c r="I539" s="208"/>
      <c r="J539" s="209">
        <f>ROUND(I539*H539,2)</f>
        <v>0</v>
      </c>
      <c r="K539" s="205" t="s">
        <v>238</v>
      </c>
      <c r="L539" s="46"/>
      <c r="M539" s="210" t="s">
        <v>5</v>
      </c>
      <c r="N539" s="211" t="s">
        <v>44</v>
      </c>
      <c r="O539" s="47"/>
      <c r="P539" s="212">
        <f>O539*H539</f>
        <v>0</v>
      </c>
      <c r="Q539" s="212">
        <v>0.01838</v>
      </c>
      <c r="R539" s="212">
        <f>Q539*H539</f>
        <v>1.9622488000000002</v>
      </c>
      <c r="S539" s="212">
        <v>0</v>
      </c>
      <c r="T539" s="213">
        <f>S539*H539</f>
        <v>0</v>
      </c>
      <c r="AR539" s="24" t="s">
        <v>239</v>
      </c>
      <c r="AT539" s="24" t="s">
        <v>235</v>
      </c>
      <c r="AU539" s="24" t="s">
        <v>149</v>
      </c>
      <c r="AY539" s="24" t="s">
        <v>231</v>
      </c>
      <c r="BE539" s="214">
        <f>IF(N539="základní",J539,0)</f>
        <v>0</v>
      </c>
      <c r="BF539" s="214">
        <f>IF(N539="snížená",J539,0)</f>
        <v>0</v>
      </c>
      <c r="BG539" s="214">
        <f>IF(N539="zákl. přenesená",J539,0)</f>
        <v>0</v>
      </c>
      <c r="BH539" s="214">
        <f>IF(N539="sníž. přenesená",J539,0)</f>
        <v>0</v>
      </c>
      <c r="BI539" s="214">
        <f>IF(N539="nulová",J539,0)</f>
        <v>0</v>
      </c>
      <c r="BJ539" s="24" t="s">
        <v>81</v>
      </c>
      <c r="BK539" s="214">
        <f>ROUND(I539*H539,2)</f>
        <v>0</v>
      </c>
      <c r="BL539" s="24" t="s">
        <v>239</v>
      </c>
      <c r="BM539" s="24" t="s">
        <v>812</v>
      </c>
    </row>
    <row r="540" spans="2:47" s="1" customFormat="1" ht="13.5">
      <c r="B540" s="46"/>
      <c r="D540" s="215" t="s">
        <v>241</v>
      </c>
      <c r="F540" s="216" t="s">
        <v>811</v>
      </c>
      <c r="I540" s="176"/>
      <c r="L540" s="46"/>
      <c r="M540" s="217"/>
      <c r="N540" s="47"/>
      <c r="O540" s="47"/>
      <c r="P540" s="47"/>
      <c r="Q540" s="47"/>
      <c r="R540" s="47"/>
      <c r="S540" s="47"/>
      <c r="T540" s="85"/>
      <c r="AT540" s="24" t="s">
        <v>241</v>
      </c>
      <c r="AU540" s="24" t="s">
        <v>149</v>
      </c>
    </row>
    <row r="541" spans="2:51" s="11" customFormat="1" ht="13.5">
      <c r="B541" s="218"/>
      <c r="D541" s="215" t="s">
        <v>242</v>
      </c>
      <c r="E541" s="219" t="s">
        <v>5</v>
      </c>
      <c r="F541" s="220" t="s">
        <v>5</v>
      </c>
      <c r="H541" s="221">
        <v>0</v>
      </c>
      <c r="I541" s="222"/>
      <c r="L541" s="218"/>
      <c r="M541" s="223"/>
      <c r="N541" s="224"/>
      <c r="O541" s="224"/>
      <c r="P541" s="224"/>
      <c r="Q541" s="224"/>
      <c r="R541" s="224"/>
      <c r="S541" s="224"/>
      <c r="T541" s="225"/>
      <c r="AT541" s="219" t="s">
        <v>242</v>
      </c>
      <c r="AU541" s="219" t="s">
        <v>149</v>
      </c>
      <c r="AV541" s="11" t="s">
        <v>83</v>
      </c>
      <c r="AW541" s="11" t="s">
        <v>6</v>
      </c>
      <c r="AX541" s="11" t="s">
        <v>73</v>
      </c>
      <c r="AY541" s="219" t="s">
        <v>231</v>
      </c>
    </row>
    <row r="542" spans="2:51" s="11" customFormat="1" ht="13.5">
      <c r="B542" s="218"/>
      <c r="D542" s="215" t="s">
        <v>242</v>
      </c>
      <c r="E542" s="219" t="s">
        <v>5</v>
      </c>
      <c r="F542" s="220" t="s">
        <v>813</v>
      </c>
      <c r="H542" s="221">
        <v>106.76</v>
      </c>
      <c r="I542" s="222"/>
      <c r="L542" s="218"/>
      <c r="M542" s="223"/>
      <c r="N542" s="224"/>
      <c r="O542" s="224"/>
      <c r="P542" s="224"/>
      <c r="Q542" s="224"/>
      <c r="R542" s="224"/>
      <c r="S542" s="224"/>
      <c r="T542" s="225"/>
      <c r="AT542" s="219" t="s">
        <v>242</v>
      </c>
      <c r="AU542" s="219" t="s">
        <v>149</v>
      </c>
      <c r="AV542" s="11" t="s">
        <v>83</v>
      </c>
      <c r="AW542" s="11" t="s">
        <v>36</v>
      </c>
      <c r="AX542" s="11" t="s">
        <v>81</v>
      </c>
      <c r="AY542" s="219" t="s">
        <v>231</v>
      </c>
    </row>
    <row r="543" spans="2:65" s="1" customFormat="1" ht="25.5" customHeight="1">
      <c r="B543" s="202"/>
      <c r="C543" s="203" t="s">
        <v>814</v>
      </c>
      <c r="D543" s="203" t="s">
        <v>235</v>
      </c>
      <c r="E543" s="204" t="s">
        <v>815</v>
      </c>
      <c r="F543" s="205" t="s">
        <v>816</v>
      </c>
      <c r="G543" s="206" t="s">
        <v>147</v>
      </c>
      <c r="H543" s="207">
        <v>277</v>
      </c>
      <c r="I543" s="208"/>
      <c r="J543" s="209">
        <f>ROUND(I543*H543,2)</f>
        <v>0</v>
      </c>
      <c r="K543" s="205" t="s">
        <v>264</v>
      </c>
      <c r="L543" s="46"/>
      <c r="M543" s="210" t="s">
        <v>5</v>
      </c>
      <c r="N543" s="211" t="s">
        <v>44</v>
      </c>
      <c r="O543" s="47"/>
      <c r="P543" s="212">
        <f>O543*H543</f>
        <v>0</v>
      </c>
      <c r="Q543" s="212">
        <v>0.00656</v>
      </c>
      <c r="R543" s="212">
        <f>Q543*H543</f>
        <v>1.81712</v>
      </c>
      <c r="S543" s="212">
        <v>0</v>
      </c>
      <c r="T543" s="213">
        <f>S543*H543</f>
        <v>0</v>
      </c>
      <c r="AR543" s="24" t="s">
        <v>239</v>
      </c>
      <c r="AT543" s="24" t="s">
        <v>235</v>
      </c>
      <c r="AU543" s="24" t="s">
        <v>149</v>
      </c>
      <c r="AY543" s="24" t="s">
        <v>231</v>
      </c>
      <c r="BE543" s="214">
        <f>IF(N543="základní",J543,0)</f>
        <v>0</v>
      </c>
      <c r="BF543" s="214">
        <f>IF(N543="snížená",J543,0)</f>
        <v>0</v>
      </c>
      <c r="BG543" s="214">
        <f>IF(N543="zákl. přenesená",J543,0)</f>
        <v>0</v>
      </c>
      <c r="BH543" s="214">
        <f>IF(N543="sníž. přenesená",J543,0)</f>
        <v>0</v>
      </c>
      <c r="BI543" s="214">
        <f>IF(N543="nulová",J543,0)</f>
        <v>0</v>
      </c>
      <c r="BJ543" s="24" t="s">
        <v>81</v>
      </c>
      <c r="BK543" s="214">
        <f>ROUND(I543*H543,2)</f>
        <v>0</v>
      </c>
      <c r="BL543" s="24" t="s">
        <v>239</v>
      </c>
      <c r="BM543" s="24" t="s">
        <v>817</v>
      </c>
    </row>
    <row r="544" spans="2:47" s="1" customFormat="1" ht="13.5">
      <c r="B544" s="46"/>
      <c r="D544" s="215" t="s">
        <v>241</v>
      </c>
      <c r="F544" s="216" t="s">
        <v>818</v>
      </c>
      <c r="I544" s="176"/>
      <c r="L544" s="46"/>
      <c r="M544" s="217"/>
      <c r="N544" s="47"/>
      <c r="O544" s="47"/>
      <c r="P544" s="47"/>
      <c r="Q544" s="47"/>
      <c r="R544" s="47"/>
      <c r="S544" s="47"/>
      <c r="T544" s="85"/>
      <c r="AT544" s="24" t="s">
        <v>241</v>
      </c>
      <c r="AU544" s="24" t="s">
        <v>149</v>
      </c>
    </row>
    <row r="545" spans="2:47" s="1" customFormat="1" ht="13.5">
      <c r="B545" s="46"/>
      <c r="D545" s="215" t="s">
        <v>379</v>
      </c>
      <c r="F545" s="241" t="s">
        <v>819</v>
      </c>
      <c r="I545" s="176"/>
      <c r="L545" s="46"/>
      <c r="M545" s="217"/>
      <c r="N545" s="47"/>
      <c r="O545" s="47"/>
      <c r="P545" s="47"/>
      <c r="Q545" s="47"/>
      <c r="R545" s="47"/>
      <c r="S545" s="47"/>
      <c r="T545" s="85"/>
      <c r="AT545" s="24" t="s">
        <v>379</v>
      </c>
      <c r="AU545" s="24" t="s">
        <v>149</v>
      </c>
    </row>
    <row r="546" spans="2:51" s="11" customFormat="1" ht="13.5">
      <c r="B546" s="218"/>
      <c r="D546" s="215" t="s">
        <v>242</v>
      </c>
      <c r="E546" s="219" t="s">
        <v>5</v>
      </c>
      <c r="F546" s="220" t="s">
        <v>820</v>
      </c>
      <c r="H546" s="221">
        <v>277</v>
      </c>
      <c r="I546" s="222"/>
      <c r="L546" s="218"/>
      <c r="M546" s="223"/>
      <c r="N546" s="224"/>
      <c r="O546" s="224"/>
      <c r="P546" s="224"/>
      <c r="Q546" s="224"/>
      <c r="R546" s="224"/>
      <c r="S546" s="224"/>
      <c r="T546" s="225"/>
      <c r="AT546" s="219" t="s">
        <v>242</v>
      </c>
      <c r="AU546" s="219" t="s">
        <v>149</v>
      </c>
      <c r="AV546" s="11" t="s">
        <v>83</v>
      </c>
      <c r="AW546" s="11" t="s">
        <v>36</v>
      </c>
      <c r="AX546" s="11" t="s">
        <v>81</v>
      </c>
      <c r="AY546" s="219" t="s">
        <v>231</v>
      </c>
    </row>
    <row r="547" spans="2:65" s="1" customFormat="1" ht="38.25" customHeight="1">
      <c r="B547" s="202"/>
      <c r="C547" s="203" t="s">
        <v>821</v>
      </c>
      <c r="D547" s="203" t="s">
        <v>235</v>
      </c>
      <c r="E547" s="204" t="s">
        <v>822</v>
      </c>
      <c r="F547" s="205" t="s">
        <v>823</v>
      </c>
      <c r="G547" s="206" t="s">
        <v>147</v>
      </c>
      <c r="H547" s="207">
        <v>1197.38</v>
      </c>
      <c r="I547" s="208"/>
      <c r="J547" s="209">
        <f>ROUND(I547*H547,2)</f>
        <v>0</v>
      </c>
      <c r="K547" s="205" t="s">
        <v>238</v>
      </c>
      <c r="L547" s="46"/>
      <c r="M547" s="210" t="s">
        <v>5</v>
      </c>
      <c r="N547" s="211" t="s">
        <v>44</v>
      </c>
      <c r="O547" s="47"/>
      <c r="P547" s="212">
        <f>O547*H547</f>
        <v>0</v>
      </c>
      <c r="Q547" s="212">
        <v>0.01838</v>
      </c>
      <c r="R547" s="212">
        <f>Q547*H547</f>
        <v>22.007844400000003</v>
      </c>
      <c r="S547" s="212">
        <v>0</v>
      </c>
      <c r="T547" s="213">
        <f>S547*H547</f>
        <v>0</v>
      </c>
      <c r="AR547" s="24" t="s">
        <v>239</v>
      </c>
      <c r="AT547" s="24" t="s">
        <v>235</v>
      </c>
      <c r="AU547" s="24" t="s">
        <v>149</v>
      </c>
      <c r="AY547" s="24" t="s">
        <v>231</v>
      </c>
      <c r="BE547" s="214">
        <f>IF(N547="základní",J547,0)</f>
        <v>0</v>
      </c>
      <c r="BF547" s="214">
        <f>IF(N547="snížená",J547,0)</f>
        <v>0</v>
      </c>
      <c r="BG547" s="214">
        <f>IF(N547="zákl. přenesená",J547,0)</f>
        <v>0</v>
      </c>
      <c r="BH547" s="214">
        <f>IF(N547="sníž. přenesená",J547,0)</f>
        <v>0</v>
      </c>
      <c r="BI547" s="214">
        <f>IF(N547="nulová",J547,0)</f>
        <v>0</v>
      </c>
      <c r="BJ547" s="24" t="s">
        <v>81</v>
      </c>
      <c r="BK547" s="214">
        <f>ROUND(I547*H547,2)</f>
        <v>0</v>
      </c>
      <c r="BL547" s="24" t="s">
        <v>239</v>
      </c>
      <c r="BM547" s="24" t="s">
        <v>824</v>
      </c>
    </row>
    <row r="548" spans="2:47" s="1" customFormat="1" ht="13.5">
      <c r="B548" s="46"/>
      <c r="D548" s="215" t="s">
        <v>241</v>
      </c>
      <c r="F548" s="216" t="s">
        <v>823</v>
      </c>
      <c r="I548" s="176"/>
      <c r="L548" s="46"/>
      <c r="M548" s="217"/>
      <c r="N548" s="47"/>
      <c r="O548" s="47"/>
      <c r="P548" s="47"/>
      <c r="Q548" s="47"/>
      <c r="R548" s="47"/>
      <c r="S548" s="47"/>
      <c r="T548" s="85"/>
      <c r="AT548" s="24" t="s">
        <v>241</v>
      </c>
      <c r="AU548" s="24" t="s">
        <v>149</v>
      </c>
    </row>
    <row r="549" spans="2:51" s="11" customFormat="1" ht="13.5">
      <c r="B549" s="218"/>
      <c r="D549" s="215" t="s">
        <v>242</v>
      </c>
      <c r="E549" s="219" t="s">
        <v>5</v>
      </c>
      <c r="F549" s="220" t="s">
        <v>825</v>
      </c>
      <c r="H549" s="221">
        <v>865.035</v>
      </c>
      <c r="I549" s="222"/>
      <c r="L549" s="218"/>
      <c r="M549" s="223"/>
      <c r="N549" s="224"/>
      <c r="O549" s="224"/>
      <c r="P549" s="224"/>
      <c r="Q549" s="224"/>
      <c r="R549" s="224"/>
      <c r="S549" s="224"/>
      <c r="T549" s="225"/>
      <c r="AT549" s="219" t="s">
        <v>242</v>
      </c>
      <c r="AU549" s="219" t="s">
        <v>149</v>
      </c>
      <c r="AV549" s="11" t="s">
        <v>83</v>
      </c>
      <c r="AW549" s="11" t="s">
        <v>36</v>
      </c>
      <c r="AX549" s="11" t="s">
        <v>73</v>
      </c>
      <c r="AY549" s="219" t="s">
        <v>231</v>
      </c>
    </row>
    <row r="550" spans="2:51" s="11" customFormat="1" ht="13.5">
      <c r="B550" s="218"/>
      <c r="D550" s="215" t="s">
        <v>242</v>
      </c>
      <c r="E550" s="219" t="s">
        <v>5</v>
      </c>
      <c r="F550" s="220" t="s">
        <v>826</v>
      </c>
      <c r="H550" s="221">
        <v>332.345</v>
      </c>
      <c r="I550" s="222"/>
      <c r="L550" s="218"/>
      <c r="M550" s="223"/>
      <c r="N550" s="224"/>
      <c r="O550" s="224"/>
      <c r="P550" s="224"/>
      <c r="Q550" s="224"/>
      <c r="R550" s="224"/>
      <c r="S550" s="224"/>
      <c r="T550" s="225"/>
      <c r="AT550" s="219" t="s">
        <v>242</v>
      </c>
      <c r="AU550" s="219" t="s">
        <v>149</v>
      </c>
      <c r="AV550" s="11" t="s">
        <v>83</v>
      </c>
      <c r="AW550" s="11" t="s">
        <v>36</v>
      </c>
      <c r="AX550" s="11" t="s">
        <v>73</v>
      </c>
      <c r="AY550" s="219" t="s">
        <v>231</v>
      </c>
    </row>
    <row r="551" spans="2:51" s="12" customFormat="1" ht="13.5">
      <c r="B551" s="226"/>
      <c r="D551" s="215" t="s">
        <v>242</v>
      </c>
      <c r="E551" s="227" t="s">
        <v>5</v>
      </c>
      <c r="F551" s="228" t="s">
        <v>269</v>
      </c>
      <c r="H551" s="229">
        <v>1197.38</v>
      </c>
      <c r="I551" s="230"/>
      <c r="L551" s="226"/>
      <c r="M551" s="231"/>
      <c r="N551" s="232"/>
      <c r="O551" s="232"/>
      <c r="P551" s="232"/>
      <c r="Q551" s="232"/>
      <c r="R551" s="232"/>
      <c r="S551" s="232"/>
      <c r="T551" s="233"/>
      <c r="AT551" s="227" t="s">
        <v>242</v>
      </c>
      <c r="AU551" s="227" t="s">
        <v>149</v>
      </c>
      <c r="AV551" s="12" t="s">
        <v>239</v>
      </c>
      <c r="AW551" s="12" t="s">
        <v>36</v>
      </c>
      <c r="AX551" s="12" t="s">
        <v>81</v>
      </c>
      <c r="AY551" s="227" t="s">
        <v>231</v>
      </c>
    </row>
    <row r="552" spans="2:63" s="10" customFormat="1" ht="22.3" customHeight="1">
      <c r="B552" s="189"/>
      <c r="D552" s="190" t="s">
        <v>72</v>
      </c>
      <c r="E552" s="200" t="s">
        <v>582</v>
      </c>
      <c r="F552" s="200" t="s">
        <v>827</v>
      </c>
      <c r="I552" s="192"/>
      <c r="J552" s="201">
        <f>BK552</f>
        <v>0</v>
      </c>
      <c r="L552" s="189"/>
      <c r="M552" s="194"/>
      <c r="N552" s="195"/>
      <c r="O552" s="195"/>
      <c r="P552" s="196">
        <f>SUM(P553:P588)</f>
        <v>0</v>
      </c>
      <c r="Q552" s="195"/>
      <c r="R552" s="196">
        <f>SUM(R553:R588)</f>
        <v>15.46160052</v>
      </c>
      <c r="S552" s="195"/>
      <c r="T552" s="197">
        <f>SUM(T553:T588)</f>
        <v>0</v>
      </c>
      <c r="AR552" s="190" t="s">
        <v>81</v>
      </c>
      <c r="AT552" s="198" t="s">
        <v>72</v>
      </c>
      <c r="AU552" s="198" t="s">
        <v>83</v>
      </c>
      <c r="AY552" s="190" t="s">
        <v>231</v>
      </c>
      <c r="BK552" s="199">
        <f>SUM(BK553:BK588)</f>
        <v>0</v>
      </c>
    </row>
    <row r="553" spans="2:65" s="1" customFormat="1" ht="25.5" customHeight="1">
      <c r="B553" s="202"/>
      <c r="C553" s="203" t="s">
        <v>828</v>
      </c>
      <c r="D553" s="203" t="s">
        <v>235</v>
      </c>
      <c r="E553" s="204" t="s">
        <v>829</v>
      </c>
      <c r="F553" s="205" t="s">
        <v>830</v>
      </c>
      <c r="G553" s="206" t="s">
        <v>147</v>
      </c>
      <c r="H553" s="207">
        <v>32.375</v>
      </c>
      <c r="I553" s="208"/>
      <c r="J553" s="209">
        <f>ROUND(I553*H553,2)</f>
        <v>0</v>
      </c>
      <c r="K553" s="205" t="s">
        <v>238</v>
      </c>
      <c r="L553" s="46"/>
      <c r="M553" s="210" t="s">
        <v>5</v>
      </c>
      <c r="N553" s="211" t="s">
        <v>44</v>
      </c>
      <c r="O553" s="47"/>
      <c r="P553" s="212">
        <f>O553*H553</f>
        <v>0</v>
      </c>
      <c r="Q553" s="212">
        <v>0.00735</v>
      </c>
      <c r="R553" s="212">
        <f>Q553*H553</f>
        <v>0.23795624999999998</v>
      </c>
      <c r="S553" s="212">
        <v>0</v>
      </c>
      <c r="T553" s="213">
        <f>S553*H553</f>
        <v>0</v>
      </c>
      <c r="AR553" s="24" t="s">
        <v>239</v>
      </c>
      <c r="AT553" s="24" t="s">
        <v>235</v>
      </c>
      <c r="AU553" s="24" t="s">
        <v>149</v>
      </c>
      <c r="AY553" s="24" t="s">
        <v>231</v>
      </c>
      <c r="BE553" s="214">
        <f>IF(N553="základní",J553,0)</f>
        <v>0</v>
      </c>
      <c r="BF553" s="214">
        <f>IF(N553="snížená",J553,0)</f>
        <v>0</v>
      </c>
      <c r="BG553" s="214">
        <f>IF(N553="zákl. přenesená",J553,0)</f>
        <v>0</v>
      </c>
      <c r="BH553" s="214">
        <f>IF(N553="sníž. přenesená",J553,0)</f>
        <v>0</v>
      </c>
      <c r="BI553" s="214">
        <f>IF(N553="nulová",J553,0)</f>
        <v>0</v>
      </c>
      <c r="BJ553" s="24" t="s">
        <v>81</v>
      </c>
      <c r="BK553" s="214">
        <f>ROUND(I553*H553,2)</f>
        <v>0</v>
      </c>
      <c r="BL553" s="24" t="s">
        <v>239</v>
      </c>
      <c r="BM553" s="24" t="s">
        <v>831</v>
      </c>
    </row>
    <row r="554" spans="2:47" s="1" customFormat="1" ht="13.5">
      <c r="B554" s="46"/>
      <c r="D554" s="215" t="s">
        <v>241</v>
      </c>
      <c r="F554" s="216" t="s">
        <v>830</v>
      </c>
      <c r="I554" s="176"/>
      <c r="L554" s="46"/>
      <c r="M554" s="217"/>
      <c r="N554" s="47"/>
      <c r="O554" s="47"/>
      <c r="P554" s="47"/>
      <c r="Q554" s="47"/>
      <c r="R554" s="47"/>
      <c r="S554" s="47"/>
      <c r="T554" s="85"/>
      <c r="AT554" s="24" t="s">
        <v>241</v>
      </c>
      <c r="AU554" s="24" t="s">
        <v>149</v>
      </c>
    </row>
    <row r="555" spans="2:51" s="11" customFormat="1" ht="13.5">
      <c r="B555" s="218"/>
      <c r="D555" s="215" t="s">
        <v>242</v>
      </c>
      <c r="E555" s="219" t="s">
        <v>5</v>
      </c>
      <c r="F555" s="220" t="s">
        <v>5</v>
      </c>
      <c r="H555" s="221">
        <v>0</v>
      </c>
      <c r="I555" s="222"/>
      <c r="L555" s="218"/>
      <c r="M555" s="223"/>
      <c r="N555" s="224"/>
      <c r="O555" s="224"/>
      <c r="P555" s="224"/>
      <c r="Q555" s="224"/>
      <c r="R555" s="224"/>
      <c r="S555" s="224"/>
      <c r="T555" s="225"/>
      <c r="AT555" s="219" t="s">
        <v>242</v>
      </c>
      <c r="AU555" s="219" t="s">
        <v>149</v>
      </c>
      <c r="AV555" s="11" t="s">
        <v>83</v>
      </c>
      <c r="AW555" s="11" t="s">
        <v>6</v>
      </c>
      <c r="AX555" s="11" t="s">
        <v>73</v>
      </c>
      <c r="AY555" s="219" t="s">
        <v>231</v>
      </c>
    </row>
    <row r="556" spans="2:51" s="11" customFormat="1" ht="13.5">
      <c r="B556" s="218"/>
      <c r="D556" s="215" t="s">
        <v>242</v>
      </c>
      <c r="E556" s="219" t="s">
        <v>5</v>
      </c>
      <c r="F556" s="220" t="s">
        <v>832</v>
      </c>
      <c r="H556" s="221">
        <v>32.375</v>
      </c>
      <c r="I556" s="222"/>
      <c r="L556" s="218"/>
      <c r="M556" s="223"/>
      <c r="N556" s="224"/>
      <c r="O556" s="224"/>
      <c r="P556" s="224"/>
      <c r="Q556" s="224"/>
      <c r="R556" s="224"/>
      <c r="S556" s="224"/>
      <c r="T556" s="225"/>
      <c r="AT556" s="219" t="s">
        <v>242</v>
      </c>
      <c r="AU556" s="219" t="s">
        <v>149</v>
      </c>
      <c r="AV556" s="11" t="s">
        <v>83</v>
      </c>
      <c r="AW556" s="11" t="s">
        <v>36</v>
      </c>
      <c r="AX556" s="11" t="s">
        <v>73</v>
      </c>
      <c r="AY556" s="219" t="s">
        <v>231</v>
      </c>
    </row>
    <row r="557" spans="2:51" s="12" customFormat="1" ht="13.5">
      <c r="B557" s="226"/>
      <c r="D557" s="215" t="s">
        <v>242</v>
      </c>
      <c r="E557" s="227" t="s">
        <v>5</v>
      </c>
      <c r="F557" s="228" t="s">
        <v>269</v>
      </c>
      <c r="H557" s="229">
        <v>32.375</v>
      </c>
      <c r="I557" s="230"/>
      <c r="L557" s="226"/>
      <c r="M557" s="231"/>
      <c r="N557" s="232"/>
      <c r="O557" s="232"/>
      <c r="P557" s="232"/>
      <c r="Q557" s="232"/>
      <c r="R557" s="232"/>
      <c r="S557" s="232"/>
      <c r="T557" s="233"/>
      <c r="AT557" s="227" t="s">
        <v>242</v>
      </c>
      <c r="AU557" s="227" t="s">
        <v>149</v>
      </c>
      <c r="AV557" s="12" t="s">
        <v>239</v>
      </c>
      <c r="AW557" s="12" t="s">
        <v>36</v>
      </c>
      <c r="AX557" s="12" t="s">
        <v>81</v>
      </c>
      <c r="AY557" s="227" t="s">
        <v>231</v>
      </c>
    </row>
    <row r="558" spans="2:65" s="1" customFormat="1" ht="25.5" customHeight="1">
      <c r="B558" s="202"/>
      <c r="C558" s="203" t="s">
        <v>833</v>
      </c>
      <c r="D558" s="203" t="s">
        <v>235</v>
      </c>
      <c r="E558" s="204" t="s">
        <v>834</v>
      </c>
      <c r="F558" s="205" t="s">
        <v>835</v>
      </c>
      <c r="G558" s="206" t="s">
        <v>147</v>
      </c>
      <c r="H558" s="207">
        <v>32.375</v>
      </c>
      <c r="I558" s="208"/>
      <c r="J558" s="209">
        <f>ROUND(I558*H558,2)</f>
        <v>0</v>
      </c>
      <c r="K558" s="205" t="s">
        <v>238</v>
      </c>
      <c r="L558" s="46"/>
      <c r="M558" s="210" t="s">
        <v>5</v>
      </c>
      <c r="N558" s="211" t="s">
        <v>44</v>
      </c>
      <c r="O558" s="47"/>
      <c r="P558" s="212">
        <f>O558*H558</f>
        <v>0</v>
      </c>
      <c r="Q558" s="212">
        <v>0.00489</v>
      </c>
      <c r="R558" s="212">
        <f>Q558*H558</f>
        <v>0.15831375</v>
      </c>
      <c r="S558" s="212">
        <v>0</v>
      </c>
      <c r="T558" s="213">
        <f>S558*H558</f>
        <v>0</v>
      </c>
      <c r="AR558" s="24" t="s">
        <v>239</v>
      </c>
      <c r="AT558" s="24" t="s">
        <v>235</v>
      </c>
      <c r="AU558" s="24" t="s">
        <v>149</v>
      </c>
      <c r="AY558" s="24" t="s">
        <v>231</v>
      </c>
      <c r="BE558" s="214">
        <f>IF(N558="základní",J558,0)</f>
        <v>0</v>
      </c>
      <c r="BF558" s="214">
        <f>IF(N558="snížená",J558,0)</f>
        <v>0</v>
      </c>
      <c r="BG558" s="214">
        <f>IF(N558="zákl. přenesená",J558,0)</f>
        <v>0</v>
      </c>
      <c r="BH558" s="214">
        <f>IF(N558="sníž. přenesená",J558,0)</f>
        <v>0</v>
      </c>
      <c r="BI558" s="214">
        <f>IF(N558="nulová",J558,0)</f>
        <v>0</v>
      </c>
      <c r="BJ558" s="24" t="s">
        <v>81</v>
      </c>
      <c r="BK558" s="214">
        <f>ROUND(I558*H558,2)</f>
        <v>0</v>
      </c>
      <c r="BL558" s="24" t="s">
        <v>239</v>
      </c>
      <c r="BM558" s="24" t="s">
        <v>836</v>
      </c>
    </row>
    <row r="559" spans="2:47" s="1" customFormat="1" ht="13.5">
      <c r="B559" s="46"/>
      <c r="D559" s="215" t="s">
        <v>241</v>
      </c>
      <c r="F559" s="216" t="s">
        <v>835</v>
      </c>
      <c r="I559" s="176"/>
      <c r="L559" s="46"/>
      <c r="M559" s="217"/>
      <c r="N559" s="47"/>
      <c r="O559" s="47"/>
      <c r="P559" s="47"/>
      <c r="Q559" s="47"/>
      <c r="R559" s="47"/>
      <c r="S559" s="47"/>
      <c r="T559" s="85"/>
      <c r="AT559" s="24" t="s">
        <v>241</v>
      </c>
      <c r="AU559" s="24" t="s">
        <v>149</v>
      </c>
    </row>
    <row r="560" spans="2:51" s="11" customFormat="1" ht="13.5">
      <c r="B560" s="218"/>
      <c r="D560" s="215" t="s">
        <v>242</v>
      </c>
      <c r="E560" s="219" t="s">
        <v>5</v>
      </c>
      <c r="F560" s="220" t="s">
        <v>5</v>
      </c>
      <c r="H560" s="221">
        <v>0</v>
      </c>
      <c r="I560" s="222"/>
      <c r="L560" s="218"/>
      <c r="M560" s="223"/>
      <c r="N560" s="224"/>
      <c r="O560" s="224"/>
      <c r="P560" s="224"/>
      <c r="Q560" s="224"/>
      <c r="R560" s="224"/>
      <c r="S560" s="224"/>
      <c r="T560" s="225"/>
      <c r="AT560" s="219" t="s">
        <v>242</v>
      </c>
      <c r="AU560" s="219" t="s">
        <v>149</v>
      </c>
      <c r="AV560" s="11" t="s">
        <v>83</v>
      </c>
      <c r="AW560" s="11" t="s">
        <v>6</v>
      </c>
      <c r="AX560" s="11" t="s">
        <v>73</v>
      </c>
      <c r="AY560" s="219" t="s">
        <v>231</v>
      </c>
    </row>
    <row r="561" spans="2:51" s="11" customFormat="1" ht="13.5">
      <c r="B561" s="218"/>
      <c r="D561" s="215" t="s">
        <v>242</v>
      </c>
      <c r="E561" s="219" t="s">
        <v>5</v>
      </c>
      <c r="F561" s="220" t="s">
        <v>832</v>
      </c>
      <c r="H561" s="221">
        <v>32.375</v>
      </c>
      <c r="I561" s="222"/>
      <c r="L561" s="218"/>
      <c r="M561" s="223"/>
      <c r="N561" s="224"/>
      <c r="O561" s="224"/>
      <c r="P561" s="224"/>
      <c r="Q561" s="224"/>
      <c r="R561" s="224"/>
      <c r="S561" s="224"/>
      <c r="T561" s="225"/>
      <c r="AT561" s="219" t="s">
        <v>242</v>
      </c>
      <c r="AU561" s="219" t="s">
        <v>149</v>
      </c>
      <c r="AV561" s="11" t="s">
        <v>83</v>
      </c>
      <c r="AW561" s="11" t="s">
        <v>36</v>
      </c>
      <c r="AX561" s="11" t="s">
        <v>73</v>
      </c>
      <c r="AY561" s="219" t="s">
        <v>231</v>
      </c>
    </row>
    <row r="562" spans="2:51" s="12" customFormat="1" ht="13.5">
      <c r="B562" s="226"/>
      <c r="D562" s="215" t="s">
        <v>242</v>
      </c>
      <c r="E562" s="227" t="s">
        <v>5</v>
      </c>
      <c r="F562" s="228" t="s">
        <v>269</v>
      </c>
      <c r="H562" s="229">
        <v>32.375</v>
      </c>
      <c r="I562" s="230"/>
      <c r="L562" s="226"/>
      <c r="M562" s="231"/>
      <c r="N562" s="232"/>
      <c r="O562" s="232"/>
      <c r="P562" s="232"/>
      <c r="Q562" s="232"/>
      <c r="R562" s="232"/>
      <c r="S562" s="232"/>
      <c r="T562" s="233"/>
      <c r="AT562" s="227" t="s">
        <v>242</v>
      </c>
      <c r="AU562" s="227" t="s">
        <v>149</v>
      </c>
      <c r="AV562" s="12" t="s">
        <v>239</v>
      </c>
      <c r="AW562" s="12" t="s">
        <v>36</v>
      </c>
      <c r="AX562" s="12" t="s">
        <v>81</v>
      </c>
      <c r="AY562" s="227" t="s">
        <v>231</v>
      </c>
    </row>
    <row r="563" spans="2:65" s="1" customFormat="1" ht="25.5" customHeight="1">
      <c r="B563" s="202"/>
      <c r="C563" s="203" t="s">
        <v>837</v>
      </c>
      <c r="D563" s="203" t="s">
        <v>235</v>
      </c>
      <c r="E563" s="204" t="s">
        <v>838</v>
      </c>
      <c r="F563" s="205" t="s">
        <v>839</v>
      </c>
      <c r="G563" s="206" t="s">
        <v>147</v>
      </c>
      <c r="H563" s="207">
        <v>34.825</v>
      </c>
      <c r="I563" s="208"/>
      <c r="J563" s="209">
        <f>ROUND(I563*H563,2)</f>
        <v>0</v>
      </c>
      <c r="K563" s="205" t="s">
        <v>238</v>
      </c>
      <c r="L563" s="46"/>
      <c r="M563" s="210" t="s">
        <v>5</v>
      </c>
      <c r="N563" s="211" t="s">
        <v>44</v>
      </c>
      <c r="O563" s="47"/>
      <c r="P563" s="212">
        <f>O563*H563</f>
        <v>0</v>
      </c>
      <c r="Q563" s="212">
        <v>0.00348</v>
      </c>
      <c r="R563" s="212">
        <f>Q563*H563</f>
        <v>0.12119100000000001</v>
      </c>
      <c r="S563" s="212">
        <v>0</v>
      </c>
      <c r="T563" s="213">
        <f>S563*H563</f>
        <v>0</v>
      </c>
      <c r="AR563" s="24" t="s">
        <v>239</v>
      </c>
      <c r="AT563" s="24" t="s">
        <v>235</v>
      </c>
      <c r="AU563" s="24" t="s">
        <v>149</v>
      </c>
      <c r="AY563" s="24" t="s">
        <v>231</v>
      </c>
      <c r="BE563" s="214">
        <f>IF(N563="základní",J563,0)</f>
        <v>0</v>
      </c>
      <c r="BF563" s="214">
        <f>IF(N563="snížená",J563,0)</f>
        <v>0</v>
      </c>
      <c r="BG563" s="214">
        <f>IF(N563="zákl. přenesená",J563,0)</f>
        <v>0</v>
      </c>
      <c r="BH563" s="214">
        <f>IF(N563="sníž. přenesená",J563,0)</f>
        <v>0</v>
      </c>
      <c r="BI563" s="214">
        <f>IF(N563="nulová",J563,0)</f>
        <v>0</v>
      </c>
      <c r="BJ563" s="24" t="s">
        <v>81</v>
      </c>
      <c r="BK563" s="214">
        <f>ROUND(I563*H563,2)</f>
        <v>0</v>
      </c>
      <c r="BL563" s="24" t="s">
        <v>239</v>
      </c>
      <c r="BM563" s="24" t="s">
        <v>840</v>
      </c>
    </row>
    <row r="564" spans="2:47" s="1" customFormat="1" ht="13.5">
      <c r="B564" s="46"/>
      <c r="D564" s="215" t="s">
        <v>241</v>
      </c>
      <c r="F564" s="216" t="s">
        <v>839</v>
      </c>
      <c r="I564" s="176"/>
      <c r="L564" s="46"/>
      <c r="M564" s="217"/>
      <c r="N564" s="47"/>
      <c r="O564" s="47"/>
      <c r="P564" s="47"/>
      <c r="Q564" s="47"/>
      <c r="R564" s="47"/>
      <c r="S564" s="47"/>
      <c r="T564" s="85"/>
      <c r="AT564" s="24" t="s">
        <v>241</v>
      </c>
      <c r="AU564" s="24" t="s">
        <v>149</v>
      </c>
    </row>
    <row r="565" spans="2:51" s="11" customFormat="1" ht="13.5">
      <c r="B565" s="218"/>
      <c r="D565" s="215" t="s">
        <v>242</v>
      </c>
      <c r="E565" s="219" t="s">
        <v>5</v>
      </c>
      <c r="F565" s="220" t="s">
        <v>841</v>
      </c>
      <c r="H565" s="221">
        <v>2.45</v>
      </c>
      <c r="I565" s="222"/>
      <c r="L565" s="218"/>
      <c r="M565" s="223"/>
      <c r="N565" s="224"/>
      <c r="O565" s="224"/>
      <c r="P565" s="224"/>
      <c r="Q565" s="224"/>
      <c r="R565" s="224"/>
      <c r="S565" s="224"/>
      <c r="T565" s="225"/>
      <c r="AT565" s="219" t="s">
        <v>242</v>
      </c>
      <c r="AU565" s="219" t="s">
        <v>149</v>
      </c>
      <c r="AV565" s="11" t="s">
        <v>83</v>
      </c>
      <c r="AW565" s="11" t="s">
        <v>36</v>
      </c>
      <c r="AX565" s="11" t="s">
        <v>73</v>
      </c>
      <c r="AY565" s="219" t="s">
        <v>231</v>
      </c>
    </row>
    <row r="566" spans="2:51" s="11" customFormat="1" ht="13.5">
      <c r="B566" s="218"/>
      <c r="D566" s="215" t="s">
        <v>242</v>
      </c>
      <c r="E566" s="219" t="s">
        <v>5</v>
      </c>
      <c r="F566" s="220" t="s">
        <v>832</v>
      </c>
      <c r="H566" s="221">
        <v>32.375</v>
      </c>
      <c r="I566" s="222"/>
      <c r="L566" s="218"/>
      <c r="M566" s="223"/>
      <c r="N566" s="224"/>
      <c r="O566" s="224"/>
      <c r="P566" s="224"/>
      <c r="Q566" s="224"/>
      <c r="R566" s="224"/>
      <c r="S566" s="224"/>
      <c r="T566" s="225"/>
      <c r="AT566" s="219" t="s">
        <v>242</v>
      </c>
      <c r="AU566" s="219" t="s">
        <v>149</v>
      </c>
      <c r="AV566" s="11" t="s">
        <v>83</v>
      </c>
      <c r="AW566" s="11" t="s">
        <v>36</v>
      </c>
      <c r="AX566" s="11" t="s">
        <v>73</v>
      </c>
      <c r="AY566" s="219" t="s">
        <v>231</v>
      </c>
    </row>
    <row r="567" spans="2:51" s="12" customFormat="1" ht="13.5">
      <c r="B567" s="226"/>
      <c r="D567" s="215" t="s">
        <v>242</v>
      </c>
      <c r="E567" s="227" t="s">
        <v>5</v>
      </c>
      <c r="F567" s="228" t="s">
        <v>269</v>
      </c>
      <c r="H567" s="229">
        <v>34.825</v>
      </c>
      <c r="I567" s="230"/>
      <c r="L567" s="226"/>
      <c r="M567" s="231"/>
      <c r="N567" s="232"/>
      <c r="O567" s="232"/>
      <c r="P567" s="232"/>
      <c r="Q567" s="232"/>
      <c r="R567" s="232"/>
      <c r="S567" s="232"/>
      <c r="T567" s="233"/>
      <c r="AT567" s="227" t="s">
        <v>242</v>
      </c>
      <c r="AU567" s="227" t="s">
        <v>149</v>
      </c>
      <c r="AV567" s="12" t="s">
        <v>239</v>
      </c>
      <c r="AW567" s="12" t="s">
        <v>36</v>
      </c>
      <c r="AX567" s="12" t="s">
        <v>81</v>
      </c>
      <c r="AY567" s="227" t="s">
        <v>231</v>
      </c>
    </row>
    <row r="568" spans="2:65" s="1" customFormat="1" ht="25.5" customHeight="1">
      <c r="B568" s="202"/>
      <c r="C568" s="203" t="s">
        <v>842</v>
      </c>
      <c r="D568" s="203" t="s">
        <v>235</v>
      </c>
      <c r="E568" s="204" t="s">
        <v>843</v>
      </c>
      <c r="F568" s="205" t="s">
        <v>844</v>
      </c>
      <c r="G568" s="206" t="s">
        <v>147</v>
      </c>
      <c r="H568" s="207">
        <v>34.825</v>
      </c>
      <c r="I568" s="208"/>
      <c r="J568" s="209">
        <f>ROUND(I568*H568,2)</f>
        <v>0</v>
      </c>
      <c r="K568" s="205" t="s">
        <v>238</v>
      </c>
      <c r="L568" s="46"/>
      <c r="M568" s="210" t="s">
        <v>5</v>
      </c>
      <c r="N568" s="211" t="s">
        <v>44</v>
      </c>
      <c r="O568" s="47"/>
      <c r="P568" s="212">
        <f>O568*H568</f>
        <v>0</v>
      </c>
      <c r="Q568" s="212">
        <v>0.015</v>
      </c>
      <c r="R568" s="212">
        <f>Q568*H568</f>
        <v>0.522375</v>
      </c>
      <c r="S568" s="212">
        <v>0</v>
      </c>
      <c r="T568" s="213">
        <f>S568*H568</f>
        <v>0</v>
      </c>
      <c r="AR568" s="24" t="s">
        <v>239</v>
      </c>
      <c r="AT568" s="24" t="s">
        <v>235</v>
      </c>
      <c r="AU568" s="24" t="s">
        <v>149</v>
      </c>
      <c r="AY568" s="24" t="s">
        <v>231</v>
      </c>
      <c r="BE568" s="214">
        <f>IF(N568="základní",J568,0)</f>
        <v>0</v>
      </c>
      <c r="BF568" s="214">
        <f>IF(N568="snížená",J568,0)</f>
        <v>0</v>
      </c>
      <c r="BG568" s="214">
        <f>IF(N568="zákl. přenesená",J568,0)</f>
        <v>0</v>
      </c>
      <c r="BH568" s="214">
        <f>IF(N568="sníž. přenesená",J568,0)</f>
        <v>0</v>
      </c>
      <c r="BI568" s="214">
        <f>IF(N568="nulová",J568,0)</f>
        <v>0</v>
      </c>
      <c r="BJ568" s="24" t="s">
        <v>81</v>
      </c>
      <c r="BK568" s="214">
        <f>ROUND(I568*H568,2)</f>
        <v>0</v>
      </c>
      <c r="BL568" s="24" t="s">
        <v>239</v>
      </c>
      <c r="BM568" s="24" t="s">
        <v>845</v>
      </c>
    </row>
    <row r="569" spans="2:47" s="1" customFormat="1" ht="13.5">
      <c r="B569" s="46"/>
      <c r="D569" s="215" t="s">
        <v>241</v>
      </c>
      <c r="F569" s="216" t="s">
        <v>844</v>
      </c>
      <c r="I569" s="176"/>
      <c r="L569" s="46"/>
      <c r="M569" s="217"/>
      <c r="N569" s="47"/>
      <c r="O569" s="47"/>
      <c r="P569" s="47"/>
      <c r="Q569" s="47"/>
      <c r="R569" s="47"/>
      <c r="S569" s="47"/>
      <c r="T569" s="85"/>
      <c r="AT569" s="24" t="s">
        <v>241</v>
      </c>
      <c r="AU569" s="24" t="s">
        <v>149</v>
      </c>
    </row>
    <row r="570" spans="2:51" s="11" customFormat="1" ht="13.5">
      <c r="B570" s="218"/>
      <c r="D570" s="215" t="s">
        <v>242</v>
      </c>
      <c r="E570" s="219" t="s">
        <v>5</v>
      </c>
      <c r="F570" s="220" t="s">
        <v>841</v>
      </c>
      <c r="H570" s="221">
        <v>2.45</v>
      </c>
      <c r="I570" s="222"/>
      <c r="L570" s="218"/>
      <c r="M570" s="223"/>
      <c r="N570" s="224"/>
      <c r="O570" s="224"/>
      <c r="P570" s="224"/>
      <c r="Q570" s="224"/>
      <c r="R570" s="224"/>
      <c r="S570" s="224"/>
      <c r="T570" s="225"/>
      <c r="AT570" s="219" t="s">
        <v>242</v>
      </c>
      <c r="AU570" s="219" t="s">
        <v>149</v>
      </c>
      <c r="AV570" s="11" t="s">
        <v>83</v>
      </c>
      <c r="AW570" s="11" t="s">
        <v>36</v>
      </c>
      <c r="AX570" s="11" t="s">
        <v>73</v>
      </c>
      <c r="AY570" s="219" t="s">
        <v>231</v>
      </c>
    </row>
    <row r="571" spans="2:51" s="11" customFormat="1" ht="13.5">
      <c r="B571" s="218"/>
      <c r="D571" s="215" t="s">
        <v>242</v>
      </c>
      <c r="E571" s="219" t="s">
        <v>5</v>
      </c>
      <c r="F571" s="220" t="s">
        <v>832</v>
      </c>
      <c r="H571" s="221">
        <v>32.375</v>
      </c>
      <c r="I571" s="222"/>
      <c r="L571" s="218"/>
      <c r="M571" s="223"/>
      <c r="N571" s="224"/>
      <c r="O571" s="224"/>
      <c r="P571" s="224"/>
      <c r="Q571" s="224"/>
      <c r="R571" s="224"/>
      <c r="S571" s="224"/>
      <c r="T571" s="225"/>
      <c r="AT571" s="219" t="s">
        <v>242</v>
      </c>
      <c r="AU571" s="219" t="s">
        <v>149</v>
      </c>
      <c r="AV571" s="11" t="s">
        <v>83</v>
      </c>
      <c r="AW571" s="11" t="s">
        <v>36</v>
      </c>
      <c r="AX571" s="11" t="s">
        <v>73</v>
      </c>
      <c r="AY571" s="219" t="s">
        <v>231</v>
      </c>
    </row>
    <row r="572" spans="2:51" s="12" customFormat="1" ht="13.5">
      <c r="B572" s="226"/>
      <c r="D572" s="215" t="s">
        <v>242</v>
      </c>
      <c r="E572" s="227" t="s">
        <v>5</v>
      </c>
      <c r="F572" s="228" t="s">
        <v>269</v>
      </c>
      <c r="H572" s="229">
        <v>34.825</v>
      </c>
      <c r="I572" s="230"/>
      <c r="L572" s="226"/>
      <c r="M572" s="231"/>
      <c r="N572" s="232"/>
      <c r="O572" s="232"/>
      <c r="P572" s="232"/>
      <c r="Q572" s="232"/>
      <c r="R572" s="232"/>
      <c r="S572" s="232"/>
      <c r="T572" s="233"/>
      <c r="AT572" s="227" t="s">
        <v>242</v>
      </c>
      <c r="AU572" s="227" t="s">
        <v>149</v>
      </c>
      <c r="AV572" s="12" t="s">
        <v>239</v>
      </c>
      <c r="AW572" s="12" t="s">
        <v>36</v>
      </c>
      <c r="AX572" s="12" t="s">
        <v>81</v>
      </c>
      <c r="AY572" s="227" t="s">
        <v>231</v>
      </c>
    </row>
    <row r="573" spans="2:65" s="1" customFormat="1" ht="25.5" customHeight="1">
      <c r="B573" s="202"/>
      <c r="C573" s="203" t="s">
        <v>846</v>
      </c>
      <c r="D573" s="203" t="s">
        <v>235</v>
      </c>
      <c r="E573" s="204" t="s">
        <v>847</v>
      </c>
      <c r="F573" s="205" t="s">
        <v>848</v>
      </c>
      <c r="G573" s="206" t="s">
        <v>147</v>
      </c>
      <c r="H573" s="207">
        <v>469.765</v>
      </c>
      <c r="I573" s="208"/>
      <c r="J573" s="209">
        <f>ROUND(I573*H573,2)</f>
        <v>0</v>
      </c>
      <c r="K573" s="205" t="s">
        <v>238</v>
      </c>
      <c r="L573" s="46"/>
      <c r="M573" s="210" t="s">
        <v>5</v>
      </c>
      <c r="N573" s="211" t="s">
        <v>44</v>
      </c>
      <c r="O573" s="47"/>
      <c r="P573" s="212">
        <f>O573*H573</f>
        <v>0</v>
      </c>
      <c r="Q573" s="212">
        <v>0.00735</v>
      </c>
      <c r="R573" s="212">
        <f>Q573*H573</f>
        <v>3.45277275</v>
      </c>
      <c r="S573" s="212">
        <v>0</v>
      </c>
      <c r="T573" s="213">
        <f>S573*H573</f>
        <v>0</v>
      </c>
      <c r="AR573" s="24" t="s">
        <v>239</v>
      </c>
      <c r="AT573" s="24" t="s">
        <v>235</v>
      </c>
      <c r="AU573" s="24" t="s">
        <v>149</v>
      </c>
      <c r="AY573" s="24" t="s">
        <v>231</v>
      </c>
      <c r="BE573" s="214">
        <f>IF(N573="základní",J573,0)</f>
        <v>0</v>
      </c>
      <c r="BF573" s="214">
        <f>IF(N573="snížená",J573,0)</f>
        <v>0</v>
      </c>
      <c r="BG573" s="214">
        <f>IF(N573="zákl. přenesená",J573,0)</f>
        <v>0</v>
      </c>
      <c r="BH573" s="214">
        <f>IF(N573="sníž. přenesená",J573,0)</f>
        <v>0</v>
      </c>
      <c r="BI573" s="214">
        <f>IF(N573="nulová",J573,0)</f>
        <v>0</v>
      </c>
      <c r="BJ573" s="24" t="s">
        <v>81</v>
      </c>
      <c r="BK573" s="214">
        <f>ROUND(I573*H573,2)</f>
        <v>0</v>
      </c>
      <c r="BL573" s="24" t="s">
        <v>239</v>
      </c>
      <c r="BM573" s="24" t="s">
        <v>849</v>
      </c>
    </row>
    <row r="574" spans="2:47" s="1" customFormat="1" ht="13.5">
      <c r="B574" s="46"/>
      <c r="D574" s="215" t="s">
        <v>241</v>
      </c>
      <c r="F574" s="216" t="s">
        <v>848</v>
      </c>
      <c r="I574" s="176"/>
      <c r="L574" s="46"/>
      <c r="M574" s="217"/>
      <c r="N574" s="47"/>
      <c r="O574" s="47"/>
      <c r="P574" s="47"/>
      <c r="Q574" s="47"/>
      <c r="R574" s="47"/>
      <c r="S574" s="47"/>
      <c r="T574" s="85"/>
      <c r="AT574" s="24" t="s">
        <v>241</v>
      </c>
      <c r="AU574" s="24" t="s">
        <v>149</v>
      </c>
    </row>
    <row r="575" spans="2:51" s="11" customFormat="1" ht="13.5">
      <c r="B575" s="218"/>
      <c r="D575" s="215" t="s">
        <v>242</v>
      </c>
      <c r="E575" s="219" t="s">
        <v>5</v>
      </c>
      <c r="F575" s="220" t="s">
        <v>850</v>
      </c>
      <c r="H575" s="221">
        <v>469.765</v>
      </c>
      <c r="I575" s="222"/>
      <c r="L575" s="218"/>
      <c r="M575" s="223"/>
      <c r="N575" s="224"/>
      <c r="O575" s="224"/>
      <c r="P575" s="224"/>
      <c r="Q575" s="224"/>
      <c r="R575" s="224"/>
      <c r="S575" s="224"/>
      <c r="T575" s="225"/>
      <c r="AT575" s="219" t="s">
        <v>242</v>
      </c>
      <c r="AU575" s="219" t="s">
        <v>149</v>
      </c>
      <c r="AV575" s="11" t="s">
        <v>83</v>
      </c>
      <c r="AW575" s="11" t="s">
        <v>36</v>
      </c>
      <c r="AX575" s="11" t="s">
        <v>81</v>
      </c>
      <c r="AY575" s="219" t="s">
        <v>231</v>
      </c>
    </row>
    <row r="576" spans="2:65" s="1" customFormat="1" ht="25.5" customHeight="1">
      <c r="B576" s="202"/>
      <c r="C576" s="203" t="s">
        <v>851</v>
      </c>
      <c r="D576" s="203" t="s">
        <v>235</v>
      </c>
      <c r="E576" s="204" t="s">
        <v>852</v>
      </c>
      <c r="F576" s="205" t="s">
        <v>853</v>
      </c>
      <c r="G576" s="206" t="s">
        <v>147</v>
      </c>
      <c r="H576" s="207">
        <v>469.765</v>
      </c>
      <c r="I576" s="208"/>
      <c r="J576" s="209">
        <f>ROUND(I576*H576,2)</f>
        <v>0</v>
      </c>
      <c r="K576" s="205" t="s">
        <v>238</v>
      </c>
      <c r="L576" s="46"/>
      <c r="M576" s="210" t="s">
        <v>5</v>
      </c>
      <c r="N576" s="211" t="s">
        <v>44</v>
      </c>
      <c r="O576" s="47"/>
      <c r="P576" s="212">
        <f>O576*H576</f>
        <v>0</v>
      </c>
      <c r="Q576" s="212">
        <v>0.00489</v>
      </c>
      <c r="R576" s="212">
        <f>Q576*H576</f>
        <v>2.29715085</v>
      </c>
      <c r="S576" s="212">
        <v>0</v>
      </c>
      <c r="T576" s="213">
        <f>S576*H576</f>
        <v>0</v>
      </c>
      <c r="AR576" s="24" t="s">
        <v>239</v>
      </c>
      <c r="AT576" s="24" t="s">
        <v>235</v>
      </c>
      <c r="AU576" s="24" t="s">
        <v>149</v>
      </c>
      <c r="AY576" s="24" t="s">
        <v>231</v>
      </c>
      <c r="BE576" s="214">
        <f>IF(N576="základní",J576,0)</f>
        <v>0</v>
      </c>
      <c r="BF576" s="214">
        <f>IF(N576="snížená",J576,0)</f>
        <v>0</v>
      </c>
      <c r="BG576" s="214">
        <f>IF(N576="zákl. přenesená",J576,0)</f>
        <v>0</v>
      </c>
      <c r="BH576" s="214">
        <f>IF(N576="sníž. přenesená",J576,0)</f>
        <v>0</v>
      </c>
      <c r="BI576" s="214">
        <f>IF(N576="nulová",J576,0)</f>
        <v>0</v>
      </c>
      <c r="BJ576" s="24" t="s">
        <v>81</v>
      </c>
      <c r="BK576" s="214">
        <f>ROUND(I576*H576,2)</f>
        <v>0</v>
      </c>
      <c r="BL576" s="24" t="s">
        <v>239</v>
      </c>
      <c r="BM576" s="24" t="s">
        <v>854</v>
      </c>
    </row>
    <row r="577" spans="2:47" s="1" customFormat="1" ht="13.5">
      <c r="B577" s="46"/>
      <c r="D577" s="215" t="s">
        <v>241</v>
      </c>
      <c r="F577" s="216" t="s">
        <v>853</v>
      </c>
      <c r="I577" s="176"/>
      <c r="L577" s="46"/>
      <c r="M577" s="217"/>
      <c r="N577" s="47"/>
      <c r="O577" s="47"/>
      <c r="P577" s="47"/>
      <c r="Q577" s="47"/>
      <c r="R577" s="47"/>
      <c r="S577" s="47"/>
      <c r="T577" s="85"/>
      <c r="AT577" s="24" t="s">
        <v>241</v>
      </c>
      <c r="AU577" s="24" t="s">
        <v>149</v>
      </c>
    </row>
    <row r="578" spans="2:51" s="11" customFormat="1" ht="13.5">
      <c r="B578" s="218"/>
      <c r="D578" s="215" t="s">
        <v>242</v>
      </c>
      <c r="E578" s="219" t="s">
        <v>5</v>
      </c>
      <c r="F578" s="220" t="s">
        <v>850</v>
      </c>
      <c r="H578" s="221">
        <v>469.765</v>
      </c>
      <c r="I578" s="222"/>
      <c r="L578" s="218"/>
      <c r="M578" s="223"/>
      <c r="N578" s="224"/>
      <c r="O578" s="224"/>
      <c r="P578" s="224"/>
      <c r="Q578" s="224"/>
      <c r="R578" s="224"/>
      <c r="S578" s="224"/>
      <c r="T578" s="225"/>
      <c r="AT578" s="219" t="s">
        <v>242</v>
      </c>
      <c r="AU578" s="219" t="s">
        <v>149</v>
      </c>
      <c r="AV578" s="11" t="s">
        <v>83</v>
      </c>
      <c r="AW578" s="11" t="s">
        <v>36</v>
      </c>
      <c r="AX578" s="11" t="s">
        <v>81</v>
      </c>
      <c r="AY578" s="219" t="s">
        <v>231</v>
      </c>
    </row>
    <row r="579" spans="2:65" s="1" customFormat="1" ht="25.5" customHeight="1">
      <c r="B579" s="202"/>
      <c r="C579" s="203" t="s">
        <v>855</v>
      </c>
      <c r="D579" s="203" t="s">
        <v>235</v>
      </c>
      <c r="E579" s="204" t="s">
        <v>856</v>
      </c>
      <c r="F579" s="205" t="s">
        <v>857</v>
      </c>
      <c r="G579" s="206" t="s">
        <v>147</v>
      </c>
      <c r="H579" s="207">
        <v>47.064</v>
      </c>
      <c r="I579" s="208"/>
      <c r="J579" s="209">
        <f>ROUND(I579*H579,2)</f>
        <v>0</v>
      </c>
      <c r="K579" s="205" t="s">
        <v>238</v>
      </c>
      <c r="L579" s="46"/>
      <c r="M579" s="210" t="s">
        <v>5</v>
      </c>
      <c r="N579" s="211" t="s">
        <v>44</v>
      </c>
      <c r="O579" s="47"/>
      <c r="P579" s="212">
        <f>O579*H579</f>
        <v>0</v>
      </c>
      <c r="Q579" s="212">
        <v>0.00328</v>
      </c>
      <c r="R579" s="212">
        <f>Q579*H579</f>
        <v>0.15436992</v>
      </c>
      <c r="S579" s="212">
        <v>0</v>
      </c>
      <c r="T579" s="213">
        <f>S579*H579</f>
        <v>0</v>
      </c>
      <c r="AR579" s="24" t="s">
        <v>239</v>
      </c>
      <c r="AT579" s="24" t="s">
        <v>235</v>
      </c>
      <c r="AU579" s="24" t="s">
        <v>149</v>
      </c>
      <c r="AY579" s="24" t="s">
        <v>231</v>
      </c>
      <c r="BE579" s="214">
        <f>IF(N579="základní",J579,0)</f>
        <v>0</v>
      </c>
      <c r="BF579" s="214">
        <f>IF(N579="snížená",J579,0)</f>
        <v>0</v>
      </c>
      <c r="BG579" s="214">
        <f>IF(N579="zákl. přenesená",J579,0)</f>
        <v>0</v>
      </c>
      <c r="BH579" s="214">
        <f>IF(N579="sníž. přenesená",J579,0)</f>
        <v>0</v>
      </c>
      <c r="BI579" s="214">
        <f>IF(N579="nulová",J579,0)</f>
        <v>0</v>
      </c>
      <c r="BJ579" s="24" t="s">
        <v>81</v>
      </c>
      <c r="BK579" s="214">
        <f>ROUND(I579*H579,2)</f>
        <v>0</v>
      </c>
      <c r="BL579" s="24" t="s">
        <v>239</v>
      </c>
      <c r="BM579" s="24" t="s">
        <v>858</v>
      </c>
    </row>
    <row r="580" spans="2:47" s="1" customFormat="1" ht="13.5">
      <c r="B580" s="46"/>
      <c r="D580" s="215" t="s">
        <v>241</v>
      </c>
      <c r="F580" s="216" t="s">
        <v>857</v>
      </c>
      <c r="I580" s="176"/>
      <c r="L580" s="46"/>
      <c r="M580" s="217"/>
      <c r="N580" s="47"/>
      <c r="O580" s="47"/>
      <c r="P580" s="47"/>
      <c r="Q580" s="47"/>
      <c r="R580" s="47"/>
      <c r="S580" s="47"/>
      <c r="T580" s="85"/>
      <c r="AT580" s="24" t="s">
        <v>241</v>
      </c>
      <c r="AU580" s="24" t="s">
        <v>149</v>
      </c>
    </row>
    <row r="581" spans="2:51" s="13" customFormat="1" ht="13.5">
      <c r="B581" s="234"/>
      <c r="D581" s="215" t="s">
        <v>242</v>
      </c>
      <c r="E581" s="235" t="s">
        <v>5</v>
      </c>
      <c r="F581" s="236" t="s">
        <v>859</v>
      </c>
      <c r="H581" s="235" t="s">
        <v>5</v>
      </c>
      <c r="I581" s="237"/>
      <c r="L581" s="234"/>
      <c r="M581" s="238"/>
      <c r="N581" s="239"/>
      <c r="O581" s="239"/>
      <c r="P581" s="239"/>
      <c r="Q581" s="239"/>
      <c r="R581" s="239"/>
      <c r="S581" s="239"/>
      <c r="T581" s="240"/>
      <c r="AT581" s="235" t="s">
        <v>242</v>
      </c>
      <c r="AU581" s="235" t="s">
        <v>149</v>
      </c>
      <c r="AV581" s="13" t="s">
        <v>81</v>
      </c>
      <c r="AW581" s="13" t="s">
        <v>36</v>
      </c>
      <c r="AX581" s="13" t="s">
        <v>73</v>
      </c>
      <c r="AY581" s="235" t="s">
        <v>231</v>
      </c>
    </row>
    <row r="582" spans="2:51" s="11" customFormat="1" ht="13.5">
      <c r="B582" s="218"/>
      <c r="D582" s="215" t="s">
        <v>242</v>
      </c>
      <c r="E582" s="219" t="s">
        <v>5</v>
      </c>
      <c r="F582" s="220" t="s">
        <v>860</v>
      </c>
      <c r="H582" s="221">
        <v>47.064</v>
      </c>
      <c r="I582" s="222"/>
      <c r="L582" s="218"/>
      <c r="M582" s="223"/>
      <c r="N582" s="224"/>
      <c r="O582" s="224"/>
      <c r="P582" s="224"/>
      <c r="Q582" s="224"/>
      <c r="R582" s="224"/>
      <c r="S582" s="224"/>
      <c r="T582" s="225"/>
      <c r="AT582" s="219" t="s">
        <v>242</v>
      </c>
      <c r="AU582" s="219" t="s">
        <v>149</v>
      </c>
      <c r="AV582" s="11" t="s">
        <v>83</v>
      </c>
      <c r="AW582" s="11" t="s">
        <v>36</v>
      </c>
      <c r="AX582" s="11" t="s">
        <v>81</v>
      </c>
      <c r="AY582" s="219" t="s">
        <v>231</v>
      </c>
    </row>
    <row r="583" spans="2:65" s="1" customFormat="1" ht="25.5" customHeight="1">
      <c r="B583" s="202"/>
      <c r="C583" s="203" t="s">
        <v>861</v>
      </c>
      <c r="D583" s="203" t="s">
        <v>235</v>
      </c>
      <c r="E583" s="204" t="s">
        <v>862</v>
      </c>
      <c r="F583" s="205" t="s">
        <v>863</v>
      </c>
      <c r="G583" s="206" t="s">
        <v>147</v>
      </c>
      <c r="H583" s="207">
        <v>422.7</v>
      </c>
      <c r="I583" s="208"/>
      <c r="J583" s="209">
        <f>ROUND(I583*H583,2)</f>
        <v>0</v>
      </c>
      <c r="K583" s="205" t="s">
        <v>238</v>
      </c>
      <c r="L583" s="46"/>
      <c r="M583" s="210" t="s">
        <v>5</v>
      </c>
      <c r="N583" s="211" t="s">
        <v>44</v>
      </c>
      <c r="O583" s="47"/>
      <c r="P583" s="212">
        <f>O583*H583</f>
        <v>0</v>
      </c>
      <c r="Q583" s="212">
        <v>0.00348</v>
      </c>
      <c r="R583" s="212">
        <f>Q583*H583</f>
        <v>1.470996</v>
      </c>
      <c r="S583" s="212">
        <v>0</v>
      </c>
      <c r="T583" s="213">
        <f>S583*H583</f>
        <v>0</v>
      </c>
      <c r="AR583" s="24" t="s">
        <v>239</v>
      </c>
      <c r="AT583" s="24" t="s">
        <v>235</v>
      </c>
      <c r="AU583" s="24" t="s">
        <v>149</v>
      </c>
      <c r="AY583" s="24" t="s">
        <v>231</v>
      </c>
      <c r="BE583" s="214">
        <f>IF(N583="základní",J583,0)</f>
        <v>0</v>
      </c>
      <c r="BF583" s="214">
        <f>IF(N583="snížená",J583,0)</f>
        <v>0</v>
      </c>
      <c r="BG583" s="214">
        <f>IF(N583="zákl. přenesená",J583,0)</f>
        <v>0</v>
      </c>
      <c r="BH583" s="214">
        <f>IF(N583="sníž. přenesená",J583,0)</f>
        <v>0</v>
      </c>
      <c r="BI583" s="214">
        <f>IF(N583="nulová",J583,0)</f>
        <v>0</v>
      </c>
      <c r="BJ583" s="24" t="s">
        <v>81</v>
      </c>
      <c r="BK583" s="214">
        <f>ROUND(I583*H583,2)</f>
        <v>0</v>
      </c>
      <c r="BL583" s="24" t="s">
        <v>239</v>
      </c>
      <c r="BM583" s="24" t="s">
        <v>864</v>
      </c>
    </row>
    <row r="584" spans="2:47" s="1" customFormat="1" ht="13.5">
      <c r="B584" s="46"/>
      <c r="D584" s="215" t="s">
        <v>241</v>
      </c>
      <c r="F584" s="216" t="s">
        <v>863</v>
      </c>
      <c r="I584" s="176"/>
      <c r="L584" s="46"/>
      <c r="M584" s="217"/>
      <c r="N584" s="47"/>
      <c r="O584" s="47"/>
      <c r="P584" s="47"/>
      <c r="Q584" s="47"/>
      <c r="R584" s="47"/>
      <c r="S584" s="47"/>
      <c r="T584" s="85"/>
      <c r="AT584" s="24" t="s">
        <v>241</v>
      </c>
      <c r="AU584" s="24" t="s">
        <v>149</v>
      </c>
    </row>
    <row r="585" spans="2:51" s="11" customFormat="1" ht="13.5">
      <c r="B585" s="218"/>
      <c r="D585" s="215" t="s">
        <v>242</v>
      </c>
      <c r="E585" s="219" t="s">
        <v>5</v>
      </c>
      <c r="F585" s="220" t="s">
        <v>865</v>
      </c>
      <c r="H585" s="221">
        <v>422.7</v>
      </c>
      <c r="I585" s="222"/>
      <c r="L585" s="218"/>
      <c r="M585" s="223"/>
      <c r="N585" s="224"/>
      <c r="O585" s="224"/>
      <c r="P585" s="224"/>
      <c r="Q585" s="224"/>
      <c r="R585" s="224"/>
      <c r="S585" s="224"/>
      <c r="T585" s="225"/>
      <c r="AT585" s="219" t="s">
        <v>242</v>
      </c>
      <c r="AU585" s="219" t="s">
        <v>149</v>
      </c>
      <c r="AV585" s="11" t="s">
        <v>83</v>
      </c>
      <c r="AW585" s="11" t="s">
        <v>36</v>
      </c>
      <c r="AX585" s="11" t="s">
        <v>81</v>
      </c>
      <c r="AY585" s="219" t="s">
        <v>231</v>
      </c>
    </row>
    <row r="586" spans="2:65" s="1" customFormat="1" ht="25.5" customHeight="1">
      <c r="B586" s="202"/>
      <c r="C586" s="203" t="s">
        <v>866</v>
      </c>
      <c r="D586" s="203" t="s">
        <v>235</v>
      </c>
      <c r="E586" s="204" t="s">
        <v>867</v>
      </c>
      <c r="F586" s="205" t="s">
        <v>868</v>
      </c>
      <c r="G586" s="206" t="s">
        <v>147</v>
      </c>
      <c r="H586" s="207">
        <v>469.765</v>
      </c>
      <c r="I586" s="208"/>
      <c r="J586" s="209">
        <f>ROUND(I586*H586,2)</f>
        <v>0</v>
      </c>
      <c r="K586" s="205" t="s">
        <v>238</v>
      </c>
      <c r="L586" s="46"/>
      <c r="M586" s="210" t="s">
        <v>5</v>
      </c>
      <c r="N586" s="211" t="s">
        <v>44</v>
      </c>
      <c r="O586" s="47"/>
      <c r="P586" s="212">
        <f>O586*H586</f>
        <v>0</v>
      </c>
      <c r="Q586" s="212">
        <v>0.015</v>
      </c>
      <c r="R586" s="212">
        <f>Q586*H586</f>
        <v>7.046474999999999</v>
      </c>
      <c r="S586" s="212">
        <v>0</v>
      </c>
      <c r="T586" s="213">
        <f>S586*H586</f>
        <v>0</v>
      </c>
      <c r="AR586" s="24" t="s">
        <v>239</v>
      </c>
      <c r="AT586" s="24" t="s">
        <v>235</v>
      </c>
      <c r="AU586" s="24" t="s">
        <v>149</v>
      </c>
      <c r="AY586" s="24" t="s">
        <v>231</v>
      </c>
      <c r="BE586" s="214">
        <f>IF(N586="základní",J586,0)</f>
        <v>0</v>
      </c>
      <c r="BF586" s="214">
        <f>IF(N586="snížená",J586,0)</f>
        <v>0</v>
      </c>
      <c r="BG586" s="214">
        <f>IF(N586="zákl. přenesená",J586,0)</f>
        <v>0</v>
      </c>
      <c r="BH586" s="214">
        <f>IF(N586="sníž. přenesená",J586,0)</f>
        <v>0</v>
      </c>
      <c r="BI586" s="214">
        <f>IF(N586="nulová",J586,0)</f>
        <v>0</v>
      </c>
      <c r="BJ586" s="24" t="s">
        <v>81</v>
      </c>
      <c r="BK586" s="214">
        <f>ROUND(I586*H586,2)</f>
        <v>0</v>
      </c>
      <c r="BL586" s="24" t="s">
        <v>239</v>
      </c>
      <c r="BM586" s="24" t="s">
        <v>869</v>
      </c>
    </row>
    <row r="587" spans="2:47" s="1" customFormat="1" ht="13.5">
      <c r="B587" s="46"/>
      <c r="D587" s="215" t="s">
        <v>241</v>
      </c>
      <c r="F587" s="216" t="s">
        <v>868</v>
      </c>
      <c r="I587" s="176"/>
      <c r="L587" s="46"/>
      <c r="M587" s="217"/>
      <c r="N587" s="47"/>
      <c r="O587" s="47"/>
      <c r="P587" s="47"/>
      <c r="Q587" s="47"/>
      <c r="R587" s="47"/>
      <c r="S587" s="47"/>
      <c r="T587" s="85"/>
      <c r="AT587" s="24" t="s">
        <v>241</v>
      </c>
      <c r="AU587" s="24" t="s">
        <v>149</v>
      </c>
    </row>
    <row r="588" spans="2:51" s="11" customFormat="1" ht="13.5">
      <c r="B588" s="218"/>
      <c r="D588" s="215" t="s">
        <v>242</v>
      </c>
      <c r="E588" s="219" t="s">
        <v>5</v>
      </c>
      <c r="F588" s="220" t="s">
        <v>850</v>
      </c>
      <c r="H588" s="221">
        <v>469.765</v>
      </c>
      <c r="I588" s="222"/>
      <c r="L588" s="218"/>
      <c r="M588" s="223"/>
      <c r="N588" s="224"/>
      <c r="O588" s="224"/>
      <c r="P588" s="224"/>
      <c r="Q588" s="224"/>
      <c r="R588" s="224"/>
      <c r="S588" s="224"/>
      <c r="T588" s="225"/>
      <c r="AT588" s="219" t="s">
        <v>242</v>
      </c>
      <c r="AU588" s="219" t="s">
        <v>149</v>
      </c>
      <c r="AV588" s="11" t="s">
        <v>83</v>
      </c>
      <c r="AW588" s="11" t="s">
        <v>36</v>
      </c>
      <c r="AX588" s="11" t="s">
        <v>81</v>
      </c>
      <c r="AY588" s="219" t="s">
        <v>231</v>
      </c>
    </row>
    <row r="589" spans="2:63" s="10" customFormat="1" ht="22.3" customHeight="1">
      <c r="B589" s="189"/>
      <c r="D589" s="190" t="s">
        <v>72</v>
      </c>
      <c r="E589" s="200" t="s">
        <v>589</v>
      </c>
      <c r="F589" s="200" t="s">
        <v>870</v>
      </c>
      <c r="I589" s="192"/>
      <c r="J589" s="201">
        <f>BK589</f>
        <v>0</v>
      </c>
      <c r="L589" s="189"/>
      <c r="M589" s="194"/>
      <c r="N589" s="195"/>
      <c r="O589" s="195"/>
      <c r="P589" s="196">
        <f>SUM(P590:P626)</f>
        <v>0</v>
      </c>
      <c r="Q589" s="195"/>
      <c r="R589" s="196">
        <f>SUM(R590:R626)</f>
        <v>92.198553645288</v>
      </c>
      <c r="S589" s="195"/>
      <c r="T589" s="197">
        <f>SUM(T590:T626)</f>
        <v>0</v>
      </c>
      <c r="AR589" s="190" t="s">
        <v>81</v>
      </c>
      <c r="AT589" s="198" t="s">
        <v>72</v>
      </c>
      <c r="AU589" s="198" t="s">
        <v>83</v>
      </c>
      <c r="AY589" s="190" t="s">
        <v>231</v>
      </c>
      <c r="BK589" s="199">
        <f>SUM(BK590:BK626)</f>
        <v>0</v>
      </c>
    </row>
    <row r="590" spans="2:65" s="1" customFormat="1" ht="16.5" customHeight="1">
      <c r="B590" s="202"/>
      <c r="C590" s="203" t="s">
        <v>871</v>
      </c>
      <c r="D590" s="203" t="s">
        <v>235</v>
      </c>
      <c r="E590" s="204" t="s">
        <v>872</v>
      </c>
      <c r="F590" s="205" t="s">
        <v>873</v>
      </c>
      <c r="G590" s="206" t="s">
        <v>258</v>
      </c>
      <c r="H590" s="207">
        <v>19.357</v>
      </c>
      <c r="I590" s="208"/>
      <c r="J590" s="209">
        <f>ROUND(I590*H590,2)</f>
        <v>0</v>
      </c>
      <c r="K590" s="205" t="s">
        <v>5</v>
      </c>
      <c r="L590" s="46"/>
      <c r="M590" s="210" t="s">
        <v>5</v>
      </c>
      <c r="N590" s="211" t="s">
        <v>44</v>
      </c>
      <c r="O590" s="47"/>
      <c r="P590" s="212">
        <f>O590*H590</f>
        <v>0</v>
      </c>
      <c r="Q590" s="212">
        <v>2.45329</v>
      </c>
      <c r="R590" s="212">
        <f>Q590*H590</f>
        <v>47.488334529999996</v>
      </c>
      <c r="S590" s="212">
        <v>0</v>
      </c>
      <c r="T590" s="213">
        <f>S590*H590</f>
        <v>0</v>
      </c>
      <c r="AR590" s="24" t="s">
        <v>239</v>
      </c>
      <c r="AT590" s="24" t="s">
        <v>235</v>
      </c>
      <c r="AU590" s="24" t="s">
        <v>149</v>
      </c>
      <c r="AY590" s="24" t="s">
        <v>231</v>
      </c>
      <c r="BE590" s="214">
        <f>IF(N590="základní",J590,0)</f>
        <v>0</v>
      </c>
      <c r="BF590" s="214">
        <f>IF(N590="snížená",J590,0)</f>
        <v>0</v>
      </c>
      <c r="BG590" s="214">
        <f>IF(N590="zákl. přenesená",J590,0)</f>
        <v>0</v>
      </c>
      <c r="BH590" s="214">
        <f>IF(N590="sníž. přenesená",J590,0)</f>
        <v>0</v>
      </c>
      <c r="BI590" s="214">
        <f>IF(N590="nulová",J590,0)</f>
        <v>0</v>
      </c>
      <c r="BJ590" s="24" t="s">
        <v>81</v>
      </c>
      <c r="BK590" s="214">
        <f>ROUND(I590*H590,2)</f>
        <v>0</v>
      </c>
      <c r="BL590" s="24" t="s">
        <v>239</v>
      </c>
      <c r="BM590" s="24" t="s">
        <v>874</v>
      </c>
    </row>
    <row r="591" spans="2:47" s="1" customFormat="1" ht="13.5">
      <c r="B591" s="46"/>
      <c r="D591" s="215" t="s">
        <v>241</v>
      </c>
      <c r="F591" s="216" t="s">
        <v>873</v>
      </c>
      <c r="I591" s="176"/>
      <c r="L591" s="46"/>
      <c r="M591" s="217"/>
      <c r="N591" s="47"/>
      <c r="O591" s="47"/>
      <c r="P591" s="47"/>
      <c r="Q591" s="47"/>
      <c r="R591" s="47"/>
      <c r="S591" s="47"/>
      <c r="T591" s="85"/>
      <c r="AT591" s="24" t="s">
        <v>241</v>
      </c>
      <c r="AU591" s="24" t="s">
        <v>149</v>
      </c>
    </row>
    <row r="592" spans="2:51" s="11" customFormat="1" ht="13.5">
      <c r="B592" s="218"/>
      <c r="D592" s="215" t="s">
        <v>242</v>
      </c>
      <c r="E592" s="219" t="s">
        <v>5</v>
      </c>
      <c r="F592" s="220" t="s">
        <v>875</v>
      </c>
      <c r="H592" s="221">
        <v>12.279</v>
      </c>
      <c r="I592" s="222"/>
      <c r="L592" s="218"/>
      <c r="M592" s="223"/>
      <c r="N592" s="224"/>
      <c r="O592" s="224"/>
      <c r="P592" s="224"/>
      <c r="Q592" s="224"/>
      <c r="R592" s="224"/>
      <c r="S592" s="224"/>
      <c r="T592" s="225"/>
      <c r="AT592" s="219" t="s">
        <v>242</v>
      </c>
      <c r="AU592" s="219" t="s">
        <v>149</v>
      </c>
      <c r="AV592" s="11" t="s">
        <v>83</v>
      </c>
      <c r="AW592" s="11" t="s">
        <v>36</v>
      </c>
      <c r="AX592" s="11" t="s">
        <v>73</v>
      </c>
      <c r="AY592" s="219" t="s">
        <v>231</v>
      </c>
    </row>
    <row r="593" spans="2:51" s="11" customFormat="1" ht="13.5">
      <c r="B593" s="218"/>
      <c r="D593" s="215" t="s">
        <v>242</v>
      </c>
      <c r="E593" s="219" t="s">
        <v>5</v>
      </c>
      <c r="F593" s="220" t="s">
        <v>876</v>
      </c>
      <c r="H593" s="221">
        <v>7.078</v>
      </c>
      <c r="I593" s="222"/>
      <c r="L593" s="218"/>
      <c r="M593" s="223"/>
      <c r="N593" s="224"/>
      <c r="O593" s="224"/>
      <c r="P593" s="224"/>
      <c r="Q593" s="224"/>
      <c r="R593" s="224"/>
      <c r="S593" s="224"/>
      <c r="T593" s="225"/>
      <c r="AT593" s="219" t="s">
        <v>242</v>
      </c>
      <c r="AU593" s="219" t="s">
        <v>149</v>
      </c>
      <c r="AV593" s="11" t="s">
        <v>83</v>
      </c>
      <c r="AW593" s="11" t="s">
        <v>36</v>
      </c>
      <c r="AX593" s="11" t="s">
        <v>73</v>
      </c>
      <c r="AY593" s="219" t="s">
        <v>231</v>
      </c>
    </row>
    <row r="594" spans="2:51" s="11" customFormat="1" ht="13.5">
      <c r="B594" s="218"/>
      <c r="D594" s="215" t="s">
        <v>242</v>
      </c>
      <c r="E594" s="219" t="s">
        <v>5</v>
      </c>
      <c r="F594" s="220" t="s">
        <v>5</v>
      </c>
      <c r="H594" s="221">
        <v>0</v>
      </c>
      <c r="I594" s="222"/>
      <c r="L594" s="218"/>
      <c r="M594" s="223"/>
      <c r="N594" s="224"/>
      <c r="O594" s="224"/>
      <c r="P594" s="224"/>
      <c r="Q594" s="224"/>
      <c r="R594" s="224"/>
      <c r="S594" s="224"/>
      <c r="T594" s="225"/>
      <c r="AT594" s="219" t="s">
        <v>242</v>
      </c>
      <c r="AU594" s="219" t="s">
        <v>149</v>
      </c>
      <c r="AV594" s="11" t="s">
        <v>83</v>
      </c>
      <c r="AW594" s="11" t="s">
        <v>6</v>
      </c>
      <c r="AX594" s="11" t="s">
        <v>73</v>
      </c>
      <c r="AY594" s="219" t="s">
        <v>231</v>
      </c>
    </row>
    <row r="595" spans="2:51" s="12" customFormat="1" ht="13.5">
      <c r="B595" s="226"/>
      <c r="D595" s="215" t="s">
        <v>242</v>
      </c>
      <c r="E595" s="227" t="s">
        <v>5</v>
      </c>
      <c r="F595" s="228" t="s">
        <v>269</v>
      </c>
      <c r="H595" s="229">
        <v>19.357</v>
      </c>
      <c r="I595" s="230"/>
      <c r="L595" s="226"/>
      <c r="M595" s="231"/>
      <c r="N595" s="232"/>
      <c r="O595" s="232"/>
      <c r="P595" s="232"/>
      <c r="Q595" s="232"/>
      <c r="R595" s="232"/>
      <c r="S595" s="232"/>
      <c r="T595" s="233"/>
      <c r="AT595" s="227" t="s">
        <v>242</v>
      </c>
      <c r="AU595" s="227" t="s">
        <v>149</v>
      </c>
      <c r="AV595" s="12" t="s">
        <v>239</v>
      </c>
      <c r="AW595" s="12" t="s">
        <v>36</v>
      </c>
      <c r="AX595" s="12" t="s">
        <v>81</v>
      </c>
      <c r="AY595" s="227" t="s">
        <v>231</v>
      </c>
    </row>
    <row r="596" spans="2:65" s="1" customFormat="1" ht="16.5" customHeight="1">
      <c r="B596" s="202"/>
      <c r="C596" s="203" t="s">
        <v>877</v>
      </c>
      <c r="D596" s="203" t="s">
        <v>235</v>
      </c>
      <c r="E596" s="204" t="s">
        <v>878</v>
      </c>
      <c r="F596" s="205" t="s">
        <v>879</v>
      </c>
      <c r="G596" s="206" t="s">
        <v>258</v>
      </c>
      <c r="H596" s="207">
        <v>13.774</v>
      </c>
      <c r="I596" s="208"/>
      <c r="J596" s="209">
        <f>ROUND(I596*H596,2)</f>
        <v>0</v>
      </c>
      <c r="K596" s="205" t="s">
        <v>5</v>
      </c>
      <c r="L596" s="46"/>
      <c r="M596" s="210" t="s">
        <v>5</v>
      </c>
      <c r="N596" s="211" t="s">
        <v>44</v>
      </c>
      <c r="O596" s="47"/>
      <c r="P596" s="212">
        <f>O596*H596</f>
        <v>0</v>
      </c>
      <c r="Q596" s="212">
        <v>2.45329</v>
      </c>
      <c r="R596" s="212">
        <f>Q596*H596</f>
        <v>33.79161646</v>
      </c>
      <c r="S596" s="212">
        <v>0</v>
      </c>
      <c r="T596" s="213">
        <f>S596*H596</f>
        <v>0</v>
      </c>
      <c r="AR596" s="24" t="s">
        <v>239</v>
      </c>
      <c r="AT596" s="24" t="s">
        <v>235</v>
      </c>
      <c r="AU596" s="24" t="s">
        <v>149</v>
      </c>
      <c r="AY596" s="24" t="s">
        <v>231</v>
      </c>
      <c r="BE596" s="214">
        <f>IF(N596="základní",J596,0)</f>
        <v>0</v>
      </c>
      <c r="BF596" s="214">
        <f>IF(N596="snížená",J596,0)</f>
        <v>0</v>
      </c>
      <c r="BG596" s="214">
        <f>IF(N596="zákl. přenesená",J596,0)</f>
        <v>0</v>
      </c>
      <c r="BH596" s="214">
        <f>IF(N596="sníž. přenesená",J596,0)</f>
        <v>0</v>
      </c>
      <c r="BI596" s="214">
        <f>IF(N596="nulová",J596,0)</f>
        <v>0</v>
      </c>
      <c r="BJ596" s="24" t="s">
        <v>81</v>
      </c>
      <c r="BK596" s="214">
        <f>ROUND(I596*H596,2)</f>
        <v>0</v>
      </c>
      <c r="BL596" s="24" t="s">
        <v>239</v>
      </c>
      <c r="BM596" s="24" t="s">
        <v>880</v>
      </c>
    </row>
    <row r="597" spans="2:47" s="1" customFormat="1" ht="13.5">
      <c r="B597" s="46"/>
      <c r="D597" s="215" t="s">
        <v>241</v>
      </c>
      <c r="F597" s="216" t="s">
        <v>879</v>
      </c>
      <c r="I597" s="176"/>
      <c r="L597" s="46"/>
      <c r="M597" s="217"/>
      <c r="N597" s="47"/>
      <c r="O597" s="47"/>
      <c r="P597" s="47"/>
      <c r="Q597" s="47"/>
      <c r="R597" s="47"/>
      <c r="S597" s="47"/>
      <c r="T597" s="85"/>
      <c r="AT597" s="24" t="s">
        <v>241</v>
      </c>
      <c r="AU597" s="24" t="s">
        <v>149</v>
      </c>
    </row>
    <row r="598" spans="2:51" s="11" customFormat="1" ht="13.5">
      <c r="B598" s="218"/>
      <c r="D598" s="215" t="s">
        <v>242</v>
      </c>
      <c r="E598" s="219" t="s">
        <v>5</v>
      </c>
      <c r="F598" s="220" t="s">
        <v>881</v>
      </c>
      <c r="H598" s="221">
        <v>1.357</v>
      </c>
      <c r="I598" s="222"/>
      <c r="L598" s="218"/>
      <c r="M598" s="223"/>
      <c r="N598" s="224"/>
      <c r="O598" s="224"/>
      <c r="P598" s="224"/>
      <c r="Q598" s="224"/>
      <c r="R598" s="224"/>
      <c r="S598" s="224"/>
      <c r="T598" s="225"/>
      <c r="AT598" s="219" t="s">
        <v>242</v>
      </c>
      <c r="AU598" s="219" t="s">
        <v>149</v>
      </c>
      <c r="AV598" s="11" t="s">
        <v>83</v>
      </c>
      <c r="AW598" s="11" t="s">
        <v>36</v>
      </c>
      <c r="AX598" s="11" t="s">
        <v>73</v>
      </c>
      <c r="AY598" s="219" t="s">
        <v>231</v>
      </c>
    </row>
    <row r="599" spans="2:51" s="11" customFormat="1" ht="13.5">
      <c r="B599" s="218"/>
      <c r="D599" s="215" t="s">
        <v>242</v>
      </c>
      <c r="E599" s="219" t="s">
        <v>5</v>
      </c>
      <c r="F599" s="220" t="s">
        <v>882</v>
      </c>
      <c r="H599" s="221">
        <v>12.417</v>
      </c>
      <c r="I599" s="222"/>
      <c r="L599" s="218"/>
      <c r="M599" s="223"/>
      <c r="N599" s="224"/>
      <c r="O599" s="224"/>
      <c r="P599" s="224"/>
      <c r="Q599" s="224"/>
      <c r="R599" s="224"/>
      <c r="S599" s="224"/>
      <c r="T599" s="225"/>
      <c r="AT599" s="219" t="s">
        <v>242</v>
      </c>
      <c r="AU599" s="219" t="s">
        <v>149</v>
      </c>
      <c r="AV599" s="11" t="s">
        <v>83</v>
      </c>
      <c r="AW599" s="11" t="s">
        <v>36</v>
      </c>
      <c r="AX599" s="11" t="s">
        <v>73</v>
      </c>
      <c r="AY599" s="219" t="s">
        <v>231</v>
      </c>
    </row>
    <row r="600" spans="2:51" s="12" customFormat="1" ht="13.5">
      <c r="B600" s="226"/>
      <c r="D600" s="215" t="s">
        <v>242</v>
      </c>
      <c r="E600" s="227" t="s">
        <v>5</v>
      </c>
      <c r="F600" s="228" t="s">
        <v>269</v>
      </c>
      <c r="H600" s="229">
        <v>13.774</v>
      </c>
      <c r="I600" s="230"/>
      <c r="L600" s="226"/>
      <c r="M600" s="231"/>
      <c r="N600" s="232"/>
      <c r="O600" s="232"/>
      <c r="P600" s="232"/>
      <c r="Q600" s="232"/>
      <c r="R600" s="232"/>
      <c r="S600" s="232"/>
      <c r="T600" s="233"/>
      <c r="AT600" s="227" t="s">
        <v>242</v>
      </c>
      <c r="AU600" s="227" t="s">
        <v>149</v>
      </c>
      <c r="AV600" s="12" t="s">
        <v>239</v>
      </c>
      <c r="AW600" s="12" t="s">
        <v>36</v>
      </c>
      <c r="AX600" s="12" t="s">
        <v>81</v>
      </c>
      <c r="AY600" s="227" t="s">
        <v>231</v>
      </c>
    </row>
    <row r="601" spans="2:65" s="1" customFormat="1" ht="38.25" customHeight="1">
      <c r="B601" s="202"/>
      <c r="C601" s="203" t="s">
        <v>883</v>
      </c>
      <c r="D601" s="203" t="s">
        <v>235</v>
      </c>
      <c r="E601" s="204" t="s">
        <v>884</v>
      </c>
      <c r="F601" s="205" t="s">
        <v>885</v>
      </c>
      <c r="G601" s="206" t="s">
        <v>258</v>
      </c>
      <c r="H601" s="207">
        <v>0.144</v>
      </c>
      <c r="I601" s="208"/>
      <c r="J601" s="209">
        <f>ROUND(I601*H601,2)</f>
        <v>0</v>
      </c>
      <c r="K601" s="205" t="s">
        <v>238</v>
      </c>
      <c r="L601" s="46"/>
      <c r="M601" s="210" t="s">
        <v>5</v>
      </c>
      <c r="N601" s="211" t="s">
        <v>44</v>
      </c>
      <c r="O601" s="47"/>
      <c r="P601" s="212">
        <f>O601*H601</f>
        <v>0</v>
      </c>
      <c r="Q601" s="212">
        <v>0</v>
      </c>
      <c r="R601" s="212">
        <f>Q601*H601</f>
        <v>0</v>
      </c>
      <c r="S601" s="212">
        <v>0</v>
      </c>
      <c r="T601" s="213">
        <f>S601*H601</f>
        <v>0</v>
      </c>
      <c r="AR601" s="24" t="s">
        <v>239</v>
      </c>
      <c r="AT601" s="24" t="s">
        <v>235</v>
      </c>
      <c r="AU601" s="24" t="s">
        <v>149</v>
      </c>
      <c r="AY601" s="24" t="s">
        <v>231</v>
      </c>
      <c r="BE601" s="214">
        <f>IF(N601="základní",J601,0)</f>
        <v>0</v>
      </c>
      <c r="BF601" s="214">
        <f>IF(N601="snížená",J601,0)</f>
        <v>0</v>
      </c>
      <c r="BG601" s="214">
        <f>IF(N601="zákl. přenesená",J601,0)</f>
        <v>0</v>
      </c>
      <c r="BH601" s="214">
        <f>IF(N601="sníž. přenesená",J601,0)</f>
        <v>0</v>
      </c>
      <c r="BI601" s="214">
        <f>IF(N601="nulová",J601,0)</f>
        <v>0</v>
      </c>
      <c r="BJ601" s="24" t="s">
        <v>81</v>
      </c>
      <c r="BK601" s="214">
        <f>ROUND(I601*H601,2)</f>
        <v>0</v>
      </c>
      <c r="BL601" s="24" t="s">
        <v>239</v>
      </c>
      <c r="BM601" s="24" t="s">
        <v>886</v>
      </c>
    </row>
    <row r="602" spans="2:47" s="1" customFormat="1" ht="13.5">
      <c r="B602" s="46"/>
      <c r="D602" s="215" t="s">
        <v>241</v>
      </c>
      <c r="F602" s="216" t="s">
        <v>885</v>
      </c>
      <c r="I602" s="176"/>
      <c r="L602" s="46"/>
      <c r="M602" s="217"/>
      <c r="N602" s="47"/>
      <c r="O602" s="47"/>
      <c r="P602" s="47"/>
      <c r="Q602" s="47"/>
      <c r="R602" s="47"/>
      <c r="S602" s="47"/>
      <c r="T602" s="85"/>
      <c r="AT602" s="24" t="s">
        <v>241</v>
      </c>
      <c r="AU602" s="24" t="s">
        <v>149</v>
      </c>
    </row>
    <row r="603" spans="2:51" s="11" customFormat="1" ht="13.5">
      <c r="B603" s="218"/>
      <c r="D603" s="215" t="s">
        <v>242</v>
      </c>
      <c r="E603" s="219" t="s">
        <v>5</v>
      </c>
      <c r="F603" s="220" t="s">
        <v>887</v>
      </c>
      <c r="H603" s="221">
        <v>0.144</v>
      </c>
      <c r="I603" s="222"/>
      <c r="L603" s="218"/>
      <c r="M603" s="223"/>
      <c r="N603" s="224"/>
      <c r="O603" s="224"/>
      <c r="P603" s="224"/>
      <c r="Q603" s="224"/>
      <c r="R603" s="224"/>
      <c r="S603" s="224"/>
      <c r="T603" s="225"/>
      <c r="AT603" s="219" t="s">
        <v>242</v>
      </c>
      <c r="AU603" s="219" t="s">
        <v>149</v>
      </c>
      <c r="AV603" s="11" t="s">
        <v>83</v>
      </c>
      <c r="AW603" s="11" t="s">
        <v>36</v>
      </c>
      <c r="AX603" s="11" t="s">
        <v>81</v>
      </c>
      <c r="AY603" s="219" t="s">
        <v>231</v>
      </c>
    </row>
    <row r="604" spans="2:65" s="1" customFormat="1" ht="16.5" customHeight="1">
      <c r="B604" s="202"/>
      <c r="C604" s="203" t="s">
        <v>888</v>
      </c>
      <c r="D604" s="203" t="s">
        <v>235</v>
      </c>
      <c r="E604" s="204" t="s">
        <v>889</v>
      </c>
      <c r="F604" s="205" t="s">
        <v>890</v>
      </c>
      <c r="G604" s="206" t="s">
        <v>147</v>
      </c>
      <c r="H604" s="207">
        <v>5.024</v>
      </c>
      <c r="I604" s="208"/>
      <c r="J604" s="209">
        <f>ROUND(I604*H604,2)</f>
        <v>0</v>
      </c>
      <c r="K604" s="205" t="s">
        <v>238</v>
      </c>
      <c r="L604" s="46"/>
      <c r="M604" s="210" t="s">
        <v>5</v>
      </c>
      <c r="N604" s="211" t="s">
        <v>44</v>
      </c>
      <c r="O604" s="47"/>
      <c r="P604" s="212">
        <f>O604*H604</f>
        <v>0</v>
      </c>
      <c r="Q604" s="212">
        <v>0.01463464</v>
      </c>
      <c r="R604" s="212">
        <f>Q604*H604</f>
        <v>0.07352443136</v>
      </c>
      <c r="S604" s="212">
        <v>0</v>
      </c>
      <c r="T604" s="213">
        <f>S604*H604</f>
        <v>0</v>
      </c>
      <c r="AR604" s="24" t="s">
        <v>239</v>
      </c>
      <c r="AT604" s="24" t="s">
        <v>235</v>
      </c>
      <c r="AU604" s="24" t="s">
        <v>149</v>
      </c>
      <c r="AY604" s="24" t="s">
        <v>231</v>
      </c>
      <c r="BE604" s="214">
        <f>IF(N604="základní",J604,0)</f>
        <v>0</v>
      </c>
      <c r="BF604" s="214">
        <f>IF(N604="snížená",J604,0)</f>
        <v>0</v>
      </c>
      <c r="BG604" s="214">
        <f>IF(N604="zákl. přenesená",J604,0)</f>
        <v>0</v>
      </c>
      <c r="BH604" s="214">
        <f>IF(N604="sníž. přenesená",J604,0)</f>
        <v>0</v>
      </c>
      <c r="BI604" s="214">
        <f>IF(N604="nulová",J604,0)</f>
        <v>0</v>
      </c>
      <c r="BJ604" s="24" t="s">
        <v>81</v>
      </c>
      <c r="BK604" s="214">
        <f>ROUND(I604*H604,2)</f>
        <v>0</v>
      </c>
      <c r="BL604" s="24" t="s">
        <v>239</v>
      </c>
      <c r="BM604" s="24" t="s">
        <v>891</v>
      </c>
    </row>
    <row r="605" spans="2:47" s="1" customFormat="1" ht="13.5">
      <c r="B605" s="46"/>
      <c r="D605" s="215" t="s">
        <v>241</v>
      </c>
      <c r="F605" s="216" t="s">
        <v>890</v>
      </c>
      <c r="I605" s="176"/>
      <c r="L605" s="46"/>
      <c r="M605" s="217"/>
      <c r="N605" s="47"/>
      <c r="O605" s="47"/>
      <c r="P605" s="47"/>
      <c r="Q605" s="47"/>
      <c r="R605" s="47"/>
      <c r="S605" s="47"/>
      <c r="T605" s="85"/>
      <c r="AT605" s="24" t="s">
        <v>241</v>
      </c>
      <c r="AU605" s="24" t="s">
        <v>149</v>
      </c>
    </row>
    <row r="606" spans="2:51" s="11" customFormat="1" ht="13.5">
      <c r="B606" s="218"/>
      <c r="D606" s="215" t="s">
        <v>242</v>
      </c>
      <c r="E606" s="219" t="s">
        <v>5</v>
      </c>
      <c r="F606" s="220" t="s">
        <v>892</v>
      </c>
      <c r="H606" s="221">
        <v>3.768</v>
      </c>
      <c r="I606" s="222"/>
      <c r="L606" s="218"/>
      <c r="M606" s="223"/>
      <c r="N606" s="224"/>
      <c r="O606" s="224"/>
      <c r="P606" s="224"/>
      <c r="Q606" s="224"/>
      <c r="R606" s="224"/>
      <c r="S606" s="224"/>
      <c r="T606" s="225"/>
      <c r="AT606" s="219" t="s">
        <v>242</v>
      </c>
      <c r="AU606" s="219" t="s">
        <v>149</v>
      </c>
      <c r="AV606" s="11" t="s">
        <v>83</v>
      </c>
      <c r="AW606" s="11" t="s">
        <v>36</v>
      </c>
      <c r="AX606" s="11" t="s">
        <v>73</v>
      </c>
      <c r="AY606" s="219" t="s">
        <v>231</v>
      </c>
    </row>
    <row r="607" spans="2:51" s="11" customFormat="1" ht="13.5">
      <c r="B607" s="218"/>
      <c r="D607" s="215" t="s">
        <v>242</v>
      </c>
      <c r="E607" s="219" t="s">
        <v>5</v>
      </c>
      <c r="F607" s="220" t="s">
        <v>893</v>
      </c>
      <c r="H607" s="221">
        <v>1.256</v>
      </c>
      <c r="I607" s="222"/>
      <c r="L607" s="218"/>
      <c r="M607" s="223"/>
      <c r="N607" s="224"/>
      <c r="O607" s="224"/>
      <c r="P607" s="224"/>
      <c r="Q607" s="224"/>
      <c r="R607" s="224"/>
      <c r="S607" s="224"/>
      <c r="T607" s="225"/>
      <c r="AT607" s="219" t="s">
        <v>242</v>
      </c>
      <c r="AU607" s="219" t="s">
        <v>149</v>
      </c>
      <c r="AV607" s="11" t="s">
        <v>83</v>
      </c>
      <c r="AW607" s="11" t="s">
        <v>36</v>
      </c>
      <c r="AX607" s="11" t="s">
        <v>73</v>
      </c>
      <c r="AY607" s="219" t="s">
        <v>231</v>
      </c>
    </row>
    <row r="608" spans="2:51" s="12" customFormat="1" ht="13.5">
      <c r="B608" s="226"/>
      <c r="D608" s="215" t="s">
        <v>242</v>
      </c>
      <c r="E608" s="227" t="s">
        <v>5</v>
      </c>
      <c r="F608" s="228" t="s">
        <v>269</v>
      </c>
      <c r="H608" s="229">
        <v>5.024</v>
      </c>
      <c r="I608" s="230"/>
      <c r="L608" s="226"/>
      <c r="M608" s="231"/>
      <c r="N608" s="232"/>
      <c r="O608" s="232"/>
      <c r="P608" s="232"/>
      <c r="Q608" s="232"/>
      <c r="R608" s="232"/>
      <c r="S608" s="232"/>
      <c r="T608" s="233"/>
      <c r="AT608" s="227" t="s">
        <v>242</v>
      </c>
      <c r="AU608" s="227" t="s">
        <v>149</v>
      </c>
      <c r="AV608" s="12" t="s">
        <v>239</v>
      </c>
      <c r="AW608" s="12" t="s">
        <v>36</v>
      </c>
      <c r="AX608" s="12" t="s">
        <v>81</v>
      </c>
      <c r="AY608" s="227" t="s">
        <v>231</v>
      </c>
    </row>
    <row r="609" spans="2:65" s="1" customFormat="1" ht="16.5" customHeight="1">
      <c r="B609" s="202"/>
      <c r="C609" s="203" t="s">
        <v>894</v>
      </c>
      <c r="D609" s="203" t="s">
        <v>235</v>
      </c>
      <c r="E609" s="204" t="s">
        <v>895</v>
      </c>
      <c r="F609" s="205" t="s">
        <v>896</v>
      </c>
      <c r="G609" s="206" t="s">
        <v>147</v>
      </c>
      <c r="H609" s="207">
        <v>5.024</v>
      </c>
      <c r="I609" s="208"/>
      <c r="J609" s="209">
        <f>ROUND(I609*H609,2)</f>
        <v>0</v>
      </c>
      <c r="K609" s="205" t="s">
        <v>238</v>
      </c>
      <c r="L609" s="46"/>
      <c r="M609" s="210" t="s">
        <v>5</v>
      </c>
      <c r="N609" s="211" t="s">
        <v>44</v>
      </c>
      <c r="O609" s="47"/>
      <c r="P609" s="212">
        <f>O609*H609</f>
        <v>0</v>
      </c>
      <c r="Q609" s="212">
        <v>0</v>
      </c>
      <c r="R609" s="212">
        <f>Q609*H609</f>
        <v>0</v>
      </c>
      <c r="S609" s="212">
        <v>0</v>
      </c>
      <c r="T609" s="213">
        <f>S609*H609</f>
        <v>0</v>
      </c>
      <c r="AR609" s="24" t="s">
        <v>239</v>
      </c>
      <c r="AT609" s="24" t="s">
        <v>235</v>
      </c>
      <c r="AU609" s="24" t="s">
        <v>149</v>
      </c>
      <c r="AY609" s="24" t="s">
        <v>231</v>
      </c>
      <c r="BE609" s="214">
        <f>IF(N609="základní",J609,0)</f>
        <v>0</v>
      </c>
      <c r="BF609" s="214">
        <f>IF(N609="snížená",J609,0)</f>
        <v>0</v>
      </c>
      <c r="BG609" s="214">
        <f>IF(N609="zákl. přenesená",J609,0)</f>
        <v>0</v>
      </c>
      <c r="BH609" s="214">
        <f>IF(N609="sníž. přenesená",J609,0)</f>
        <v>0</v>
      </c>
      <c r="BI609" s="214">
        <f>IF(N609="nulová",J609,0)</f>
        <v>0</v>
      </c>
      <c r="BJ609" s="24" t="s">
        <v>81</v>
      </c>
      <c r="BK609" s="214">
        <f>ROUND(I609*H609,2)</f>
        <v>0</v>
      </c>
      <c r="BL609" s="24" t="s">
        <v>239</v>
      </c>
      <c r="BM609" s="24" t="s">
        <v>897</v>
      </c>
    </row>
    <row r="610" spans="2:47" s="1" customFormat="1" ht="13.5">
      <c r="B610" s="46"/>
      <c r="D610" s="215" t="s">
        <v>241</v>
      </c>
      <c r="F610" s="216" t="s">
        <v>896</v>
      </c>
      <c r="I610" s="176"/>
      <c r="L610" s="46"/>
      <c r="M610" s="217"/>
      <c r="N610" s="47"/>
      <c r="O610" s="47"/>
      <c r="P610" s="47"/>
      <c r="Q610" s="47"/>
      <c r="R610" s="47"/>
      <c r="S610" s="47"/>
      <c r="T610" s="85"/>
      <c r="AT610" s="24" t="s">
        <v>241</v>
      </c>
      <c r="AU610" s="24" t="s">
        <v>149</v>
      </c>
    </row>
    <row r="611" spans="2:51" s="11" customFormat="1" ht="13.5">
      <c r="B611" s="218"/>
      <c r="D611" s="215" t="s">
        <v>242</v>
      </c>
      <c r="E611" s="219" t="s">
        <v>5</v>
      </c>
      <c r="F611" s="220" t="s">
        <v>892</v>
      </c>
      <c r="H611" s="221">
        <v>3.768</v>
      </c>
      <c r="I611" s="222"/>
      <c r="L611" s="218"/>
      <c r="M611" s="223"/>
      <c r="N611" s="224"/>
      <c r="O611" s="224"/>
      <c r="P611" s="224"/>
      <c r="Q611" s="224"/>
      <c r="R611" s="224"/>
      <c r="S611" s="224"/>
      <c r="T611" s="225"/>
      <c r="AT611" s="219" t="s">
        <v>242</v>
      </c>
      <c r="AU611" s="219" t="s">
        <v>149</v>
      </c>
      <c r="AV611" s="11" t="s">
        <v>83</v>
      </c>
      <c r="AW611" s="11" t="s">
        <v>36</v>
      </c>
      <c r="AX611" s="11" t="s">
        <v>73</v>
      </c>
      <c r="AY611" s="219" t="s">
        <v>231</v>
      </c>
    </row>
    <row r="612" spans="2:51" s="11" customFormat="1" ht="13.5">
      <c r="B612" s="218"/>
      <c r="D612" s="215" t="s">
        <v>242</v>
      </c>
      <c r="E612" s="219" t="s">
        <v>5</v>
      </c>
      <c r="F612" s="220" t="s">
        <v>893</v>
      </c>
      <c r="H612" s="221">
        <v>1.256</v>
      </c>
      <c r="I612" s="222"/>
      <c r="L612" s="218"/>
      <c r="M612" s="223"/>
      <c r="N612" s="224"/>
      <c r="O612" s="224"/>
      <c r="P612" s="224"/>
      <c r="Q612" s="224"/>
      <c r="R612" s="224"/>
      <c r="S612" s="224"/>
      <c r="T612" s="225"/>
      <c r="AT612" s="219" t="s">
        <v>242</v>
      </c>
      <c r="AU612" s="219" t="s">
        <v>149</v>
      </c>
      <c r="AV612" s="11" t="s">
        <v>83</v>
      </c>
      <c r="AW612" s="11" t="s">
        <v>36</v>
      </c>
      <c r="AX612" s="11" t="s">
        <v>73</v>
      </c>
      <c r="AY612" s="219" t="s">
        <v>231</v>
      </c>
    </row>
    <row r="613" spans="2:51" s="12" customFormat="1" ht="13.5">
      <c r="B613" s="226"/>
      <c r="D613" s="215" t="s">
        <v>242</v>
      </c>
      <c r="E613" s="227" t="s">
        <v>5</v>
      </c>
      <c r="F613" s="228" t="s">
        <v>269</v>
      </c>
      <c r="H613" s="229">
        <v>5.024</v>
      </c>
      <c r="I613" s="230"/>
      <c r="L613" s="226"/>
      <c r="M613" s="231"/>
      <c r="N613" s="232"/>
      <c r="O613" s="232"/>
      <c r="P613" s="232"/>
      <c r="Q613" s="232"/>
      <c r="R613" s="232"/>
      <c r="S613" s="232"/>
      <c r="T613" s="233"/>
      <c r="AT613" s="227" t="s">
        <v>242</v>
      </c>
      <c r="AU613" s="227" t="s">
        <v>149</v>
      </c>
      <c r="AV613" s="12" t="s">
        <v>239</v>
      </c>
      <c r="AW613" s="12" t="s">
        <v>36</v>
      </c>
      <c r="AX613" s="12" t="s">
        <v>81</v>
      </c>
      <c r="AY613" s="227" t="s">
        <v>231</v>
      </c>
    </row>
    <row r="614" spans="2:65" s="1" customFormat="1" ht="16.5" customHeight="1">
      <c r="B614" s="202"/>
      <c r="C614" s="203" t="s">
        <v>898</v>
      </c>
      <c r="D614" s="203" t="s">
        <v>235</v>
      </c>
      <c r="E614" s="204" t="s">
        <v>899</v>
      </c>
      <c r="F614" s="205" t="s">
        <v>900</v>
      </c>
      <c r="G614" s="206" t="s">
        <v>352</v>
      </c>
      <c r="H614" s="207">
        <v>0.015</v>
      </c>
      <c r="I614" s="208"/>
      <c r="J614" s="209">
        <f>ROUND(I614*H614,2)</f>
        <v>0</v>
      </c>
      <c r="K614" s="205" t="s">
        <v>238</v>
      </c>
      <c r="L614" s="46"/>
      <c r="M614" s="210" t="s">
        <v>5</v>
      </c>
      <c r="N614" s="211" t="s">
        <v>44</v>
      </c>
      <c r="O614" s="47"/>
      <c r="P614" s="212">
        <f>O614*H614</f>
        <v>0</v>
      </c>
      <c r="Q614" s="212">
        <v>1.0530555952</v>
      </c>
      <c r="R614" s="212">
        <f>Q614*H614</f>
        <v>0.015795833928</v>
      </c>
      <c r="S614" s="212">
        <v>0</v>
      </c>
      <c r="T614" s="213">
        <f>S614*H614</f>
        <v>0</v>
      </c>
      <c r="AR614" s="24" t="s">
        <v>239</v>
      </c>
      <c r="AT614" s="24" t="s">
        <v>235</v>
      </c>
      <c r="AU614" s="24" t="s">
        <v>149</v>
      </c>
      <c r="AY614" s="24" t="s">
        <v>231</v>
      </c>
      <c r="BE614" s="214">
        <f>IF(N614="základní",J614,0)</f>
        <v>0</v>
      </c>
      <c r="BF614" s="214">
        <f>IF(N614="snížená",J614,0)</f>
        <v>0</v>
      </c>
      <c r="BG614" s="214">
        <f>IF(N614="zákl. přenesená",J614,0)</f>
        <v>0</v>
      </c>
      <c r="BH614" s="214">
        <f>IF(N614="sníž. přenesená",J614,0)</f>
        <v>0</v>
      </c>
      <c r="BI614" s="214">
        <f>IF(N614="nulová",J614,0)</f>
        <v>0</v>
      </c>
      <c r="BJ614" s="24" t="s">
        <v>81</v>
      </c>
      <c r="BK614" s="214">
        <f>ROUND(I614*H614,2)</f>
        <v>0</v>
      </c>
      <c r="BL614" s="24" t="s">
        <v>239</v>
      </c>
      <c r="BM614" s="24" t="s">
        <v>901</v>
      </c>
    </row>
    <row r="615" spans="2:47" s="1" customFormat="1" ht="13.5">
      <c r="B615" s="46"/>
      <c r="D615" s="215" t="s">
        <v>241</v>
      </c>
      <c r="F615" s="216" t="s">
        <v>900</v>
      </c>
      <c r="I615" s="176"/>
      <c r="L615" s="46"/>
      <c r="M615" s="217"/>
      <c r="N615" s="47"/>
      <c r="O615" s="47"/>
      <c r="P615" s="47"/>
      <c r="Q615" s="47"/>
      <c r="R615" s="47"/>
      <c r="S615" s="47"/>
      <c r="T615" s="85"/>
      <c r="AT615" s="24" t="s">
        <v>241</v>
      </c>
      <c r="AU615" s="24" t="s">
        <v>149</v>
      </c>
    </row>
    <row r="616" spans="2:65" s="1" customFormat="1" ht="16.5" customHeight="1">
      <c r="B616" s="202"/>
      <c r="C616" s="203" t="s">
        <v>902</v>
      </c>
      <c r="D616" s="203" t="s">
        <v>235</v>
      </c>
      <c r="E616" s="204" t="s">
        <v>903</v>
      </c>
      <c r="F616" s="205" t="s">
        <v>904</v>
      </c>
      <c r="G616" s="206" t="s">
        <v>147</v>
      </c>
      <c r="H616" s="207">
        <v>3.12</v>
      </c>
      <c r="I616" s="208"/>
      <c r="J616" s="209">
        <f>ROUND(I616*H616,2)</f>
        <v>0</v>
      </c>
      <c r="K616" s="205" t="s">
        <v>238</v>
      </c>
      <c r="L616" s="46"/>
      <c r="M616" s="210" t="s">
        <v>5</v>
      </c>
      <c r="N616" s="211" t="s">
        <v>44</v>
      </c>
      <c r="O616" s="47"/>
      <c r="P616" s="212">
        <f>O616*H616</f>
        <v>0</v>
      </c>
      <c r="Q616" s="212">
        <v>0.1155</v>
      </c>
      <c r="R616" s="212">
        <f>Q616*H616</f>
        <v>0.36036</v>
      </c>
      <c r="S616" s="212">
        <v>0</v>
      </c>
      <c r="T616" s="213">
        <f>S616*H616</f>
        <v>0</v>
      </c>
      <c r="AR616" s="24" t="s">
        <v>239</v>
      </c>
      <c r="AT616" s="24" t="s">
        <v>235</v>
      </c>
      <c r="AU616" s="24" t="s">
        <v>149</v>
      </c>
      <c r="AY616" s="24" t="s">
        <v>231</v>
      </c>
      <c r="BE616" s="214">
        <f>IF(N616="základní",J616,0)</f>
        <v>0</v>
      </c>
      <c r="BF616" s="214">
        <f>IF(N616="snížená",J616,0)</f>
        <v>0</v>
      </c>
      <c r="BG616" s="214">
        <f>IF(N616="zákl. přenesená",J616,0)</f>
        <v>0</v>
      </c>
      <c r="BH616" s="214">
        <f>IF(N616="sníž. přenesená",J616,0)</f>
        <v>0</v>
      </c>
      <c r="BI616" s="214">
        <f>IF(N616="nulová",J616,0)</f>
        <v>0</v>
      </c>
      <c r="BJ616" s="24" t="s">
        <v>81</v>
      </c>
      <c r="BK616" s="214">
        <f>ROUND(I616*H616,2)</f>
        <v>0</v>
      </c>
      <c r="BL616" s="24" t="s">
        <v>239</v>
      </c>
      <c r="BM616" s="24" t="s">
        <v>905</v>
      </c>
    </row>
    <row r="617" spans="2:47" s="1" customFormat="1" ht="13.5">
      <c r="B617" s="46"/>
      <c r="D617" s="215" t="s">
        <v>241</v>
      </c>
      <c r="F617" s="216" t="s">
        <v>904</v>
      </c>
      <c r="I617" s="176"/>
      <c r="L617" s="46"/>
      <c r="M617" s="217"/>
      <c r="N617" s="47"/>
      <c r="O617" s="47"/>
      <c r="P617" s="47"/>
      <c r="Q617" s="47"/>
      <c r="R617" s="47"/>
      <c r="S617" s="47"/>
      <c r="T617" s="85"/>
      <c r="AT617" s="24" t="s">
        <v>241</v>
      </c>
      <c r="AU617" s="24" t="s">
        <v>149</v>
      </c>
    </row>
    <row r="618" spans="2:51" s="11" customFormat="1" ht="13.5">
      <c r="B618" s="218"/>
      <c r="D618" s="215" t="s">
        <v>242</v>
      </c>
      <c r="E618" s="219" t="s">
        <v>5</v>
      </c>
      <c r="F618" s="220" t="s">
        <v>171</v>
      </c>
      <c r="H618" s="221">
        <v>3.12</v>
      </c>
      <c r="I618" s="222"/>
      <c r="L618" s="218"/>
      <c r="M618" s="223"/>
      <c r="N618" s="224"/>
      <c r="O618" s="224"/>
      <c r="P618" s="224"/>
      <c r="Q618" s="224"/>
      <c r="R618" s="224"/>
      <c r="S618" s="224"/>
      <c r="T618" s="225"/>
      <c r="AT618" s="219" t="s">
        <v>242</v>
      </c>
      <c r="AU618" s="219" t="s">
        <v>149</v>
      </c>
      <c r="AV618" s="11" t="s">
        <v>83</v>
      </c>
      <c r="AW618" s="11" t="s">
        <v>36</v>
      </c>
      <c r="AX618" s="11" t="s">
        <v>81</v>
      </c>
      <c r="AY618" s="219" t="s">
        <v>231</v>
      </c>
    </row>
    <row r="619" spans="2:65" s="1" customFormat="1" ht="16.5" customHeight="1">
      <c r="B619" s="202"/>
      <c r="C619" s="203" t="s">
        <v>906</v>
      </c>
      <c r="D619" s="203" t="s">
        <v>235</v>
      </c>
      <c r="E619" s="204" t="s">
        <v>907</v>
      </c>
      <c r="F619" s="205" t="s">
        <v>908</v>
      </c>
      <c r="G619" s="206" t="s">
        <v>147</v>
      </c>
      <c r="H619" s="207">
        <v>602.59</v>
      </c>
      <c r="I619" s="208"/>
      <c r="J619" s="209">
        <f>ROUND(I619*H619,2)</f>
        <v>0</v>
      </c>
      <c r="K619" s="205" t="s">
        <v>238</v>
      </c>
      <c r="L619" s="46"/>
      <c r="M619" s="210" t="s">
        <v>5</v>
      </c>
      <c r="N619" s="211" t="s">
        <v>44</v>
      </c>
      <c r="O619" s="47"/>
      <c r="P619" s="212">
        <f>O619*H619</f>
        <v>0</v>
      </c>
      <c r="Q619" s="212">
        <v>0.000121</v>
      </c>
      <c r="R619" s="212">
        <f>Q619*H619</f>
        <v>0.07291339000000001</v>
      </c>
      <c r="S619" s="212">
        <v>0</v>
      </c>
      <c r="T619" s="213">
        <f>S619*H619</f>
        <v>0</v>
      </c>
      <c r="AR619" s="24" t="s">
        <v>239</v>
      </c>
      <c r="AT619" s="24" t="s">
        <v>235</v>
      </c>
      <c r="AU619" s="24" t="s">
        <v>149</v>
      </c>
      <c r="AY619" s="24" t="s">
        <v>231</v>
      </c>
      <c r="BE619" s="214">
        <f>IF(N619="základní",J619,0)</f>
        <v>0</v>
      </c>
      <c r="BF619" s="214">
        <f>IF(N619="snížená",J619,0)</f>
        <v>0</v>
      </c>
      <c r="BG619" s="214">
        <f>IF(N619="zákl. přenesená",J619,0)</f>
        <v>0</v>
      </c>
      <c r="BH619" s="214">
        <f>IF(N619="sníž. přenesená",J619,0)</f>
        <v>0</v>
      </c>
      <c r="BI619" s="214">
        <f>IF(N619="nulová",J619,0)</f>
        <v>0</v>
      </c>
      <c r="BJ619" s="24" t="s">
        <v>81</v>
      </c>
      <c r="BK619" s="214">
        <f>ROUND(I619*H619,2)</f>
        <v>0</v>
      </c>
      <c r="BL619" s="24" t="s">
        <v>239</v>
      </c>
      <c r="BM619" s="24" t="s">
        <v>909</v>
      </c>
    </row>
    <row r="620" spans="2:47" s="1" customFormat="1" ht="13.5">
      <c r="B620" s="46"/>
      <c r="D620" s="215" t="s">
        <v>241</v>
      </c>
      <c r="F620" s="216" t="s">
        <v>908</v>
      </c>
      <c r="I620" s="176"/>
      <c r="L620" s="46"/>
      <c r="M620" s="217"/>
      <c r="N620" s="47"/>
      <c r="O620" s="47"/>
      <c r="P620" s="47"/>
      <c r="Q620" s="47"/>
      <c r="R620" s="47"/>
      <c r="S620" s="47"/>
      <c r="T620" s="85"/>
      <c r="AT620" s="24" t="s">
        <v>241</v>
      </c>
      <c r="AU620" s="24" t="s">
        <v>149</v>
      </c>
    </row>
    <row r="621" spans="2:51" s="11" customFormat="1" ht="13.5">
      <c r="B621" s="218"/>
      <c r="D621" s="215" t="s">
        <v>242</v>
      </c>
      <c r="E621" s="219" t="s">
        <v>5</v>
      </c>
      <c r="F621" s="220" t="s">
        <v>910</v>
      </c>
      <c r="H621" s="221">
        <v>283.27</v>
      </c>
      <c r="I621" s="222"/>
      <c r="L621" s="218"/>
      <c r="M621" s="223"/>
      <c r="N621" s="224"/>
      <c r="O621" s="224"/>
      <c r="P621" s="224"/>
      <c r="Q621" s="224"/>
      <c r="R621" s="224"/>
      <c r="S621" s="224"/>
      <c r="T621" s="225"/>
      <c r="AT621" s="219" t="s">
        <v>242</v>
      </c>
      <c r="AU621" s="219" t="s">
        <v>149</v>
      </c>
      <c r="AV621" s="11" t="s">
        <v>83</v>
      </c>
      <c r="AW621" s="11" t="s">
        <v>36</v>
      </c>
      <c r="AX621" s="11" t="s">
        <v>73</v>
      </c>
      <c r="AY621" s="219" t="s">
        <v>231</v>
      </c>
    </row>
    <row r="622" spans="2:51" s="11" customFormat="1" ht="13.5">
      <c r="B622" s="218"/>
      <c r="D622" s="215" t="s">
        <v>242</v>
      </c>
      <c r="E622" s="219" t="s">
        <v>5</v>
      </c>
      <c r="F622" s="220" t="s">
        <v>911</v>
      </c>
      <c r="H622" s="221">
        <v>319.32</v>
      </c>
      <c r="I622" s="222"/>
      <c r="L622" s="218"/>
      <c r="M622" s="223"/>
      <c r="N622" s="224"/>
      <c r="O622" s="224"/>
      <c r="P622" s="224"/>
      <c r="Q622" s="224"/>
      <c r="R622" s="224"/>
      <c r="S622" s="224"/>
      <c r="T622" s="225"/>
      <c r="AT622" s="219" t="s">
        <v>242</v>
      </c>
      <c r="AU622" s="219" t="s">
        <v>149</v>
      </c>
      <c r="AV622" s="11" t="s">
        <v>83</v>
      </c>
      <c r="AW622" s="11" t="s">
        <v>36</v>
      </c>
      <c r="AX622" s="11" t="s">
        <v>73</v>
      </c>
      <c r="AY622" s="219" t="s">
        <v>231</v>
      </c>
    </row>
    <row r="623" spans="2:51" s="12" customFormat="1" ht="13.5">
      <c r="B623" s="226"/>
      <c r="D623" s="215" t="s">
        <v>242</v>
      </c>
      <c r="E623" s="227" t="s">
        <v>5</v>
      </c>
      <c r="F623" s="228" t="s">
        <v>269</v>
      </c>
      <c r="H623" s="229">
        <v>602.59</v>
      </c>
      <c r="I623" s="230"/>
      <c r="L623" s="226"/>
      <c r="M623" s="231"/>
      <c r="N623" s="232"/>
      <c r="O623" s="232"/>
      <c r="P623" s="232"/>
      <c r="Q623" s="232"/>
      <c r="R623" s="232"/>
      <c r="S623" s="232"/>
      <c r="T623" s="233"/>
      <c r="AT623" s="227" t="s">
        <v>242</v>
      </c>
      <c r="AU623" s="227" t="s">
        <v>149</v>
      </c>
      <c r="AV623" s="12" t="s">
        <v>239</v>
      </c>
      <c r="AW623" s="12" t="s">
        <v>36</v>
      </c>
      <c r="AX623" s="12" t="s">
        <v>81</v>
      </c>
      <c r="AY623" s="227" t="s">
        <v>231</v>
      </c>
    </row>
    <row r="624" spans="2:65" s="1" customFormat="1" ht="25.5" customHeight="1">
      <c r="B624" s="202"/>
      <c r="C624" s="203" t="s">
        <v>912</v>
      </c>
      <c r="D624" s="203" t="s">
        <v>235</v>
      </c>
      <c r="E624" s="204" t="s">
        <v>913</v>
      </c>
      <c r="F624" s="205" t="s">
        <v>914</v>
      </c>
      <c r="G624" s="206" t="s">
        <v>147</v>
      </c>
      <c r="H624" s="207">
        <v>283.27</v>
      </c>
      <c r="I624" s="208"/>
      <c r="J624" s="209">
        <f>ROUND(I624*H624,2)</f>
        <v>0</v>
      </c>
      <c r="K624" s="205" t="s">
        <v>238</v>
      </c>
      <c r="L624" s="46"/>
      <c r="M624" s="210" t="s">
        <v>5</v>
      </c>
      <c r="N624" s="211" t="s">
        <v>44</v>
      </c>
      <c r="O624" s="47"/>
      <c r="P624" s="212">
        <f>O624*H624</f>
        <v>0</v>
      </c>
      <c r="Q624" s="212">
        <v>0.0367</v>
      </c>
      <c r="R624" s="212">
        <f>Q624*H624</f>
        <v>10.396009000000001</v>
      </c>
      <c r="S624" s="212">
        <v>0</v>
      </c>
      <c r="T624" s="213">
        <f>S624*H624</f>
        <v>0</v>
      </c>
      <c r="AR624" s="24" t="s">
        <v>239</v>
      </c>
      <c r="AT624" s="24" t="s">
        <v>235</v>
      </c>
      <c r="AU624" s="24" t="s">
        <v>149</v>
      </c>
      <c r="AY624" s="24" t="s">
        <v>231</v>
      </c>
      <c r="BE624" s="214">
        <f>IF(N624="základní",J624,0)</f>
        <v>0</v>
      </c>
      <c r="BF624" s="214">
        <f>IF(N624="snížená",J624,0)</f>
        <v>0</v>
      </c>
      <c r="BG624" s="214">
        <f>IF(N624="zákl. přenesená",J624,0)</f>
        <v>0</v>
      </c>
      <c r="BH624" s="214">
        <f>IF(N624="sníž. přenesená",J624,0)</f>
        <v>0</v>
      </c>
      <c r="BI624" s="214">
        <f>IF(N624="nulová",J624,0)</f>
        <v>0</v>
      </c>
      <c r="BJ624" s="24" t="s">
        <v>81</v>
      </c>
      <c r="BK624" s="214">
        <f>ROUND(I624*H624,2)</f>
        <v>0</v>
      </c>
      <c r="BL624" s="24" t="s">
        <v>239</v>
      </c>
      <c r="BM624" s="24" t="s">
        <v>915</v>
      </c>
    </row>
    <row r="625" spans="2:47" s="1" customFormat="1" ht="13.5">
      <c r="B625" s="46"/>
      <c r="D625" s="215" t="s">
        <v>241</v>
      </c>
      <c r="F625" s="216" t="s">
        <v>914</v>
      </c>
      <c r="I625" s="176"/>
      <c r="L625" s="46"/>
      <c r="M625" s="217"/>
      <c r="N625" s="47"/>
      <c r="O625" s="47"/>
      <c r="P625" s="47"/>
      <c r="Q625" s="47"/>
      <c r="R625" s="47"/>
      <c r="S625" s="47"/>
      <c r="T625" s="85"/>
      <c r="AT625" s="24" t="s">
        <v>241</v>
      </c>
      <c r="AU625" s="24" t="s">
        <v>149</v>
      </c>
    </row>
    <row r="626" spans="2:51" s="11" customFormat="1" ht="13.5">
      <c r="B626" s="218"/>
      <c r="D626" s="215" t="s">
        <v>242</v>
      </c>
      <c r="E626" s="219" t="s">
        <v>5</v>
      </c>
      <c r="F626" s="220" t="s">
        <v>916</v>
      </c>
      <c r="H626" s="221">
        <v>283.27</v>
      </c>
      <c r="I626" s="222"/>
      <c r="L626" s="218"/>
      <c r="M626" s="223"/>
      <c r="N626" s="224"/>
      <c r="O626" s="224"/>
      <c r="P626" s="224"/>
      <c r="Q626" s="224"/>
      <c r="R626" s="224"/>
      <c r="S626" s="224"/>
      <c r="T626" s="225"/>
      <c r="AT626" s="219" t="s">
        <v>242</v>
      </c>
      <c r="AU626" s="219" t="s">
        <v>149</v>
      </c>
      <c r="AV626" s="11" t="s">
        <v>83</v>
      </c>
      <c r="AW626" s="11" t="s">
        <v>36</v>
      </c>
      <c r="AX626" s="11" t="s">
        <v>81</v>
      </c>
      <c r="AY626" s="219" t="s">
        <v>231</v>
      </c>
    </row>
    <row r="627" spans="2:63" s="10" customFormat="1" ht="22.3" customHeight="1">
      <c r="B627" s="189"/>
      <c r="D627" s="190" t="s">
        <v>72</v>
      </c>
      <c r="E627" s="200" t="s">
        <v>593</v>
      </c>
      <c r="F627" s="200" t="s">
        <v>917</v>
      </c>
      <c r="I627" s="192"/>
      <c r="J627" s="201">
        <f>BK627</f>
        <v>0</v>
      </c>
      <c r="L627" s="189"/>
      <c r="M627" s="194"/>
      <c r="N627" s="195"/>
      <c r="O627" s="195"/>
      <c r="P627" s="196">
        <f>SUM(P628:P642)</f>
        <v>0</v>
      </c>
      <c r="Q627" s="195"/>
      <c r="R627" s="196">
        <f>SUM(R628:R642)</f>
        <v>0.991512</v>
      </c>
      <c r="S627" s="195"/>
      <c r="T627" s="197">
        <f>SUM(T628:T642)</f>
        <v>0</v>
      </c>
      <c r="AR627" s="190" t="s">
        <v>81</v>
      </c>
      <c r="AT627" s="198" t="s">
        <v>72</v>
      </c>
      <c r="AU627" s="198" t="s">
        <v>83</v>
      </c>
      <c r="AY627" s="190" t="s">
        <v>231</v>
      </c>
      <c r="BK627" s="199">
        <f>SUM(BK628:BK642)</f>
        <v>0</v>
      </c>
    </row>
    <row r="628" spans="2:65" s="1" customFormat="1" ht="25.5" customHeight="1">
      <c r="B628" s="202"/>
      <c r="C628" s="203" t="s">
        <v>918</v>
      </c>
      <c r="D628" s="203" t="s">
        <v>235</v>
      </c>
      <c r="E628" s="204" t="s">
        <v>919</v>
      </c>
      <c r="F628" s="205" t="s">
        <v>920</v>
      </c>
      <c r="G628" s="206" t="s">
        <v>249</v>
      </c>
      <c r="H628" s="207">
        <v>2</v>
      </c>
      <c r="I628" s="208"/>
      <c r="J628" s="209">
        <f>ROUND(I628*H628,2)</f>
        <v>0</v>
      </c>
      <c r="K628" s="205" t="s">
        <v>238</v>
      </c>
      <c r="L628" s="46"/>
      <c r="M628" s="210" t="s">
        <v>5</v>
      </c>
      <c r="N628" s="211" t="s">
        <v>44</v>
      </c>
      <c r="O628" s="47"/>
      <c r="P628" s="212">
        <f>O628*H628</f>
        <v>0</v>
      </c>
      <c r="Q628" s="212">
        <v>0.053616</v>
      </c>
      <c r="R628" s="212">
        <f>Q628*H628</f>
        <v>0.107232</v>
      </c>
      <c r="S628" s="212">
        <v>0</v>
      </c>
      <c r="T628" s="213">
        <f>S628*H628</f>
        <v>0</v>
      </c>
      <c r="AR628" s="24" t="s">
        <v>239</v>
      </c>
      <c r="AT628" s="24" t="s">
        <v>235</v>
      </c>
      <c r="AU628" s="24" t="s">
        <v>149</v>
      </c>
      <c r="AY628" s="24" t="s">
        <v>231</v>
      </c>
      <c r="BE628" s="214">
        <f>IF(N628="základní",J628,0)</f>
        <v>0</v>
      </c>
      <c r="BF628" s="214">
        <f>IF(N628="snížená",J628,0)</f>
        <v>0</v>
      </c>
      <c r="BG628" s="214">
        <f>IF(N628="zákl. přenesená",J628,0)</f>
        <v>0</v>
      </c>
      <c r="BH628" s="214">
        <f>IF(N628="sníž. přenesená",J628,0)</f>
        <v>0</v>
      </c>
      <c r="BI628" s="214">
        <f>IF(N628="nulová",J628,0)</f>
        <v>0</v>
      </c>
      <c r="BJ628" s="24" t="s">
        <v>81</v>
      </c>
      <c r="BK628" s="214">
        <f>ROUND(I628*H628,2)</f>
        <v>0</v>
      </c>
      <c r="BL628" s="24" t="s">
        <v>239</v>
      </c>
      <c r="BM628" s="24" t="s">
        <v>921</v>
      </c>
    </row>
    <row r="629" spans="2:47" s="1" customFormat="1" ht="13.5">
      <c r="B629" s="46"/>
      <c r="D629" s="215" t="s">
        <v>241</v>
      </c>
      <c r="F629" s="216" t="s">
        <v>920</v>
      </c>
      <c r="I629" s="176"/>
      <c r="L629" s="46"/>
      <c r="M629" s="217"/>
      <c r="N629" s="47"/>
      <c r="O629" s="47"/>
      <c r="P629" s="47"/>
      <c r="Q629" s="47"/>
      <c r="R629" s="47"/>
      <c r="S629" s="47"/>
      <c r="T629" s="85"/>
      <c r="AT629" s="24" t="s">
        <v>241</v>
      </c>
      <c r="AU629" s="24" t="s">
        <v>149</v>
      </c>
    </row>
    <row r="630" spans="2:65" s="1" customFormat="1" ht="25.5" customHeight="1">
      <c r="B630" s="202"/>
      <c r="C630" s="242" t="s">
        <v>922</v>
      </c>
      <c r="D630" s="242" t="s">
        <v>399</v>
      </c>
      <c r="E630" s="243" t="s">
        <v>923</v>
      </c>
      <c r="F630" s="244" t="s">
        <v>924</v>
      </c>
      <c r="G630" s="245" t="s">
        <v>249</v>
      </c>
      <c r="H630" s="246">
        <v>2</v>
      </c>
      <c r="I630" s="247"/>
      <c r="J630" s="248">
        <f>ROUND(I630*H630,2)</f>
        <v>0</v>
      </c>
      <c r="K630" s="244" t="s">
        <v>238</v>
      </c>
      <c r="L630" s="249"/>
      <c r="M630" s="250" t="s">
        <v>5</v>
      </c>
      <c r="N630" s="251" t="s">
        <v>44</v>
      </c>
      <c r="O630" s="47"/>
      <c r="P630" s="212">
        <f>O630*H630</f>
        <v>0</v>
      </c>
      <c r="Q630" s="212">
        <v>0.045</v>
      </c>
      <c r="R630" s="212">
        <f>Q630*H630</f>
        <v>0.09</v>
      </c>
      <c r="S630" s="212">
        <v>0</v>
      </c>
      <c r="T630" s="213">
        <f>S630*H630</f>
        <v>0</v>
      </c>
      <c r="AR630" s="24" t="s">
        <v>276</v>
      </c>
      <c r="AT630" s="24" t="s">
        <v>399</v>
      </c>
      <c r="AU630" s="24" t="s">
        <v>149</v>
      </c>
      <c r="AY630" s="24" t="s">
        <v>231</v>
      </c>
      <c r="BE630" s="214">
        <f>IF(N630="základní",J630,0)</f>
        <v>0</v>
      </c>
      <c r="BF630" s="214">
        <f>IF(N630="snížená",J630,0)</f>
        <v>0</v>
      </c>
      <c r="BG630" s="214">
        <f>IF(N630="zákl. přenesená",J630,0)</f>
        <v>0</v>
      </c>
      <c r="BH630" s="214">
        <f>IF(N630="sníž. přenesená",J630,0)</f>
        <v>0</v>
      </c>
      <c r="BI630" s="214">
        <f>IF(N630="nulová",J630,0)</f>
        <v>0</v>
      </c>
      <c r="BJ630" s="24" t="s">
        <v>81</v>
      </c>
      <c r="BK630" s="214">
        <f>ROUND(I630*H630,2)</f>
        <v>0</v>
      </c>
      <c r="BL630" s="24" t="s">
        <v>239</v>
      </c>
      <c r="BM630" s="24" t="s">
        <v>925</v>
      </c>
    </row>
    <row r="631" spans="2:47" s="1" customFormat="1" ht="13.5">
      <c r="B631" s="46"/>
      <c r="D631" s="215" t="s">
        <v>241</v>
      </c>
      <c r="F631" s="216" t="s">
        <v>924</v>
      </c>
      <c r="I631" s="176"/>
      <c r="L631" s="46"/>
      <c r="M631" s="217"/>
      <c r="N631" s="47"/>
      <c r="O631" s="47"/>
      <c r="P631" s="47"/>
      <c r="Q631" s="47"/>
      <c r="R631" s="47"/>
      <c r="S631" s="47"/>
      <c r="T631" s="85"/>
      <c r="AT631" s="24" t="s">
        <v>241</v>
      </c>
      <c r="AU631" s="24" t="s">
        <v>149</v>
      </c>
    </row>
    <row r="632" spans="2:65" s="1" customFormat="1" ht="16.5" customHeight="1">
      <c r="B632" s="202"/>
      <c r="C632" s="203" t="s">
        <v>926</v>
      </c>
      <c r="D632" s="203" t="s">
        <v>235</v>
      </c>
      <c r="E632" s="204" t="s">
        <v>927</v>
      </c>
      <c r="F632" s="205" t="s">
        <v>928</v>
      </c>
      <c r="G632" s="206" t="s">
        <v>249</v>
      </c>
      <c r="H632" s="207">
        <v>26</v>
      </c>
      <c r="I632" s="208"/>
      <c r="J632" s="209">
        <f>ROUND(I632*H632,2)</f>
        <v>0</v>
      </c>
      <c r="K632" s="205" t="s">
        <v>264</v>
      </c>
      <c r="L632" s="46"/>
      <c r="M632" s="210" t="s">
        <v>5</v>
      </c>
      <c r="N632" s="211" t="s">
        <v>44</v>
      </c>
      <c r="O632" s="47"/>
      <c r="P632" s="212">
        <f>O632*H632</f>
        <v>0</v>
      </c>
      <c r="Q632" s="212">
        <v>0.01698</v>
      </c>
      <c r="R632" s="212">
        <f>Q632*H632</f>
        <v>0.44148</v>
      </c>
      <c r="S632" s="212">
        <v>0</v>
      </c>
      <c r="T632" s="213">
        <f>S632*H632</f>
        <v>0</v>
      </c>
      <c r="AR632" s="24" t="s">
        <v>239</v>
      </c>
      <c r="AT632" s="24" t="s">
        <v>235</v>
      </c>
      <c r="AU632" s="24" t="s">
        <v>149</v>
      </c>
      <c r="AY632" s="24" t="s">
        <v>231</v>
      </c>
      <c r="BE632" s="214">
        <f>IF(N632="základní",J632,0)</f>
        <v>0</v>
      </c>
      <c r="BF632" s="214">
        <f>IF(N632="snížená",J632,0)</f>
        <v>0</v>
      </c>
      <c r="BG632" s="214">
        <f>IF(N632="zákl. přenesená",J632,0)</f>
        <v>0</v>
      </c>
      <c r="BH632" s="214">
        <f>IF(N632="sníž. přenesená",J632,0)</f>
        <v>0</v>
      </c>
      <c r="BI632" s="214">
        <f>IF(N632="nulová",J632,0)</f>
        <v>0</v>
      </c>
      <c r="BJ632" s="24" t="s">
        <v>81</v>
      </c>
      <c r="BK632" s="214">
        <f>ROUND(I632*H632,2)</f>
        <v>0</v>
      </c>
      <c r="BL632" s="24" t="s">
        <v>239</v>
      </c>
      <c r="BM632" s="24" t="s">
        <v>929</v>
      </c>
    </row>
    <row r="633" spans="2:47" s="1" customFormat="1" ht="13.5">
      <c r="B633" s="46"/>
      <c r="D633" s="215" t="s">
        <v>241</v>
      </c>
      <c r="F633" s="216" t="s">
        <v>930</v>
      </c>
      <c r="I633" s="176"/>
      <c r="L633" s="46"/>
      <c r="M633" s="217"/>
      <c r="N633" s="47"/>
      <c r="O633" s="47"/>
      <c r="P633" s="47"/>
      <c r="Q633" s="47"/>
      <c r="R633" s="47"/>
      <c r="S633" s="47"/>
      <c r="T633" s="85"/>
      <c r="AT633" s="24" t="s">
        <v>241</v>
      </c>
      <c r="AU633" s="24" t="s">
        <v>149</v>
      </c>
    </row>
    <row r="634" spans="2:47" s="1" customFormat="1" ht="13.5">
      <c r="B634" s="46"/>
      <c r="D634" s="215" t="s">
        <v>379</v>
      </c>
      <c r="F634" s="241" t="s">
        <v>931</v>
      </c>
      <c r="I634" s="176"/>
      <c r="L634" s="46"/>
      <c r="M634" s="217"/>
      <c r="N634" s="47"/>
      <c r="O634" s="47"/>
      <c r="P634" s="47"/>
      <c r="Q634" s="47"/>
      <c r="R634" s="47"/>
      <c r="S634" s="47"/>
      <c r="T634" s="85"/>
      <c r="AT634" s="24" t="s">
        <v>379</v>
      </c>
      <c r="AU634" s="24" t="s">
        <v>149</v>
      </c>
    </row>
    <row r="635" spans="2:65" s="1" customFormat="1" ht="16.5" customHeight="1">
      <c r="B635" s="202"/>
      <c r="C635" s="242" t="s">
        <v>932</v>
      </c>
      <c r="D635" s="242" t="s">
        <v>399</v>
      </c>
      <c r="E635" s="243" t="s">
        <v>933</v>
      </c>
      <c r="F635" s="244" t="s">
        <v>934</v>
      </c>
      <c r="G635" s="245" t="s">
        <v>249</v>
      </c>
      <c r="H635" s="246">
        <v>21</v>
      </c>
      <c r="I635" s="247"/>
      <c r="J635" s="248">
        <f>ROUND(I635*H635,2)</f>
        <v>0</v>
      </c>
      <c r="K635" s="244" t="s">
        <v>264</v>
      </c>
      <c r="L635" s="249"/>
      <c r="M635" s="250" t="s">
        <v>5</v>
      </c>
      <c r="N635" s="251" t="s">
        <v>44</v>
      </c>
      <c r="O635" s="47"/>
      <c r="P635" s="212">
        <f>O635*H635</f>
        <v>0</v>
      </c>
      <c r="Q635" s="212">
        <v>0.0135</v>
      </c>
      <c r="R635" s="212">
        <f>Q635*H635</f>
        <v>0.2835</v>
      </c>
      <c r="S635" s="212">
        <v>0</v>
      </c>
      <c r="T635" s="213">
        <f>S635*H635</f>
        <v>0</v>
      </c>
      <c r="AR635" s="24" t="s">
        <v>276</v>
      </c>
      <c r="AT635" s="24" t="s">
        <v>399</v>
      </c>
      <c r="AU635" s="24" t="s">
        <v>149</v>
      </c>
      <c r="AY635" s="24" t="s">
        <v>231</v>
      </c>
      <c r="BE635" s="214">
        <f>IF(N635="základní",J635,0)</f>
        <v>0</v>
      </c>
      <c r="BF635" s="214">
        <f>IF(N635="snížená",J635,0)</f>
        <v>0</v>
      </c>
      <c r="BG635" s="214">
        <f>IF(N635="zákl. přenesená",J635,0)</f>
        <v>0</v>
      </c>
      <c r="BH635" s="214">
        <f>IF(N635="sníž. přenesená",J635,0)</f>
        <v>0</v>
      </c>
      <c r="BI635" s="214">
        <f>IF(N635="nulová",J635,0)</f>
        <v>0</v>
      </c>
      <c r="BJ635" s="24" t="s">
        <v>81</v>
      </c>
      <c r="BK635" s="214">
        <f>ROUND(I635*H635,2)</f>
        <v>0</v>
      </c>
      <c r="BL635" s="24" t="s">
        <v>239</v>
      </c>
      <c r="BM635" s="24" t="s">
        <v>935</v>
      </c>
    </row>
    <row r="636" spans="2:47" s="1" customFormat="1" ht="13.5">
      <c r="B636" s="46"/>
      <c r="D636" s="215" t="s">
        <v>241</v>
      </c>
      <c r="F636" s="216" t="s">
        <v>934</v>
      </c>
      <c r="I636" s="176"/>
      <c r="L636" s="46"/>
      <c r="M636" s="217"/>
      <c r="N636" s="47"/>
      <c r="O636" s="47"/>
      <c r="P636" s="47"/>
      <c r="Q636" s="47"/>
      <c r="R636" s="47"/>
      <c r="S636" s="47"/>
      <c r="T636" s="85"/>
      <c r="AT636" s="24" t="s">
        <v>241</v>
      </c>
      <c r="AU636" s="24" t="s">
        <v>149</v>
      </c>
    </row>
    <row r="637" spans="2:65" s="1" customFormat="1" ht="16.5" customHeight="1">
      <c r="B637" s="202"/>
      <c r="C637" s="242" t="s">
        <v>936</v>
      </c>
      <c r="D637" s="242" t="s">
        <v>399</v>
      </c>
      <c r="E637" s="243" t="s">
        <v>937</v>
      </c>
      <c r="F637" s="244" t="s">
        <v>938</v>
      </c>
      <c r="G637" s="245" t="s">
        <v>249</v>
      </c>
      <c r="H637" s="246">
        <v>1</v>
      </c>
      <c r="I637" s="247"/>
      <c r="J637" s="248">
        <f>ROUND(I637*H637,2)</f>
        <v>0</v>
      </c>
      <c r="K637" s="244" t="s">
        <v>264</v>
      </c>
      <c r="L637" s="249"/>
      <c r="M637" s="250" t="s">
        <v>5</v>
      </c>
      <c r="N637" s="251" t="s">
        <v>44</v>
      </c>
      <c r="O637" s="47"/>
      <c r="P637" s="212">
        <f>O637*H637</f>
        <v>0</v>
      </c>
      <c r="Q637" s="212">
        <v>0.0129</v>
      </c>
      <c r="R637" s="212">
        <f>Q637*H637</f>
        <v>0.0129</v>
      </c>
      <c r="S637" s="212">
        <v>0</v>
      </c>
      <c r="T637" s="213">
        <f>S637*H637</f>
        <v>0</v>
      </c>
      <c r="AR637" s="24" t="s">
        <v>276</v>
      </c>
      <c r="AT637" s="24" t="s">
        <v>399</v>
      </c>
      <c r="AU637" s="24" t="s">
        <v>149</v>
      </c>
      <c r="AY637" s="24" t="s">
        <v>231</v>
      </c>
      <c r="BE637" s="214">
        <f>IF(N637="základní",J637,0)</f>
        <v>0</v>
      </c>
      <c r="BF637" s="214">
        <f>IF(N637="snížená",J637,0)</f>
        <v>0</v>
      </c>
      <c r="BG637" s="214">
        <f>IF(N637="zákl. přenesená",J637,0)</f>
        <v>0</v>
      </c>
      <c r="BH637" s="214">
        <f>IF(N637="sníž. přenesená",J637,0)</f>
        <v>0</v>
      </c>
      <c r="BI637" s="214">
        <f>IF(N637="nulová",J637,0)</f>
        <v>0</v>
      </c>
      <c r="BJ637" s="24" t="s">
        <v>81</v>
      </c>
      <c r="BK637" s="214">
        <f>ROUND(I637*H637,2)</f>
        <v>0</v>
      </c>
      <c r="BL637" s="24" t="s">
        <v>239</v>
      </c>
      <c r="BM637" s="24" t="s">
        <v>939</v>
      </c>
    </row>
    <row r="638" spans="2:47" s="1" customFormat="1" ht="13.5">
      <c r="B638" s="46"/>
      <c r="D638" s="215" t="s">
        <v>241</v>
      </c>
      <c r="F638" s="216" t="s">
        <v>938</v>
      </c>
      <c r="I638" s="176"/>
      <c r="L638" s="46"/>
      <c r="M638" s="217"/>
      <c r="N638" s="47"/>
      <c r="O638" s="47"/>
      <c r="P638" s="47"/>
      <c r="Q638" s="47"/>
      <c r="R638" s="47"/>
      <c r="S638" s="47"/>
      <c r="T638" s="85"/>
      <c r="AT638" s="24" t="s">
        <v>241</v>
      </c>
      <c r="AU638" s="24" t="s">
        <v>149</v>
      </c>
    </row>
    <row r="639" spans="2:65" s="1" customFormat="1" ht="16.5" customHeight="1">
      <c r="B639" s="202"/>
      <c r="C639" s="242" t="s">
        <v>940</v>
      </c>
      <c r="D639" s="242" t="s">
        <v>399</v>
      </c>
      <c r="E639" s="243" t="s">
        <v>941</v>
      </c>
      <c r="F639" s="244" t="s">
        <v>942</v>
      </c>
      <c r="G639" s="245" t="s">
        <v>249</v>
      </c>
      <c r="H639" s="246">
        <v>3</v>
      </c>
      <c r="I639" s="247"/>
      <c r="J639" s="248">
        <f>ROUND(I639*H639,2)</f>
        <v>0</v>
      </c>
      <c r="K639" s="244" t="s">
        <v>264</v>
      </c>
      <c r="L639" s="249"/>
      <c r="M639" s="250" t="s">
        <v>5</v>
      </c>
      <c r="N639" s="251" t="s">
        <v>44</v>
      </c>
      <c r="O639" s="47"/>
      <c r="P639" s="212">
        <f>O639*H639</f>
        <v>0</v>
      </c>
      <c r="Q639" s="212">
        <v>0.0141</v>
      </c>
      <c r="R639" s="212">
        <f>Q639*H639</f>
        <v>0.0423</v>
      </c>
      <c r="S639" s="212">
        <v>0</v>
      </c>
      <c r="T639" s="213">
        <f>S639*H639</f>
        <v>0</v>
      </c>
      <c r="AR639" s="24" t="s">
        <v>276</v>
      </c>
      <c r="AT639" s="24" t="s">
        <v>399</v>
      </c>
      <c r="AU639" s="24" t="s">
        <v>149</v>
      </c>
      <c r="AY639" s="24" t="s">
        <v>231</v>
      </c>
      <c r="BE639" s="214">
        <f>IF(N639="základní",J639,0)</f>
        <v>0</v>
      </c>
      <c r="BF639" s="214">
        <f>IF(N639="snížená",J639,0)</f>
        <v>0</v>
      </c>
      <c r="BG639" s="214">
        <f>IF(N639="zákl. přenesená",J639,0)</f>
        <v>0</v>
      </c>
      <c r="BH639" s="214">
        <f>IF(N639="sníž. přenesená",J639,0)</f>
        <v>0</v>
      </c>
      <c r="BI639" s="214">
        <f>IF(N639="nulová",J639,0)</f>
        <v>0</v>
      </c>
      <c r="BJ639" s="24" t="s">
        <v>81</v>
      </c>
      <c r="BK639" s="214">
        <f>ROUND(I639*H639,2)</f>
        <v>0</v>
      </c>
      <c r="BL639" s="24" t="s">
        <v>239</v>
      </c>
      <c r="BM639" s="24" t="s">
        <v>943</v>
      </c>
    </row>
    <row r="640" spans="2:47" s="1" customFormat="1" ht="13.5">
      <c r="B640" s="46"/>
      <c r="D640" s="215" t="s">
        <v>241</v>
      </c>
      <c r="F640" s="216" t="s">
        <v>942</v>
      </c>
      <c r="I640" s="176"/>
      <c r="L640" s="46"/>
      <c r="M640" s="217"/>
      <c r="N640" s="47"/>
      <c r="O640" s="47"/>
      <c r="P640" s="47"/>
      <c r="Q640" s="47"/>
      <c r="R640" s="47"/>
      <c r="S640" s="47"/>
      <c r="T640" s="85"/>
      <c r="AT640" s="24" t="s">
        <v>241</v>
      </c>
      <c r="AU640" s="24" t="s">
        <v>149</v>
      </c>
    </row>
    <row r="641" spans="2:65" s="1" customFormat="1" ht="16.5" customHeight="1">
      <c r="B641" s="202"/>
      <c r="C641" s="242" t="s">
        <v>944</v>
      </c>
      <c r="D641" s="242" t="s">
        <v>399</v>
      </c>
      <c r="E641" s="243" t="s">
        <v>945</v>
      </c>
      <c r="F641" s="244" t="s">
        <v>942</v>
      </c>
      <c r="G641" s="245" t="s">
        <v>249</v>
      </c>
      <c r="H641" s="246">
        <v>1</v>
      </c>
      <c r="I641" s="247"/>
      <c r="J641" s="248">
        <f>ROUND(I641*H641,2)</f>
        <v>0</v>
      </c>
      <c r="K641" s="244" t="s">
        <v>5</v>
      </c>
      <c r="L641" s="249"/>
      <c r="M641" s="250" t="s">
        <v>5</v>
      </c>
      <c r="N641" s="251" t="s">
        <v>44</v>
      </c>
      <c r="O641" s="47"/>
      <c r="P641" s="212">
        <f>O641*H641</f>
        <v>0</v>
      </c>
      <c r="Q641" s="212">
        <v>0.0141</v>
      </c>
      <c r="R641" s="212">
        <f>Q641*H641</f>
        <v>0.0141</v>
      </c>
      <c r="S641" s="212">
        <v>0</v>
      </c>
      <c r="T641" s="213">
        <f>S641*H641</f>
        <v>0</v>
      </c>
      <c r="AR641" s="24" t="s">
        <v>276</v>
      </c>
      <c r="AT641" s="24" t="s">
        <v>399</v>
      </c>
      <c r="AU641" s="24" t="s">
        <v>149</v>
      </c>
      <c r="AY641" s="24" t="s">
        <v>231</v>
      </c>
      <c r="BE641" s="214">
        <f>IF(N641="základní",J641,0)</f>
        <v>0</v>
      </c>
      <c r="BF641" s="214">
        <f>IF(N641="snížená",J641,0)</f>
        <v>0</v>
      </c>
      <c r="BG641" s="214">
        <f>IF(N641="zákl. přenesená",J641,0)</f>
        <v>0</v>
      </c>
      <c r="BH641" s="214">
        <f>IF(N641="sníž. přenesená",J641,0)</f>
        <v>0</v>
      </c>
      <c r="BI641" s="214">
        <f>IF(N641="nulová",J641,0)</f>
        <v>0</v>
      </c>
      <c r="BJ641" s="24" t="s">
        <v>81</v>
      </c>
      <c r="BK641" s="214">
        <f>ROUND(I641*H641,2)</f>
        <v>0</v>
      </c>
      <c r="BL641" s="24" t="s">
        <v>239</v>
      </c>
      <c r="BM641" s="24" t="s">
        <v>946</v>
      </c>
    </row>
    <row r="642" spans="2:47" s="1" customFormat="1" ht="13.5">
      <c r="B642" s="46"/>
      <c r="D642" s="215" t="s">
        <v>241</v>
      </c>
      <c r="F642" s="216" t="s">
        <v>947</v>
      </c>
      <c r="I642" s="176"/>
      <c r="L642" s="46"/>
      <c r="M642" s="217"/>
      <c r="N642" s="47"/>
      <c r="O642" s="47"/>
      <c r="P642" s="47"/>
      <c r="Q642" s="47"/>
      <c r="R642" s="47"/>
      <c r="S642" s="47"/>
      <c r="T642" s="85"/>
      <c r="AT642" s="24" t="s">
        <v>241</v>
      </c>
      <c r="AU642" s="24" t="s">
        <v>149</v>
      </c>
    </row>
    <row r="643" spans="2:63" s="10" customFormat="1" ht="29.85" customHeight="1">
      <c r="B643" s="189"/>
      <c r="D643" s="190" t="s">
        <v>72</v>
      </c>
      <c r="E643" s="200" t="s">
        <v>285</v>
      </c>
      <c r="F643" s="200" t="s">
        <v>948</v>
      </c>
      <c r="I643" s="192"/>
      <c r="J643" s="201">
        <f>BK643</f>
        <v>0</v>
      </c>
      <c r="L643" s="189"/>
      <c r="M643" s="194"/>
      <c r="N643" s="195"/>
      <c r="O643" s="195"/>
      <c r="P643" s="196">
        <f>SUM(P644:P674)</f>
        <v>0</v>
      </c>
      <c r="Q643" s="195"/>
      <c r="R643" s="196">
        <f>SUM(R644:R674)</f>
        <v>11.47239602</v>
      </c>
      <c r="S643" s="195"/>
      <c r="T643" s="197">
        <f>SUM(T644:T674)</f>
        <v>0</v>
      </c>
      <c r="AR643" s="190" t="s">
        <v>81</v>
      </c>
      <c r="AT643" s="198" t="s">
        <v>72</v>
      </c>
      <c r="AU643" s="198" t="s">
        <v>81</v>
      </c>
      <c r="AY643" s="190" t="s">
        <v>231</v>
      </c>
      <c r="BK643" s="199">
        <f>SUM(BK644:BK674)</f>
        <v>0</v>
      </c>
    </row>
    <row r="644" spans="2:65" s="1" customFormat="1" ht="38.25" customHeight="1">
      <c r="B644" s="202"/>
      <c r="C644" s="203" t="s">
        <v>949</v>
      </c>
      <c r="D644" s="203" t="s">
        <v>235</v>
      </c>
      <c r="E644" s="204" t="s">
        <v>950</v>
      </c>
      <c r="F644" s="205" t="s">
        <v>951</v>
      </c>
      <c r="G644" s="206" t="s">
        <v>367</v>
      </c>
      <c r="H644" s="207">
        <v>73.371</v>
      </c>
      <c r="I644" s="208"/>
      <c r="J644" s="209">
        <f>ROUND(I644*H644,2)</f>
        <v>0</v>
      </c>
      <c r="K644" s="205" t="s">
        <v>238</v>
      </c>
      <c r="L644" s="46"/>
      <c r="M644" s="210" t="s">
        <v>5</v>
      </c>
      <c r="N644" s="211" t="s">
        <v>44</v>
      </c>
      <c r="O644" s="47"/>
      <c r="P644" s="212">
        <f>O644*H644</f>
        <v>0</v>
      </c>
      <c r="Q644" s="212">
        <v>0.1295</v>
      </c>
      <c r="R644" s="212">
        <f>Q644*H644</f>
        <v>9.5015445</v>
      </c>
      <c r="S644" s="212">
        <v>0</v>
      </c>
      <c r="T644" s="213">
        <f>S644*H644</f>
        <v>0</v>
      </c>
      <c r="AR644" s="24" t="s">
        <v>239</v>
      </c>
      <c r="AT644" s="24" t="s">
        <v>235</v>
      </c>
      <c r="AU644" s="24" t="s">
        <v>83</v>
      </c>
      <c r="AY644" s="24" t="s">
        <v>231</v>
      </c>
      <c r="BE644" s="214">
        <f>IF(N644="základní",J644,0)</f>
        <v>0</v>
      </c>
      <c r="BF644" s="214">
        <f>IF(N644="snížená",J644,0)</f>
        <v>0</v>
      </c>
      <c r="BG644" s="214">
        <f>IF(N644="zákl. přenesená",J644,0)</f>
        <v>0</v>
      </c>
      <c r="BH644" s="214">
        <f>IF(N644="sníž. přenesená",J644,0)</f>
        <v>0</v>
      </c>
      <c r="BI644" s="214">
        <f>IF(N644="nulová",J644,0)</f>
        <v>0</v>
      </c>
      <c r="BJ644" s="24" t="s">
        <v>81</v>
      </c>
      <c r="BK644" s="214">
        <f>ROUND(I644*H644,2)</f>
        <v>0</v>
      </c>
      <c r="BL644" s="24" t="s">
        <v>239</v>
      </c>
      <c r="BM644" s="24" t="s">
        <v>952</v>
      </c>
    </row>
    <row r="645" spans="2:47" s="1" customFormat="1" ht="13.5">
      <c r="B645" s="46"/>
      <c r="D645" s="215" t="s">
        <v>241</v>
      </c>
      <c r="F645" s="216" t="s">
        <v>951</v>
      </c>
      <c r="I645" s="176"/>
      <c r="L645" s="46"/>
      <c r="M645" s="217"/>
      <c r="N645" s="47"/>
      <c r="O645" s="47"/>
      <c r="P645" s="47"/>
      <c r="Q645" s="47"/>
      <c r="R645" s="47"/>
      <c r="S645" s="47"/>
      <c r="T645" s="85"/>
      <c r="AT645" s="24" t="s">
        <v>241</v>
      </c>
      <c r="AU645" s="24" t="s">
        <v>83</v>
      </c>
    </row>
    <row r="646" spans="2:51" s="11" customFormat="1" ht="13.5">
      <c r="B646" s="218"/>
      <c r="D646" s="215" t="s">
        <v>242</v>
      </c>
      <c r="E646" s="219" t="s">
        <v>5</v>
      </c>
      <c r="F646" s="220" t="s">
        <v>953</v>
      </c>
      <c r="H646" s="221">
        <v>73.371</v>
      </c>
      <c r="I646" s="222"/>
      <c r="L646" s="218"/>
      <c r="M646" s="223"/>
      <c r="N646" s="224"/>
      <c r="O646" s="224"/>
      <c r="P646" s="224"/>
      <c r="Q646" s="224"/>
      <c r="R646" s="224"/>
      <c r="S646" s="224"/>
      <c r="T646" s="225"/>
      <c r="AT646" s="219" t="s">
        <v>242</v>
      </c>
      <c r="AU646" s="219" t="s">
        <v>83</v>
      </c>
      <c r="AV646" s="11" t="s">
        <v>83</v>
      </c>
      <c r="AW646" s="11" t="s">
        <v>36</v>
      </c>
      <c r="AX646" s="11" t="s">
        <v>81</v>
      </c>
      <c r="AY646" s="219" t="s">
        <v>231</v>
      </c>
    </row>
    <row r="647" spans="2:65" s="1" customFormat="1" ht="16.5" customHeight="1">
      <c r="B647" s="202"/>
      <c r="C647" s="242" t="s">
        <v>954</v>
      </c>
      <c r="D647" s="242" t="s">
        <v>399</v>
      </c>
      <c r="E647" s="243" t="s">
        <v>955</v>
      </c>
      <c r="F647" s="244" t="s">
        <v>956</v>
      </c>
      <c r="G647" s="245" t="s">
        <v>249</v>
      </c>
      <c r="H647" s="246">
        <v>73.371</v>
      </c>
      <c r="I647" s="247"/>
      <c r="J647" s="248">
        <f>ROUND(I647*H647,2)</f>
        <v>0</v>
      </c>
      <c r="K647" s="244" t="s">
        <v>238</v>
      </c>
      <c r="L647" s="249"/>
      <c r="M647" s="250" t="s">
        <v>5</v>
      </c>
      <c r="N647" s="251" t="s">
        <v>44</v>
      </c>
      <c r="O647" s="47"/>
      <c r="P647" s="212">
        <f>O647*H647</f>
        <v>0</v>
      </c>
      <c r="Q647" s="212">
        <v>0.0258</v>
      </c>
      <c r="R647" s="212">
        <f>Q647*H647</f>
        <v>1.8929718</v>
      </c>
      <c r="S647" s="212">
        <v>0</v>
      </c>
      <c r="T647" s="213">
        <f>S647*H647</f>
        <v>0</v>
      </c>
      <c r="AR647" s="24" t="s">
        <v>276</v>
      </c>
      <c r="AT647" s="24" t="s">
        <v>399</v>
      </c>
      <c r="AU647" s="24" t="s">
        <v>83</v>
      </c>
      <c r="AY647" s="24" t="s">
        <v>231</v>
      </c>
      <c r="BE647" s="214">
        <f>IF(N647="základní",J647,0)</f>
        <v>0</v>
      </c>
      <c r="BF647" s="214">
        <f>IF(N647="snížená",J647,0)</f>
        <v>0</v>
      </c>
      <c r="BG647" s="214">
        <f>IF(N647="zákl. přenesená",J647,0)</f>
        <v>0</v>
      </c>
      <c r="BH647" s="214">
        <f>IF(N647="sníž. přenesená",J647,0)</f>
        <v>0</v>
      </c>
      <c r="BI647" s="214">
        <f>IF(N647="nulová",J647,0)</f>
        <v>0</v>
      </c>
      <c r="BJ647" s="24" t="s">
        <v>81</v>
      </c>
      <c r="BK647" s="214">
        <f>ROUND(I647*H647,2)</f>
        <v>0</v>
      </c>
      <c r="BL647" s="24" t="s">
        <v>239</v>
      </c>
      <c r="BM647" s="24" t="s">
        <v>957</v>
      </c>
    </row>
    <row r="648" spans="2:47" s="1" customFormat="1" ht="13.5">
      <c r="B648" s="46"/>
      <c r="D648" s="215" t="s">
        <v>241</v>
      </c>
      <c r="F648" s="216" t="s">
        <v>956</v>
      </c>
      <c r="I648" s="176"/>
      <c r="L648" s="46"/>
      <c r="M648" s="217"/>
      <c r="N648" s="47"/>
      <c r="O648" s="47"/>
      <c r="P648" s="47"/>
      <c r="Q648" s="47"/>
      <c r="R648" s="47"/>
      <c r="S648" s="47"/>
      <c r="T648" s="85"/>
      <c r="AT648" s="24" t="s">
        <v>241</v>
      </c>
      <c r="AU648" s="24" t="s">
        <v>83</v>
      </c>
    </row>
    <row r="649" spans="2:65" s="1" customFormat="1" ht="25.5" customHeight="1">
      <c r="B649" s="202"/>
      <c r="C649" s="203" t="s">
        <v>958</v>
      </c>
      <c r="D649" s="203" t="s">
        <v>235</v>
      </c>
      <c r="E649" s="204" t="s">
        <v>959</v>
      </c>
      <c r="F649" s="205" t="s">
        <v>960</v>
      </c>
      <c r="G649" s="206" t="s">
        <v>147</v>
      </c>
      <c r="H649" s="207">
        <v>558.351</v>
      </c>
      <c r="I649" s="208"/>
      <c r="J649" s="209">
        <f>ROUND(I649*H649,2)</f>
        <v>0</v>
      </c>
      <c r="K649" s="205" t="s">
        <v>264</v>
      </c>
      <c r="L649" s="46"/>
      <c r="M649" s="210" t="s">
        <v>5</v>
      </c>
      <c r="N649" s="211" t="s">
        <v>44</v>
      </c>
      <c r="O649" s="47"/>
      <c r="P649" s="212">
        <f>O649*H649</f>
        <v>0</v>
      </c>
      <c r="Q649" s="212">
        <v>0</v>
      </c>
      <c r="R649" s="212">
        <f>Q649*H649</f>
        <v>0</v>
      </c>
      <c r="S649" s="212">
        <v>0</v>
      </c>
      <c r="T649" s="213">
        <f>S649*H649</f>
        <v>0</v>
      </c>
      <c r="AR649" s="24" t="s">
        <v>239</v>
      </c>
      <c r="AT649" s="24" t="s">
        <v>235</v>
      </c>
      <c r="AU649" s="24" t="s">
        <v>83</v>
      </c>
      <c r="AY649" s="24" t="s">
        <v>231</v>
      </c>
      <c r="BE649" s="214">
        <f>IF(N649="základní",J649,0)</f>
        <v>0</v>
      </c>
      <c r="BF649" s="214">
        <f>IF(N649="snížená",J649,0)</f>
        <v>0</v>
      </c>
      <c r="BG649" s="214">
        <f>IF(N649="zákl. přenesená",J649,0)</f>
        <v>0</v>
      </c>
      <c r="BH649" s="214">
        <f>IF(N649="sníž. přenesená",J649,0)</f>
        <v>0</v>
      </c>
      <c r="BI649" s="214">
        <f>IF(N649="nulová",J649,0)</f>
        <v>0</v>
      </c>
      <c r="BJ649" s="24" t="s">
        <v>81</v>
      </c>
      <c r="BK649" s="214">
        <f>ROUND(I649*H649,2)</f>
        <v>0</v>
      </c>
      <c r="BL649" s="24" t="s">
        <v>239</v>
      </c>
      <c r="BM649" s="24" t="s">
        <v>961</v>
      </c>
    </row>
    <row r="650" spans="2:47" s="1" customFormat="1" ht="13.5">
      <c r="B650" s="46"/>
      <c r="D650" s="215" t="s">
        <v>241</v>
      </c>
      <c r="F650" s="216" t="s">
        <v>962</v>
      </c>
      <c r="I650" s="176"/>
      <c r="L650" s="46"/>
      <c r="M650" s="217"/>
      <c r="N650" s="47"/>
      <c r="O650" s="47"/>
      <c r="P650" s="47"/>
      <c r="Q650" s="47"/>
      <c r="R650" s="47"/>
      <c r="S650" s="47"/>
      <c r="T650" s="85"/>
      <c r="AT650" s="24" t="s">
        <v>241</v>
      </c>
      <c r="AU650" s="24" t="s">
        <v>83</v>
      </c>
    </row>
    <row r="651" spans="2:51" s="11" customFormat="1" ht="13.5">
      <c r="B651" s="218"/>
      <c r="D651" s="215" t="s">
        <v>242</v>
      </c>
      <c r="E651" s="219" t="s">
        <v>5</v>
      </c>
      <c r="F651" s="220" t="s">
        <v>963</v>
      </c>
      <c r="H651" s="221">
        <v>119.925</v>
      </c>
      <c r="I651" s="222"/>
      <c r="L651" s="218"/>
      <c r="M651" s="223"/>
      <c r="N651" s="224"/>
      <c r="O651" s="224"/>
      <c r="P651" s="224"/>
      <c r="Q651" s="224"/>
      <c r="R651" s="224"/>
      <c r="S651" s="224"/>
      <c r="T651" s="225"/>
      <c r="AT651" s="219" t="s">
        <v>242</v>
      </c>
      <c r="AU651" s="219" t="s">
        <v>83</v>
      </c>
      <c r="AV651" s="11" t="s">
        <v>83</v>
      </c>
      <c r="AW651" s="11" t="s">
        <v>36</v>
      </c>
      <c r="AX651" s="11" t="s">
        <v>73</v>
      </c>
      <c r="AY651" s="219" t="s">
        <v>231</v>
      </c>
    </row>
    <row r="652" spans="2:51" s="11" customFormat="1" ht="13.5">
      <c r="B652" s="218"/>
      <c r="D652" s="215" t="s">
        <v>242</v>
      </c>
      <c r="E652" s="219" t="s">
        <v>5</v>
      </c>
      <c r="F652" s="220" t="s">
        <v>964</v>
      </c>
      <c r="H652" s="221">
        <v>118.013</v>
      </c>
      <c r="I652" s="222"/>
      <c r="L652" s="218"/>
      <c r="M652" s="223"/>
      <c r="N652" s="224"/>
      <c r="O652" s="224"/>
      <c r="P652" s="224"/>
      <c r="Q652" s="224"/>
      <c r="R652" s="224"/>
      <c r="S652" s="224"/>
      <c r="T652" s="225"/>
      <c r="AT652" s="219" t="s">
        <v>242</v>
      </c>
      <c r="AU652" s="219" t="s">
        <v>83</v>
      </c>
      <c r="AV652" s="11" t="s">
        <v>83</v>
      </c>
      <c r="AW652" s="11" t="s">
        <v>36</v>
      </c>
      <c r="AX652" s="11" t="s">
        <v>73</v>
      </c>
      <c r="AY652" s="219" t="s">
        <v>231</v>
      </c>
    </row>
    <row r="653" spans="2:51" s="11" customFormat="1" ht="13.5">
      <c r="B653" s="218"/>
      <c r="D653" s="215" t="s">
        <v>242</v>
      </c>
      <c r="E653" s="219" t="s">
        <v>5</v>
      </c>
      <c r="F653" s="220" t="s">
        <v>965</v>
      </c>
      <c r="H653" s="221">
        <v>46.125</v>
      </c>
      <c r="I653" s="222"/>
      <c r="L653" s="218"/>
      <c r="M653" s="223"/>
      <c r="N653" s="224"/>
      <c r="O653" s="224"/>
      <c r="P653" s="224"/>
      <c r="Q653" s="224"/>
      <c r="R653" s="224"/>
      <c r="S653" s="224"/>
      <c r="T653" s="225"/>
      <c r="AT653" s="219" t="s">
        <v>242</v>
      </c>
      <c r="AU653" s="219" t="s">
        <v>83</v>
      </c>
      <c r="AV653" s="11" t="s">
        <v>83</v>
      </c>
      <c r="AW653" s="11" t="s">
        <v>36</v>
      </c>
      <c r="AX653" s="11" t="s">
        <v>73</v>
      </c>
      <c r="AY653" s="219" t="s">
        <v>231</v>
      </c>
    </row>
    <row r="654" spans="2:51" s="11" customFormat="1" ht="13.5">
      <c r="B654" s="218"/>
      <c r="D654" s="215" t="s">
        <v>242</v>
      </c>
      <c r="E654" s="219" t="s">
        <v>5</v>
      </c>
      <c r="F654" s="220" t="s">
        <v>966</v>
      </c>
      <c r="H654" s="221">
        <v>252.35</v>
      </c>
      <c r="I654" s="222"/>
      <c r="L654" s="218"/>
      <c r="M654" s="223"/>
      <c r="N654" s="224"/>
      <c r="O654" s="224"/>
      <c r="P654" s="224"/>
      <c r="Q654" s="224"/>
      <c r="R654" s="224"/>
      <c r="S654" s="224"/>
      <c r="T654" s="225"/>
      <c r="AT654" s="219" t="s">
        <v>242</v>
      </c>
      <c r="AU654" s="219" t="s">
        <v>83</v>
      </c>
      <c r="AV654" s="11" t="s">
        <v>83</v>
      </c>
      <c r="AW654" s="11" t="s">
        <v>36</v>
      </c>
      <c r="AX654" s="11" t="s">
        <v>73</v>
      </c>
      <c r="AY654" s="219" t="s">
        <v>231</v>
      </c>
    </row>
    <row r="655" spans="2:51" s="11" customFormat="1" ht="13.5">
      <c r="B655" s="218"/>
      <c r="D655" s="215" t="s">
        <v>242</v>
      </c>
      <c r="E655" s="219" t="s">
        <v>5</v>
      </c>
      <c r="F655" s="220" t="s">
        <v>967</v>
      </c>
      <c r="H655" s="221">
        <v>21.938</v>
      </c>
      <c r="I655" s="222"/>
      <c r="L655" s="218"/>
      <c r="M655" s="223"/>
      <c r="N655" s="224"/>
      <c r="O655" s="224"/>
      <c r="P655" s="224"/>
      <c r="Q655" s="224"/>
      <c r="R655" s="224"/>
      <c r="S655" s="224"/>
      <c r="T655" s="225"/>
      <c r="AT655" s="219" t="s">
        <v>242</v>
      </c>
      <c r="AU655" s="219" t="s">
        <v>83</v>
      </c>
      <c r="AV655" s="11" t="s">
        <v>83</v>
      </c>
      <c r="AW655" s="11" t="s">
        <v>36</v>
      </c>
      <c r="AX655" s="11" t="s">
        <v>73</v>
      </c>
      <c r="AY655" s="219" t="s">
        <v>231</v>
      </c>
    </row>
    <row r="656" spans="2:51" s="12" customFormat="1" ht="13.5">
      <c r="B656" s="226"/>
      <c r="D656" s="215" t="s">
        <v>242</v>
      </c>
      <c r="E656" s="227" t="s">
        <v>5</v>
      </c>
      <c r="F656" s="228" t="s">
        <v>269</v>
      </c>
      <c r="H656" s="229">
        <v>558.351</v>
      </c>
      <c r="I656" s="230"/>
      <c r="L656" s="226"/>
      <c r="M656" s="231"/>
      <c r="N656" s="232"/>
      <c r="O656" s="232"/>
      <c r="P656" s="232"/>
      <c r="Q656" s="232"/>
      <c r="R656" s="232"/>
      <c r="S656" s="232"/>
      <c r="T656" s="233"/>
      <c r="AT656" s="227" t="s">
        <v>242</v>
      </c>
      <c r="AU656" s="227" t="s">
        <v>83</v>
      </c>
      <c r="AV656" s="12" t="s">
        <v>239</v>
      </c>
      <c r="AW656" s="12" t="s">
        <v>36</v>
      </c>
      <c r="AX656" s="12" t="s">
        <v>81</v>
      </c>
      <c r="AY656" s="227" t="s">
        <v>231</v>
      </c>
    </row>
    <row r="657" spans="2:65" s="1" customFormat="1" ht="25.5" customHeight="1">
      <c r="B657" s="202"/>
      <c r="C657" s="203" t="s">
        <v>968</v>
      </c>
      <c r="D657" s="203" t="s">
        <v>235</v>
      </c>
      <c r="E657" s="204" t="s">
        <v>969</v>
      </c>
      <c r="F657" s="205" t="s">
        <v>970</v>
      </c>
      <c r="G657" s="206" t="s">
        <v>147</v>
      </c>
      <c r="H657" s="207">
        <v>50251.59</v>
      </c>
      <c r="I657" s="208"/>
      <c r="J657" s="209">
        <f>ROUND(I657*H657,2)</f>
        <v>0</v>
      </c>
      <c r="K657" s="205" t="s">
        <v>264</v>
      </c>
      <c r="L657" s="46"/>
      <c r="M657" s="210" t="s">
        <v>5</v>
      </c>
      <c r="N657" s="211" t="s">
        <v>44</v>
      </c>
      <c r="O657" s="47"/>
      <c r="P657" s="212">
        <f>O657*H657</f>
        <v>0</v>
      </c>
      <c r="Q657" s="212">
        <v>0</v>
      </c>
      <c r="R657" s="212">
        <f>Q657*H657</f>
        <v>0</v>
      </c>
      <c r="S657" s="212">
        <v>0</v>
      </c>
      <c r="T657" s="213">
        <f>S657*H657</f>
        <v>0</v>
      </c>
      <c r="AR657" s="24" t="s">
        <v>239</v>
      </c>
      <c r="AT657" s="24" t="s">
        <v>235</v>
      </c>
      <c r="AU657" s="24" t="s">
        <v>83</v>
      </c>
      <c r="AY657" s="24" t="s">
        <v>231</v>
      </c>
      <c r="BE657" s="214">
        <f>IF(N657="základní",J657,0)</f>
        <v>0</v>
      </c>
      <c r="BF657" s="214">
        <f>IF(N657="snížená",J657,0)</f>
        <v>0</v>
      </c>
      <c r="BG657" s="214">
        <f>IF(N657="zákl. přenesená",J657,0)</f>
        <v>0</v>
      </c>
      <c r="BH657" s="214">
        <f>IF(N657="sníž. přenesená",J657,0)</f>
        <v>0</v>
      </c>
      <c r="BI657" s="214">
        <f>IF(N657="nulová",J657,0)</f>
        <v>0</v>
      </c>
      <c r="BJ657" s="24" t="s">
        <v>81</v>
      </c>
      <c r="BK657" s="214">
        <f>ROUND(I657*H657,2)</f>
        <v>0</v>
      </c>
      <c r="BL657" s="24" t="s">
        <v>239</v>
      </c>
      <c r="BM657" s="24" t="s">
        <v>971</v>
      </c>
    </row>
    <row r="658" spans="2:47" s="1" customFormat="1" ht="13.5">
      <c r="B658" s="46"/>
      <c r="D658" s="215" t="s">
        <v>241</v>
      </c>
      <c r="F658" s="216" t="s">
        <v>972</v>
      </c>
      <c r="I658" s="176"/>
      <c r="L658" s="46"/>
      <c r="M658" s="217"/>
      <c r="N658" s="47"/>
      <c r="O658" s="47"/>
      <c r="P658" s="47"/>
      <c r="Q658" s="47"/>
      <c r="R658" s="47"/>
      <c r="S658" s="47"/>
      <c r="T658" s="85"/>
      <c r="AT658" s="24" t="s">
        <v>241</v>
      </c>
      <c r="AU658" s="24" t="s">
        <v>83</v>
      </c>
    </row>
    <row r="659" spans="2:51" s="11" customFormat="1" ht="13.5">
      <c r="B659" s="218"/>
      <c r="D659" s="215" t="s">
        <v>242</v>
      </c>
      <c r="F659" s="220" t="s">
        <v>973</v>
      </c>
      <c r="H659" s="221">
        <v>50251.59</v>
      </c>
      <c r="I659" s="222"/>
      <c r="L659" s="218"/>
      <c r="M659" s="223"/>
      <c r="N659" s="224"/>
      <c r="O659" s="224"/>
      <c r="P659" s="224"/>
      <c r="Q659" s="224"/>
      <c r="R659" s="224"/>
      <c r="S659" s="224"/>
      <c r="T659" s="225"/>
      <c r="AT659" s="219" t="s">
        <v>242</v>
      </c>
      <c r="AU659" s="219" t="s">
        <v>83</v>
      </c>
      <c r="AV659" s="11" t="s">
        <v>83</v>
      </c>
      <c r="AW659" s="11" t="s">
        <v>6</v>
      </c>
      <c r="AX659" s="11" t="s">
        <v>81</v>
      </c>
      <c r="AY659" s="219" t="s">
        <v>231</v>
      </c>
    </row>
    <row r="660" spans="2:65" s="1" customFormat="1" ht="25.5" customHeight="1">
      <c r="B660" s="202"/>
      <c r="C660" s="203" t="s">
        <v>974</v>
      </c>
      <c r="D660" s="203" t="s">
        <v>235</v>
      </c>
      <c r="E660" s="204" t="s">
        <v>975</v>
      </c>
      <c r="F660" s="205" t="s">
        <v>976</v>
      </c>
      <c r="G660" s="206" t="s">
        <v>147</v>
      </c>
      <c r="H660" s="207">
        <v>558.351</v>
      </c>
      <c r="I660" s="208"/>
      <c r="J660" s="209">
        <f>ROUND(I660*H660,2)</f>
        <v>0</v>
      </c>
      <c r="K660" s="205" t="s">
        <v>264</v>
      </c>
      <c r="L660" s="46"/>
      <c r="M660" s="210" t="s">
        <v>5</v>
      </c>
      <c r="N660" s="211" t="s">
        <v>44</v>
      </c>
      <c r="O660" s="47"/>
      <c r="P660" s="212">
        <f>O660*H660</f>
        <v>0</v>
      </c>
      <c r="Q660" s="212">
        <v>0</v>
      </c>
      <c r="R660" s="212">
        <f>Q660*H660</f>
        <v>0</v>
      </c>
      <c r="S660" s="212">
        <v>0</v>
      </c>
      <c r="T660" s="213">
        <f>S660*H660</f>
        <v>0</v>
      </c>
      <c r="AR660" s="24" t="s">
        <v>239</v>
      </c>
      <c r="AT660" s="24" t="s">
        <v>235</v>
      </c>
      <c r="AU660" s="24" t="s">
        <v>83</v>
      </c>
      <c r="AY660" s="24" t="s">
        <v>231</v>
      </c>
      <c r="BE660" s="214">
        <f>IF(N660="základní",J660,0)</f>
        <v>0</v>
      </c>
      <c r="BF660" s="214">
        <f>IF(N660="snížená",J660,0)</f>
        <v>0</v>
      </c>
      <c r="BG660" s="214">
        <f>IF(N660="zákl. přenesená",J660,0)</f>
        <v>0</v>
      </c>
      <c r="BH660" s="214">
        <f>IF(N660="sníž. přenesená",J660,0)</f>
        <v>0</v>
      </c>
      <c r="BI660" s="214">
        <f>IF(N660="nulová",J660,0)</f>
        <v>0</v>
      </c>
      <c r="BJ660" s="24" t="s">
        <v>81</v>
      </c>
      <c r="BK660" s="214">
        <f>ROUND(I660*H660,2)</f>
        <v>0</v>
      </c>
      <c r="BL660" s="24" t="s">
        <v>239</v>
      </c>
      <c r="BM660" s="24" t="s">
        <v>977</v>
      </c>
    </row>
    <row r="661" spans="2:47" s="1" customFormat="1" ht="13.5">
      <c r="B661" s="46"/>
      <c r="D661" s="215" t="s">
        <v>241</v>
      </c>
      <c r="F661" s="216" t="s">
        <v>978</v>
      </c>
      <c r="I661" s="176"/>
      <c r="L661" s="46"/>
      <c r="M661" s="217"/>
      <c r="N661" s="47"/>
      <c r="O661" s="47"/>
      <c r="P661" s="47"/>
      <c r="Q661" s="47"/>
      <c r="R661" s="47"/>
      <c r="S661" s="47"/>
      <c r="T661" s="85"/>
      <c r="AT661" s="24" t="s">
        <v>241</v>
      </c>
      <c r="AU661" s="24" t="s">
        <v>83</v>
      </c>
    </row>
    <row r="662" spans="2:65" s="1" customFormat="1" ht="25.5" customHeight="1">
      <c r="B662" s="202"/>
      <c r="C662" s="203" t="s">
        <v>979</v>
      </c>
      <c r="D662" s="203" t="s">
        <v>235</v>
      </c>
      <c r="E662" s="204" t="s">
        <v>980</v>
      </c>
      <c r="F662" s="205" t="s">
        <v>981</v>
      </c>
      <c r="G662" s="206" t="s">
        <v>147</v>
      </c>
      <c r="H662" s="207">
        <v>420</v>
      </c>
      <c r="I662" s="208"/>
      <c r="J662" s="209">
        <f>ROUND(I662*H662,2)</f>
        <v>0</v>
      </c>
      <c r="K662" s="205" t="s">
        <v>264</v>
      </c>
      <c r="L662" s="46"/>
      <c r="M662" s="210" t="s">
        <v>5</v>
      </c>
      <c r="N662" s="211" t="s">
        <v>44</v>
      </c>
      <c r="O662" s="47"/>
      <c r="P662" s="212">
        <f>O662*H662</f>
        <v>0</v>
      </c>
      <c r="Q662" s="212">
        <v>0.00013</v>
      </c>
      <c r="R662" s="212">
        <f>Q662*H662</f>
        <v>0.054599999999999996</v>
      </c>
      <c r="S662" s="212">
        <v>0</v>
      </c>
      <c r="T662" s="213">
        <f>S662*H662</f>
        <v>0</v>
      </c>
      <c r="AR662" s="24" t="s">
        <v>239</v>
      </c>
      <c r="AT662" s="24" t="s">
        <v>235</v>
      </c>
      <c r="AU662" s="24" t="s">
        <v>83</v>
      </c>
      <c r="AY662" s="24" t="s">
        <v>231</v>
      </c>
      <c r="BE662" s="214">
        <f>IF(N662="základní",J662,0)</f>
        <v>0</v>
      </c>
      <c r="BF662" s="214">
        <f>IF(N662="snížená",J662,0)</f>
        <v>0</v>
      </c>
      <c r="BG662" s="214">
        <f>IF(N662="zákl. přenesená",J662,0)</f>
        <v>0</v>
      </c>
      <c r="BH662" s="214">
        <f>IF(N662="sníž. přenesená",J662,0)</f>
        <v>0</v>
      </c>
      <c r="BI662" s="214">
        <f>IF(N662="nulová",J662,0)</f>
        <v>0</v>
      </c>
      <c r="BJ662" s="24" t="s">
        <v>81</v>
      </c>
      <c r="BK662" s="214">
        <f>ROUND(I662*H662,2)</f>
        <v>0</v>
      </c>
      <c r="BL662" s="24" t="s">
        <v>239</v>
      </c>
      <c r="BM662" s="24" t="s">
        <v>982</v>
      </c>
    </row>
    <row r="663" spans="2:47" s="1" customFormat="1" ht="13.5">
      <c r="B663" s="46"/>
      <c r="D663" s="215" t="s">
        <v>241</v>
      </c>
      <c r="F663" s="216" t="s">
        <v>983</v>
      </c>
      <c r="I663" s="176"/>
      <c r="L663" s="46"/>
      <c r="M663" s="217"/>
      <c r="N663" s="47"/>
      <c r="O663" s="47"/>
      <c r="P663" s="47"/>
      <c r="Q663" s="47"/>
      <c r="R663" s="47"/>
      <c r="S663" s="47"/>
      <c r="T663" s="85"/>
      <c r="AT663" s="24" t="s">
        <v>241</v>
      </c>
      <c r="AU663" s="24" t="s">
        <v>83</v>
      </c>
    </row>
    <row r="664" spans="2:51" s="13" customFormat="1" ht="13.5">
      <c r="B664" s="234"/>
      <c r="D664" s="215" t="s">
        <v>242</v>
      </c>
      <c r="E664" s="235" t="s">
        <v>5</v>
      </c>
      <c r="F664" s="236" t="s">
        <v>984</v>
      </c>
      <c r="H664" s="235" t="s">
        <v>5</v>
      </c>
      <c r="I664" s="237"/>
      <c r="L664" s="234"/>
      <c r="M664" s="238"/>
      <c r="N664" s="239"/>
      <c r="O664" s="239"/>
      <c r="P664" s="239"/>
      <c r="Q664" s="239"/>
      <c r="R664" s="239"/>
      <c r="S664" s="239"/>
      <c r="T664" s="240"/>
      <c r="AT664" s="235" t="s">
        <v>242</v>
      </c>
      <c r="AU664" s="235" t="s">
        <v>83</v>
      </c>
      <c r="AV664" s="13" t="s">
        <v>81</v>
      </c>
      <c r="AW664" s="13" t="s">
        <v>36</v>
      </c>
      <c r="AX664" s="13" t="s">
        <v>73</v>
      </c>
      <c r="AY664" s="235" t="s">
        <v>231</v>
      </c>
    </row>
    <row r="665" spans="2:51" s="11" customFormat="1" ht="13.5">
      <c r="B665" s="218"/>
      <c r="D665" s="215" t="s">
        <v>242</v>
      </c>
      <c r="E665" s="219" t="s">
        <v>5</v>
      </c>
      <c r="F665" s="220" t="s">
        <v>985</v>
      </c>
      <c r="H665" s="221">
        <v>420</v>
      </c>
      <c r="I665" s="222"/>
      <c r="L665" s="218"/>
      <c r="M665" s="223"/>
      <c r="N665" s="224"/>
      <c r="O665" s="224"/>
      <c r="P665" s="224"/>
      <c r="Q665" s="224"/>
      <c r="R665" s="224"/>
      <c r="S665" s="224"/>
      <c r="T665" s="225"/>
      <c r="AT665" s="219" t="s">
        <v>242</v>
      </c>
      <c r="AU665" s="219" t="s">
        <v>83</v>
      </c>
      <c r="AV665" s="11" t="s">
        <v>83</v>
      </c>
      <c r="AW665" s="11" t="s">
        <v>36</v>
      </c>
      <c r="AX665" s="11" t="s">
        <v>81</v>
      </c>
      <c r="AY665" s="219" t="s">
        <v>231</v>
      </c>
    </row>
    <row r="666" spans="2:65" s="1" customFormat="1" ht="51" customHeight="1">
      <c r="B666" s="202"/>
      <c r="C666" s="203" t="s">
        <v>986</v>
      </c>
      <c r="D666" s="203" t="s">
        <v>235</v>
      </c>
      <c r="E666" s="204" t="s">
        <v>987</v>
      </c>
      <c r="F666" s="205" t="s">
        <v>988</v>
      </c>
      <c r="G666" s="206" t="s">
        <v>147</v>
      </c>
      <c r="H666" s="207">
        <v>473.993</v>
      </c>
      <c r="I666" s="208"/>
      <c r="J666" s="209">
        <f>ROUND(I666*H666,2)</f>
        <v>0</v>
      </c>
      <c r="K666" s="205" t="s">
        <v>238</v>
      </c>
      <c r="L666" s="46"/>
      <c r="M666" s="210" t="s">
        <v>5</v>
      </c>
      <c r="N666" s="211" t="s">
        <v>44</v>
      </c>
      <c r="O666" s="47"/>
      <c r="P666" s="212">
        <f>O666*H666</f>
        <v>0</v>
      </c>
      <c r="Q666" s="212">
        <v>4E-05</v>
      </c>
      <c r="R666" s="212">
        <f>Q666*H666</f>
        <v>0.018959720000000003</v>
      </c>
      <c r="S666" s="212">
        <v>0</v>
      </c>
      <c r="T666" s="213">
        <f>S666*H666</f>
        <v>0</v>
      </c>
      <c r="AR666" s="24" t="s">
        <v>239</v>
      </c>
      <c r="AT666" s="24" t="s">
        <v>235</v>
      </c>
      <c r="AU666" s="24" t="s">
        <v>83</v>
      </c>
      <c r="AY666" s="24" t="s">
        <v>231</v>
      </c>
      <c r="BE666" s="214">
        <f>IF(N666="základní",J666,0)</f>
        <v>0</v>
      </c>
      <c r="BF666" s="214">
        <f>IF(N666="snížená",J666,0)</f>
        <v>0</v>
      </c>
      <c r="BG666" s="214">
        <f>IF(N666="zákl. přenesená",J666,0)</f>
        <v>0</v>
      </c>
      <c r="BH666" s="214">
        <f>IF(N666="sníž. přenesená",J666,0)</f>
        <v>0</v>
      </c>
      <c r="BI666" s="214">
        <f>IF(N666="nulová",J666,0)</f>
        <v>0</v>
      </c>
      <c r="BJ666" s="24" t="s">
        <v>81</v>
      </c>
      <c r="BK666" s="214">
        <f>ROUND(I666*H666,2)</f>
        <v>0</v>
      </c>
      <c r="BL666" s="24" t="s">
        <v>239</v>
      </c>
      <c r="BM666" s="24" t="s">
        <v>989</v>
      </c>
    </row>
    <row r="667" spans="2:47" s="1" customFormat="1" ht="13.5">
      <c r="B667" s="46"/>
      <c r="D667" s="215" t="s">
        <v>241</v>
      </c>
      <c r="F667" s="216" t="s">
        <v>988</v>
      </c>
      <c r="I667" s="176"/>
      <c r="L667" s="46"/>
      <c r="M667" s="217"/>
      <c r="N667" s="47"/>
      <c r="O667" s="47"/>
      <c r="P667" s="47"/>
      <c r="Q667" s="47"/>
      <c r="R667" s="47"/>
      <c r="S667" s="47"/>
      <c r="T667" s="85"/>
      <c r="AT667" s="24" t="s">
        <v>241</v>
      </c>
      <c r="AU667" s="24" t="s">
        <v>83</v>
      </c>
    </row>
    <row r="668" spans="2:51" s="11" customFormat="1" ht="13.5">
      <c r="B668" s="218"/>
      <c r="D668" s="215" t="s">
        <v>242</v>
      </c>
      <c r="E668" s="219" t="s">
        <v>5</v>
      </c>
      <c r="F668" s="220" t="s">
        <v>990</v>
      </c>
      <c r="H668" s="221">
        <v>133.143</v>
      </c>
      <c r="I668" s="222"/>
      <c r="L668" s="218"/>
      <c r="M668" s="223"/>
      <c r="N668" s="224"/>
      <c r="O668" s="224"/>
      <c r="P668" s="224"/>
      <c r="Q668" s="224"/>
      <c r="R668" s="224"/>
      <c r="S668" s="224"/>
      <c r="T668" s="225"/>
      <c r="AT668" s="219" t="s">
        <v>242</v>
      </c>
      <c r="AU668" s="219" t="s">
        <v>83</v>
      </c>
      <c r="AV668" s="11" t="s">
        <v>83</v>
      </c>
      <c r="AW668" s="11" t="s">
        <v>36</v>
      </c>
      <c r="AX668" s="11" t="s">
        <v>73</v>
      </c>
      <c r="AY668" s="219" t="s">
        <v>231</v>
      </c>
    </row>
    <row r="669" spans="2:51" s="11" customFormat="1" ht="13.5">
      <c r="B669" s="218"/>
      <c r="D669" s="215" t="s">
        <v>242</v>
      </c>
      <c r="E669" s="219" t="s">
        <v>5</v>
      </c>
      <c r="F669" s="220" t="s">
        <v>991</v>
      </c>
      <c r="H669" s="221">
        <v>340.85</v>
      </c>
      <c r="I669" s="222"/>
      <c r="L669" s="218"/>
      <c r="M669" s="223"/>
      <c r="N669" s="224"/>
      <c r="O669" s="224"/>
      <c r="P669" s="224"/>
      <c r="Q669" s="224"/>
      <c r="R669" s="224"/>
      <c r="S669" s="224"/>
      <c r="T669" s="225"/>
      <c r="AT669" s="219" t="s">
        <v>242</v>
      </c>
      <c r="AU669" s="219" t="s">
        <v>83</v>
      </c>
      <c r="AV669" s="11" t="s">
        <v>83</v>
      </c>
      <c r="AW669" s="11" t="s">
        <v>36</v>
      </c>
      <c r="AX669" s="11" t="s">
        <v>73</v>
      </c>
      <c r="AY669" s="219" t="s">
        <v>231</v>
      </c>
    </row>
    <row r="670" spans="2:51" s="12" customFormat="1" ht="13.5">
      <c r="B670" s="226"/>
      <c r="D670" s="215" t="s">
        <v>242</v>
      </c>
      <c r="E670" s="227" t="s">
        <v>5</v>
      </c>
      <c r="F670" s="228" t="s">
        <v>269</v>
      </c>
      <c r="H670" s="229">
        <v>473.993</v>
      </c>
      <c r="I670" s="230"/>
      <c r="L670" s="226"/>
      <c r="M670" s="231"/>
      <c r="N670" s="232"/>
      <c r="O670" s="232"/>
      <c r="P670" s="232"/>
      <c r="Q670" s="232"/>
      <c r="R670" s="232"/>
      <c r="S670" s="232"/>
      <c r="T670" s="233"/>
      <c r="AT670" s="227" t="s">
        <v>242</v>
      </c>
      <c r="AU670" s="227" t="s">
        <v>83</v>
      </c>
      <c r="AV670" s="12" t="s">
        <v>239</v>
      </c>
      <c r="AW670" s="12" t="s">
        <v>36</v>
      </c>
      <c r="AX670" s="12" t="s">
        <v>81</v>
      </c>
      <c r="AY670" s="227" t="s">
        <v>231</v>
      </c>
    </row>
    <row r="671" spans="2:65" s="1" customFormat="1" ht="25.5" customHeight="1">
      <c r="B671" s="202"/>
      <c r="C671" s="203" t="s">
        <v>992</v>
      </c>
      <c r="D671" s="203" t="s">
        <v>235</v>
      </c>
      <c r="E671" s="204" t="s">
        <v>993</v>
      </c>
      <c r="F671" s="205" t="s">
        <v>994</v>
      </c>
      <c r="G671" s="206" t="s">
        <v>249</v>
      </c>
      <c r="H671" s="207">
        <v>18</v>
      </c>
      <c r="I671" s="208"/>
      <c r="J671" s="209">
        <f>ROUND(I671*H671,2)</f>
        <v>0</v>
      </c>
      <c r="K671" s="205" t="s">
        <v>238</v>
      </c>
      <c r="L671" s="46"/>
      <c r="M671" s="210" t="s">
        <v>5</v>
      </c>
      <c r="N671" s="211" t="s">
        <v>44</v>
      </c>
      <c r="O671" s="47"/>
      <c r="P671" s="212">
        <f>O671*H671</f>
        <v>0</v>
      </c>
      <c r="Q671" s="212">
        <v>4E-05</v>
      </c>
      <c r="R671" s="212">
        <f>Q671*H671</f>
        <v>0.00072</v>
      </c>
      <c r="S671" s="212">
        <v>0</v>
      </c>
      <c r="T671" s="213">
        <f>S671*H671</f>
        <v>0</v>
      </c>
      <c r="AR671" s="24" t="s">
        <v>239</v>
      </c>
      <c r="AT671" s="24" t="s">
        <v>235</v>
      </c>
      <c r="AU671" s="24" t="s">
        <v>83</v>
      </c>
      <c r="AY671" s="24" t="s">
        <v>231</v>
      </c>
      <c r="BE671" s="214">
        <f>IF(N671="základní",J671,0)</f>
        <v>0</v>
      </c>
      <c r="BF671" s="214">
        <f>IF(N671="snížená",J671,0)</f>
        <v>0</v>
      </c>
      <c r="BG671" s="214">
        <f>IF(N671="zákl. přenesená",J671,0)</f>
        <v>0</v>
      </c>
      <c r="BH671" s="214">
        <f>IF(N671="sníž. přenesená",J671,0)</f>
        <v>0</v>
      </c>
      <c r="BI671" s="214">
        <f>IF(N671="nulová",J671,0)</f>
        <v>0</v>
      </c>
      <c r="BJ671" s="24" t="s">
        <v>81</v>
      </c>
      <c r="BK671" s="214">
        <f>ROUND(I671*H671,2)</f>
        <v>0</v>
      </c>
      <c r="BL671" s="24" t="s">
        <v>239</v>
      </c>
      <c r="BM671" s="24" t="s">
        <v>995</v>
      </c>
    </row>
    <row r="672" spans="2:47" s="1" customFormat="1" ht="13.5">
      <c r="B672" s="46"/>
      <c r="D672" s="215" t="s">
        <v>241</v>
      </c>
      <c r="F672" s="216" t="s">
        <v>994</v>
      </c>
      <c r="I672" s="176"/>
      <c r="L672" s="46"/>
      <c r="M672" s="217"/>
      <c r="N672" s="47"/>
      <c r="O672" s="47"/>
      <c r="P672" s="47"/>
      <c r="Q672" s="47"/>
      <c r="R672" s="47"/>
      <c r="S672" s="47"/>
      <c r="T672" s="85"/>
      <c r="AT672" s="24" t="s">
        <v>241</v>
      </c>
      <c r="AU672" s="24" t="s">
        <v>83</v>
      </c>
    </row>
    <row r="673" spans="2:65" s="1" customFormat="1" ht="25.5" customHeight="1">
      <c r="B673" s="202"/>
      <c r="C673" s="203" t="s">
        <v>996</v>
      </c>
      <c r="D673" s="203" t="s">
        <v>235</v>
      </c>
      <c r="E673" s="204" t="s">
        <v>997</v>
      </c>
      <c r="F673" s="205" t="s">
        <v>998</v>
      </c>
      <c r="G673" s="206" t="s">
        <v>249</v>
      </c>
      <c r="H673" s="207">
        <v>18</v>
      </c>
      <c r="I673" s="208"/>
      <c r="J673" s="209">
        <f>ROUND(I673*H673,2)</f>
        <v>0</v>
      </c>
      <c r="K673" s="205" t="s">
        <v>238</v>
      </c>
      <c r="L673" s="46"/>
      <c r="M673" s="210" t="s">
        <v>5</v>
      </c>
      <c r="N673" s="211" t="s">
        <v>44</v>
      </c>
      <c r="O673" s="47"/>
      <c r="P673" s="212">
        <f>O673*H673</f>
        <v>0</v>
      </c>
      <c r="Q673" s="212">
        <v>0.0002</v>
      </c>
      <c r="R673" s="212">
        <f>Q673*H673</f>
        <v>0.0036000000000000003</v>
      </c>
      <c r="S673" s="212">
        <v>0</v>
      </c>
      <c r="T673" s="213">
        <f>S673*H673</f>
        <v>0</v>
      </c>
      <c r="AR673" s="24" t="s">
        <v>239</v>
      </c>
      <c r="AT673" s="24" t="s">
        <v>235</v>
      </c>
      <c r="AU673" s="24" t="s">
        <v>83</v>
      </c>
      <c r="AY673" s="24" t="s">
        <v>231</v>
      </c>
      <c r="BE673" s="214">
        <f>IF(N673="základní",J673,0)</f>
        <v>0</v>
      </c>
      <c r="BF673" s="214">
        <f>IF(N673="snížená",J673,0)</f>
        <v>0</v>
      </c>
      <c r="BG673" s="214">
        <f>IF(N673="zákl. přenesená",J673,0)</f>
        <v>0</v>
      </c>
      <c r="BH673" s="214">
        <f>IF(N673="sníž. přenesená",J673,0)</f>
        <v>0</v>
      </c>
      <c r="BI673" s="214">
        <f>IF(N673="nulová",J673,0)</f>
        <v>0</v>
      </c>
      <c r="BJ673" s="24" t="s">
        <v>81</v>
      </c>
      <c r="BK673" s="214">
        <f>ROUND(I673*H673,2)</f>
        <v>0</v>
      </c>
      <c r="BL673" s="24" t="s">
        <v>239</v>
      </c>
      <c r="BM673" s="24" t="s">
        <v>999</v>
      </c>
    </row>
    <row r="674" spans="2:47" s="1" customFormat="1" ht="13.5">
      <c r="B674" s="46"/>
      <c r="D674" s="215" t="s">
        <v>241</v>
      </c>
      <c r="F674" s="216" t="s">
        <v>998</v>
      </c>
      <c r="I674" s="176"/>
      <c r="L674" s="46"/>
      <c r="M674" s="217"/>
      <c r="N674" s="47"/>
      <c r="O674" s="47"/>
      <c r="P674" s="47"/>
      <c r="Q674" s="47"/>
      <c r="R674" s="47"/>
      <c r="S674" s="47"/>
      <c r="T674" s="85"/>
      <c r="AT674" s="24" t="s">
        <v>241</v>
      </c>
      <c r="AU674" s="24" t="s">
        <v>83</v>
      </c>
    </row>
    <row r="675" spans="2:63" s="10" customFormat="1" ht="29.85" customHeight="1">
      <c r="B675" s="189"/>
      <c r="D675" s="190" t="s">
        <v>72</v>
      </c>
      <c r="E675" s="200" t="s">
        <v>1000</v>
      </c>
      <c r="F675" s="200" t="s">
        <v>1001</v>
      </c>
      <c r="I675" s="192"/>
      <c r="J675" s="201">
        <f>BK675</f>
        <v>0</v>
      </c>
      <c r="L675" s="189"/>
      <c r="M675" s="194"/>
      <c r="N675" s="195"/>
      <c r="O675" s="195"/>
      <c r="P675" s="196">
        <f>SUM(P676:P677)</f>
        <v>0</v>
      </c>
      <c r="Q675" s="195"/>
      <c r="R675" s="196">
        <f>SUM(R676:R677)</f>
        <v>0</v>
      </c>
      <c r="S675" s="195"/>
      <c r="T675" s="197">
        <f>SUM(T676:T677)</f>
        <v>0</v>
      </c>
      <c r="AR675" s="190" t="s">
        <v>81</v>
      </c>
      <c r="AT675" s="198" t="s">
        <v>72</v>
      </c>
      <c r="AU675" s="198" t="s">
        <v>81</v>
      </c>
      <c r="AY675" s="190" t="s">
        <v>231</v>
      </c>
      <c r="BK675" s="199">
        <f>SUM(BK676:BK677)</f>
        <v>0</v>
      </c>
    </row>
    <row r="676" spans="2:65" s="1" customFormat="1" ht="38.25" customHeight="1">
      <c r="B676" s="202"/>
      <c r="C676" s="203" t="s">
        <v>1002</v>
      </c>
      <c r="D676" s="203" t="s">
        <v>235</v>
      </c>
      <c r="E676" s="204" t="s">
        <v>1003</v>
      </c>
      <c r="F676" s="205" t="s">
        <v>1004</v>
      </c>
      <c r="G676" s="206" t="s">
        <v>352</v>
      </c>
      <c r="H676" s="207">
        <v>1083.651</v>
      </c>
      <c r="I676" s="208"/>
      <c r="J676" s="209">
        <f>ROUND(I676*H676,2)</f>
        <v>0</v>
      </c>
      <c r="K676" s="205" t="s">
        <v>238</v>
      </c>
      <c r="L676" s="46"/>
      <c r="M676" s="210" t="s">
        <v>5</v>
      </c>
      <c r="N676" s="211" t="s">
        <v>44</v>
      </c>
      <c r="O676" s="47"/>
      <c r="P676" s="212">
        <f>O676*H676</f>
        <v>0</v>
      </c>
      <c r="Q676" s="212">
        <v>0</v>
      </c>
      <c r="R676" s="212">
        <f>Q676*H676</f>
        <v>0</v>
      </c>
      <c r="S676" s="212">
        <v>0</v>
      </c>
      <c r="T676" s="213">
        <f>S676*H676</f>
        <v>0</v>
      </c>
      <c r="AR676" s="24" t="s">
        <v>239</v>
      </c>
      <c r="AT676" s="24" t="s">
        <v>235</v>
      </c>
      <c r="AU676" s="24" t="s">
        <v>83</v>
      </c>
      <c r="AY676" s="24" t="s">
        <v>231</v>
      </c>
      <c r="BE676" s="214">
        <f>IF(N676="základní",J676,0)</f>
        <v>0</v>
      </c>
      <c r="BF676" s="214">
        <f>IF(N676="snížená",J676,0)</f>
        <v>0</v>
      </c>
      <c r="BG676" s="214">
        <f>IF(N676="zákl. přenesená",J676,0)</f>
        <v>0</v>
      </c>
      <c r="BH676" s="214">
        <f>IF(N676="sníž. přenesená",J676,0)</f>
        <v>0</v>
      </c>
      <c r="BI676" s="214">
        <f>IF(N676="nulová",J676,0)</f>
        <v>0</v>
      </c>
      <c r="BJ676" s="24" t="s">
        <v>81</v>
      </c>
      <c r="BK676" s="214">
        <f>ROUND(I676*H676,2)</f>
        <v>0</v>
      </c>
      <c r="BL676" s="24" t="s">
        <v>239</v>
      </c>
      <c r="BM676" s="24" t="s">
        <v>1005</v>
      </c>
    </row>
    <row r="677" spans="2:47" s="1" customFormat="1" ht="13.5">
      <c r="B677" s="46"/>
      <c r="D677" s="215" t="s">
        <v>241</v>
      </c>
      <c r="F677" s="216" t="s">
        <v>1004</v>
      </c>
      <c r="I677" s="176"/>
      <c r="L677" s="46"/>
      <c r="M677" s="217"/>
      <c r="N677" s="47"/>
      <c r="O677" s="47"/>
      <c r="P677" s="47"/>
      <c r="Q677" s="47"/>
      <c r="R677" s="47"/>
      <c r="S677" s="47"/>
      <c r="T677" s="85"/>
      <c r="AT677" s="24" t="s">
        <v>241</v>
      </c>
      <c r="AU677" s="24" t="s">
        <v>83</v>
      </c>
    </row>
    <row r="678" spans="2:63" s="10" customFormat="1" ht="37.4" customHeight="1">
      <c r="B678" s="189"/>
      <c r="D678" s="190" t="s">
        <v>72</v>
      </c>
      <c r="E678" s="191" t="s">
        <v>1006</v>
      </c>
      <c r="F678" s="191" t="s">
        <v>1007</v>
      </c>
      <c r="I678" s="192"/>
      <c r="J678" s="193">
        <f>BK678</f>
        <v>0</v>
      </c>
      <c r="L678" s="189"/>
      <c r="M678" s="194"/>
      <c r="N678" s="195"/>
      <c r="O678" s="195"/>
      <c r="P678" s="196">
        <f>P679+P734+P760+P810+P822+P862+P890+P955+P1095+P1169+P1222+P1245+P1266+P1295+P1325</f>
        <v>0</v>
      </c>
      <c r="Q678" s="195"/>
      <c r="R678" s="196">
        <f>R679+R734+R760+R810+R822+R862+R890+R955+R1095+R1169+R1222+R1245+R1266+R1295+R1325</f>
        <v>58.74369353360701</v>
      </c>
      <c r="S678" s="195"/>
      <c r="T678" s="197">
        <f>T679+T734+T760+T810+T822+T862+T890+T955+T1095+T1169+T1222+T1245+T1266+T1295+T1325</f>
        <v>0</v>
      </c>
      <c r="AR678" s="190" t="s">
        <v>83</v>
      </c>
      <c r="AT678" s="198" t="s">
        <v>72</v>
      </c>
      <c r="AU678" s="198" t="s">
        <v>73</v>
      </c>
      <c r="AY678" s="190" t="s">
        <v>231</v>
      </c>
      <c r="BK678" s="199">
        <f>BK679+BK734+BK760+BK810+BK822+BK862+BK890+BK955+BK1095+BK1169+BK1222+BK1245+BK1266+BK1295+BK1325</f>
        <v>0</v>
      </c>
    </row>
    <row r="679" spans="2:63" s="10" customFormat="1" ht="19.9" customHeight="1">
      <c r="B679" s="189"/>
      <c r="D679" s="190" t="s">
        <v>72</v>
      </c>
      <c r="E679" s="200" t="s">
        <v>1008</v>
      </c>
      <c r="F679" s="200" t="s">
        <v>1009</v>
      </c>
      <c r="I679" s="192"/>
      <c r="J679" s="201">
        <f>BK679</f>
        <v>0</v>
      </c>
      <c r="L679" s="189"/>
      <c r="M679" s="194"/>
      <c r="N679" s="195"/>
      <c r="O679" s="195"/>
      <c r="P679" s="196">
        <f>SUM(P680:P733)</f>
        <v>0</v>
      </c>
      <c r="Q679" s="195"/>
      <c r="R679" s="196">
        <f>SUM(R680:R733)</f>
        <v>5.24892504</v>
      </c>
      <c r="S679" s="195"/>
      <c r="T679" s="197">
        <f>SUM(T680:T733)</f>
        <v>0</v>
      </c>
      <c r="AR679" s="190" t="s">
        <v>83</v>
      </c>
      <c r="AT679" s="198" t="s">
        <v>72</v>
      </c>
      <c r="AU679" s="198" t="s">
        <v>81</v>
      </c>
      <c r="AY679" s="190" t="s">
        <v>231</v>
      </c>
      <c r="BK679" s="199">
        <f>SUM(BK680:BK733)</f>
        <v>0</v>
      </c>
    </row>
    <row r="680" spans="2:65" s="1" customFormat="1" ht="25.5" customHeight="1">
      <c r="B680" s="202"/>
      <c r="C680" s="203" t="s">
        <v>1010</v>
      </c>
      <c r="D680" s="203" t="s">
        <v>235</v>
      </c>
      <c r="E680" s="204" t="s">
        <v>1011</v>
      </c>
      <c r="F680" s="205" t="s">
        <v>1012</v>
      </c>
      <c r="G680" s="206" t="s">
        <v>147</v>
      </c>
      <c r="H680" s="207">
        <v>1149.36</v>
      </c>
      <c r="I680" s="208"/>
      <c r="J680" s="209">
        <f>ROUND(I680*H680,2)</f>
        <v>0</v>
      </c>
      <c r="K680" s="205" t="s">
        <v>238</v>
      </c>
      <c r="L680" s="46"/>
      <c r="M680" s="210" t="s">
        <v>5</v>
      </c>
      <c r="N680" s="211" t="s">
        <v>44</v>
      </c>
      <c r="O680" s="47"/>
      <c r="P680" s="212">
        <f>O680*H680</f>
        <v>0</v>
      </c>
      <c r="Q680" s="212">
        <v>0</v>
      </c>
      <c r="R680" s="212">
        <f>Q680*H680</f>
        <v>0</v>
      </c>
      <c r="S680" s="212">
        <v>0</v>
      </c>
      <c r="T680" s="213">
        <f>S680*H680</f>
        <v>0</v>
      </c>
      <c r="AR680" s="24" t="s">
        <v>298</v>
      </c>
      <c r="AT680" s="24" t="s">
        <v>235</v>
      </c>
      <c r="AU680" s="24" t="s">
        <v>83</v>
      </c>
      <c r="AY680" s="24" t="s">
        <v>231</v>
      </c>
      <c r="BE680" s="214">
        <f>IF(N680="základní",J680,0)</f>
        <v>0</v>
      </c>
      <c r="BF680" s="214">
        <f>IF(N680="snížená",J680,0)</f>
        <v>0</v>
      </c>
      <c r="BG680" s="214">
        <f>IF(N680="zákl. přenesená",J680,0)</f>
        <v>0</v>
      </c>
      <c r="BH680" s="214">
        <f>IF(N680="sníž. přenesená",J680,0)</f>
        <v>0</v>
      </c>
      <c r="BI680" s="214">
        <f>IF(N680="nulová",J680,0)</f>
        <v>0</v>
      </c>
      <c r="BJ680" s="24" t="s">
        <v>81</v>
      </c>
      <c r="BK680" s="214">
        <f>ROUND(I680*H680,2)</f>
        <v>0</v>
      </c>
      <c r="BL680" s="24" t="s">
        <v>298</v>
      </c>
      <c r="BM680" s="24" t="s">
        <v>1013</v>
      </c>
    </row>
    <row r="681" spans="2:47" s="1" customFormat="1" ht="13.5">
      <c r="B681" s="46"/>
      <c r="D681" s="215" t="s">
        <v>241</v>
      </c>
      <c r="F681" s="216" t="s">
        <v>1012</v>
      </c>
      <c r="I681" s="176"/>
      <c r="L681" s="46"/>
      <c r="M681" s="217"/>
      <c r="N681" s="47"/>
      <c r="O681" s="47"/>
      <c r="P681" s="47"/>
      <c r="Q681" s="47"/>
      <c r="R681" s="47"/>
      <c r="S681" s="47"/>
      <c r="T681" s="85"/>
      <c r="AT681" s="24" t="s">
        <v>241</v>
      </c>
      <c r="AU681" s="24" t="s">
        <v>83</v>
      </c>
    </row>
    <row r="682" spans="2:51" s="11" customFormat="1" ht="13.5">
      <c r="B682" s="218"/>
      <c r="D682" s="215" t="s">
        <v>242</v>
      </c>
      <c r="E682" s="219" t="s">
        <v>5</v>
      </c>
      <c r="F682" s="220" t="s">
        <v>1014</v>
      </c>
      <c r="H682" s="221">
        <v>1149.36</v>
      </c>
      <c r="I682" s="222"/>
      <c r="L682" s="218"/>
      <c r="M682" s="223"/>
      <c r="N682" s="224"/>
      <c r="O682" s="224"/>
      <c r="P682" s="224"/>
      <c r="Q682" s="224"/>
      <c r="R682" s="224"/>
      <c r="S682" s="224"/>
      <c r="T682" s="225"/>
      <c r="AT682" s="219" t="s">
        <v>242</v>
      </c>
      <c r="AU682" s="219" t="s">
        <v>83</v>
      </c>
      <c r="AV682" s="11" t="s">
        <v>83</v>
      </c>
      <c r="AW682" s="11" t="s">
        <v>36</v>
      </c>
      <c r="AX682" s="11" t="s">
        <v>81</v>
      </c>
      <c r="AY682" s="219" t="s">
        <v>231</v>
      </c>
    </row>
    <row r="683" spans="2:65" s="1" customFormat="1" ht="16.5" customHeight="1">
      <c r="B683" s="202"/>
      <c r="C683" s="242" t="s">
        <v>1015</v>
      </c>
      <c r="D683" s="242" t="s">
        <v>399</v>
      </c>
      <c r="E683" s="243" t="s">
        <v>1016</v>
      </c>
      <c r="F683" s="244" t="s">
        <v>1017</v>
      </c>
      <c r="G683" s="245" t="s">
        <v>352</v>
      </c>
      <c r="H683" s="246">
        <v>0.115</v>
      </c>
      <c r="I683" s="247"/>
      <c r="J683" s="248">
        <f>ROUND(I683*H683,2)</f>
        <v>0</v>
      </c>
      <c r="K683" s="244" t="s">
        <v>238</v>
      </c>
      <c r="L683" s="249"/>
      <c r="M683" s="250" t="s">
        <v>5</v>
      </c>
      <c r="N683" s="251" t="s">
        <v>44</v>
      </c>
      <c r="O683" s="47"/>
      <c r="P683" s="212">
        <f>O683*H683</f>
        <v>0</v>
      </c>
      <c r="Q683" s="212">
        <v>1</v>
      </c>
      <c r="R683" s="212">
        <f>Q683*H683</f>
        <v>0.115</v>
      </c>
      <c r="S683" s="212">
        <v>0</v>
      </c>
      <c r="T683" s="213">
        <f>S683*H683</f>
        <v>0</v>
      </c>
      <c r="AR683" s="24" t="s">
        <v>410</v>
      </c>
      <c r="AT683" s="24" t="s">
        <v>399</v>
      </c>
      <c r="AU683" s="24" t="s">
        <v>83</v>
      </c>
      <c r="AY683" s="24" t="s">
        <v>231</v>
      </c>
      <c r="BE683" s="214">
        <f>IF(N683="základní",J683,0)</f>
        <v>0</v>
      </c>
      <c r="BF683" s="214">
        <f>IF(N683="snížená",J683,0)</f>
        <v>0</v>
      </c>
      <c r="BG683" s="214">
        <f>IF(N683="zákl. přenesená",J683,0)</f>
        <v>0</v>
      </c>
      <c r="BH683" s="214">
        <f>IF(N683="sníž. přenesená",J683,0)</f>
        <v>0</v>
      </c>
      <c r="BI683" s="214">
        <f>IF(N683="nulová",J683,0)</f>
        <v>0</v>
      </c>
      <c r="BJ683" s="24" t="s">
        <v>81</v>
      </c>
      <c r="BK683" s="214">
        <f>ROUND(I683*H683,2)</f>
        <v>0</v>
      </c>
      <c r="BL683" s="24" t="s">
        <v>298</v>
      </c>
      <c r="BM683" s="24" t="s">
        <v>1018</v>
      </c>
    </row>
    <row r="684" spans="2:47" s="1" customFormat="1" ht="13.5">
      <c r="B684" s="46"/>
      <c r="D684" s="215" t="s">
        <v>241</v>
      </c>
      <c r="F684" s="216" t="s">
        <v>1017</v>
      </c>
      <c r="I684" s="176"/>
      <c r="L684" s="46"/>
      <c r="M684" s="217"/>
      <c r="N684" s="47"/>
      <c r="O684" s="47"/>
      <c r="P684" s="47"/>
      <c r="Q684" s="47"/>
      <c r="R684" s="47"/>
      <c r="S684" s="47"/>
      <c r="T684" s="85"/>
      <c r="AT684" s="24" t="s">
        <v>241</v>
      </c>
      <c r="AU684" s="24" t="s">
        <v>83</v>
      </c>
    </row>
    <row r="685" spans="2:51" s="11" customFormat="1" ht="13.5">
      <c r="B685" s="218"/>
      <c r="D685" s="215" t="s">
        <v>242</v>
      </c>
      <c r="E685" s="219" t="s">
        <v>5</v>
      </c>
      <c r="F685" s="220" t="s">
        <v>1019</v>
      </c>
      <c r="H685" s="221">
        <v>383.134</v>
      </c>
      <c r="I685" s="222"/>
      <c r="L685" s="218"/>
      <c r="M685" s="223"/>
      <c r="N685" s="224"/>
      <c r="O685" s="224"/>
      <c r="P685" s="224"/>
      <c r="Q685" s="224"/>
      <c r="R685" s="224"/>
      <c r="S685" s="224"/>
      <c r="T685" s="225"/>
      <c r="AT685" s="219" t="s">
        <v>242</v>
      </c>
      <c r="AU685" s="219" t="s">
        <v>83</v>
      </c>
      <c r="AV685" s="11" t="s">
        <v>83</v>
      </c>
      <c r="AW685" s="11" t="s">
        <v>36</v>
      </c>
      <c r="AX685" s="11" t="s">
        <v>73</v>
      </c>
      <c r="AY685" s="219" t="s">
        <v>231</v>
      </c>
    </row>
    <row r="686" spans="2:51" s="11" customFormat="1" ht="13.5">
      <c r="B686" s="218"/>
      <c r="D686" s="215" t="s">
        <v>242</v>
      </c>
      <c r="E686" s="219" t="s">
        <v>5</v>
      </c>
      <c r="F686" s="220" t="s">
        <v>1020</v>
      </c>
      <c r="H686" s="221">
        <v>0.115</v>
      </c>
      <c r="I686" s="222"/>
      <c r="L686" s="218"/>
      <c r="M686" s="223"/>
      <c r="N686" s="224"/>
      <c r="O686" s="224"/>
      <c r="P686" s="224"/>
      <c r="Q686" s="224"/>
      <c r="R686" s="224"/>
      <c r="S686" s="224"/>
      <c r="T686" s="225"/>
      <c r="AT686" s="219" t="s">
        <v>242</v>
      </c>
      <c r="AU686" s="219" t="s">
        <v>83</v>
      </c>
      <c r="AV686" s="11" t="s">
        <v>83</v>
      </c>
      <c r="AW686" s="11" t="s">
        <v>36</v>
      </c>
      <c r="AX686" s="11" t="s">
        <v>81</v>
      </c>
      <c r="AY686" s="219" t="s">
        <v>231</v>
      </c>
    </row>
    <row r="687" spans="2:65" s="1" customFormat="1" ht="16.5" customHeight="1">
      <c r="B687" s="202"/>
      <c r="C687" s="242" t="s">
        <v>1021</v>
      </c>
      <c r="D687" s="242" t="s">
        <v>399</v>
      </c>
      <c r="E687" s="243" t="s">
        <v>1022</v>
      </c>
      <c r="F687" s="244" t="s">
        <v>1023</v>
      </c>
      <c r="G687" s="245" t="s">
        <v>352</v>
      </c>
      <c r="H687" s="246">
        <v>0.268</v>
      </c>
      <c r="I687" s="247"/>
      <c r="J687" s="248">
        <f>ROUND(I687*H687,2)</f>
        <v>0</v>
      </c>
      <c r="K687" s="244" t="s">
        <v>238</v>
      </c>
      <c r="L687" s="249"/>
      <c r="M687" s="250" t="s">
        <v>5</v>
      </c>
      <c r="N687" s="251" t="s">
        <v>44</v>
      </c>
      <c r="O687" s="47"/>
      <c r="P687" s="212">
        <f>O687*H687</f>
        <v>0</v>
      </c>
      <c r="Q687" s="212">
        <v>1</v>
      </c>
      <c r="R687" s="212">
        <f>Q687*H687</f>
        <v>0.268</v>
      </c>
      <c r="S687" s="212">
        <v>0</v>
      </c>
      <c r="T687" s="213">
        <f>S687*H687</f>
        <v>0</v>
      </c>
      <c r="AR687" s="24" t="s">
        <v>410</v>
      </c>
      <c r="AT687" s="24" t="s">
        <v>399</v>
      </c>
      <c r="AU687" s="24" t="s">
        <v>83</v>
      </c>
      <c r="AY687" s="24" t="s">
        <v>231</v>
      </c>
      <c r="BE687" s="214">
        <f>IF(N687="základní",J687,0)</f>
        <v>0</v>
      </c>
      <c r="BF687" s="214">
        <f>IF(N687="snížená",J687,0)</f>
        <v>0</v>
      </c>
      <c r="BG687" s="214">
        <f>IF(N687="zákl. přenesená",J687,0)</f>
        <v>0</v>
      </c>
      <c r="BH687" s="214">
        <f>IF(N687="sníž. přenesená",J687,0)</f>
        <v>0</v>
      </c>
      <c r="BI687" s="214">
        <f>IF(N687="nulová",J687,0)</f>
        <v>0</v>
      </c>
      <c r="BJ687" s="24" t="s">
        <v>81</v>
      </c>
      <c r="BK687" s="214">
        <f>ROUND(I687*H687,2)</f>
        <v>0</v>
      </c>
      <c r="BL687" s="24" t="s">
        <v>298</v>
      </c>
      <c r="BM687" s="24" t="s">
        <v>1024</v>
      </c>
    </row>
    <row r="688" spans="2:47" s="1" customFormat="1" ht="13.5">
      <c r="B688" s="46"/>
      <c r="D688" s="215" t="s">
        <v>241</v>
      </c>
      <c r="F688" s="216" t="s">
        <v>1023</v>
      </c>
      <c r="I688" s="176"/>
      <c r="L688" s="46"/>
      <c r="M688" s="217"/>
      <c r="N688" s="47"/>
      <c r="O688" s="47"/>
      <c r="P688" s="47"/>
      <c r="Q688" s="47"/>
      <c r="R688" s="47"/>
      <c r="S688" s="47"/>
      <c r="T688" s="85"/>
      <c r="AT688" s="24" t="s">
        <v>241</v>
      </c>
      <c r="AU688" s="24" t="s">
        <v>83</v>
      </c>
    </row>
    <row r="689" spans="2:47" s="1" customFormat="1" ht="13.5">
      <c r="B689" s="46"/>
      <c r="D689" s="215" t="s">
        <v>442</v>
      </c>
      <c r="F689" s="241" t="s">
        <v>1025</v>
      </c>
      <c r="I689" s="176"/>
      <c r="L689" s="46"/>
      <c r="M689" s="217"/>
      <c r="N689" s="47"/>
      <c r="O689" s="47"/>
      <c r="P689" s="47"/>
      <c r="Q689" s="47"/>
      <c r="R689" s="47"/>
      <c r="S689" s="47"/>
      <c r="T689" s="85"/>
      <c r="AT689" s="24" t="s">
        <v>442</v>
      </c>
      <c r="AU689" s="24" t="s">
        <v>83</v>
      </c>
    </row>
    <row r="690" spans="2:51" s="11" customFormat="1" ht="13.5">
      <c r="B690" s="218"/>
      <c r="D690" s="215" t="s">
        <v>242</v>
      </c>
      <c r="E690" s="219" t="s">
        <v>5</v>
      </c>
      <c r="F690" s="220" t="s">
        <v>1026</v>
      </c>
      <c r="H690" s="221">
        <v>766.273</v>
      </c>
      <c r="I690" s="222"/>
      <c r="L690" s="218"/>
      <c r="M690" s="223"/>
      <c r="N690" s="224"/>
      <c r="O690" s="224"/>
      <c r="P690" s="224"/>
      <c r="Q690" s="224"/>
      <c r="R690" s="224"/>
      <c r="S690" s="224"/>
      <c r="T690" s="225"/>
      <c r="AT690" s="219" t="s">
        <v>242</v>
      </c>
      <c r="AU690" s="219" t="s">
        <v>83</v>
      </c>
      <c r="AV690" s="11" t="s">
        <v>83</v>
      </c>
      <c r="AW690" s="11" t="s">
        <v>36</v>
      </c>
      <c r="AX690" s="11" t="s">
        <v>73</v>
      </c>
      <c r="AY690" s="219" t="s">
        <v>231</v>
      </c>
    </row>
    <row r="691" spans="2:51" s="11" customFormat="1" ht="13.5">
      <c r="B691" s="218"/>
      <c r="D691" s="215" t="s">
        <v>242</v>
      </c>
      <c r="E691" s="219" t="s">
        <v>5</v>
      </c>
      <c r="F691" s="220" t="s">
        <v>1027</v>
      </c>
      <c r="H691" s="221">
        <v>0.268</v>
      </c>
      <c r="I691" s="222"/>
      <c r="L691" s="218"/>
      <c r="M691" s="223"/>
      <c r="N691" s="224"/>
      <c r="O691" s="224"/>
      <c r="P691" s="224"/>
      <c r="Q691" s="224"/>
      <c r="R691" s="224"/>
      <c r="S691" s="224"/>
      <c r="T691" s="225"/>
      <c r="AT691" s="219" t="s">
        <v>242</v>
      </c>
      <c r="AU691" s="219" t="s">
        <v>83</v>
      </c>
      <c r="AV691" s="11" t="s">
        <v>83</v>
      </c>
      <c r="AW691" s="11" t="s">
        <v>36</v>
      </c>
      <c r="AX691" s="11" t="s">
        <v>81</v>
      </c>
      <c r="AY691" s="219" t="s">
        <v>231</v>
      </c>
    </row>
    <row r="692" spans="2:65" s="1" customFormat="1" ht="25.5" customHeight="1">
      <c r="B692" s="202"/>
      <c r="C692" s="203" t="s">
        <v>1028</v>
      </c>
      <c r="D692" s="203" t="s">
        <v>235</v>
      </c>
      <c r="E692" s="204" t="s">
        <v>1029</v>
      </c>
      <c r="F692" s="205" t="s">
        <v>1030</v>
      </c>
      <c r="G692" s="206" t="s">
        <v>147</v>
      </c>
      <c r="H692" s="207">
        <v>46</v>
      </c>
      <c r="I692" s="208"/>
      <c r="J692" s="209">
        <f>ROUND(I692*H692,2)</f>
        <v>0</v>
      </c>
      <c r="K692" s="205" t="s">
        <v>238</v>
      </c>
      <c r="L692" s="46"/>
      <c r="M692" s="210" t="s">
        <v>5</v>
      </c>
      <c r="N692" s="211" t="s">
        <v>44</v>
      </c>
      <c r="O692" s="47"/>
      <c r="P692" s="212">
        <f>O692*H692</f>
        <v>0</v>
      </c>
      <c r="Q692" s="212">
        <v>0</v>
      </c>
      <c r="R692" s="212">
        <f>Q692*H692</f>
        <v>0</v>
      </c>
      <c r="S692" s="212">
        <v>0</v>
      </c>
      <c r="T692" s="213">
        <f>S692*H692</f>
        <v>0</v>
      </c>
      <c r="AR692" s="24" t="s">
        <v>298</v>
      </c>
      <c r="AT692" s="24" t="s">
        <v>235</v>
      </c>
      <c r="AU692" s="24" t="s">
        <v>83</v>
      </c>
      <c r="AY692" s="24" t="s">
        <v>231</v>
      </c>
      <c r="BE692" s="214">
        <f>IF(N692="základní",J692,0)</f>
        <v>0</v>
      </c>
      <c r="BF692" s="214">
        <f>IF(N692="snížená",J692,0)</f>
        <v>0</v>
      </c>
      <c r="BG692" s="214">
        <f>IF(N692="zákl. přenesená",J692,0)</f>
        <v>0</v>
      </c>
      <c r="BH692" s="214">
        <f>IF(N692="sníž. přenesená",J692,0)</f>
        <v>0</v>
      </c>
      <c r="BI692" s="214">
        <f>IF(N692="nulová",J692,0)</f>
        <v>0</v>
      </c>
      <c r="BJ692" s="24" t="s">
        <v>81</v>
      </c>
      <c r="BK692" s="214">
        <f>ROUND(I692*H692,2)</f>
        <v>0</v>
      </c>
      <c r="BL692" s="24" t="s">
        <v>298</v>
      </c>
      <c r="BM692" s="24" t="s">
        <v>1031</v>
      </c>
    </row>
    <row r="693" spans="2:47" s="1" customFormat="1" ht="13.5">
      <c r="B693" s="46"/>
      <c r="D693" s="215" t="s">
        <v>241</v>
      </c>
      <c r="F693" s="216" t="s">
        <v>1030</v>
      </c>
      <c r="I693" s="176"/>
      <c r="L693" s="46"/>
      <c r="M693" s="217"/>
      <c r="N693" s="47"/>
      <c r="O693" s="47"/>
      <c r="P693" s="47"/>
      <c r="Q693" s="47"/>
      <c r="R693" s="47"/>
      <c r="S693" s="47"/>
      <c r="T693" s="85"/>
      <c r="AT693" s="24" t="s">
        <v>241</v>
      </c>
      <c r="AU693" s="24" t="s">
        <v>83</v>
      </c>
    </row>
    <row r="694" spans="2:51" s="11" customFormat="1" ht="13.5">
      <c r="B694" s="218"/>
      <c r="D694" s="215" t="s">
        <v>242</v>
      </c>
      <c r="E694" s="219" t="s">
        <v>5</v>
      </c>
      <c r="F694" s="220" t="s">
        <v>492</v>
      </c>
      <c r="H694" s="221">
        <v>46</v>
      </c>
      <c r="I694" s="222"/>
      <c r="L694" s="218"/>
      <c r="M694" s="223"/>
      <c r="N694" s="224"/>
      <c r="O694" s="224"/>
      <c r="P694" s="224"/>
      <c r="Q694" s="224"/>
      <c r="R694" s="224"/>
      <c r="S694" s="224"/>
      <c r="T694" s="225"/>
      <c r="AT694" s="219" t="s">
        <v>242</v>
      </c>
      <c r="AU694" s="219" t="s">
        <v>83</v>
      </c>
      <c r="AV694" s="11" t="s">
        <v>83</v>
      </c>
      <c r="AW694" s="11" t="s">
        <v>36</v>
      </c>
      <c r="AX694" s="11" t="s">
        <v>81</v>
      </c>
      <c r="AY694" s="219" t="s">
        <v>231</v>
      </c>
    </row>
    <row r="695" spans="2:65" s="1" customFormat="1" ht="16.5" customHeight="1">
      <c r="B695" s="202"/>
      <c r="C695" s="242" t="s">
        <v>1032</v>
      </c>
      <c r="D695" s="242" t="s">
        <v>399</v>
      </c>
      <c r="E695" s="243" t="s">
        <v>1033</v>
      </c>
      <c r="F695" s="244" t="s">
        <v>1034</v>
      </c>
      <c r="G695" s="245" t="s">
        <v>1035</v>
      </c>
      <c r="H695" s="246">
        <v>69</v>
      </c>
      <c r="I695" s="247"/>
      <c r="J695" s="248">
        <f>ROUND(I695*H695,2)</f>
        <v>0</v>
      </c>
      <c r="K695" s="244" t="s">
        <v>238</v>
      </c>
      <c r="L695" s="249"/>
      <c r="M695" s="250" t="s">
        <v>5</v>
      </c>
      <c r="N695" s="251" t="s">
        <v>44</v>
      </c>
      <c r="O695" s="47"/>
      <c r="P695" s="212">
        <f>O695*H695</f>
        <v>0</v>
      </c>
      <c r="Q695" s="212">
        <v>0.001</v>
      </c>
      <c r="R695" s="212">
        <f>Q695*H695</f>
        <v>0.069</v>
      </c>
      <c r="S695" s="212">
        <v>0</v>
      </c>
      <c r="T695" s="213">
        <f>S695*H695</f>
        <v>0</v>
      </c>
      <c r="AR695" s="24" t="s">
        <v>410</v>
      </c>
      <c r="AT695" s="24" t="s">
        <v>399</v>
      </c>
      <c r="AU695" s="24" t="s">
        <v>83</v>
      </c>
      <c r="AY695" s="24" t="s">
        <v>231</v>
      </c>
      <c r="BE695" s="214">
        <f>IF(N695="základní",J695,0)</f>
        <v>0</v>
      </c>
      <c r="BF695" s="214">
        <f>IF(N695="snížená",J695,0)</f>
        <v>0</v>
      </c>
      <c r="BG695" s="214">
        <f>IF(N695="zákl. přenesená",J695,0)</f>
        <v>0</v>
      </c>
      <c r="BH695" s="214">
        <f>IF(N695="sníž. přenesená",J695,0)</f>
        <v>0</v>
      </c>
      <c r="BI695" s="214">
        <f>IF(N695="nulová",J695,0)</f>
        <v>0</v>
      </c>
      <c r="BJ695" s="24" t="s">
        <v>81</v>
      </c>
      <c r="BK695" s="214">
        <f>ROUND(I695*H695,2)</f>
        <v>0</v>
      </c>
      <c r="BL695" s="24" t="s">
        <v>298</v>
      </c>
      <c r="BM695" s="24" t="s">
        <v>1036</v>
      </c>
    </row>
    <row r="696" spans="2:47" s="1" customFormat="1" ht="13.5">
      <c r="B696" s="46"/>
      <c r="D696" s="215" t="s">
        <v>241</v>
      </c>
      <c r="F696" s="216" t="s">
        <v>1034</v>
      </c>
      <c r="I696" s="176"/>
      <c r="L696" s="46"/>
      <c r="M696" s="217"/>
      <c r="N696" s="47"/>
      <c r="O696" s="47"/>
      <c r="P696" s="47"/>
      <c r="Q696" s="47"/>
      <c r="R696" s="47"/>
      <c r="S696" s="47"/>
      <c r="T696" s="85"/>
      <c r="AT696" s="24" t="s">
        <v>241</v>
      </c>
      <c r="AU696" s="24" t="s">
        <v>83</v>
      </c>
    </row>
    <row r="697" spans="2:51" s="11" customFormat="1" ht="13.5">
      <c r="B697" s="218"/>
      <c r="D697" s="215" t="s">
        <v>242</v>
      </c>
      <c r="E697" s="219" t="s">
        <v>5</v>
      </c>
      <c r="F697" s="220" t="s">
        <v>1037</v>
      </c>
      <c r="H697" s="221">
        <v>69</v>
      </c>
      <c r="I697" s="222"/>
      <c r="L697" s="218"/>
      <c r="M697" s="223"/>
      <c r="N697" s="224"/>
      <c r="O697" s="224"/>
      <c r="P697" s="224"/>
      <c r="Q697" s="224"/>
      <c r="R697" s="224"/>
      <c r="S697" s="224"/>
      <c r="T697" s="225"/>
      <c r="AT697" s="219" t="s">
        <v>242</v>
      </c>
      <c r="AU697" s="219" t="s">
        <v>83</v>
      </c>
      <c r="AV697" s="11" t="s">
        <v>83</v>
      </c>
      <c r="AW697" s="11" t="s">
        <v>36</v>
      </c>
      <c r="AX697" s="11" t="s">
        <v>81</v>
      </c>
      <c r="AY697" s="219" t="s">
        <v>231</v>
      </c>
    </row>
    <row r="698" spans="2:65" s="1" customFormat="1" ht="25.5" customHeight="1">
      <c r="B698" s="202"/>
      <c r="C698" s="203" t="s">
        <v>1038</v>
      </c>
      <c r="D698" s="203" t="s">
        <v>235</v>
      </c>
      <c r="E698" s="204" t="s">
        <v>1039</v>
      </c>
      <c r="F698" s="205" t="s">
        <v>1040</v>
      </c>
      <c r="G698" s="206" t="s">
        <v>147</v>
      </c>
      <c r="H698" s="207">
        <v>46.555</v>
      </c>
      <c r="I698" s="208"/>
      <c r="J698" s="209">
        <f>ROUND(I698*H698,2)</f>
        <v>0</v>
      </c>
      <c r="K698" s="205" t="s">
        <v>238</v>
      </c>
      <c r="L698" s="46"/>
      <c r="M698" s="210" t="s">
        <v>5</v>
      </c>
      <c r="N698" s="211" t="s">
        <v>44</v>
      </c>
      <c r="O698" s="47"/>
      <c r="P698" s="212">
        <f>O698*H698</f>
        <v>0</v>
      </c>
      <c r="Q698" s="212">
        <v>0</v>
      </c>
      <c r="R698" s="212">
        <f>Q698*H698</f>
        <v>0</v>
      </c>
      <c r="S698" s="212">
        <v>0</v>
      </c>
      <c r="T698" s="213">
        <f>S698*H698</f>
        <v>0</v>
      </c>
      <c r="AR698" s="24" t="s">
        <v>298</v>
      </c>
      <c r="AT698" s="24" t="s">
        <v>235</v>
      </c>
      <c r="AU698" s="24" t="s">
        <v>83</v>
      </c>
      <c r="AY698" s="24" t="s">
        <v>231</v>
      </c>
      <c r="BE698" s="214">
        <f>IF(N698="základní",J698,0)</f>
        <v>0</v>
      </c>
      <c r="BF698" s="214">
        <f>IF(N698="snížená",J698,0)</f>
        <v>0</v>
      </c>
      <c r="BG698" s="214">
        <f>IF(N698="zákl. přenesená",J698,0)</f>
        <v>0</v>
      </c>
      <c r="BH698" s="214">
        <f>IF(N698="sníž. přenesená",J698,0)</f>
        <v>0</v>
      </c>
      <c r="BI698" s="214">
        <f>IF(N698="nulová",J698,0)</f>
        <v>0</v>
      </c>
      <c r="BJ698" s="24" t="s">
        <v>81</v>
      </c>
      <c r="BK698" s="214">
        <f>ROUND(I698*H698,2)</f>
        <v>0</v>
      </c>
      <c r="BL698" s="24" t="s">
        <v>298</v>
      </c>
      <c r="BM698" s="24" t="s">
        <v>1041</v>
      </c>
    </row>
    <row r="699" spans="2:47" s="1" customFormat="1" ht="13.5">
      <c r="B699" s="46"/>
      <c r="D699" s="215" t="s">
        <v>241</v>
      </c>
      <c r="F699" s="216" t="s">
        <v>1040</v>
      </c>
      <c r="I699" s="176"/>
      <c r="L699" s="46"/>
      <c r="M699" s="217"/>
      <c r="N699" s="47"/>
      <c r="O699" s="47"/>
      <c r="P699" s="47"/>
      <c r="Q699" s="47"/>
      <c r="R699" s="47"/>
      <c r="S699" s="47"/>
      <c r="T699" s="85"/>
      <c r="AT699" s="24" t="s">
        <v>241</v>
      </c>
      <c r="AU699" s="24" t="s">
        <v>83</v>
      </c>
    </row>
    <row r="700" spans="2:51" s="13" customFormat="1" ht="13.5">
      <c r="B700" s="234"/>
      <c r="D700" s="215" t="s">
        <v>242</v>
      </c>
      <c r="E700" s="235" t="s">
        <v>5</v>
      </c>
      <c r="F700" s="236" t="s">
        <v>597</v>
      </c>
      <c r="H700" s="235" t="s">
        <v>5</v>
      </c>
      <c r="I700" s="237"/>
      <c r="L700" s="234"/>
      <c r="M700" s="238"/>
      <c r="N700" s="239"/>
      <c r="O700" s="239"/>
      <c r="P700" s="239"/>
      <c r="Q700" s="239"/>
      <c r="R700" s="239"/>
      <c r="S700" s="239"/>
      <c r="T700" s="240"/>
      <c r="AT700" s="235" t="s">
        <v>242</v>
      </c>
      <c r="AU700" s="235" t="s">
        <v>83</v>
      </c>
      <c r="AV700" s="13" t="s">
        <v>81</v>
      </c>
      <c r="AW700" s="13" t="s">
        <v>36</v>
      </c>
      <c r="AX700" s="13" t="s">
        <v>73</v>
      </c>
      <c r="AY700" s="235" t="s">
        <v>231</v>
      </c>
    </row>
    <row r="701" spans="2:51" s="11" customFormat="1" ht="13.5">
      <c r="B701" s="218"/>
      <c r="D701" s="215" t="s">
        <v>242</v>
      </c>
      <c r="E701" s="219" t="s">
        <v>5</v>
      </c>
      <c r="F701" s="220" t="s">
        <v>1042</v>
      </c>
      <c r="H701" s="221">
        <v>10.805</v>
      </c>
      <c r="I701" s="222"/>
      <c r="L701" s="218"/>
      <c r="M701" s="223"/>
      <c r="N701" s="224"/>
      <c r="O701" s="224"/>
      <c r="P701" s="224"/>
      <c r="Q701" s="224"/>
      <c r="R701" s="224"/>
      <c r="S701" s="224"/>
      <c r="T701" s="225"/>
      <c r="AT701" s="219" t="s">
        <v>242</v>
      </c>
      <c r="AU701" s="219" t="s">
        <v>83</v>
      </c>
      <c r="AV701" s="11" t="s">
        <v>83</v>
      </c>
      <c r="AW701" s="11" t="s">
        <v>36</v>
      </c>
      <c r="AX701" s="11" t="s">
        <v>73</v>
      </c>
      <c r="AY701" s="219" t="s">
        <v>231</v>
      </c>
    </row>
    <row r="702" spans="2:51" s="11" customFormat="1" ht="13.5">
      <c r="B702" s="218"/>
      <c r="D702" s="215" t="s">
        <v>242</v>
      </c>
      <c r="E702" s="219" t="s">
        <v>5</v>
      </c>
      <c r="F702" s="220" t="s">
        <v>1043</v>
      </c>
      <c r="H702" s="221">
        <v>35.75</v>
      </c>
      <c r="I702" s="222"/>
      <c r="L702" s="218"/>
      <c r="M702" s="223"/>
      <c r="N702" s="224"/>
      <c r="O702" s="224"/>
      <c r="P702" s="224"/>
      <c r="Q702" s="224"/>
      <c r="R702" s="224"/>
      <c r="S702" s="224"/>
      <c r="T702" s="225"/>
      <c r="AT702" s="219" t="s">
        <v>242</v>
      </c>
      <c r="AU702" s="219" t="s">
        <v>83</v>
      </c>
      <c r="AV702" s="11" t="s">
        <v>83</v>
      </c>
      <c r="AW702" s="11" t="s">
        <v>36</v>
      </c>
      <c r="AX702" s="11" t="s">
        <v>73</v>
      </c>
      <c r="AY702" s="219" t="s">
        <v>231</v>
      </c>
    </row>
    <row r="703" spans="2:51" s="12" customFormat="1" ht="13.5">
      <c r="B703" s="226"/>
      <c r="D703" s="215" t="s">
        <v>242</v>
      </c>
      <c r="E703" s="227" t="s">
        <v>5</v>
      </c>
      <c r="F703" s="228" t="s">
        <v>269</v>
      </c>
      <c r="H703" s="229">
        <v>46.555</v>
      </c>
      <c r="I703" s="230"/>
      <c r="L703" s="226"/>
      <c r="M703" s="231"/>
      <c r="N703" s="232"/>
      <c r="O703" s="232"/>
      <c r="P703" s="232"/>
      <c r="Q703" s="232"/>
      <c r="R703" s="232"/>
      <c r="S703" s="232"/>
      <c r="T703" s="233"/>
      <c r="AT703" s="227" t="s">
        <v>242</v>
      </c>
      <c r="AU703" s="227" t="s">
        <v>83</v>
      </c>
      <c r="AV703" s="12" t="s">
        <v>239</v>
      </c>
      <c r="AW703" s="12" t="s">
        <v>36</v>
      </c>
      <c r="AX703" s="12" t="s">
        <v>81</v>
      </c>
      <c r="AY703" s="227" t="s">
        <v>231</v>
      </c>
    </row>
    <row r="704" spans="2:65" s="1" customFormat="1" ht="25.5" customHeight="1">
      <c r="B704" s="202"/>
      <c r="C704" s="203" t="s">
        <v>1044</v>
      </c>
      <c r="D704" s="203" t="s">
        <v>235</v>
      </c>
      <c r="E704" s="204" t="s">
        <v>1045</v>
      </c>
      <c r="F704" s="205" t="s">
        <v>1046</v>
      </c>
      <c r="G704" s="206" t="s">
        <v>147</v>
      </c>
      <c r="H704" s="207">
        <v>46.55</v>
      </c>
      <c r="I704" s="208"/>
      <c r="J704" s="209">
        <f>ROUND(I704*H704,2)</f>
        <v>0</v>
      </c>
      <c r="K704" s="205" t="s">
        <v>238</v>
      </c>
      <c r="L704" s="46"/>
      <c r="M704" s="210" t="s">
        <v>5</v>
      </c>
      <c r="N704" s="211" t="s">
        <v>44</v>
      </c>
      <c r="O704" s="47"/>
      <c r="P704" s="212">
        <f>O704*H704</f>
        <v>0</v>
      </c>
      <c r="Q704" s="212">
        <v>0</v>
      </c>
      <c r="R704" s="212">
        <f>Q704*H704</f>
        <v>0</v>
      </c>
      <c r="S704" s="212">
        <v>0</v>
      </c>
      <c r="T704" s="213">
        <f>S704*H704</f>
        <v>0</v>
      </c>
      <c r="AR704" s="24" t="s">
        <v>298</v>
      </c>
      <c r="AT704" s="24" t="s">
        <v>235</v>
      </c>
      <c r="AU704" s="24" t="s">
        <v>83</v>
      </c>
      <c r="AY704" s="24" t="s">
        <v>231</v>
      </c>
      <c r="BE704" s="214">
        <f>IF(N704="základní",J704,0)</f>
        <v>0</v>
      </c>
      <c r="BF704" s="214">
        <f>IF(N704="snížená",J704,0)</f>
        <v>0</v>
      </c>
      <c r="BG704" s="214">
        <f>IF(N704="zákl. přenesená",J704,0)</f>
        <v>0</v>
      </c>
      <c r="BH704" s="214">
        <f>IF(N704="sníž. přenesená",J704,0)</f>
        <v>0</v>
      </c>
      <c r="BI704" s="214">
        <f>IF(N704="nulová",J704,0)</f>
        <v>0</v>
      </c>
      <c r="BJ704" s="24" t="s">
        <v>81</v>
      </c>
      <c r="BK704" s="214">
        <f>ROUND(I704*H704,2)</f>
        <v>0</v>
      </c>
      <c r="BL704" s="24" t="s">
        <v>298</v>
      </c>
      <c r="BM704" s="24" t="s">
        <v>1047</v>
      </c>
    </row>
    <row r="705" spans="2:47" s="1" customFormat="1" ht="13.5">
      <c r="B705" s="46"/>
      <c r="D705" s="215" t="s">
        <v>241</v>
      </c>
      <c r="F705" s="216" t="s">
        <v>1046</v>
      </c>
      <c r="I705" s="176"/>
      <c r="L705" s="46"/>
      <c r="M705" s="217"/>
      <c r="N705" s="47"/>
      <c r="O705" s="47"/>
      <c r="P705" s="47"/>
      <c r="Q705" s="47"/>
      <c r="R705" s="47"/>
      <c r="S705" s="47"/>
      <c r="T705" s="85"/>
      <c r="AT705" s="24" t="s">
        <v>241</v>
      </c>
      <c r="AU705" s="24" t="s">
        <v>83</v>
      </c>
    </row>
    <row r="706" spans="2:65" s="1" customFormat="1" ht="16.5" customHeight="1">
      <c r="B706" s="202"/>
      <c r="C706" s="242" t="s">
        <v>1048</v>
      </c>
      <c r="D706" s="242" t="s">
        <v>399</v>
      </c>
      <c r="E706" s="243" t="s">
        <v>1049</v>
      </c>
      <c r="F706" s="244" t="s">
        <v>1050</v>
      </c>
      <c r="G706" s="245" t="s">
        <v>147</v>
      </c>
      <c r="H706" s="246">
        <v>58.194</v>
      </c>
      <c r="I706" s="247"/>
      <c r="J706" s="248">
        <f>ROUND(I706*H706,2)</f>
        <v>0</v>
      </c>
      <c r="K706" s="244" t="s">
        <v>238</v>
      </c>
      <c r="L706" s="249"/>
      <c r="M706" s="250" t="s">
        <v>5</v>
      </c>
      <c r="N706" s="251" t="s">
        <v>44</v>
      </c>
      <c r="O706" s="47"/>
      <c r="P706" s="212">
        <f>O706*H706</f>
        <v>0</v>
      </c>
      <c r="Q706" s="212">
        <v>0.00388</v>
      </c>
      <c r="R706" s="212">
        <f>Q706*H706</f>
        <v>0.22579272000000003</v>
      </c>
      <c r="S706" s="212">
        <v>0</v>
      </c>
      <c r="T706" s="213">
        <f>S706*H706</f>
        <v>0</v>
      </c>
      <c r="AR706" s="24" t="s">
        <v>410</v>
      </c>
      <c r="AT706" s="24" t="s">
        <v>399</v>
      </c>
      <c r="AU706" s="24" t="s">
        <v>83</v>
      </c>
      <c r="AY706" s="24" t="s">
        <v>231</v>
      </c>
      <c r="BE706" s="214">
        <f>IF(N706="základní",J706,0)</f>
        <v>0</v>
      </c>
      <c r="BF706" s="214">
        <f>IF(N706="snížená",J706,0)</f>
        <v>0</v>
      </c>
      <c r="BG706" s="214">
        <f>IF(N706="zákl. přenesená",J706,0)</f>
        <v>0</v>
      </c>
      <c r="BH706" s="214">
        <f>IF(N706="sníž. přenesená",J706,0)</f>
        <v>0</v>
      </c>
      <c r="BI706" s="214">
        <f>IF(N706="nulová",J706,0)</f>
        <v>0</v>
      </c>
      <c r="BJ706" s="24" t="s">
        <v>81</v>
      </c>
      <c r="BK706" s="214">
        <f>ROUND(I706*H706,2)</f>
        <v>0</v>
      </c>
      <c r="BL706" s="24" t="s">
        <v>298</v>
      </c>
      <c r="BM706" s="24" t="s">
        <v>1051</v>
      </c>
    </row>
    <row r="707" spans="2:47" s="1" customFormat="1" ht="13.5">
      <c r="B707" s="46"/>
      <c r="D707" s="215" t="s">
        <v>241</v>
      </c>
      <c r="F707" s="216" t="s">
        <v>1050</v>
      </c>
      <c r="I707" s="176"/>
      <c r="L707" s="46"/>
      <c r="M707" s="217"/>
      <c r="N707" s="47"/>
      <c r="O707" s="47"/>
      <c r="P707" s="47"/>
      <c r="Q707" s="47"/>
      <c r="R707" s="47"/>
      <c r="S707" s="47"/>
      <c r="T707" s="85"/>
      <c r="AT707" s="24" t="s">
        <v>241</v>
      </c>
      <c r="AU707" s="24" t="s">
        <v>83</v>
      </c>
    </row>
    <row r="708" spans="2:51" s="11" customFormat="1" ht="13.5">
      <c r="B708" s="218"/>
      <c r="D708" s="215" t="s">
        <v>242</v>
      </c>
      <c r="E708" s="219" t="s">
        <v>5</v>
      </c>
      <c r="F708" s="220" t="s">
        <v>1052</v>
      </c>
      <c r="H708" s="221">
        <v>58.194</v>
      </c>
      <c r="I708" s="222"/>
      <c r="L708" s="218"/>
      <c r="M708" s="223"/>
      <c r="N708" s="224"/>
      <c r="O708" s="224"/>
      <c r="P708" s="224"/>
      <c r="Q708" s="224"/>
      <c r="R708" s="224"/>
      <c r="S708" s="224"/>
      <c r="T708" s="225"/>
      <c r="AT708" s="219" t="s">
        <v>242</v>
      </c>
      <c r="AU708" s="219" t="s">
        <v>83</v>
      </c>
      <c r="AV708" s="11" t="s">
        <v>83</v>
      </c>
      <c r="AW708" s="11" t="s">
        <v>36</v>
      </c>
      <c r="AX708" s="11" t="s">
        <v>81</v>
      </c>
      <c r="AY708" s="219" t="s">
        <v>231</v>
      </c>
    </row>
    <row r="709" spans="2:65" s="1" customFormat="1" ht="25.5" customHeight="1">
      <c r="B709" s="202"/>
      <c r="C709" s="203" t="s">
        <v>1053</v>
      </c>
      <c r="D709" s="203" t="s">
        <v>235</v>
      </c>
      <c r="E709" s="204" t="s">
        <v>1054</v>
      </c>
      <c r="F709" s="205" t="s">
        <v>1055</v>
      </c>
      <c r="G709" s="206" t="s">
        <v>147</v>
      </c>
      <c r="H709" s="207">
        <v>45.195</v>
      </c>
      <c r="I709" s="208"/>
      <c r="J709" s="209">
        <f>ROUND(I709*H709,2)</f>
        <v>0</v>
      </c>
      <c r="K709" s="205" t="s">
        <v>238</v>
      </c>
      <c r="L709" s="46"/>
      <c r="M709" s="210" t="s">
        <v>5</v>
      </c>
      <c r="N709" s="211" t="s">
        <v>44</v>
      </c>
      <c r="O709" s="47"/>
      <c r="P709" s="212">
        <f>O709*H709</f>
        <v>0</v>
      </c>
      <c r="Q709" s="212">
        <v>0</v>
      </c>
      <c r="R709" s="212">
        <f>Q709*H709</f>
        <v>0</v>
      </c>
      <c r="S709" s="212">
        <v>0</v>
      </c>
      <c r="T709" s="213">
        <f>S709*H709</f>
        <v>0</v>
      </c>
      <c r="AR709" s="24" t="s">
        <v>298</v>
      </c>
      <c r="AT709" s="24" t="s">
        <v>235</v>
      </c>
      <c r="AU709" s="24" t="s">
        <v>83</v>
      </c>
      <c r="AY709" s="24" t="s">
        <v>231</v>
      </c>
      <c r="BE709" s="214">
        <f>IF(N709="základní",J709,0)</f>
        <v>0</v>
      </c>
      <c r="BF709" s="214">
        <f>IF(N709="snížená",J709,0)</f>
        <v>0</v>
      </c>
      <c r="BG709" s="214">
        <f>IF(N709="zákl. přenesená",J709,0)</f>
        <v>0</v>
      </c>
      <c r="BH709" s="214">
        <f>IF(N709="sníž. přenesená",J709,0)</f>
        <v>0</v>
      </c>
      <c r="BI709" s="214">
        <f>IF(N709="nulová",J709,0)</f>
        <v>0</v>
      </c>
      <c r="BJ709" s="24" t="s">
        <v>81</v>
      </c>
      <c r="BK709" s="214">
        <f>ROUND(I709*H709,2)</f>
        <v>0</v>
      </c>
      <c r="BL709" s="24" t="s">
        <v>298</v>
      </c>
      <c r="BM709" s="24" t="s">
        <v>1056</v>
      </c>
    </row>
    <row r="710" spans="2:47" s="1" customFormat="1" ht="13.5">
      <c r="B710" s="46"/>
      <c r="D710" s="215" t="s">
        <v>241</v>
      </c>
      <c r="F710" s="216" t="s">
        <v>1055</v>
      </c>
      <c r="I710" s="176"/>
      <c r="L710" s="46"/>
      <c r="M710" s="217"/>
      <c r="N710" s="47"/>
      <c r="O710" s="47"/>
      <c r="P710" s="47"/>
      <c r="Q710" s="47"/>
      <c r="R710" s="47"/>
      <c r="S710" s="47"/>
      <c r="T710" s="85"/>
      <c r="AT710" s="24" t="s">
        <v>241</v>
      </c>
      <c r="AU710" s="24" t="s">
        <v>83</v>
      </c>
    </row>
    <row r="711" spans="2:51" s="11" customFormat="1" ht="13.5">
      <c r="B711" s="218"/>
      <c r="D711" s="215" t="s">
        <v>242</v>
      </c>
      <c r="E711" s="219" t="s">
        <v>5</v>
      </c>
      <c r="F711" s="220" t="s">
        <v>1057</v>
      </c>
      <c r="H711" s="221">
        <v>16.05</v>
      </c>
      <c r="I711" s="222"/>
      <c r="L711" s="218"/>
      <c r="M711" s="223"/>
      <c r="N711" s="224"/>
      <c r="O711" s="224"/>
      <c r="P711" s="224"/>
      <c r="Q711" s="224"/>
      <c r="R711" s="224"/>
      <c r="S711" s="224"/>
      <c r="T711" s="225"/>
      <c r="AT711" s="219" t="s">
        <v>242</v>
      </c>
      <c r="AU711" s="219" t="s">
        <v>83</v>
      </c>
      <c r="AV711" s="11" t="s">
        <v>83</v>
      </c>
      <c r="AW711" s="11" t="s">
        <v>36</v>
      </c>
      <c r="AX711" s="11" t="s">
        <v>73</v>
      </c>
      <c r="AY711" s="219" t="s">
        <v>231</v>
      </c>
    </row>
    <row r="712" spans="2:51" s="11" customFormat="1" ht="13.5">
      <c r="B712" s="218"/>
      <c r="D712" s="215" t="s">
        <v>242</v>
      </c>
      <c r="E712" s="219" t="s">
        <v>5</v>
      </c>
      <c r="F712" s="220" t="s">
        <v>1058</v>
      </c>
      <c r="H712" s="221">
        <v>23.545</v>
      </c>
      <c r="I712" s="222"/>
      <c r="L712" s="218"/>
      <c r="M712" s="223"/>
      <c r="N712" s="224"/>
      <c r="O712" s="224"/>
      <c r="P712" s="224"/>
      <c r="Q712" s="224"/>
      <c r="R712" s="224"/>
      <c r="S712" s="224"/>
      <c r="T712" s="225"/>
      <c r="AT712" s="219" t="s">
        <v>242</v>
      </c>
      <c r="AU712" s="219" t="s">
        <v>83</v>
      </c>
      <c r="AV712" s="11" t="s">
        <v>83</v>
      </c>
      <c r="AW712" s="11" t="s">
        <v>36</v>
      </c>
      <c r="AX712" s="11" t="s">
        <v>73</v>
      </c>
      <c r="AY712" s="219" t="s">
        <v>231</v>
      </c>
    </row>
    <row r="713" spans="2:51" s="11" customFormat="1" ht="13.5">
      <c r="B713" s="218"/>
      <c r="D713" s="215" t="s">
        <v>242</v>
      </c>
      <c r="E713" s="219" t="s">
        <v>5</v>
      </c>
      <c r="F713" s="220" t="s">
        <v>1059</v>
      </c>
      <c r="H713" s="221">
        <v>5.6</v>
      </c>
      <c r="I713" s="222"/>
      <c r="L713" s="218"/>
      <c r="M713" s="223"/>
      <c r="N713" s="224"/>
      <c r="O713" s="224"/>
      <c r="P713" s="224"/>
      <c r="Q713" s="224"/>
      <c r="R713" s="224"/>
      <c r="S713" s="224"/>
      <c r="T713" s="225"/>
      <c r="AT713" s="219" t="s">
        <v>242</v>
      </c>
      <c r="AU713" s="219" t="s">
        <v>83</v>
      </c>
      <c r="AV713" s="11" t="s">
        <v>83</v>
      </c>
      <c r="AW713" s="11" t="s">
        <v>36</v>
      </c>
      <c r="AX713" s="11" t="s">
        <v>73</v>
      </c>
      <c r="AY713" s="219" t="s">
        <v>231</v>
      </c>
    </row>
    <row r="714" spans="2:51" s="12" customFormat="1" ht="13.5">
      <c r="B714" s="226"/>
      <c r="D714" s="215" t="s">
        <v>242</v>
      </c>
      <c r="E714" s="227" t="s">
        <v>5</v>
      </c>
      <c r="F714" s="228" t="s">
        <v>269</v>
      </c>
      <c r="H714" s="229">
        <v>45.195</v>
      </c>
      <c r="I714" s="230"/>
      <c r="L714" s="226"/>
      <c r="M714" s="231"/>
      <c r="N714" s="232"/>
      <c r="O714" s="232"/>
      <c r="P714" s="232"/>
      <c r="Q714" s="232"/>
      <c r="R714" s="232"/>
      <c r="S714" s="232"/>
      <c r="T714" s="233"/>
      <c r="AT714" s="227" t="s">
        <v>242</v>
      </c>
      <c r="AU714" s="227" t="s">
        <v>83</v>
      </c>
      <c r="AV714" s="12" t="s">
        <v>239</v>
      </c>
      <c r="AW714" s="12" t="s">
        <v>36</v>
      </c>
      <c r="AX714" s="12" t="s">
        <v>81</v>
      </c>
      <c r="AY714" s="227" t="s">
        <v>231</v>
      </c>
    </row>
    <row r="715" spans="2:65" s="1" customFormat="1" ht="16.5" customHeight="1">
      <c r="B715" s="202"/>
      <c r="C715" s="242" t="s">
        <v>1060</v>
      </c>
      <c r="D715" s="242" t="s">
        <v>399</v>
      </c>
      <c r="E715" s="243" t="s">
        <v>1033</v>
      </c>
      <c r="F715" s="244" t="s">
        <v>1034</v>
      </c>
      <c r="G715" s="245" t="s">
        <v>1035</v>
      </c>
      <c r="H715" s="246">
        <v>74.572</v>
      </c>
      <c r="I715" s="247"/>
      <c r="J715" s="248">
        <f>ROUND(I715*H715,2)</f>
        <v>0</v>
      </c>
      <c r="K715" s="244" t="s">
        <v>238</v>
      </c>
      <c r="L715" s="249"/>
      <c r="M715" s="250" t="s">
        <v>5</v>
      </c>
      <c r="N715" s="251" t="s">
        <v>44</v>
      </c>
      <c r="O715" s="47"/>
      <c r="P715" s="212">
        <f>O715*H715</f>
        <v>0</v>
      </c>
      <c r="Q715" s="212">
        <v>0.001</v>
      </c>
      <c r="R715" s="212">
        <f>Q715*H715</f>
        <v>0.074572</v>
      </c>
      <c r="S715" s="212">
        <v>0</v>
      </c>
      <c r="T715" s="213">
        <f>S715*H715</f>
        <v>0</v>
      </c>
      <c r="AR715" s="24" t="s">
        <v>410</v>
      </c>
      <c r="AT715" s="24" t="s">
        <v>399</v>
      </c>
      <c r="AU715" s="24" t="s">
        <v>83</v>
      </c>
      <c r="AY715" s="24" t="s">
        <v>231</v>
      </c>
      <c r="BE715" s="214">
        <f>IF(N715="základní",J715,0)</f>
        <v>0</v>
      </c>
      <c r="BF715" s="214">
        <f>IF(N715="snížená",J715,0)</f>
        <v>0</v>
      </c>
      <c r="BG715" s="214">
        <f>IF(N715="zákl. přenesená",J715,0)</f>
        <v>0</v>
      </c>
      <c r="BH715" s="214">
        <f>IF(N715="sníž. přenesená",J715,0)</f>
        <v>0</v>
      </c>
      <c r="BI715" s="214">
        <f>IF(N715="nulová",J715,0)</f>
        <v>0</v>
      </c>
      <c r="BJ715" s="24" t="s">
        <v>81</v>
      </c>
      <c r="BK715" s="214">
        <f>ROUND(I715*H715,2)</f>
        <v>0</v>
      </c>
      <c r="BL715" s="24" t="s">
        <v>298</v>
      </c>
      <c r="BM715" s="24" t="s">
        <v>1061</v>
      </c>
    </row>
    <row r="716" spans="2:47" s="1" customFormat="1" ht="13.5">
      <c r="B716" s="46"/>
      <c r="D716" s="215" t="s">
        <v>241</v>
      </c>
      <c r="F716" s="216" t="s">
        <v>1034</v>
      </c>
      <c r="I716" s="176"/>
      <c r="L716" s="46"/>
      <c r="M716" s="217"/>
      <c r="N716" s="47"/>
      <c r="O716" s="47"/>
      <c r="P716" s="47"/>
      <c r="Q716" s="47"/>
      <c r="R716" s="47"/>
      <c r="S716" s="47"/>
      <c r="T716" s="85"/>
      <c r="AT716" s="24" t="s">
        <v>241</v>
      </c>
      <c r="AU716" s="24" t="s">
        <v>83</v>
      </c>
    </row>
    <row r="717" spans="2:51" s="11" customFormat="1" ht="13.5">
      <c r="B717" s="218"/>
      <c r="D717" s="215" t="s">
        <v>242</v>
      </c>
      <c r="E717" s="219" t="s">
        <v>5</v>
      </c>
      <c r="F717" s="220" t="s">
        <v>1062</v>
      </c>
      <c r="H717" s="221">
        <v>74.572</v>
      </c>
      <c r="I717" s="222"/>
      <c r="L717" s="218"/>
      <c r="M717" s="223"/>
      <c r="N717" s="224"/>
      <c r="O717" s="224"/>
      <c r="P717" s="224"/>
      <c r="Q717" s="224"/>
      <c r="R717" s="224"/>
      <c r="S717" s="224"/>
      <c r="T717" s="225"/>
      <c r="AT717" s="219" t="s">
        <v>242</v>
      </c>
      <c r="AU717" s="219" t="s">
        <v>83</v>
      </c>
      <c r="AV717" s="11" t="s">
        <v>83</v>
      </c>
      <c r="AW717" s="11" t="s">
        <v>36</v>
      </c>
      <c r="AX717" s="11" t="s">
        <v>81</v>
      </c>
      <c r="AY717" s="219" t="s">
        <v>231</v>
      </c>
    </row>
    <row r="718" spans="2:65" s="1" customFormat="1" ht="25.5" customHeight="1">
      <c r="B718" s="202"/>
      <c r="C718" s="203" t="s">
        <v>1063</v>
      </c>
      <c r="D718" s="203" t="s">
        <v>235</v>
      </c>
      <c r="E718" s="204" t="s">
        <v>1064</v>
      </c>
      <c r="F718" s="205" t="s">
        <v>1065</v>
      </c>
      <c r="G718" s="206" t="s">
        <v>147</v>
      </c>
      <c r="H718" s="207">
        <v>367.635</v>
      </c>
      <c r="I718" s="208"/>
      <c r="J718" s="209">
        <f>ROUND(I718*H718,2)</f>
        <v>0</v>
      </c>
      <c r="K718" s="205" t="s">
        <v>238</v>
      </c>
      <c r="L718" s="46"/>
      <c r="M718" s="210" t="s">
        <v>5</v>
      </c>
      <c r="N718" s="211" t="s">
        <v>44</v>
      </c>
      <c r="O718" s="47"/>
      <c r="P718" s="212">
        <f>O718*H718</f>
        <v>0</v>
      </c>
      <c r="Q718" s="212">
        <v>0.0004</v>
      </c>
      <c r="R718" s="212">
        <f>Q718*H718</f>
        <v>0.147054</v>
      </c>
      <c r="S718" s="212">
        <v>0</v>
      </c>
      <c r="T718" s="213">
        <f>S718*H718</f>
        <v>0</v>
      </c>
      <c r="AR718" s="24" t="s">
        <v>298</v>
      </c>
      <c r="AT718" s="24" t="s">
        <v>235</v>
      </c>
      <c r="AU718" s="24" t="s">
        <v>83</v>
      </c>
      <c r="AY718" s="24" t="s">
        <v>231</v>
      </c>
      <c r="BE718" s="214">
        <f>IF(N718="základní",J718,0)</f>
        <v>0</v>
      </c>
      <c r="BF718" s="214">
        <f>IF(N718="snížená",J718,0)</f>
        <v>0</v>
      </c>
      <c r="BG718" s="214">
        <f>IF(N718="zákl. přenesená",J718,0)</f>
        <v>0</v>
      </c>
      <c r="BH718" s="214">
        <f>IF(N718="sníž. přenesená",J718,0)</f>
        <v>0</v>
      </c>
      <c r="BI718" s="214">
        <f>IF(N718="nulová",J718,0)</f>
        <v>0</v>
      </c>
      <c r="BJ718" s="24" t="s">
        <v>81</v>
      </c>
      <c r="BK718" s="214">
        <f>ROUND(I718*H718,2)</f>
        <v>0</v>
      </c>
      <c r="BL718" s="24" t="s">
        <v>298</v>
      </c>
      <c r="BM718" s="24" t="s">
        <v>1066</v>
      </c>
    </row>
    <row r="719" spans="2:47" s="1" customFormat="1" ht="13.5">
      <c r="B719" s="46"/>
      <c r="D719" s="215" t="s">
        <v>241</v>
      </c>
      <c r="F719" s="216" t="s">
        <v>1065</v>
      </c>
      <c r="I719" s="176"/>
      <c r="L719" s="46"/>
      <c r="M719" s="217"/>
      <c r="N719" s="47"/>
      <c r="O719" s="47"/>
      <c r="P719" s="47"/>
      <c r="Q719" s="47"/>
      <c r="R719" s="47"/>
      <c r="S719" s="47"/>
      <c r="T719" s="85"/>
      <c r="AT719" s="24" t="s">
        <v>241</v>
      </c>
      <c r="AU719" s="24" t="s">
        <v>83</v>
      </c>
    </row>
    <row r="720" spans="2:51" s="11" customFormat="1" ht="13.5">
      <c r="B720" s="218"/>
      <c r="D720" s="215" t="s">
        <v>242</v>
      </c>
      <c r="E720" s="219" t="s">
        <v>5</v>
      </c>
      <c r="F720" s="220" t="s">
        <v>1067</v>
      </c>
      <c r="H720" s="221">
        <v>367.635</v>
      </c>
      <c r="I720" s="222"/>
      <c r="L720" s="218"/>
      <c r="M720" s="223"/>
      <c r="N720" s="224"/>
      <c r="O720" s="224"/>
      <c r="P720" s="224"/>
      <c r="Q720" s="224"/>
      <c r="R720" s="224"/>
      <c r="S720" s="224"/>
      <c r="T720" s="225"/>
      <c r="AT720" s="219" t="s">
        <v>242</v>
      </c>
      <c r="AU720" s="219" t="s">
        <v>83</v>
      </c>
      <c r="AV720" s="11" t="s">
        <v>83</v>
      </c>
      <c r="AW720" s="11" t="s">
        <v>36</v>
      </c>
      <c r="AX720" s="11" t="s">
        <v>81</v>
      </c>
      <c r="AY720" s="219" t="s">
        <v>231</v>
      </c>
    </row>
    <row r="721" spans="2:65" s="1" customFormat="1" ht="25.5" customHeight="1">
      <c r="B721" s="202"/>
      <c r="C721" s="242" t="s">
        <v>1068</v>
      </c>
      <c r="D721" s="242" t="s">
        <v>399</v>
      </c>
      <c r="E721" s="243" t="s">
        <v>1069</v>
      </c>
      <c r="F721" s="244" t="s">
        <v>1070</v>
      </c>
      <c r="G721" s="245" t="s">
        <v>147</v>
      </c>
      <c r="H721" s="246">
        <v>422.78</v>
      </c>
      <c r="I721" s="247"/>
      <c r="J721" s="248">
        <f>ROUND(I721*H721,2)</f>
        <v>0</v>
      </c>
      <c r="K721" s="244" t="s">
        <v>238</v>
      </c>
      <c r="L721" s="249"/>
      <c r="M721" s="250" t="s">
        <v>5</v>
      </c>
      <c r="N721" s="251" t="s">
        <v>44</v>
      </c>
      <c r="O721" s="47"/>
      <c r="P721" s="212">
        <f>O721*H721</f>
        <v>0</v>
      </c>
      <c r="Q721" s="212">
        <v>0.0045</v>
      </c>
      <c r="R721" s="212">
        <f>Q721*H721</f>
        <v>1.9025099999999997</v>
      </c>
      <c r="S721" s="212">
        <v>0</v>
      </c>
      <c r="T721" s="213">
        <f>S721*H721</f>
        <v>0</v>
      </c>
      <c r="AR721" s="24" t="s">
        <v>410</v>
      </c>
      <c r="AT721" s="24" t="s">
        <v>399</v>
      </c>
      <c r="AU721" s="24" t="s">
        <v>83</v>
      </c>
      <c r="AY721" s="24" t="s">
        <v>231</v>
      </c>
      <c r="BE721" s="214">
        <f>IF(N721="základní",J721,0)</f>
        <v>0</v>
      </c>
      <c r="BF721" s="214">
        <f>IF(N721="snížená",J721,0)</f>
        <v>0</v>
      </c>
      <c r="BG721" s="214">
        <f>IF(N721="zákl. přenesená",J721,0)</f>
        <v>0</v>
      </c>
      <c r="BH721" s="214">
        <f>IF(N721="sníž. přenesená",J721,0)</f>
        <v>0</v>
      </c>
      <c r="BI721" s="214">
        <f>IF(N721="nulová",J721,0)</f>
        <v>0</v>
      </c>
      <c r="BJ721" s="24" t="s">
        <v>81</v>
      </c>
      <c r="BK721" s="214">
        <f>ROUND(I721*H721,2)</f>
        <v>0</v>
      </c>
      <c r="BL721" s="24" t="s">
        <v>298</v>
      </c>
      <c r="BM721" s="24" t="s">
        <v>1071</v>
      </c>
    </row>
    <row r="722" spans="2:47" s="1" customFormat="1" ht="13.5">
      <c r="B722" s="46"/>
      <c r="D722" s="215" t="s">
        <v>241</v>
      </c>
      <c r="F722" s="216" t="s">
        <v>1070</v>
      </c>
      <c r="I722" s="176"/>
      <c r="L722" s="46"/>
      <c r="M722" s="217"/>
      <c r="N722" s="47"/>
      <c r="O722" s="47"/>
      <c r="P722" s="47"/>
      <c r="Q722" s="47"/>
      <c r="R722" s="47"/>
      <c r="S722" s="47"/>
      <c r="T722" s="85"/>
      <c r="AT722" s="24" t="s">
        <v>241</v>
      </c>
      <c r="AU722" s="24" t="s">
        <v>83</v>
      </c>
    </row>
    <row r="723" spans="2:51" s="11" customFormat="1" ht="13.5">
      <c r="B723" s="218"/>
      <c r="D723" s="215" t="s">
        <v>242</v>
      </c>
      <c r="E723" s="219" t="s">
        <v>5</v>
      </c>
      <c r="F723" s="220" t="s">
        <v>1072</v>
      </c>
      <c r="H723" s="221">
        <v>422.78</v>
      </c>
      <c r="I723" s="222"/>
      <c r="L723" s="218"/>
      <c r="M723" s="223"/>
      <c r="N723" s="224"/>
      <c r="O723" s="224"/>
      <c r="P723" s="224"/>
      <c r="Q723" s="224"/>
      <c r="R723" s="224"/>
      <c r="S723" s="224"/>
      <c r="T723" s="225"/>
      <c r="AT723" s="219" t="s">
        <v>242</v>
      </c>
      <c r="AU723" s="219" t="s">
        <v>83</v>
      </c>
      <c r="AV723" s="11" t="s">
        <v>83</v>
      </c>
      <c r="AW723" s="11" t="s">
        <v>36</v>
      </c>
      <c r="AX723" s="11" t="s">
        <v>81</v>
      </c>
      <c r="AY723" s="219" t="s">
        <v>231</v>
      </c>
    </row>
    <row r="724" spans="2:65" s="1" customFormat="1" ht="25.5" customHeight="1">
      <c r="B724" s="202"/>
      <c r="C724" s="203" t="s">
        <v>1073</v>
      </c>
      <c r="D724" s="203" t="s">
        <v>235</v>
      </c>
      <c r="E724" s="204" t="s">
        <v>1074</v>
      </c>
      <c r="F724" s="205" t="s">
        <v>1075</v>
      </c>
      <c r="G724" s="206" t="s">
        <v>147</v>
      </c>
      <c r="H724" s="207">
        <v>391.536</v>
      </c>
      <c r="I724" s="208"/>
      <c r="J724" s="209">
        <f>ROUND(I724*H724,2)</f>
        <v>0</v>
      </c>
      <c r="K724" s="205" t="s">
        <v>238</v>
      </c>
      <c r="L724" s="46"/>
      <c r="M724" s="210" t="s">
        <v>5</v>
      </c>
      <c r="N724" s="211" t="s">
        <v>44</v>
      </c>
      <c r="O724" s="47"/>
      <c r="P724" s="212">
        <f>O724*H724</f>
        <v>0</v>
      </c>
      <c r="Q724" s="212">
        <v>0.0004</v>
      </c>
      <c r="R724" s="212">
        <f>Q724*H724</f>
        <v>0.15661440000000001</v>
      </c>
      <c r="S724" s="212">
        <v>0</v>
      </c>
      <c r="T724" s="213">
        <f>S724*H724</f>
        <v>0</v>
      </c>
      <c r="AR724" s="24" t="s">
        <v>298</v>
      </c>
      <c r="AT724" s="24" t="s">
        <v>235</v>
      </c>
      <c r="AU724" s="24" t="s">
        <v>83</v>
      </c>
      <c r="AY724" s="24" t="s">
        <v>231</v>
      </c>
      <c r="BE724" s="214">
        <f>IF(N724="základní",J724,0)</f>
        <v>0</v>
      </c>
      <c r="BF724" s="214">
        <f>IF(N724="snížená",J724,0)</f>
        <v>0</v>
      </c>
      <c r="BG724" s="214">
        <f>IF(N724="zákl. přenesená",J724,0)</f>
        <v>0</v>
      </c>
      <c r="BH724" s="214">
        <f>IF(N724="sníž. přenesená",J724,0)</f>
        <v>0</v>
      </c>
      <c r="BI724" s="214">
        <f>IF(N724="nulová",J724,0)</f>
        <v>0</v>
      </c>
      <c r="BJ724" s="24" t="s">
        <v>81</v>
      </c>
      <c r="BK724" s="214">
        <f>ROUND(I724*H724,2)</f>
        <v>0</v>
      </c>
      <c r="BL724" s="24" t="s">
        <v>298</v>
      </c>
      <c r="BM724" s="24" t="s">
        <v>1076</v>
      </c>
    </row>
    <row r="725" spans="2:47" s="1" customFormat="1" ht="13.5">
      <c r="B725" s="46"/>
      <c r="D725" s="215" t="s">
        <v>241</v>
      </c>
      <c r="F725" s="216" t="s">
        <v>1075</v>
      </c>
      <c r="I725" s="176"/>
      <c r="L725" s="46"/>
      <c r="M725" s="217"/>
      <c r="N725" s="47"/>
      <c r="O725" s="47"/>
      <c r="P725" s="47"/>
      <c r="Q725" s="47"/>
      <c r="R725" s="47"/>
      <c r="S725" s="47"/>
      <c r="T725" s="85"/>
      <c r="AT725" s="24" t="s">
        <v>241</v>
      </c>
      <c r="AU725" s="24" t="s">
        <v>83</v>
      </c>
    </row>
    <row r="726" spans="2:51" s="11" customFormat="1" ht="13.5">
      <c r="B726" s="218"/>
      <c r="D726" s="215" t="s">
        <v>242</v>
      </c>
      <c r="E726" s="219" t="s">
        <v>5</v>
      </c>
      <c r="F726" s="220" t="s">
        <v>1077</v>
      </c>
      <c r="H726" s="221">
        <v>391.536</v>
      </c>
      <c r="I726" s="222"/>
      <c r="L726" s="218"/>
      <c r="M726" s="223"/>
      <c r="N726" s="224"/>
      <c r="O726" s="224"/>
      <c r="P726" s="224"/>
      <c r="Q726" s="224"/>
      <c r="R726" s="224"/>
      <c r="S726" s="224"/>
      <c r="T726" s="225"/>
      <c r="AT726" s="219" t="s">
        <v>242</v>
      </c>
      <c r="AU726" s="219" t="s">
        <v>83</v>
      </c>
      <c r="AV726" s="11" t="s">
        <v>83</v>
      </c>
      <c r="AW726" s="11" t="s">
        <v>36</v>
      </c>
      <c r="AX726" s="11" t="s">
        <v>81</v>
      </c>
      <c r="AY726" s="219" t="s">
        <v>231</v>
      </c>
    </row>
    <row r="727" spans="2:65" s="1" customFormat="1" ht="25.5" customHeight="1">
      <c r="B727" s="202"/>
      <c r="C727" s="242" t="s">
        <v>1078</v>
      </c>
      <c r="D727" s="242" t="s">
        <v>399</v>
      </c>
      <c r="E727" s="243" t="s">
        <v>1069</v>
      </c>
      <c r="F727" s="244" t="s">
        <v>1070</v>
      </c>
      <c r="G727" s="245" t="s">
        <v>147</v>
      </c>
      <c r="H727" s="246">
        <v>489.42</v>
      </c>
      <c r="I727" s="247"/>
      <c r="J727" s="248">
        <f>ROUND(I727*H727,2)</f>
        <v>0</v>
      </c>
      <c r="K727" s="244" t="s">
        <v>238</v>
      </c>
      <c r="L727" s="249"/>
      <c r="M727" s="250" t="s">
        <v>5</v>
      </c>
      <c r="N727" s="251" t="s">
        <v>44</v>
      </c>
      <c r="O727" s="47"/>
      <c r="P727" s="212">
        <f>O727*H727</f>
        <v>0</v>
      </c>
      <c r="Q727" s="212">
        <v>0.0045</v>
      </c>
      <c r="R727" s="212">
        <f>Q727*H727</f>
        <v>2.20239</v>
      </c>
      <c r="S727" s="212">
        <v>0</v>
      </c>
      <c r="T727" s="213">
        <f>S727*H727</f>
        <v>0</v>
      </c>
      <c r="AR727" s="24" t="s">
        <v>410</v>
      </c>
      <c r="AT727" s="24" t="s">
        <v>399</v>
      </c>
      <c r="AU727" s="24" t="s">
        <v>83</v>
      </c>
      <c r="AY727" s="24" t="s">
        <v>231</v>
      </c>
      <c r="BE727" s="214">
        <f>IF(N727="základní",J727,0)</f>
        <v>0</v>
      </c>
      <c r="BF727" s="214">
        <f>IF(N727="snížená",J727,0)</f>
        <v>0</v>
      </c>
      <c r="BG727" s="214">
        <f>IF(N727="zákl. přenesená",J727,0)</f>
        <v>0</v>
      </c>
      <c r="BH727" s="214">
        <f>IF(N727="sníž. přenesená",J727,0)</f>
        <v>0</v>
      </c>
      <c r="BI727" s="214">
        <f>IF(N727="nulová",J727,0)</f>
        <v>0</v>
      </c>
      <c r="BJ727" s="24" t="s">
        <v>81</v>
      </c>
      <c r="BK727" s="214">
        <f>ROUND(I727*H727,2)</f>
        <v>0</v>
      </c>
      <c r="BL727" s="24" t="s">
        <v>298</v>
      </c>
      <c r="BM727" s="24" t="s">
        <v>1079</v>
      </c>
    </row>
    <row r="728" spans="2:47" s="1" customFormat="1" ht="13.5">
      <c r="B728" s="46"/>
      <c r="D728" s="215" t="s">
        <v>241</v>
      </c>
      <c r="F728" s="216" t="s">
        <v>1070</v>
      </c>
      <c r="I728" s="176"/>
      <c r="L728" s="46"/>
      <c r="M728" s="217"/>
      <c r="N728" s="47"/>
      <c r="O728" s="47"/>
      <c r="P728" s="47"/>
      <c r="Q728" s="47"/>
      <c r="R728" s="47"/>
      <c r="S728" s="47"/>
      <c r="T728" s="85"/>
      <c r="AT728" s="24" t="s">
        <v>241</v>
      </c>
      <c r="AU728" s="24" t="s">
        <v>83</v>
      </c>
    </row>
    <row r="729" spans="2:51" s="11" customFormat="1" ht="13.5">
      <c r="B729" s="218"/>
      <c r="D729" s="215" t="s">
        <v>242</v>
      </c>
      <c r="E729" s="219" t="s">
        <v>5</v>
      </c>
      <c r="F729" s="220" t="s">
        <v>1080</v>
      </c>
      <c r="H729" s="221">
        <v>489.42</v>
      </c>
      <c r="I729" s="222"/>
      <c r="L729" s="218"/>
      <c r="M729" s="223"/>
      <c r="N729" s="224"/>
      <c r="O729" s="224"/>
      <c r="P729" s="224"/>
      <c r="Q729" s="224"/>
      <c r="R729" s="224"/>
      <c r="S729" s="224"/>
      <c r="T729" s="225"/>
      <c r="AT729" s="219" t="s">
        <v>242</v>
      </c>
      <c r="AU729" s="219" t="s">
        <v>83</v>
      </c>
      <c r="AV729" s="11" t="s">
        <v>83</v>
      </c>
      <c r="AW729" s="11" t="s">
        <v>36</v>
      </c>
      <c r="AX729" s="11" t="s">
        <v>81</v>
      </c>
      <c r="AY729" s="219" t="s">
        <v>231</v>
      </c>
    </row>
    <row r="730" spans="2:65" s="1" customFormat="1" ht="25.5" customHeight="1">
      <c r="B730" s="202"/>
      <c r="C730" s="203" t="s">
        <v>1081</v>
      </c>
      <c r="D730" s="203" t="s">
        <v>235</v>
      </c>
      <c r="E730" s="204" t="s">
        <v>1082</v>
      </c>
      <c r="F730" s="205" t="s">
        <v>1083</v>
      </c>
      <c r="G730" s="206" t="s">
        <v>147</v>
      </c>
      <c r="H730" s="207">
        <v>132.12</v>
      </c>
      <c r="I730" s="208"/>
      <c r="J730" s="209">
        <f>ROUND(I730*H730,2)</f>
        <v>0</v>
      </c>
      <c r="K730" s="205" t="s">
        <v>238</v>
      </c>
      <c r="L730" s="46"/>
      <c r="M730" s="210" t="s">
        <v>5</v>
      </c>
      <c r="N730" s="211" t="s">
        <v>44</v>
      </c>
      <c r="O730" s="47"/>
      <c r="P730" s="212">
        <f>O730*H730</f>
        <v>0</v>
      </c>
      <c r="Q730" s="212">
        <v>0.000666</v>
      </c>
      <c r="R730" s="212">
        <f>Q730*H730</f>
        <v>0.08799192</v>
      </c>
      <c r="S730" s="212">
        <v>0</v>
      </c>
      <c r="T730" s="213">
        <f>S730*H730</f>
        <v>0</v>
      </c>
      <c r="AR730" s="24" t="s">
        <v>298</v>
      </c>
      <c r="AT730" s="24" t="s">
        <v>235</v>
      </c>
      <c r="AU730" s="24" t="s">
        <v>83</v>
      </c>
      <c r="AY730" s="24" t="s">
        <v>231</v>
      </c>
      <c r="BE730" s="214">
        <f>IF(N730="základní",J730,0)</f>
        <v>0</v>
      </c>
      <c r="BF730" s="214">
        <f>IF(N730="snížená",J730,0)</f>
        <v>0</v>
      </c>
      <c r="BG730" s="214">
        <f>IF(N730="zákl. přenesená",J730,0)</f>
        <v>0</v>
      </c>
      <c r="BH730" s="214">
        <f>IF(N730="sníž. přenesená",J730,0)</f>
        <v>0</v>
      </c>
      <c r="BI730" s="214">
        <f>IF(N730="nulová",J730,0)</f>
        <v>0</v>
      </c>
      <c r="BJ730" s="24" t="s">
        <v>81</v>
      </c>
      <c r="BK730" s="214">
        <f>ROUND(I730*H730,2)</f>
        <v>0</v>
      </c>
      <c r="BL730" s="24" t="s">
        <v>298</v>
      </c>
      <c r="BM730" s="24" t="s">
        <v>1084</v>
      </c>
    </row>
    <row r="731" spans="2:47" s="1" customFormat="1" ht="13.5">
      <c r="B731" s="46"/>
      <c r="D731" s="215" t="s">
        <v>241</v>
      </c>
      <c r="F731" s="216" t="s">
        <v>1083</v>
      </c>
      <c r="I731" s="176"/>
      <c r="L731" s="46"/>
      <c r="M731" s="217"/>
      <c r="N731" s="47"/>
      <c r="O731" s="47"/>
      <c r="P731" s="47"/>
      <c r="Q731" s="47"/>
      <c r="R731" s="47"/>
      <c r="S731" s="47"/>
      <c r="T731" s="85"/>
      <c r="AT731" s="24" t="s">
        <v>241</v>
      </c>
      <c r="AU731" s="24" t="s">
        <v>83</v>
      </c>
    </row>
    <row r="732" spans="2:65" s="1" customFormat="1" ht="38.25" customHeight="1">
      <c r="B732" s="202"/>
      <c r="C732" s="203" t="s">
        <v>1085</v>
      </c>
      <c r="D732" s="203" t="s">
        <v>235</v>
      </c>
      <c r="E732" s="204" t="s">
        <v>1086</v>
      </c>
      <c r="F732" s="205" t="s">
        <v>1087</v>
      </c>
      <c r="G732" s="206" t="s">
        <v>352</v>
      </c>
      <c r="H732" s="207">
        <v>5.249</v>
      </c>
      <c r="I732" s="208"/>
      <c r="J732" s="209">
        <f>ROUND(I732*H732,2)</f>
        <v>0</v>
      </c>
      <c r="K732" s="205" t="s">
        <v>238</v>
      </c>
      <c r="L732" s="46"/>
      <c r="M732" s="210" t="s">
        <v>5</v>
      </c>
      <c r="N732" s="211" t="s">
        <v>44</v>
      </c>
      <c r="O732" s="47"/>
      <c r="P732" s="212">
        <f>O732*H732</f>
        <v>0</v>
      </c>
      <c r="Q732" s="212">
        <v>0</v>
      </c>
      <c r="R732" s="212">
        <f>Q732*H732</f>
        <v>0</v>
      </c>
      <c r="S732" s="212">
        <v>0</v>
      </c>
      <c r="T732" s="213">
        <f>S732*H732</f>
        <v>0</v>
      </c>
      <c r="AR732" s="24" t="s">
        <v>298</v>
      </c>
      <c r="AT732" s="24" t="s">
        <v>235</v>
      </c>
      <c r="AU732" s="24" t="s">
        <v>83</v>
      </c>
      <c r="AY732" s="24" t="s">
        <v>231</v>
      </c>
      <c r="BE732" s="214">
        <f>IF(N732="základní",J732,0)</f>
        <v>0</v>
      </c>
      <c r="BF732" s="214">
        <f>IF(N732="snížená",J732,0)</f>
        <v>0</v>
      </c>
      <c r="BG732" s="214">
        <f>IF(N732="zákl. přenesená",J732,0)</f>
        <v>0</v>
      </c>
      <c r="BH732" s="214">
        <f>IF(N732="sníž. přenesená",J732,0)</f>
        <v>0</v>
      </c>
      <c r="BI732" s="214">
        <f>IF(N732="nulová",J732,0)</f>
        <v>0</v>
      </c>
      <c r="BJ732" s="24" t="s">
        <v>81</v>
      </c>
      <c r="BK732" s="214">
        <f>ROUND(I732*H732,2)</f>
        <v>0</v>
      </c>
      <c r="BL732" s="24" t="s">
        <v>298</v>
      </c>
      <c r="BM732" s="24" t="s">
        <v>1088</v>
      </c>
    </row>
    <row r="733" spans="2:47" s="1" customFormat="1" ht="13.5">
      <c r="B733" s="46"/>
      <c r="D733" s="215" t="s">
        <v>241</v>
      </c>
      <c r="F733" s="216" t="s">
        <v>1087</v>
      </c>
      <c r="I733" s="176"/>
      <c r="L733" s="46"/>
      <c r="M733" s="217"/>
      <c r="N733" s="47"/>
      <c r="O733" s="47"/>
      <c r="P733" s="47"/>
      <c r="Q733" s="47"/>
      <c r="R733" s="47"/>
      <c r="S733" s="47"/>
      <c r="T733" s="85"/>
      <c r="AT733" s="24" t="s">
        <v>241</v>
      </c>
      <c r="AU733" s="24" t="s">
        <v>83</v>
      </c>
    </row>
    <row r="734" spans="2:63" s="10" customFormat="1" ht="29.85" customHeight="1">
      <c r="B734" s="189"/>
      <c r="D734" s="190" t="s">
        <v>72</v>
      </c>
      <c r="E734" s="200" t="s">
        <v>1089</v>
      </c>
      <c r="F734" s="200" t="s">
        <v>1090</v>
      </c>
      <c r="I734" s="192"/>
      <c r="J734" s="201">
        <f>BK734</f>
        <v>0</v>
      </c>
      <c r="L734" s="189"/>
      <c r="M734" s="194"/>
      <c r="N734" s="195"/>
      <c r="O734" s="195"/>
      <c r="P734" s="196">
        <f>SUM(P735:P759)</f>
        <v>0</v>
      </c>
      <c r="Q734" s="195"/>
      <c r="R734" s="196">
        <f>SUM(R735:R759)</f>
        <v>2.07849744</v>
      </c>
      <c r="S734" s="195"/>
      <c r="T734" s="197">
        <f>SUM(T735:T759)</f>
        <v>0</v>
      </c>
      <c r="AR734" s="190" t="s">
        <v>83</v>
      </c>
      <c r="AT734" s="198" t="s">
        <v>72</v>
      </c>
      <c r="AU734" s="198" t="s">
        <v>81</v>
      </c>
      <c r="AY734" s="190" t="s">
        <v>231</v>
      </c>
      <c r="BK734" s="199">
        <f>SUM(BK735:BK759)</f>
        <v>0</v>
      </c>
    </row>
    <row r="735" spans="2:65" s="1" customFormat="1" ht="25.5" customHeight="1">
      <c r="B735" s="202"/>
      <c r="C735" s="203" t="s">
        <v>1091</v>
      </c>
      <c r="D735" s="203" t="s">
        <v>235</v>
      </c>
      <c r="E735" s="204" t="s">
        <v>1092</v>
      </c>
      <c r="F735" s="205" t="s">
        <v>1093</v>
      </c>
      <c r="G735" s="206" t="s">
        <v>147</v>
      </c>
      <c r="H735" s="207">
        <v>137.17</v>
      </c>
      <c r="I735" s="208"/>
      <c r="J735" s="209">
        <f>ROUND(I735*H735,2)</f>
        <v>0</v>
      </c>
      <c r="K735" s="205" t="s">
        <v>238</v>
      </c>
      <c r="L735" s="46"/>
      <c r="M735" s="210" t="s">
        <v>5</v>
      </c>
      <c r="N735" s="211" t="s">
        <v>44</v>
      </c>
      <c r="O735" s="47"/>
      <c r="P735" s="212">
        <f>O735*H735</f>
        <v>0</v>
      </c>
      <c r="Q735" s="212">
        <v>0</v>
      </c>
      <c r="R735" s="212">
        <f>Q735*H735</f>
        <v>0</v>
      </c>
      <c r="S735" s="212">
        <v>0</v>
      </c>
      <c r="T735" s="213">
        <f>S735*H735</f>
        <v>0</v>
      </c>
      <c r="AR735" s="24" t="s">
        <v>298</v>
      </c>
      <c r="AT735" s="24" t="s">
        <v>235</v>
      </c>
      <c r="AU735" s="24" t="s">
        <v>83</v>
      </c>
      <c r="AY735" s="24" t="s">
        <v>231</v>
      </c>
      <c r="BE735" s="214">
        <f>IF(N735="základní",J735,0)</f>
        <v>0</v>
      </c>
      <c r="BF735" s="214">
        <f>IF(N735="snížená",J735,0)</f>
        <v>0</v>
      </c>
      <c r="BG735" s="214">
        <f>IF(N735="zákl. přenesená",J735,0)</f>
        <v>0</v>
      </c>
      <c r="BH735" s="214">
        <f>IF(N735="sníž. přenesená",J735,0)</f>
        <v>0</v>
      </c>
      <c r="BI735" s="214">
        <f>IF(N735="nulová",J735,0)</f>
        <v>0</v>
      </c>
      <c r="BJ735" s="24" t="s">
        <v>81</v>
      </c>
      <c r="BK735" s="214">
        <f>ROUND(I735*H735,2)</f>
        <v>0</v>
      </c>
      <c r="BL735" s="24" t="s">
        <v>298</v>
      </c>
      <c r="BM735" s="24" t="s">
        <v>1094</v>
      </c>
    </row>
    <row r="736" spans="2:47" s="1" customFormat="1" ht="13.5">
      <c r="B736" s="46"/>
      <c r="D736" s="215" t="s">
        <v>241</v>
      </c>
      <c r="F736" s="216" t="s">
        <v>1093</v>
      </c>
      <c r="I736" s="176"/>
      <c r="L736" s="46"/>
      <c r="M736" s="217"/>
      <c r="N736" s="47"/>
      <c r="O736" s="47"/>
      <c r="P736" s="47"/>
      <c r="Q736" s="47"/>
      <c r="R736" s="47"/>
      <c r="S736" s="47"/>
      <c r="T736" s="85"/>
      <c r="AT736" s="24" t="s">
        <v>241</v>
      </c>
      <c r="AU736" s="24" t="s">
        <v>83</v>
      </c>
    </row>
    <row r="737" spans="2:51" s="11" customFormat="1" ht="13.5">
      <c r="B737" s="218"/>
      <c r="D737" s="215" t="s">
        <v>242</v>
      </c>
      <c r="E737" s="219" t="s">
        <v>5</v>
      </c>
      <c r="F737" s="220" t="s">
        <v>1095</v>
      </c>
      <c r="H737" s="221">
        <v>131.27</v>
      </c>
      <c r="I737" s="222"/>
      <c r="L737" s="218"/>
      <c r="M737" s="223"/>
      <c r="N737" s="224"/>
      <c r="O737" s="224"/>
      <c r="P737" s="224"/>
      <c r="Q737" s="224"/>
      <c r="R737" s="224"/>
      <c r="S737" s="224"/>
      <c r="T737" s="225"/>
      <c r="AT737" s="219" t="s">
        <v>242</v>
      </c>
      <c r="AU737" s="219" t="s">
        <v>83</v>
      </c>
      <c r="AV737" s="11" t="s">
        <v>83</v>
      </c>
      <c r="AW737" s="11" t="s">
        <v>36</v>
      </c>
      <c r="AX737" s="11" t="s">
        <v>73</v>
      </c>
      <c r="AY737" s="219" t="s">
        <v>231</v>
      </c>
    </row>
    <row r="738" spans="2:51" s="11" customFormat="1" ht="13.5">
      <c r="B738" s="218"/>
      <c r="D738" s="215" t="s">
        <v>242</v>
      </c>
      <c r="E738" s="219" t="s">
        <v>5</v>
      </c>
      <c r="F738" s="220" t="s">
        <v>1096</v>
      </c>
      <c r="H738" s="221">
        <v>5.9</v>
      </c>
      <c r="I738" s="222"/>
      <c r="L738" s="218"/>
      <c r="M738" s="223"/>
      <c r="N738" s="224"/>
      <c r="O738" s="224"/>
      <c r="P738" s="224"/>
      <c r="Q738" s="224"/>
      <c r="R738" s="224"/>
      <c r="S738" s="224"/>
      <c r="T738" s="225"/>
      <c r="AT738" s="219" t="s">
        <v>242</v>
      </c>
      <c r="AU738" s="219" t="s">
        <v>83</v>
      </c>
      <c r="AV738" s="11" t="s">
        <v>83</v>
      </c>
      <c r="AW738" s="11" t="s">
        <v>36</v>
      </c>
      <c r="AX738" s="11" t="s">
        <v>73</v>
      </c>
      <c r="AY738" s="219" t="s">
        <v>231</v>
      </c>
    </row>
    <row r="739" spans="2:51" s="12" customFormat="1" ht="13.5">
      <c r="B739" s="226"/>
      <c r="D739" s="215" t="s">
        <v>242</v>
      </c>
      <c r="E739" s="227" t="s">
        <v>5</v>
      </c>
      <c r="F739" s="228" t="s">
        <v>269</v>
      </c>
      <c r="H739" s="229">
        <v>137.17</v>
      </c>
      <c r="I739" s="230"/>
      <c r="L739" s="226"/>
      <c r="M739" s="231"/>
      <c r="N739" s="232"/>
      <c r="O739" s="232"/>
      <c r="P739" s="232"/>
      <c r="Q739" s="232"/>
      <c r="R739" s="232"/>
      <c r="S739" s="232"/>
      <c r="T739" s="233"/>
      <c r="AT739" s="227" t="s">
        <v>242</v>
      </c>
      <c r="AU739" s="227" t="s">
        <v>83</v>
      </c>
      <c r="AV739" s="12" t="s">
        <v>239</v>
      </c>
      <c r="AW739" s="12" t="s">
        <v>36</v>
      </c>
      <c r="AX739" s="12" t="s">
        <v>81</v>
      </c>
      <c r="AY739" s="227" t="s">
        <v>231</v>
      </c>
    </row>
    <row r="740" spans="2:65" s="1" customFormat="1" ht="16.5" customHeight="1">
      <c r="B740" s="202"/>
      <c r="C740" s="242" t="s">
        <v>1097</v>
      </c>
      <c r="D740" s="242" t="s">
        <v>399</v>
      </c>
      <c r="E740" s="243" t="s">
        <v>1098</v>
      </c>
      <c r="F740" s="244" t="s">
        <v>1099</v>
      </c>
      <c r="G740" s="245" t="s">
        <v>147</v>
      </c>
      <c r="H740" s="246">
        <v>157.746</v>
      </c>
      <c r="I740" s="247"/>
      <c r="J740" s="248">
        <f>ROUND(I740*H740,2)</f>
        <v>0</v>
      </c>
      <c r="K740" s="244" t="s">
        <v>238</v>
      </c>
      <c r="L740" s="249"/>
      <c r="M740" s="250" t="s">
        <v>5</v>
      </c>
      <c r="N740" s="251" t="s">
        <v>44</v>
      </c>
      <c r="O740" s="47"/>
      <c r="P740" s="212">
        <f>O740*H740</f>
        <v>0</v>
      </c>
      <c r="Q740" s="212">
        <v>0.00064</v>
      </c>
      <c r="R740" s="212">
        <f>Q740*H740</f>
        <v>0.10095744000000001</v>
      </c>
      <c r="S740" s="212">
        <v>0</v>
      </c>
      <c r="T740" s="213">
        <f>S740*H740</f>
        <v>0</v>
      </c>
      <c r="AR740" s="24" t="s">
        <v>410</v>
      </c>
      <c r="AT740" s="24" t="s">
        <v>399</v>
      </c>
      <c r="AU740" s="24" t="s">
        <v>83</v>
      </c>
      <c r="AY740" s="24" t="s">
        <v>231</v>
      </c>
      <c r="BE740" s="214">
        <f>IF(N740="základní",J740,0)</f>
        <v>0</v>
      </c>
      <c r="BF740" s="214">
        <f>IF(N740="snížená",J740,0)</f>
        <v>0</v>
      </c>
      <c r="BG740" s="214">
        <f>IF(N740="zákl. přenesená",J740,0)</f>
        <v>0</v>
      </c>
      <c r="BH740" s="214">
        <f>IF(N740="sníž. přenesená",J740,0)</f>
        <v>0</v>
      </c>
      <c r="BI740" s="214">
        <f>IF(N740="nulová",J740,0)</f>
        <v>0</v>
      </c>
      <c r="BJ740" s="24" t="s">
        <v>81</v>
      </c>
      <c r="BK740" s="214">
        <f>ROUND(I740*H740,2)</f>
        <v>0</v>
      </c>
      <c r="BL740" s="24" t="s">
        <v>298</v>
      </c>
      <c r="BM740" s="24" t="s">
        <v>1100</v>
      </c>
    </row>
    <row r="741" spans="2:47" s="1" customFormat="1" ht="13.5">
      <c r="B741" s="46"/>
      <c r="D741" s="215" t="s">
        <v>241</v>
      </c>
      <c r="F741" s="216" t="s">
        <v>1099</v>
      </c>
      <c r="I741" s="176"/>
      <c r="L741" s="46"/>
      <c r="M741" s="217"/>
      <c r="N741" s="47"/>
      <c r="O741" s="47"/>
      <c r="P741" s="47"/>
      <c r="Q741" s="47"/>
      <c r="R741" s="47"/>
      <c r="S741" s="47"/>
      <c r="T741" s="85"/>
      <c r="AT741" s="24" t="s">
        <v>241</v>
      </c>
      <c r="AU741" s="24" t="s">
        <v>83</v>
      </c>
    </row>
    <row r="742" spans="2:51" s="11" customFormat="1" ht="13.5">
      <c r="B742" s="218"/>
      <c r="D742" s="215" t="s">
        <v>242</v>
      </c>
      <c r="E742" s="219" t="s">
        <v>5</v>
      </c>
      <c r="F742" s="220" t="s">
        <v>1101</v>
      </c>
      <c r="H742" s="221">
        <v>157.746</v>
      </c>
      <c r="I742" s="222"/>
      <c r="L742" s="218"/>
      <c r="M742" s="223"/>
      <c r="N742" s="224"/>
      <c r="O742" s="224"/>
      <c r="P742" s="224"/>
      <c r="Q742" s="224"/>
      <c r="R742" s="224"/>
      <c r="S742" s="224"/>
      <c r="T742" s="225"/>
      <c r="AT742" s="219" t="s">
        <v>242</v>
      </c>
      <c r="AU742" s="219" t="s">
        <v>83</v>
      </c>
      <c r="AV742" s="11" t="s">
        <v>83</v>
      </c>
      <c r="AW742" s="11" t="s">
        <v>36</v>
      </c>
      <c r="AX742" s="11" t="s">
        <v>81</v>
      </c>
      <c r="AY742" s="219" t="s">
        <v>231</v>
      </c>
    </row>
    <row r="743" spans="2:65" s="1" customFormat="1" ht="25.5" customHeight="1">
      <c r="B743" s="202"/>
      <c r="C743" s="203" t="s">
        <v>1102</v>
      </c>
      <c r="D743" s="203" t="s">
        <v>235</v>
      </c>
      <c r="E743" s="204" t="s">
        <v>1103</v>
      </c>
      <c r="F743" s="205" t="s">
        <v>1104</v>
      </c>
      <c r="G743" s="206" t="s">
        <v>147</v>
      </c>
      <c r="H743" s="207">
        <v>383.66</v>
      </c>
      <c r="I743" s="208"/>
      <c r="J743" s="209">
        <f>ROUND(I743*H743,2)</f>
        <v>0</v>
      </c>
      <c r="K743" s="205" t="s">
        <v>238</v>
      </c>
      <c r="L743" s="46"/>
      <c r="M743" s="210" t="s">
        <v>5</v>
      </c>
      <c r="N743" s="211" t="s">
        <v>44</v>
      </c>
      <c r="O743" s="47"/>
      <c r="P743" s="212">
        <f>O743*H743</f>
        <v>0</v>
      </c>
      <c r="Q743" s="212">
        <v>0</v>
      </c>
      <c r="R743" s="212">
        <f>Q743*H743</f>
        <v>0</v>
      </c>
      <c r="S743" s="212">
        <v>0</v>
      </c>
      <c r="T743" s="213">
        <f>S743*H743</f>
        <v>0</v>
      </c>
      <c r="AR743" s="24" t="s">
        <v>298</v>
      </c>
      <c r="AT743" s="24" t="s">
        <v>235</v>
      </c>
      <c r="AU743" s="24" t="s">
        <v>83</v>
      </c>
      <c r="AY743" s="24" t="s">
        <v>231</v>
      </c>
      <c r="BE743" s="214">
        <f>IF(N743="základní",J743,0)</f>
        <v>0</v>
      </c>
      <c r="BF743" s="214">
        <f>IF(N743="snížená",J743,0)</f>
        <v>0</v>
      </c>
      <c r="BG743" s="214">
        <f>IF(N743="zákl. přenesená",J743,0)</f>
        <v>0</v>
      </c>
      <c r="BH743" s="214">
        <f>IF(N743="sníž. přenesená",J743,0)</f>
        <v>0</v>
      </c>
      <c r="BI743" s="214">
        <f>IF(N743="nulová",J743,0)</f>
        <v>0</v>
      </c>
      <c r="BJ743" s="24" t="s">
        <v>81</v>
      </c>
      <c r="BK743" s="214">
        <f>ROUND(I743*H743,2)</f>
        <v>0</v>
      </c>
      <c r="BL743" s="24" t="s">
        <v>298</v>
      </c>
      <c r="BM743" s="24" t="s">
        <v>1105</v>
      </c>
    </row>
    <row r="744" spans="2:47" s="1" customFormat="1" ht="13.5">
      <c r="B744" s="46"/>
      <c r="D744" s="215" t="s">
        <v>241</v>
      </c>
      <c r="F744" s="216" t="s">
        <v>1104</v>
      </c>
      <c r="I744" s="176"/>
      <c r="L744" s="46"/>
      <c r="M744" s="217"/>
      <c r="N744" s="47"/>
      <c r="O744" s="47"/>
      <c r="P744" s="47"/>
      <c r="Q744" s="47"/>
      <c r="R744" s="47"/>
      <c r="S744" s="47"/>
      <c r="T744" s="85"/>
      <c r="AT744" s="24" t="s">
        <v>241</v>
      </c>
      <c r="AU744" s="24" t="s">
        <v>83</v>
      </c>
    </row>
    <row r="745" spans="2:51" s="11" customFormat="1" ht="13.5">
      <c r="B745" s="218"/>
      <c r="D745" s="215" t="s">
        <v>242</v>
      </c>
      <c r="E745" s="219" t="s">
        <v>5</v>
      </c>
      <c r="F745" s="220" t="s">
        <v>1106</v>
      </c>
      <c r="H745" s="221">
        <v>42.76</v>
      </c>
      <c r="I745" s="222"/>
      <c r="L745" s="218"/>
      <c r="M745" s="223"/>
      <c r="N745" s="224"/>
      <c r="O745" s="224"/>
      <c r="P745" s="224"/>
      <c r="Q745" s="224"/>
      <c r="R745" s="224"/>
      <c r="S745" s="224"/>
      <c r="T745" s="225"/>
      <c r="AT745" s="219" t="s">
        <v>242</v>
      </c>
      <c r="AU745" s="219" t="s">
        <v>83</v>
      </c>
      <c r="AV745" s="11" t="s">
        <v>83</v>
      </c>
      <c r="AW745" s="11" t="s">
        <v>36</v>
      </c>
      <c r="AX745" s="11" t="s">
        <v>73</v>
      </c>
      <c r="AY745" s="219" t="s">
        <v>231</v>
      </c>
    </row>
    <row r="746" spans="2:51" s="11" customFormat="1" ht="13.5">
      <c r="B746" s="218"/>
      <c r="D746" s="215" t="s">
        <v>242</v>
      </c>
      <c r="E746" s="219" t="s">
        <v>5</v>
      </c>
      <c r="F746" s="220" t="s">
        <v>1107</v>
      </c>
      <c r="H746" s="221">
        <v>5.9</v>
      </c>
      <c r="I746" s="222"/>
      <c r="L746" s="218"/>
      <c r="M746" s="223"/>
      <c r="N746" s="224"/>
      <c r="O746" s="224"/>
      <c r="P746" s="224"/>
      <c r="Q746" s="224"/>
      <c r="R746" s="224"/>
      <c r="S746" s="224"/>
      <c r="T746" s="225"/>
      <c r="AT746" s="219" t="s">
        <v>242</v>
      </c>
      <c r="AU746" s="219" t="s">
        <v>83</v>
      </c>
      <c r="AV746" s="11" t="s">
        <v>83</v>
      </c>
      <c r="AW746" s="11" t="s">
        <v>36</v>
      </c>
      <c r="AX746" s="11" t="s">
        <v>73</v>
      </c>
      <c r="AY746" s="219" t="s">
        <v>231</v>
      </c>
    </row>
    <row r="747" spans="2:51" s="11" customFormat="1" ht="13.5">
      <c r="B747" s="218"/>
      <c r="D747" s="215" t="s">
        <v>242</v>
      </c>
      <c r="E747" s="219" t="s">
        <v>5</v>
      </c>
      <c r="F747" s="220" t="s">
        <v>1108</v>
      </c>
      <c r="H747" s="221">
        <v>335</v>
      </c>
      <c r="I747" s="222"/>
      <c r="L747" s="218"/>
      <c r="M747" s="223"/>
      <c r="N747" s="224"/>
      <c r="O747" s="224"/>
      <c r="P747" s="224"/>
      <c r="Q747" s="224"/>
      <c r="R747" s="224"/>
      <c r="S747" s="224"/>
      <c r="T747" s="225"/>
      <c r="AT747" s="219" t="s">
        <v>242</v>
      </c>
      <c r="AU747" s="219" t="s">
        <v>83</v>
      </c>
      <c r="AV747" s="11" t="s">
        <v>83</v>
      </c>
      <c r="AW747" s="11" t="s">
        <v>36</v>
      </c>
      <c r="AX747" s="11" t="s">
        <v>73</v>
      </c>
      <c r="AY747" s="219" t="s">
        <v>231</v>
      </c>
    </row>
    <row r="748" spans="2:51" s="12" customFormat="1" ht="13.5">
      <c r="B748" s="226"/>
      <c r="D748" s="215" t="s">
        <v>242</v>
      </c>
      <c r="E748" s="227" t="s">
        <v>5</v>
      </c>
      <c r="F748" s="228" t="s">
        <v>269</v>
      </c>
      <c r="H748" s="229">
        <v>383.66</v>
      </c>
      <c r="I748" s="230"/>
      <c r="L748" s="226"/>
      <c r="M748" s="231"/>
      <c r="N748" s="232"/>
      <c r="O748" s="232"/>
      <c r="P748" s="232"/>
      <c r="Q748" s="232"/>
      <c r="R748" s="232"/>
      <c r="S748" s="232"/>
      <c r="T748" s="233"/>
      <c r="AT748" s="227" t="s">
        <v>242</v>
      </c>
      <c r="AU748" s="227" t="s">
        <v>83</v>
      </c>
      <c r="AV748" s="12" t="s">
        <v>239</v>
      </c>
      <c r="AW748" s="12" t="s">
        <v>36</v>
      </c>
      <c r="AX748" s="12" t="s">
        <v>81</v>
      </c>
      <c r="AY748" s="227" t="s">
        <v>231</v>
      </c>
    </row>
    <row r="749" spans="2:65" s="1" customFormat="1" ht="16.5" customHeight="1">
      <c r="B749" s="202"/>
      <c r="C749" s="242" t="s">
        <v>1109</v>
      </c>
      <c r="D749" s="242" t="s">
        <v>399</v>
      </c>
      <c r="E749" s="243" t="s">
        <v>1110</v>
      </c>
      <c r="F749" s="244" t="s">
        <v>1111</v>
      </c>
      <c r="G749" s="245" t="s">
        <v>147</v>
      </c>
      <c r="H749" s="246">
        <v>441.209</v>
      </c>
      <c r="I749" s="247"/>
      <c r="J749" s="248">
        <f>ROUND(I749*H749,2)</f>
        <v>0</v>
      </c>
      <c r="K749" s="244" t="s">
        <v>264</v>
      </c>
      <c r="L749" s="249"/>
      <c r="M749" s="250" t="s">
        <v>5</v>
      </c>
      <c r="N749" s="251" t="s">
        <v>44</v>
      </c>
      <c r="O749" s="47"/>
      <c r="P749" s="212">
        <f>O749*H749</f>
        <v>0</v>
      </c>
      <c r="Q749" s="212">
        <v>0.004</v>
      </c>
      <c r="R749" s="212">
        <f>Q749*H749</f>
        <v>1.764836</v>
      </c>
      <c r="S749" s="212">
        <v>0</v>
      </c>
      <c r="T749" s="213">
        <f>S749*H749</f>
        <v>0</v>
      </c>
      <c r="AR749" s="24" t="s">
        <v>410</v>
      </c>
      <c r="AT749" s="24" t="s">
        <v>399</v>
      </c>
      <c r="AU749" s="24" t="s">
        <v>83</v>
      </c>
      <c r="AY749" s="24" t="s">
        <v>231</v>
      </c>
      <c r="BE749" s="214">
        <f>IF(N749="základní",J749,0)</f>
        <v>0</v>
      </c>
      <c r="BF749" s="214">
        <f>IF(N749="snížená",J749,0)</f>
        <v>0</v>
      </c>
      <c r="BG749" s="214">
        <f>IF(N749="zákl. přenesená",J749,0)</f>
        <v>0</v>
      </c>
      <c r="BH749" s="214">
        <f>IF(N749="sníž. přenesená",J749,0)</f>
        <v>0</v>
      </c>
      <c r="BI749" s="214">
        <f>IF(N749="nulová",J749,0)</f>
        <v>0</v>
      </c>
      <c r="BJ749" s="24" t="s">
        <v>81</v>
      </c>
      <c r="BK749" s="214">
        <f>ROUND(I749*H749,2)</f>
        <v>0</v>
      </c>
      <c r="BL749" s="24" t="s">
        <v>298</v>
      </c>
      <c r="BM749" s="24" t="s">
        <v>1112</v>
      </c>
    </row>
    <row r="750" spans="2:47" s="1" customFormat="1" ht="13.5">
      <c r="B750" s="46"/>
      <c r="D750" s="215" t="s">
        <v>241</v>
      </c>
      <c r="F750" s="216" t="s">
        <v>1111</v>
      </c>
      <c r="I750" s="176"/>
      <c r="L750" s="46"/>
      <c r="M750" s="217"/>
      <c r="N750" s="47"/>
      <c r="O750" s="47"/>
      <c r="P750" s="47"/>
      <c r="Q750" s="47"/>
      <c r="R750" s="47"/>
      <c r="S750" s="47"/>
      <c r="T750" s="85"/>
      <c r="AT750" s="24" t="s">
        <v>241</v>
      </c>
      <c r="AU750" s="24" t="s">
        <v>83</v>
      </c>
    </row>
    <row r="751" spans="2:51" s="11" customFormat="1" ht="13.5">
      <c r="B751" s="218"/>
      <c r="D751" s="215" t="s">
        <v>242</v>
      </c>
      <c r="F751" s="220" t="s">
        <v>1113</v>
      </c>
      <c r="H751" s="221">
        <v>441.209</v>
      </c>
      <c r="I751" s="222"/>
      <c r="L751" s="218"/>
      <c r="M751" s="223"/>
      <c r="N751" s="224"/>
      <c r="O751" s="224"/>
      <c r="P751" s="224"/>
      <c r="Q751" s="224"/>
      <c r="R751" s="224"/>
      <c r="S751" s="224"/>
      <c r="T751" s="225"/>
      <c r="AT751" s="219" t="s">
        <v>242</v>
      </c>
      <c r="AU751" s="219" t="s">
        <v>83</v>
      </c>
      <c r="AV751" s="11" t="s">
        <v>83</v>
      </c>
      <c r="AW751" s="11" t="s">
        <v>6</v>
      </c>
      <c r="AX751" s="11" t="s">
        <v>81</v>
      </c>
      <c r="AY751" s="219" t="s">
        <v>231</v>
      </c>
    </row>
    <row r="752" spans="2:65" s="1" customFormat="1" ht="25.5" customHeight="1">
      <c r="B752" s="202"/>
      <c r="C752" s="203" t="s">
        <v>1114</v>
      </c>
      <c r="D752" s="203" t="s">
        <v>235</v>
      </c>
      <c r="E752" s="204" t="s">
        <v>1115</v>
      </c>
      <c r="F752" s="205" t="s">
        <v>1116</v>
      </c>
      <c r="G752" s="206" t="s">
        <v>147</v>
      </c>
      <c r="H752" s="207">
        <v>289</v>
      </c>
      <c r="I752" s="208"/>
      <c r="J752" s="209">
        <f>ROUND(I752*H752,2)</f>
        <v>0</v>
      </c>
      <c r="K752" s="205" t="s">
        <v>238</v>
      </c>
      <c r="L752" s="46"/>
      <c r="M752" s="210" t="s">
        <v>5</v>
      </c>
      <c r="N752" s="211" t="s">
        <v>44</v>
      </c>
      <c r="O752" s="47"/>
      <c r="P752" s="212">
        <f>O752*H752</f>
        <v>0</v>
      </c>
      <c r="Q752" s="212">
        <v>0</v>
      </c>
      <c r="R752" s="212">
        <f>Q752*H752</f>
        <v>0</v>
      </c>
      <c r="S752" s="212">
        <v>0</v>
      </c>
      <c r="T752" s="213">
        <f>S752*H752</f>
        <v>0</v>
      </c>
      <c r="AR752" s="24" t="s">
        <v>298</v>
      </c>
      <c r="AT752" s="24" t="s">
        <v>235</v>
      </c>
      <c r="AU752" s="24" t="s">
        <v>83</v>
      </c>
      <c r="AY752" s="24" t="s">
        <v>231</v>
      </c>
      <c r="BE752" s="214">
        <f>IF(N752="základní",J752,0)</f>
        <v>0</v>
      </c>
      <c r="BF752" s="214">
        <f>IF(N752="snížená",J752,0)</f>
        <v>0</v>
      </c>
      <c r="BG752" s="214">
        <f>IF(N752="zákl. přenesená",J752,0)</f>
        <v>0</v>
      </c>
      <c r="BH752" s="214">
        <f>IF(N752="sníž. přenesená",J752,0)</f>
        <v>0</v>
      </c>
      <c r="BI752" s="214">
        <f>IF(N752="nulová",J752,0)</f>
        <v>0</v>
      </c>
      <c r="BJ752" s="24" t="s">
        <v>81</v>
      </c>
      <c r="BK752" s="214">
        <f>ROUND(I752*H752,2)</f>
        <v>0</v>
      </c>
      <c r="BL752" s="24" t="s">
        <v>298</v>
      </c>
      <c r="BM752" s="24" t="s">
        <v>1117</v>
      </c>
    </row>
    <row r="753" spans="2:47" s="1" customFormat="1" ht="13.5">
      <c r="B753" s="46"/>
      <c r="D753" s="215" t="s">
        <v>241</v>
      </c>
      <c r="F753" s="216" t="s">
        <v>1116</v>
      </c>
      <c r="I753" s="176"/>
      <c r="L753" s="46"/>
      <c r="M753" s="217"/>
      <c r="N753" s="47"/>
      <c r="O753" s="47"/>
      <c r="P753" s="47"/>
      <c r="Q753" s="47"/>
      <c r="R753" s="47"/>
      <c r="S753" s="47"/>
      <c r="T753" s="85"/>
      <c r="AT753" s="24" t="s">
        <v>241</v>
      </c>
      <c r="AU753" s="24" t="s">
        <v>83</v>
      </c>
    </row>
    <row r="754" spans="2:51" s="11" customFormat="1" ht="13.5">
      <c r="B754" s="218"/>
      <c r="D754" s="215" t="s">
        <v>242</v>
      </c>
      <c r="E754" s="219" t="s">
        <v>5</v>
      </c>
      <c r="F754" s="220" t="s">
        <v>1118</v>
      </c>
      <c r="H754" s="221">
        <v>289</v>
      </c>
      <c r="I754" s="222"/>
      <c r="L754" s="218"/>
      <c r="M754" s="223"/>
      <c r="N754" s="224"/>
      <c r="O754" s="224"/>
      <c r="P754" s="224"/>
      <c r="Q754" s="224"/>
      <c r="R754" s="224"/>
      <c r="S754" s="224"/>
      <c r="T754" s="225"/>
      <c r="AT754" s="219" t="s">
        <v>242</v>
      </c>
      <c r="AU754" s="219" t="s">
        <v>83</v>
      </c>
      <c r="AV754" s="11" t="s">
        <v>83</v>
      </c>
      <c r="AW754" s="11" t="s">
        <v>36</v>
      </c>
      <c r="AX754" s="11" t="s">
        <v>81</v>
      </c>
      <c r="AY754" s="219" t="s">
        <v>231</v>
      </c>
    </row>
    <row r="755" spans="2:65" s="1" customFormat="1" ht="16.5" customHeight="1">
      <c r="B755" s="202"/>
      <c r="C755" s="242" t="s">
        <v>1119</v>
      </c>
      <c r="D755" s="242" t="s">
        <v>399</v>
      </c>
      <c r="E755" s="243" t="s">
        <v>1098</v>
      </c>
      <c r="F755" s="244" t="s">
        <v>1099</v>
      </c>
      <c r="G755" s="245" t="s">
        <v>147</v>
      </c>
      <c r="H755" s="246">
        <v>332.35</v>
      </c>
      <c r="I755" s="247"/>
      <c r="J755" s="248">
        <f>ROUND(I755*H755,2)</f>
        <v>0</v>
      </c>
      <c r="K755" s="244" t="s">
        <v>238</v>
      </c>
      <c r="L755" s="249"/>
      <c r="M755" s="250" t="s">
        <v>5</v>
      </c>
      <c r="N755" s="251" t="s">
        <v>44</v>
      </c>
      <c r="O755" s="47"/>
      <c r="P755" s="212">
        <f>O755*H755</f>
        <v>0</v>
      </c>
      <c r="Q755" s="212">
        <v>0.00064</v>
      </c>
      <c r="R755" s="212">
        <f>Q755*H755</f>
        <v>0.21270400000000003</v>
      </c>
      <c r="S755" s="212">
        <v>0</v>
      </c>
      <c r="T755" s="213">
        <f>S755*H755</f>
        <v>0</v>
      </c>
      <c r="AR755" s="24" t="s">
        <v>410</v>
      </c>
      <c r="AT755" s="24" t="s">
        <v>399</v>
      </c>
      <c r="AU755" s="24" t="s">
        <v>83</v>
      </c>
      <c r="AY755" s="24" t="s">
        <v>231</v>
      </c>
      <c r="BE755" s="214">
        <f>IF(N755="základní",J755,0)</f>
        <v>0</v>
      </c>
      <c r="BF755" s="214">
        <f>IF(N755="snížená",J755,0)</f>
        <v>0</v>
      </c>
      <c r="BG755" s="214">
        <f>IF(N755="zákl. přenesená",J755,0)</f>
        <v>0</v>
      </c>
      <c r="BH755" s="214">
        <f>IF(N755="sníž. přenesená",J755,0)</f>
        <v>0</v>
      </c>
      <c r="BI755" s="214">
        <f>IF(N755="nulová",J755,0)</f>
        <v>0</v>
      </c>
      <c r="BJ755" s="24" t="s">
        <v>81</v>
      </c>
      <c r="BK755" s="214">
        <f>ROUND(I755*H755,2)</f>
        <v>0</v>
      </c>
      <c r="BL755" s="24" t="s">
        <v>298</v>
      </c>
      <c r="BM755" s="24" t="s">
        <v>1120</v>
      </c>
    </row>
    <row r="756" spans="2:47" s="1" customFormat="1" ht="13.5">
      <c r="B756" s="46"/>
      <c r="D756" s="215" t="s">
        <v>241</v>
      </c>
      <c r="F756" s="216" t="s">
        <v>1099</v>
      </c>
      <c r="I756" s="176"/>
      <c r="L756" s="46"/>
      <c r="M756" s="217"/>
      <c r="N756" s="47"/>
      <c r="O756" s="47"/>
      <c r="P756" s="47"/>
      <c r="Q756" s="47"/>
      <c r="R756" s="47"/>
      <c r="S756" s="47"/>
      <c r="T756" s="85"/>
      <c r="AT756" s="24" t="s">
        <v>241</v>
      </c>
      <c r="AU756" s="24" t="s">
        <v>83</v>
      </c>
    </row>
    <row r="757" spans="2:51" s="11" customFormat="1" ht="13.5">
      <c r="B757" s="218"/>
      <c r="D757" s="215" t="s">
        <v>242</v>
      </c>
      <c r="E757" s="219" t="s">
        <v>5</v>
      </c>
      <c r="F757" s="220" t="s">
        <v>1121</v>
      </c>
      <c r="H757" s="221">
        <v>332.35</v>
      </c>
      <c r="I757" s="222"/>
      <c r="L757" s="218"/>
      <c r="M757" s="223"/>
      <c r="N757" s="224"/>
      <c r="O757" s="224"/>
      <c r="P757" s="224"/>
      <c r="Q757" s="224"/>
      <c r="R757" s="224"/>
      <c r="S757" s="224"/>
      <c r="T757" s="225"/>
      <c r="AT757" s="219" t="s">
        <v>242</v>
      </c>
      <c r="AU757" s="219" t="s">
        <v>83</v>
      </c>
      <c r="AV757" s="11" t="s">
        <v>83</v>
      </c>
      <c r="AW757" s="11" t="s">
        <v>36</v>
      </c>
      <c r="AX757" s="11" t="s">
        <v>81</v>
      </c>
      <c r="AY757" s="219" t="s">
        <v>231</v>
      </c>
    </row>
    <row r="758" spans="2:65" s="1" customFormat="1" ht="38.25" customHeight="1">
      <c r="B758" s="202"/>
      <c r="C758" s="203" t="s">
        <v>1122</v>
      </c>
      <c r="D758" s="203" t="s">
        <v>235</v>
      </c>
      <c r="E758" s="204" t="s">
        <v>1123</v>
      </c>
      <c r="F758" s="205" t="s">
        <v>1124</v>
      </c>
      <c r="G758" s="206" t="s">
        <v>352</v>
      </c>
      <c r="H758" s="207">
        <v>0.448</v>
      </c>
      <c r="I758" s="208"/>
      <c r="J758" s="209">
        <f>ROUND(I758*H758,2)</f>
        <v>0</v>
      </c>
      <c r="K758" s="205" t="s">
        <v>238</v>
      </c>
      <c r="L758" s="46"/>
      <c r="M758" s="210" t="s">
        <v>5</v>
      </c>
      <c r="N758" s="211" t="s">
        <v>44</v>
      </c>
      <c r="O758" s="47"/>
      <c r="P758" s="212">
        <f>O758*H758</f>
        <v>0</v>
      </c>
      <c r="Q758" s="212">
        <v>0</v>
      </c>
      <c r="R758" s="212">
        <f>Q758*H758</f>
        <v>0</v>
      </c>
      <c r="S758" s="212">
        <v>0</v>
      </c>
      <c r="T758" s="213">
        <f>S758*H758</f>
        <v>0</v>
      </c>
      <c r="AR758" s="24" t="s">
        <v>298</v>
      </c>
      <c r="AT758" s="24" t="s">
        <v>235</v>
      </c>
      <c r="AU758" s="24" t="s">
        <v>83</v>
      </c>
      <c r="AY758" s="24" t="s">
        <v>231</v>
      </c>
      <c r="BE758" s="214">
        <f>IF(N758="základní",J758,0)</f>
        <v>0</v>
      </c>
      <c r="BF758" s="214">
        <f>IF(N758="snížená",J758,0)</f>
        <v>0</v>
      </c>
      <c r="BG758" s="214">
        <f>IF(N758="zákl. přenesená",J758,0)</f>
        <v>0</v>
      </c>
      <c r="BH758" s="214">
        <f>IF(N758="sníž. přenesená",J758,0)</f>
        <v>0</v>
      </c>
      <c r="BI758" s="214">
        <f>IF(N758="nulová",J758,0)</f>
        <v>0</v>
      </c>
      <c r="BJ758" s="24" t="s">
        <v>81</v>
      </c>
      <c r="BK758" s="214">
        <f>ROUND(I758*H758,2)</f>
        <v>0</v>
      </c>
      <c r="BL758" s="24" t="s">
        <v>298</v>
      </c>
      <c r="BM758" s="24" t="s">
        <v>1125</v>
      </c>
    </row>
    <row r="759" spans="2:47" s="1" customFormat="1" ht="13.5">
      <c r="B759" s="46"/>
      <c r="D759" s="215" t="s">
        <v>241</v>
      </c>
      <c r="F759" s="216" t="s">
        <v>1124</v>
      </c>
      <c r="I759" s="176"/>
      <c r="L759" s="46"/>
      <c r="M759" s="217"/>
      <c r="N759" s="47"/>
      <c r="O759" s="47"/>
      <c r="P759" s="47"/>
      <c r="Q759" s="47"/>
      <c r="R759" s="47"/>
      <c r="S759" s="47"/>
      <c r="T759" s="85"/>
      <c r="AT759" s="24" t="s">
        <v>241</v>
      </c>
      <c r="AU759" s="24" t="s">
        <v>83</v>
      </c>
    </row>
    <row r="760" spans="2:63" s="10" customFormat="1" ht="29.85" customHeight="1">
      <c r="B760" s="189"/>
      <c r="D760" s="190" t="s">
        <v>72</v>
      </c>
      <c r="E760" s="200" t="s">
        <v>1126</v>
      </c>
      <c r="F760" s="200" t="s">
        <v>1127</v>
      </c>
      <c r="I760" s="192"/>
      <c r="J760" s="201">
        <f>BK760</f>
        <v>0</v>
      </c>
      <c r="L760" s="189"/>
      <c r="M760" s="194"/>
      <c r="N760" s="195"/>
      <c r="O760" s="195"/>
      <c r="P760" s="196">
        <f>SUM(P761:P809)</f>
        <v>0</v>
      </c>
      <c r="Q760" s="195"/>
      <c r="R760" s="196">
        <f>SUM(R761:R809)</f>
        <v>6.601968960000001</v>
      </c>
      <c r="S760" s="195"/>
      <c r="T760" s="197">
        <f>SUM(T761:T809)</f>
        <v>0</v>
      </c>
      <c r="AR760" s="190" t="s">
        <v>83</v>
      </c>
      <c r="AT760" s="198" t="s">
        <v>72</v>
      </c>
      <c r="AU760" s="198" t="s">
        <v>81</v>
      </c>
      <c r="AY760" s="190" t="s">
        <v>231</v>
      </c>
      <c r="BK760" s="199">
        <f>SUM(BK761:BK809)</f>
        <v>0</v>
      </c>
    </row>
    <row r="761" spans="2:65" s="1" customFormat="1" ht="38.25" customHeight="1">
      <c r="B761" s="202"/>
      <c r="C761" s="203" t="s">
        <v>1128</v>
      </c>
      <c r="D761" s="203" t="s">
        <v>235</v>
      </c>
      <c r="E761" s="204" t="s">
        <v>1129</v>
      </c>
      <c r="F761" s="205" t="s">
        <v>1130</v>
      </c>
      <c r="G761" s="206" t="s">
        <v>258</v>
      </c>
      <c r="H761" s="207">
        <v>80.4</v>
      </c>
      <c r="I761" s="208"/>
      <c r="J761" s="209">
        <f>ROUND(I761*H761,2)</f>
        <v>0</v>
      </c>
      <c r="K761" s="205" t="s">
        <v>238</v>
      </c>
      <c r="L761" s="46"/>
      <c r="M761" s="210" t="s">
        <v>5</v>
      </c>
      <c r="N761" s="211" t="s">
        <v>44</v>
      </c>
      <c r="O761" s="47"/>
      <c r="P761" s="212">
        <f>O761*H761</f>
        <v>0</v>
      </c>
      <c r="Q761" s="212">
        <v>0.048</v>
      </c>
      <c r="R761" s="212">
        <f>Q761*H761</f>
        <v>3.8592000000000004</v>
      </c>
      <c r="S761" s="212">
        <v>0</v>
      </c>
      <c r="T761" s="213">
        <f>S761*H761</f>
        <v>0</v>
      </c>
      <c r="AR761" s="24" t="s">
        <v>298</v>
      </c>
      <c r="AT761" s="24" t="s">
        <v>235</v>
      </c>
      <c r="AU761" s="24" t="s">
        <v>83</v>
      </c>
      <c r="AY761" s="24" t="s">
        <v>231</v>
      </c>
      <c r="BE761" s="214">
        <f>IF(N761="základní",J761,0)</f>
        <v>0</v>
      </c>
      <c r="BF761" s="214">
        <f>IF(N761="snížená",J761,0)</f>
        <v>0</v>
      </c>
      <c r="BG761" s="214">
        <f>IF(N761="zákl. přenesená",J761,0)</f>
        <v>0</v>
      </c>
      <c r="BH761" s="214">
        <f>IF(N761="sníž. přenesená",J761,0)</f>
        <v>0</v>
      </c>
      <c r="BI761" s="214">
        <f>IF(N761="nulová",J761,0)</f>
        <v>0</v>
      </c>
      <c r="BJ761" s="24" t="s">
        <v>81</v>
      </c>
      <c r="BK761" s="214">
        <f>ROUND(I761*H761,2)</f>
        <v>0</v>
      </c>
      <c r="BL761" s="24" t="s">
        <v>298</v>
      </c>
      <c r="BM761" s="24" t="s">
        <v>1131</v>
      </c>
    </row>
    <row r="762" spans="2:47" s="1" customFormat="1" ht="13.5">
      <c r="B762" s="46"/>
      <c r="D762" s="215" t="s">
        <v>241</v>
      </c>
      <c r="F762" s="216" t="s">
        <v>1130</v>
      </c>
      <c r="I762" s="176"/>
      <c r="L762" s="46"/>
      <c r="M762" s="217"/>
      <c r="N762" s="47"/>
      <c r="O762" s="47"/>
      <c r="P762" s="47"/>
      <c r="Q762" s="47"/>
      <c r="R762" s="47"/>
      <c r="S762" s="47"/>
      <c r="T762" s="85"/>
      <c r="AT762" s="24" t="s">
        <v>241</v>
      </c>
      <c r="AU762" s="24" t="s">
        <v>83</v>
      </c>
    </row>
    <row r="763" spans="2:51" s="11" customFormat="1" ht="13.5">
      <c r="B763" s="218"/>
      <c r="D763" s="215" t="s">
        <v>242</v>
      </c>
      <c r="E763" s="219" t="s">
        <v>5</v>
      </c>
      <c r="F763" s="220" t="s">
        <v>1132</v>
      </c>
      <c r="H763" s="221">
        <v>80.4</v>
      </c>
      <c r="I763" s="222"/>
      <c r="L763" s="218"/>
      <c r="M763" s="223"/>
      <c r="N763" s="224"/>
      <c r="O763" s="224"/>
      <c r="P763" s="224"/>
      <c r="Q763" s="224"/>
      <c r="R763" s="224"/>
      <c r="S763" s="224"/>
      <c r="T763" s="225"/>
      <c r="AT763" s="219" t="s">
        <v>242</v>
      </c>
      <c r="AU763" s="219" t="s">
        <v>83</v>
      </c>
      <c r="AV763" s="11" t="s">
        <v>83</v>
      </c>
      <c r="AW763" s="11" t="s">
        <v>36</v>
      </c>
      <c r="AX763" s="11" t="s">
        <v>73</v>
      </c>
      <c r="AY763" s="219" t="s">
        <v>231</v>
      </c>
    </row>
    <row r="764" spans="2:51" s="12" customFormat="1" ht="13.5">
      <c r="B764" s="226"/>
      <c r="D764" s="215" t="s">
        <v>242</v>
      </c>
      <c r="E764" s="227" t="s">
        <v>5</v>
      </c>
      <c r="F764" s="228" t="s">
        <v>269</v>
      </c>
      <c r="H764" s="229">
        <v>80.4</v>
      </c>
      <c r="I764" s="230"/>
      <c r="L764" s="226"/>
      <c r="M764" s="231"/>
      <c r="N764" s="232"/>
      <c r="O764" s="232"/>
      <c r="P764" s="232"/>
      <c r="Q764" s="232"/>
      <c r="R764" s="232"/>
      <c r="S764" s="232"/>
      <c r="T764" s="233"/>
      <c r="AT764" s="227" t="s">
        <v>242</v>
      </c>
      <c r="AU764" s="227" t="s">
        <v>83</v>
      </c>
      <c r="AV764" s="12" t="s">
        <v>239</v>
      </c>
      <c r="AW764" s="12" t="s">
        <v>36</v>
      </c>
      <c r="AX764" s="12" t="s">
        <v>81</v>
      </c>
      <c r="AY764" s="227" t="s">
        <v>231</v>
      </c>
    </row>
    <row r="765" spans="2:65" s="1" customFormat="1" ht="25.5" customHeight="1">
      <c r="B765" s="202"/>
      <c r="C765" s="203" t="s">
        <v>1133</v>
      </c>
      <c r="D765" s="203" t="s">
        <v>235</v>
      </c>
      <c r="E765" s="204" t="s">
        <v>1134</v>
      </c>
      <c r="F765" s="205" t="s">
        <v>1135</v>
      </c>
      <c r="G765" s="206" t="s">
        <v>147</v>
      </c>
      <c r="H765" s="207">
        <v>283.27</v>
      </c>
      <c r="I765" s="208"/>
      <c r="J765" s="209">
        <f>ROUND(I765*H765,2)</f>
        <v>0</v>
      </c>
      <c r="K765" s="205" t="s">
        <v>238</v>
      </c>
      <c r="L765" s="46"/>
      <c r="M765" s="210" t="s">
        <v>5</v>
      </c>
      <c r="N765" s="211" t="s">
        <v>44</v>
      </c>
      <c r="O765" s="47"/>
      <c r="P765" s="212">
        <f>O765*H765</f>
        <v>0</v>
      </c>
      <c r="Q765" s="212">
        <v>0</v>
      </c>
      <c r="R765" s="212">
        <f>Q765*H765</f>
        <v>0</v>
      </c>
      <c r="S765" s="212">
        <v>0</v>
      </c>
      <c r="T765" s="213">
        <f>S765*H765</f>
        <v>0</v>
      </c>
      <c r="AR765" s="24" t="s">
        <v>298</v>
      </c>
      <c r="AT765" s="24" t="s">
        <v>235</v>
      </c>
      <c r="AU765" s="24" t="s">
        <v>83</v>
      </c>
      <c r="AY765" s="24" t="s">
        <v>231</v>
      </c>
      <c r="BE765" s="214">
        <f>IF(N765="základní",J765,0)</f>
        <v>0</v>
      </c>
      <c r="BF765" s="214">
        <f>IF(N765="snížená",J765,0)</f>
        <v>0</v>
      </c>
      <c r="BG765" s="214">
        <f>IF(N765="zákl. přenesená",J765,0)</f>
        <v>0</v>
      </c>
      <c r="BH765" s="214">
        <f>IF(N765="sníž. přenesená",J765,0)</f>
        <v>0</v>
      </c>
      <c r="BI765" s="214">
        <f>IF(N765="nulová",J765,0)</f>
        <v>0</v>
      </c>
      <c r="BJ765" s="24" t="s">
        <v>81</v>
      </c>
      <c r="BK765" s="214">
        <f>ROUND(I765*H765,2)</f>
        <v>0</v>
      </c>
      <c r="BL765" s="24" t="s">
        <v>298</v>
      </c>
      <c r="BM765" s="24" t="s">
        <v>1136</v>
      </c>
    </row>
    <row r="766" spans="2:47" s="1" customFormat="1" ht="13.5">
      <c r="B766" s="46"/>
      <c r="D766" s="215" t="s">
        <v>241</v>
      </c>
      <c r="F766" s="216" t="s">
        <v>1135</v>
      </c>
      <c r="I766" s="176"/>
      <c r="L766" s="46"/>
      <c r="M766" s="217"/>
      <c r="N766" s="47"/>
      <c r="O766" s="47"/>
      <c r="P766" s="47"/>
      <c r="Q766" s="47"/>
      <c r="R766" s="47"/>
      <c r="S766" s="47"/>
      <c r="T766" s="85"/>
      <c r="AT766" s="24" t="s">
        <v>241</v>
      </c>
      <c r="AU766" s="24" t="s">
        <v>83</v>
      </c>
    </row>
    <row r="767" spans="2:51" s="11" customFormat="1" ht="13.5">
      <c r="B767" s="218"/>
      <c r="D767" s="215" t="s">
        <v>242</v>
      </c>
      <c r="E767" s="219" t="s">
        <v>5</v>
      </c>
      <c r="F767" s="220" t="s">
        <v>1137</v>
      </c>
      <c r="H767" s="221">
        <v>283.27</v>
      </c>
      <c r="I767" s="222"/>
      <c r="L767" s="218"/>
      <c r="M767" s="223"/>
      <c r="N767" s="224"/>
      <c r="O767" s="224"/>
      <c r="P767" s="224"/>
      <c r="Q767" s="224"/>
      <c r="R767" s="224"/>
      <c r="S767" s="224"/>
      <c r="T767" s="225"/>
      <c r="AT767" s="219" t="s">
        <v>242</v>
      </c>
      <c r="AU767" s="219" t="s">
        <v>83</v>
      </c>
      <c r="AV767" s="11" t="s">
        <v>83</v>
      </c>
      <c r="AW767" s="11" t="s">
        <v>36</v>
      </c>
      <c r="AX767" s="11" t="s">
        <v>73</v>
      </c>
      <c r="AY767" s="219" t="s">
        <v>231</v>
      </c>
    </row>
    <row r="768" spans="2:51" s="13" customFormat="1" ht="13.5">
      <c r="B768" s="234"/>
      <c r="D768" s="215" t="s">
        <v>242</v>
      </c>
      <c r="E768" s="235" t="s">
        <v>5</v>
      </c>
      <c r="F768" s="236" t="s">
        <v>1138</v>
      </c>
      <c r="H768" s="235" t="s">
        <v>5</v>
      </c>
      <c r="I768" s="237"/>
      <c r="L768" s="234"/>
      <c r="M768" s="238"/>
      <c r="N768" s="239"/>
      <c r="O768" s="239"/>
      <c r="P768" s="239"/>
      <c r="Q768" s="239"/>
      <c r="R768" s="239"/>
      <c r="S768" s="239"/>
      <c r="T768" s="240"/>
      <c r="AT768" s="235" t="s">
        <v>242</v>
      </c>
      <c r="AU768" s="235" t="s">
        <v>83</v>
      </c>
      <c r="AV768" s="13" t="s">
        <v>81</v>
      </c>
      <c r="AW768" s="13" t="s">
        <v>36</v>
      </c>
      <c r="AX768" s="13" t="s">
        <v>73</v>
      </c>
      <c r="AY768" s="235" t="s">
        <v>231</v>
      </c>
    </row>
    <row r="769" spans="2:51" s="12" customFormat="1" ht="13.5">
      <c r="B769" s="226"/>
      <c r="D769" s="215" t="s">
        <v>242</v>
      </c>
      <c r="E769" s="227" t="s">
        <v>5</v>
      </c>
      <c r="F769" s="228" t="s">
        <v>269</v>
      </c>
      <c r="H769" s="229">
        <v>283.27</v>
      </c>
      <c r="I769" s="230"/>
      <c r="L769" s="226"/>
      <c r="M769" s="231"/>
      <c r="N769" s="232"/>
      <c r="O769" s="232"/>
      <c r="P769" s="232"/>
      <c r="Q769" s="232"/>
      <c r="R769" s="232"/>
      <c r="S769" s="232"/>
      <c r="T769" s="233"/>
      <c r="AT769" s="227" t="s">
        <v>242</v>
      </c>
      <c r="AU769" s="227" t="s">
        <v>83</v>
      </c>
      <c r="AV769" s="12" t="s">
        <v>239</v>
      </c>
      <c r="AW769" s="12" t="s">
        <v>36</v>
      </c>
      <c r="AX769" s="12" t="s">
        <v>81</v>
      </c>
      <c r="AY769" s="227" t="s">
        <v>231</v>
      </c>
    </row>
    <row r="770" spans="2:65" s="1" customFormat="1" ht="16.5" customHeight="1">
      <c r="B770" s="202"/>
      <c r="C770" s="242" t="s">
        <v>1139</v>
      </c>
      <c r="D770" s="242" t="s">
        <v>399</v>
      </c>
      <c r="E770" s="243" t="s">
        <v>1140</v>
      </c>
      <c r="F770" s="244" t="s">
        <v>1141</v>
      </c>
      <c r="G770" s="245" t="s">
        <v>147</v>
      </c>
      <c r="H770" s="246">
        <v>283.27</v>
      </c>
      <c r="I770" s="247"/>
      <c r="J770" s="248">
        <f>ROUND(I770*H770,2)</f>
        <v>0</v>
      </c>
      <c r="K770" s="244" t="s">
        <v>238</v>
      </c>
      <c r="L770" s="249"/>
      <c r="M770" s="250" t="s">
        <v>5</v>
      </c>
      <c r="N770" s="251" t="s">
        <v>44</v>
      </c>
      <c r="O770" s="47"/>
      <c r="P770" s="212">
        <f>O770*H770</f>
        <v>0</v>
      </c>
      <c r="Q770" s="212">
        <v>0.0018</v>
      </c>
      <c r="R770" s="212">
        <f>Q770*H770</f>
        <v>0.509886</v>
      </c>
      <c r="S770" s="212">
        <v>0</v>
      </c>
      <c r="T770" s="213">
        <f>S770*H770</f>
        <v>0</v>
      </c>
      <c r="AR770" s="24" t="s">
        <v>410</v>
      </c>
      <c r="AT770" s="24" t="s">
        <v>399</v>
      </c>
      <c r="AU770" s="24" t="s">
        <v>83</v>
      </c>
      <c r="AY770" s="24" t="s">
        <v>231</v>
      </c>
      <c r="BE770" s="214">
        <f>IF(N770="základní",J770,0)</f>
        <v>0</v>
      </c>
      <c r="BF770" s="214">
        <f>IF(N770="snížená",J770,0)</f>
        <v>0</v>
      </c>
      <c r="BG770" s="214">
        <f>IF(N770="zákl. přenesená",J770,0)</f>
        <v>0</v>
      </c>
      <c r="BH770" s="214">
        <f>IF(N770="sníž. přenesená",J770,0)</f>
        <v>0</v>
      </c>
      <c r="BI770" s="214">
        <f>IF(N770="nulová",J770,0)</f>
        <v>0</v>
      </c>
      <c r="BJ770" s="24" t="s">
        <v>81</v>
      </c>
      <c r="BK770" s="214">
        <f>ROUND(I770*H770,2)</f>
        <v>0</v>
      </c>
      <c r="BL770" s="24" t="s">
        <v>298</v>
      </c>
      <c r="BM770" s="24" t="s">
        <v>1142</v>
      </c>
    </row>
    <row r="771" spans="2:47" s="1" customFormat="1" ht="13.5">
      <c r="B771" s="46"/>
      <c r="D771" s="215" t="s">
        <v>241</v>
      </c>
      <c r="F771" s="216" t="s">
        <v>1141</v>
      </c>
      <c r="I771" s="176"/>
      <c r="L771" s="46"/>
      <c r="M771" s="217"/>
      <c r="N771" s="47"/>
      <c r="O771" s="47"/>
      <c r="P771" s="47"/>
      <c r="Q771" s="47"/>
      <c r="R771" s="47"/>
      <c r="S771" s="47"/>
      <c r="T771" s="85"/>
      <c r="AT771" s="24" t="s">
        <v>241</v>
      </c>
      <c r="AU771" s="24" t="s">
        <v>83</v>
      </c>
    </row>
    <row r="772" spans="2:47" s="1" customFormat="1" ht="13.5">
      <c r="B772" s="46"/>
      <c r="D772" s="215" t="s">
        <v>442</v>
      </c>
      <c r="F772" s="241" t="s">
        <v>1143</v>
      </c>
      <c r="I772" s="176"/>
      <c r="L772" s="46"/>
      <c r="M772" s="217"/>
      <c r="N772" s="47"/>
      <c r="O772" s="47"/>
      <c r="P772" s="47"/>
      <c r="Q772" s="47"/>
      <c r="R772" s="47"/>
      <c r="S772" s="47"/>
      <c r="T772" s="85"/>
      <c r="AT772" s="24" t="s">
        <v>442</v>
      </c>
      <c r="AU772" s="24" t="s">
        <v>83</v>
      </c>
    </row>
    <row r="773" spans="2:51" s="11" customFormat="1" ht="13.5">
      <c r="B773" s="218"/>
      <c r="D773" s="215" t="s">
        <v>242</v>
      </c>
      <c r="E773" s="219" t="s">
        <v>5</v>
      </c>
      <c r="F773" s="220" t="s">
        <v>916</v>
      </c>
      <c r="H773" s="221">
        <v>283.27</v>
      </c>
      <c r="I773" s="222"/>
      <c r="L773" s="218"/>
      <c r="M773" s="223"/>
      <c r="N773" s="224"/>
      <c r="O773" s="224"/>
      <c r="P773" s="224"/>
      <c r="Q773" s="224"/>
      <c r="R773" s="224"/>
      <c r="S773" s="224"/>
      <c r="T773" s="225"/>
      <c r="AT773" s="219" t="s">
        <v>242</v>
      </c>
      <c r="AU773" s="219" t="s">
        <v>83</v>
      </c>
      <c r="AV773" s="11" t="s">
        <v>83</v>
      </c>
      <c r="AW773" s="11" t="s">
        <v>36</v>
      </c>
      <c r="AX773" s="11" t="s">
        <v>81</v>
      </c>
      <c r="AY773" s="219" t="s">
        <v>231</v>
      </c>
    </row>
    <row r="774" spans="2:65" s="1" customFormat="1" ht="25.5" customHeight="1">
      <c r="B774" s="202"/>
      <c r="C774" s="203" t="s">
        <v>1144</v>
      </c>
      <c r="D774" s="203" t="s">
        <v>235</v>
      </c>
      <c r="E774" s="204" t="s">
        <v>1145</v>
      </c>
      <c r="F774" s="205" t="s">
        <v>1146</v>
      </c>
      <c r="G774" s="206" t="s">
        <v>147</v>
      </c>
      <c r="H774" s="207">
        <v>258.152</v>
      </c>
      <c r="I774" s="208"/>
      <c r="J774" s="209">
        <f>ROUND(I774*H774,2)</f>
        <v>0</v>
      </c>
      <c r="K774" s="205" t="s">
        <v>238</v>
      </c>
      <c r="L774" s="46"/>
      <c r="M774" s="210" t="s">
        <v>5</v>
      </c>
      <c r="N774" s="211" t="s">
        <v>44</v>
      </c>
      <c r="O774" s="47"/>
      <c r="P774" s="212">
        <f>O774*H774</f>
        <v>0</v>
      </c>
      <c r="Q774" s="212">
        <v>0.006</v>
      </c>
      <c r="R774" s="212">
        <f>Q774*H774</f>
        <v>1.5489119999999998</v>
      </c>
      <c r="S774" s="212">
        <v>0</v>
      </c>
      <c r="T774" s="213">
        <f>S774*H774</f>
        <v>0</v>
      </c>
      <c r="AR774" s="24" t="s">
        <v>298</v>
      </c>
      <c r="AT774" s="24" t="s">
        <v>235</v>
      </c>
      <c r="AU774" s="24" t="s">
        <v>83</v>
      </c>
      <c r="AY774" s="24" t="s">
        <v>231</v>
      </c>
      <c r="BE774" s="214">
        <f>IF(N774="základní",J774,0)</f>
        <v>0</v>
      </c>
      <c r="BF774" s="214">
        <f>IF(N774="snížená",J774,0)</f>
        <v>0</v>
      </c>
      <c r="BG774" s="214">
        <f>IF(N774="zákl. přenesená",J774,0)</f>
        <v>0</v>
      </c>
      <c r="BH774" s="214">
        <f>IF(N774="sníž. přenesená",J774,0)</f>
        <v>0</v>
      </c>
      <c r="BI774" s="214">
        <f>IF(N774="nulová",J774,0)</f>
        <v>0</v>
      </c>
      <c r="BJ774" s="24" t="s">
        <v>81</v>
      </c>
      <c r="BK774" s="214">
        <f>ROUND(I774*H774,2)</f>
        <v>0</v>
      </c>
      <c r="BL774" s="24" t="s">
        <v>298</v>
      </c>
      <c r="BM774" s="24" t="s">
        <v>1147</v>
      </c>
    </row>
    <row r="775" spans="2:47" s="1" customFormat="1" ht="13.5">
      <c r="B775" s="46"/>
      <c r="D775" s="215" t="s">
        <v>241</v>
      </c>
      <c r="F775" s="216" t="s">
        <v>1146</v>
      </c>
      <c r="I775" s="176"/>
      <c r="L775" s="46"/>
      <c r="M775" s="217"/>
      <c r="N775" s="47"/>
      <c r="O775" s="47"/>
      <c r="P775" s="47"/>
      <c r="Q775" s="47"/>
      <c r="R775" s="47"/>
      <c r="S775" s="47"/>
      <c r="T775" s="85"/>
      <c r="AT775" s="24" t="s">
        <v>241</v>
      </c>
      <c r="AU775" s="24" t="s">
        <v>83</v>
      </c>
    </row>
    <row r="776" spans="2:51" s="11" customFormat="1" ht="13.5">
      <c r="B776" s="218"/>
      <c r="D776" s="215" t="s">
        <v>242</v>
      </c>
      <c r="E776" s="219" t="s">
        <v>5</v>
      </c>
      <c r="F776" s="220" t="s">
        <v>1148</v>
      </c>
      <c r="H776" s="221">
        <v>239.852</v>
      </c>
      <c r="I776" s="222"/>
      <c r="L776" s="218"/>
      <c r="M776" s="223"/>
      <c r="N776" s="224"/>
      <c r="O776" s="224"/>
      <c r="P776" s="224"/>
      <c r="Q776" s="224"/>
      <c r="R776" s="224"/>
      <c r="S776" s="224"/>
      <c r="T776" s="225"/>
      <c r="AT776" s="219" t="s">
        <v>242</v>
      </c>
      <c r="AU776" s="219" t="s">
        <v>83</v>
      </c>
      <c r="AV776" s="11" t="s">
        <v>83</v>
      </c>
      <c r="AW776" s="11" t="s">
        <v>36</v>
      </c>
      <c r="AX776" s="11" t="s">
        <v>73</v>
      </c>
      <c r="AY776" s="219" t="s">
        <v>231</v>
      </c>
    </row>
    <row r="777" spans="2:51" s="11" customFormat="1" ht="13.5">
      <c r="B777" s="218"/>
      <c r="D777" s="215" t="s">
        <v>242</v>
      </c>
      <c r="E777" s="219" t="s">
        <v>5</v>
      </c>
      <c r="F777" s="220" t="s">
        <v>1149</v>
      </c>
      <c r="H777" s="221">
        <v>18.3</v>
      </c>
      <c r="I777" s="222"/>
      <c r="L777" s="218"/>
      <c r="M777" s="223"/>
      <c r="N777" s="224"/>
      <c r="O777" s="224"/>
      <c r="P777" s="224"/>
      <c r="Q777" s="224"/>
      <c r="R777" s="224"/>
      <c r="S777" s="224"/>
      <c r="T777" s="225"/>
      <c r="AT777" s="219" t="s">
        <v>242</v>
      </c>
      <c r="AU777" s="219" t="s">
        <v>83</v>
      </c>
      <c r="AV777" s="11" t="s">
        <v>83</v>
      </c>
      <c r="AW777" s="11" t="s">
        <v>36</v>
      </c>
      <c r="AX777" s="11" t="s">
        <v>73</v>
      </c>
      <c r="AY777" s="219" t="s">
        <v>231</v>
      </c>
    </row>
    <row r="778" spans="2:51" s="12" customFormat="1" ht="13.5">
      <c r="B778" s="226"/>
      <c r="D778" s="215" t="s">
        <v>242</v>
      </c>
      <c r="E778" s="227" t="s">
        <v>5</v>
      </c>
      <c r="F778" s="228" t="s">
        <v>269</v>
      </c>
      <c r="H778" s="229">
        <v>258.152</v>
      </c>
      <c r="I778" s="230"/>
      <c r="L778" s="226"/>
      <c r="M778" s="231"/>
      <c r="N778" s="232"/>
      <c r="O778" s="232"/>
      <c r="P778" s="232"/>
      <c r="Q778" s="232"/>
      <c r="R778" s="232"/>
      <c r="S778" s="232"/>
      <c r="T778" s="233"/>
      <c r="AT778" s="227" t="s">
        <v>242</v>
      </c>
      <c r="AU778" s="227" t="s">
        <v>83</v>
      </c>
      <c r="AV778" s="12" t="s">
        <v>239</v>
      </c>
      <c r="AW778" s="12" t="s">
        <v>36</v>
      </c>
      <c r="AX778" s="12" t="s">
        <v>81</v>
      </c>
      <c r="AY778" s="227" t="s">
        <v>231</v>
      </c>
    </row>
    <row r="779" spans="2:65" s="1" customFormat="1" ht="25.5" customHeight="1">
      <c r="B779" s="202"/>
      <c r="C779" s="242" t="s">
        <v>1150</v>
      </c>
      <c r="D779" s="242" t="s">
        <v>399</v>
      </c>
      <c r="E779" s="243" t="s">
        <v>1151</v>
      </c>
      <c r="F779" s="244" t="s">
        <v>1152</v>
      </c>
      <c r="G779" s="245" t="s">
        <v>147</v>
      </c>
      <c r="H779" s="246">
        <v>157.658</v>
      </c>
      <c r="I779" s="247"/>
      <c r="J779" s="248">
        <f>ROUND(I779*H779,2)</f>
        <v>0</v>
      </c>
      <c r="K779" s="244" t="s">
        <v>238</v>
      </c>
      <c r="L779" s="249"/>
      <c r="M779" s="250" t="s">
        <v>5</v>
      </c>
      <c r="N779" s="251" t="s">
        <v>44</v>
      </c>
      <c r="O779" s="47"/>
      <c r="P779" s="212">
        <f>O779*H779</f>
        <v>0</v>
      </c>
      <c r="Q779" s="212">
        <v>0.00175</v>
      </c>
      <c r="R779" s="212">
        <f>Q779*H779</f>
        <v>0.27590149999999997</v>
      </c>
      <c r="S779" s="212">
        <v>0</v>
      </c>
      <c r="T779" s="213">
        <f>S779*H779</f>
        <v>0</v>
      </c>
      <c r="AR779" s="24" t="s">
        <v>410</v>
      </c>
      <c r="AT779" s="24" t="s">
        <v>399</v>
      </c>
      <c r="AU779" s="24" t="s">
        <v>83</v>
      </c>
      <c r="AY779" s="24" t="s">
        <v>231</v>
      </c>
      <c r="BE779" s="214">
        <f>IF(N779="základní",J779,0)</f>
        <v>0</v>
      </c>
      <c r="BF779" s="214">
        <f>IF(N779="snížená",J779,0)</f>
        <v>0</v>
      </c>
      <c r="BG779" s="214">
        <f>IF(N779="zákl. přenesená",J779,0)</f>
        <v>0</v>
      </c>
      <c r="BH779" s="214">
        <f>IF(N779="sníž. přenesená",J779,0)</f>
        <v>0</v>
      </c>
      <c r="BI779" s="214">
        <f>IF(N779="nulová",J779,0)</f>
        <v>0</v>
      </c>
      <c r="BJ779" s="24" t="s">
        <v>81</v>
      </c>
      <c r="BK779" s="214">
        <f>ROUND(I779*H779,2)</f>
        <v>0</v>
      </c>
      <c r="BL779" s="24" t="s">
        <v>298</v>
      </c>
      <c r="BM779" s="24" t="s">
        <v>1153</v>
      </c>
    </row>
    <row r="780" spans="2:47" s="1" customFormat="1" ht="13.5">
      <c r="B780" s="46"/>
      <c r="D780" s="215" t="s">
        <v>241</v>
      </c>
      <c r="F780" s="216" t="s">
        <v>1152</v>
      </c>
      <c r="I780" s="176"/>
      <c r="L780" s="46"/>
      <c r="M780" s="217"/>
      <c r="N780" s="47"/>
      <c r="O780" s="47"/>
      <c r="P780" s="47"/>
      <c r="Q780" s="47"/>
      <c r="R780" s="47"/>
      <c r="S780" s="47"/>
      <c r="T780" s="85"/>
      <c r="AT780" s="24" t="s">
        <v>241</v>
      </c>
      <c r="AU780" s="24" t="s">
        <v>83</v>
      </c>
    </row>
    <row r="781" spans="2:51" s="11" customFormat="1" ht="13.5">
      <c r="B781" s="218"/>
      <c r="D781" s="215" t="s">
        <v>242</v>
      </c>
      <c r="E781" s="219" t="s">
        <v>5</v>
      </c>
      <c r="F781" s="220" t="s">
        <v>1154</v>
      </c>
      <c r="H781" s="221">
        <v>157.658</v>
      </c>
      <c r="I781" s="222"/>
      <c r="L781" s="218"/>
      <c r="M781" s="223"/>
      <c r="N781" s="224"/>
      <c r="O781" s="224"/>
      <c r="P781" s="224"/>
      <c r="Q781" s="224"/>
      <c r="R781" s="224"/>
      <c r="S781" s="224"/>
      <c r="T781" s="225"/>
      <c r="AT781" s="219" t="s">
        <v>242</v>
      </c>
      <c r="AU781" s="219" t="s">
        <v>83</v>
      </c>
      <c r="AV781" s="11" t="s">
        <v>83</v>
      </c>
      <c r="AW781" s="11" t="s">
        <v>36</v>
      </c>
      <c r="AX781" s="11" t="s">
        <v>81</v>
      </c>
      <c r="AY781" s="219" t="s">
        <v>231</v>
      </c>
    </row>
    <row r="782" spans="2:65" s="1" customFormat="1" ht="25.5" customHeight="1">
      <c r="B782" s="202"/>
      <c r="C782" s="242" t="s">
        <v>1155</v>
      </c>
      <c r="D782" s="242" t="s">
        <v>399</v>
      </c>
      <c r="E782" s="243" t="s">
        <v>1156</v>
      </c>
      <c r="F782" s="244" t="s">
        <v>1157</v>
      </c>
      <c r="G782" s="245" t="s">
        <v>147</v>
      </c>
      <c r="H782" s="246">
        <v>31.159</v>
      </c>
      <c r="I782" s="247"/>
      <c r="J782" s="248">
        <f>ROUND(I782*H782,2)</f>
        <v>0</v>
      </c>
      <c r="K782" s="244" t="s">
        <v>238</v>
      </c>
      <c r="L782" s="249"/>
      <c r="M782" s="250" t="s">
        <v>5</v>
      </c>
      <c r="N782" s="251" t="s">
        <v>44</v>
      </c>
      <c r="O782" s="47"/>
      <c r="P782" s="212">
        <f>O782*H782</f>
        <v>0</v>
      </c>
      <c r="Q782" s="212">
        <v>0.0035</v>
      </c>
      <c r="R782" s="212">
        <f>Q782*H782</f>
        <v>0.1090565</v>
      </c>
      <c r="S782" s="212">
        <v>0</v>
      </c>
      <c r="T782" s="213">
        <f>S782*H782</f>
        <v>0</v>
      </c>
      <c r="AR782" s="24" t="s">
        <v>410</v>
      </c>
      <c r="AT782" s="24" t="s">
        <v>399</v>
      </c>
      <c r="AU782" s="24" t="s">
        <v>83</v>
      </c>
      <c r="AY782" s="24" t="s">
        <v>231</v>
      </c>
      <c r="BE782" s="214">
        <f>IF(N782="základní",J782,0)</f>
        <v>0</v>
      </c>
      <c r="BF782" s="214">
        <f>IF(N782="snížená",J782,0)</f>
        <v>0</v>
      </c>
      <c r="BG782" s="214">
        <f>IF(N782="zákl. přenesená",J782,0)</f>
        <v>0</v>
      </c>
      <c r="BH782" s="214">
        <f>IF(N782="sníž. přenesená",J782,0)</f>
        <v>0</v>
      </c>
      <c r="BI782" s="214">
        <f>IF(N782="nulová",J782,0)</f>
        <v>0</v>
      </c>
      <c r="BJ782" s="24" t="s">
        <v>81</v>
      </c>
      <c r="BK782" s="214">
        <f>ROUND(I782*H782,2)</f>
        <v>0</v>
      </c>
      <c r="BL782" s="24" t="s">
        <v>298</v>
      </c>
      <c r="BM782" s="24" t="s">
        <v>1158</v>
      </c>
    </row>
    <row r="783" spans="2:47" s="1" customFormat="1" ht="13.5">
      <c r="B783" s="46"/>
      <c r="D783" s="215" t="s">
        <v>241</v>
      </c>
      <c r="F783" s="216" t="s">
        <v>1157</v>
      </c>
      <c r="I783" s="176"/>
      <c r="L783" s="46"/>
      <c r="M783" s="217"/>
      <c r="N783" s="47"/>
      <c r="O783" s="47"/>
      <c r="P783" s="47"/>
      <c r="Q783" s="47"/>
      <c r="R783" s="47"/>
      <c r="S783" s="47"/>
      <c r="T783" s="85"/>
      <c r="AT783" s="24" t="s">
        <v>241</v>
      </c>
      <c r="AU783" s="24" t="s">
        <v>83</v>
      </c>
    </row>
    <row r="784" spans="2:51" s="11" customFormat="1" ht="13.5">
      <c r="B784" s="218"/>
      <c r="D784" s="215" t="s">
        <v>242</v>
      </c>
      <c r="E784" s="219" t="s">
        <v>5</v>
      </c>
      <c r="F784" s="220" t="s">
        <v>1159</v>
      </c>
      <c r="H784" s="221">
        <v>31.159</v>
      </c>
      <c r="I784" s="222"/>
      <c r="L784" s="218"/>
      <c r="M784" s="223"/>
      <c r="N784" s="224"/>
      <c r="O784" s="224"/>
      <c r="P784" s="224"/>
      <c r="Q784" s="224"/>
      <c r="R784" s="224"/>
      <c r="S784" s="224"/>
      <c r="T784" s="225"/>
      <c r="AT784" s="219" t="s">
        <v>242</v>
      </c>
      <c r="AU784" s="219" t="s">
        <v>83</v>
      </c>
      <c r="AV784" s="11" t="s">
        <v>83</v>
      </c>
      <c r="AW784" s="11" t="s">
        <v>36</v>
      </c>
      <c r="AX784" s="11" t="s">
        <v>81</v>
      </c>
      <c r="AY784" s="219" t="s">
        <v>231</v>
      </c>
    </row>
    <row r="785" spans="2:65" s="1" customFormat="1" ht="25.5" customHeight="1">
      <c r="B785" s="202"/>
      <c r="C785" s="242" t="s">
        <v>1160</v>
      </c>
      <c r="D785" s="242" t="s">
        <v>399</v>
      </c>
      <c r="E785" s="243" t="s">
        <v>1161</v>
      </c>
      <c r="F785" s="244" t="s">
        <v>1162</v>
      </c>
      <c r="G785" s="245" t="s">
        <v>147</v>
      </c>
      <c r="H785" s="246">
        <v>59.9</v>
      </c>
      <c r="I785" s="247"/>
      <c r="J785" s="248">
        <f>ROUND(I785*H785,2)</f>
        <v>0</v>
      </c>
      <c r="K785" s="244" t="s">
        <v>238</v>
      </c>
      <c r="L785" s="249"/>
      <c r="M785" s="250" t="s">
        <v>5</v>
      </c>
      <c r="N785" s="251" t="s">
        <v>44</v>
      </c>
      <c r="O785" s="47"/>
      <c r="P785" s="212">
        <f>O785*H785</f>
        <v>0</v>
      </c>
      <c r="Q785" s="212">
        <v>0.0024</v>
      </c>
      <c r="R785" s="212">
        <f>Q785*H785</f>
        <v>0.14375999999999997</v>
      </c>
      <c r="S785" s="212">
        <v>0</v>
      </c>
      <c r="T785" s="213">
        <f>S785*H785</f>
        <v>0</v>
      </c>
      <c r="AR785" s="24" t="s">
        <v>410</v>
      </c>
      <c r="AT785" s="24" t="s">
        <v>399</v>
      </c>
      <c r="AU785" s="24" t="s">
        <v>83</v>
      </c>
      <c r="AY785" s="24" t="s">
        <v>231</v>
      </c>
      <c r="BE785" s="214">
        <f>IF(N785="základní",J785,0)</f>
        <v>0</v>
      </c>
      <c r="BF785" s="214">
        <f>IF(N785="snížená",J785,0)</f>
        <v>0</v>
      </c>
      <c r="BG785" s="214">
        <f>IF(N785="zákl. přenesená",J785,0)</f>
        <v>0</v>
      </c>
      <c r="BH785" s="214">
        <f>IF(N785="sníž. přenesená",J785,0)</f>
        <v>0</v>
      </c>
      <c r="BI785" s="214">
        <f>IF(N785="nulová",J785,0)</f>
        <v>0</v>
      </c>
      <c r="BJ785" s="24" t="s">
        <v>81</v>
      </c>
      <c r="BK785" s="214">
        <f>ROUND(I785*H785,2)</f>
        <v>0</v>
      </c>
      <c r="BL785" s="24" t="s">
        <v>298</v>
      </c>
      <c r="BM785" s="24" t="s">
        <v>1163</v>
      </c>
    </row>
    <row r="786" spans="2:47" s="1" customFormat="1" ht="13.5">
      <c r="B786" s="46"/>
      <c r="D786" s="215" t="s">
        <v>241</v>
      </c>
      <c r="F786" s="216" t="s">
        <v>1162</v>
      </c>
      <c r="I786" s="176"/>
      <c r="L786" s="46"/>
      <c r="M786" s="217"/>
      <c r="N786" s="47"/>
      <c r="O786" s="47"/>
      <c r="P786" s="47"/>
      <c r="Q786" s="47"/>
      <c r="R786" s="47"/>
      <c r="S786" s="47"/>
      <c r="T786" s="85"/>
      <c r="AT786" s="24" t="s">
        <v>241</v>
      </c>
      <c r="AU786" s="24" t="s">
        <v>83</v>
      </c>
    </row>
    <row r="787" spans="2:65" s="1" customFormat="1" ht="25.5" customHeight="1">
      <c r="B787" s="202"/>
      <c r="C787" s="242" t="s">
        <v>1164</v>
      </c>
      <c r="D787" s="242" t="s">
        <v>399</v>
      </c>
      <c r="E787" s="243" t="s">
        <v>1165</v>
      </c>
      <c r="F787" s="244" t="s">
        <v>1166</v>
      </c>
      <c r="G787" s="245" t="s">
        <v>147</v>
      </c>
      <c r="H787" s="246">
        <v>10.25</v>
      </c>
      <c r="I787" s="247"/>
      <c r="J787" s="248">
        <f>ROUND(I787*H787,2)</f>
        <v>0</v>
      </c>
      <c r="K787" s="244" t="s">
        <v>238</v>
      </c>
      <c r="L787" s="249"/>
      <c r="M787" s="250" t="s">
        <v>5</v>
      </c>
      <c r="N787" s="251" t="s">
        <v>44</v>
      </c>
      <c r="O787" s="47"/>
      <c r="P787" s="212">
        <f>O787*H787</f>
        <v>0</v>
      </c>
      <c r="Q787" s="212">
        <v>0.0045</v>
      </c>
      <c r="R787" s="212">
        <f>Q787*H787</f>
        <v>0.046125</v>
      </c>
      <c r="S787" s="212">
        <v>0</v>
      </c>
      <c r="T787" s="213">
        <f>S787*H787</f>
        <v>0</v>
      </c>
      <c r="AR787" s="24" t="s">
        <v>410</v>
      </c>
      <c r="AT787" s="24" t="s">
        <v>399</v>
      </c>
      <c r="AU787" s="24" t="s">
        <v>83</v>
      </c>
      <c r="AY787" s="24" t="s">
        <v>231</v>
      </c>
      <c r="BE787" s="214">
        <f>IF(N787="základní",J787,0)</f>
        <v>0</v>
      </c>
      <c r="BF787" s="214">
        <f>IF(N787="snížená",J787,0)</f>
        <v>0</v>
      </c>
      <c r="BG787" s="214">
        <f>IF(N787="zákl. přenesená",J787,0)</f>
        <v>0</v>
      </c>
      <c r="BH787" s="214">
        <f>IF(N787="sníž. přenesená",J787,0)</f>
        <v>0</v>
      </c>
      <c r="BI787" s="214">
        <f>IF(N787="nulová",J787,0)</f>
        <v>0</v>
      </c>
      <c r="BJ787" s="24" t="s">
        <v>81</v>
      </c>
      <c r="BK787" s="214">
        <f>ROUND(I787*H787,2)</f>
        <v>0</v>
      </c>
      <c r="BL787" s="24" t="s">
        <v>298</v>
      </c>
      <c r="BM787" s="24" t="s">
        <v>1167</v>
      </c>
    </row>
    <row r="788" spans="2:47" s="1" customFormat="1" ht="13.5">
      <c r="B788" s="46"/>
      <c r="D788" s="215" t="s">
        <v>241</v>
      </c>
      <c r="F788" s="216" t="s">
        <v>1166</v>
      </c>
      <c r="I788" s="176"/>
      <c r="L788" s="46"/>
      <c r="M788" s="217"/>
      <c r="N788" s="47"/>
      <c r="O788" s="47"/>
      <c r="P788" s="47"/>
      <c r="Q788" s="47"/>
      <c r="R788" s="47"/>
      <c r="S788" s="47"/>
      <c r="T788" s="85"/>
      <c r="AT788" s="24" t="s">
        <v>241</v>
      </c>
      <c r="AU788" s="24" t="s">
        <v>83</v>
      </c>
    </row>
    <row r="789" spans="2:65" s="1" customFormat="1" ht="25.5" customHeight="1">
      <c r="B789" s="202"/>
      <c r="C789" s="203" t="s">
        <v>1168</v>
      </c>
      <c r="D789" s="203" t="s">
        <v>235</v>
      </c>
      <c r="E789" s="204" t="s">
        <v>1169</v>
      </c>
      <c r="F789" s="205" t="s">
        <v>1170</v>
      </c>
      <c r="G789" s="206" t="s">
        <v>147</v>
      </c>
      <c r="H789" s="207">
        <v>131.3</v>
      </c>
      <c r="I789" s="208"/>
      <c r="J789" s="209">
        <f>ROUND(I789*H789,2)</f>
        <v>0</v>
      </c>
      <c r="K789" s="205" t="s">
        <v>264</v>
      </c>
      <c r="L789" s="46"/>
      <c r="M789" s="210" t="s">
        <v>5</v>
      </c>
      <c r="N789" s="211" t="s">
        <v>44</v>
      </c>
      <c r="O789" s="47"/>
      <c r="P789" s="212">
        <f>O789*H789</f>
        <v>0</v>
      </c>
      <c r="Q789" s="212">
        <v>0</v>
      </c>
      <c r="R789" s="212">
        <f>Q789*H789</f>
        <v>0</v>
      </c>
      <c r="S789" s="212">
        <v>0</v>
      </c>
      <c r="T789" s="213">
        <f>S789*H789</f>
        <v>0</v>
      </c>
      <c r="AR789" s="24" t="s">
        <v>298</v>
      </c>
      <c r="AT789" s="24" t="s">
        <v>235</v>
      </c>
      <c r="AU789" s="24" t="s">
        <v>83</v>
      </c>
      <c r="AY789" s="24" t="s">
        <v>231</v>
      </c>
      <c r="BE789" s="214">
        <f>IF(N789="základní",J789,0)</f>
        <v>0</v>
      </c>
      <c r="BF789" s="214">
        <f>IF(N789="snížená",J789,0)</f>
        <v>0</v>
      </c>
      <c r="BG789" s="214">
        <f>IF(N789="zákl. přenesená",J789,0)</f>
        <v>0</v>
      </c>
      <c r="BH789" s="214">
        <f>IF(N789="sníž. přenesená",J789,0)</f>
        <v>0</v>
      </c>
      <c r="BI789" s="214">
        <f>IF(N789="nulová",J789,0)</f>
        <v>0</v>
      </c>
      <c r="BJ789" s="24" t="s">
        <v>81</v>
      </c>
      <c r="BK789" s="214">
        <f>ROUND(I789*H789,2)</f>
        <v>0</v>
      </c>
      <c r="BL789" s="24" t="s">
        <v>298</v>
      </c>
      <c r="BM789" s="24" t="s">
        <v>1171</v>
      </c>
    </row>
    <row r="790" spans="2:47" s="1" customFormat="1" ht="13.5">
      <c r="B790" s="46"/>
      <c r="D790" s="215" t="s">
        <v>241</v>
      </c>
      <c r="F790" s="216" t="s">
        <v>1172</v>
      </c>
      <c r="I790" s="176"/>
      <c r="L790" s="46"/>
      <c r="M790" s="217"/>
      <c r="N790" s="47"/>
      <c r="O790" s="47"/>
      <c r="P790" s="47"/>
      <c r="Q790" s="47"/>
      <c r="R790" s="47"/>
      <c r="S790" s="47"/>
      <c r="T790" s="85"/>
      <c r="AT790" s="24" t="s">
        <v>241</v>
      </c>
      <c r="AU790" s="24" t="s">
        <v>83</v>
      </c>
    </row>
    <row r="791" spans="2:47" s="1" customFormat="1" ht="13.5">
      <c r="B791" s="46"/>
      <c r="D791" s="215" t="s">
        <v>379</v>
      </c>
      <c r="F791" s="241" t="s">
        <v>1173</v>
      </c>
      <c r="I791" s="176"/>
      <c r="L791" s="46"/>
      <c r="M791" s="217"/>
      <c r="N791" s="47"/>
      <c r="O791" s="47"/>
      <c r="P791" s="47"/>
      <c r="Q791" s="47"/>
      <c r="R791" s="47"/>
      <c r="S791" s="47"/>
      <c r="T791" s="85"/>
      <c r="AT791" s="24" t="s">
        <v>379</v>
      </c>
      <c r="AU791" s="24" t="s">
        <v>83</v>
      </c>
    </row>
    <row r="792" spans="2:51" s="11" customFormat="1" ht="13.5">
      <c r="B792" s="218"/>
      <c r="D792" s="215" t="s">
        <v>242</v>
      </c>
      <c r="E792" s="219" t="s">
        <v>5</v>
      </c>
      <c r="F792" s="220" t="s">
        <v>1174</v>
      </c>
      <c r="H792" s="221">
        <v>131.3</v>
      </c>
      <c r="I792" s="222"/>
      <c r="L792" s="218"/>
      <c r="M792" s="223"/>
      <c r="N792" s="224"/>
      <c r="O792" s="224"/>
      <c r="P792" s="224"/>
      <c r="Q792" s="224"/>
      <c r="R792" s="224"/>
      <c r="S792" s="224"/>
      <c r="T792" s="225"/>
      <c r="AT792" s="219" t="s">
        <v>242</v>
      </c>
      <c r="AU792" s="219" t="s">
        <v>83</v>
      </c>
      <c r="AV792" s="11" t="s">
        <v>83</v>
      </c>
      <c r="AW792" s="11" t="s">
        <v>36</v>
      </c>
      <c r="AX792" s="11" t="s">
        <v>81</v>
      </c>
      <c r="AY792" s="219" t="s">
        <v>231</v>
      </c>
    </row>
    <row r="793" spans="2:65" s="1" customFormat="1" ht="25.5" customHeight="1">
      <c r="B793" s="202"/>
      <c r="C793" s="203" t="s">
        <v>1175</v>
      </c>
      <c r="D793" s="203" t="s">
        <v>235</v>
      </c>
      <c r="E793" s="204" t="s">
        <v>1176</v>
      </c>
      <c r="F793" s="205" t="s">
        <v>1177</v>
      </c>
      <c r="G793" s="206" t="s">
        <v>147</v>
      </c>
      <c r="H793" s="207">
        <v>289</v>
      </c>
      <c r="I793" s="208"/>
      <c r="J793" s="209">
        <f>ROUND(I793*H793,2)</f>
        <v>0</v>
      </c>
      <c r="K793" s="205" t="s">
        <v>264</v>
      </c>
      <c r="L793" s="46"/>
      <c r="M793" s="210" t="s">
        <v>5</v>
      </c>
      <c r="N793" s="211" t="s">
        <v>44</v>
      </c>
      <c r="O793" s="47"/>
      <c r="P793" s="212">
        <f>O793*H793</f>
        <v>0</v>
      </c>
      <c r="Q793" s="212">
        <v>0</v>
      </c>
      <c r="R793" s="212">
        <f>Q793*H793</f>
        <v>0</v>
      </c>
      <c r="S793" s="212">
        <v>0</v>
      </c>
      <c r="T793" s="213">
        <f>S793*H793</f>
        <v>0</v>
      </c>
      <c r="AR793" s="24" t="s">
        <v>298</v>
      </c>
      <c r="AT793" s="24" t="s">
        <v>235</v>
      </c>
      <c r="AU793" s="24" t="s">
        <v>83</v>
      </c>
      <c r="AY793" s="24" t="s">
        <v>231</v>
      </c>
      <c r="BE793" s="214">
        <f>IF(N793="základní",J793,0)</f>
        <v>0</v>
      </c>
      <c r="BF793" s="214">
        <f>IF(N793="snížená",J793,0)</f>
        <v>0</v>
      </c>
      <c r="BG793" s="214">
        <f>IF(N793="zákl. přenesená",J793,0)</f>
        <v>0</v>
      </c>
      <c r="BH793" s="214">
        <f>IF(N793="sníž. přenesená",J793,0)</f>
        <v>0</v>
      </c>
      <c r="BI793" s="214">
        <f>IF(N793="nulová",J793,0)</f>
        <v>0</v>
      </c>
      <c r="BJ793" s="24" t="s">
        <v>81</v>
      </c>
      <c r="BK793" s="214">
        <f>ROUND(I793*H793,2)</f>
        <v>0</v>
      </c>
      <c r="BL793" s="24" t="s">
        <v>298</v>
      </c>
      <c r="BM793" s="24" t="s">
        <v>1178</v>
      </c>
    </row>
    <row r="794" spans="2:47" s="1" customFormat="1" ht="13.5">
      <c r="B794" s="46"/>
      <c r="D794" s="215" t="s">
        <v>241</v>
      </c>
      <c r="F794" s="216" t="s">
        <v>1179</v>
      </c>
      <c r="I794" s="176"/>
      <c r="L794" s="46"/>
      <c r="M794" s="217"/>
      <c r="N794" s="47"/>
      <c r="O794" s="47"/>
      <c r="P794" s="47"/>
      <c r="Q794" s="47"/>
      <c r="R794" s="47"/>
      <c r="S794" s="47"/>
      <c r="T794" s="85"/>
      <c r="AT794" s="24" t="s">
        <v>241</v>
      </c>
      <c r="AU794" s="24" t="s">
        <v>83</v>
      </c>
    </row>
    <row r="795" spans="2:47" s="1" customFormat="1" ht="13.5">
      <c r="B795" s="46"/>
      <c r="D795" s="215" t="s">
        <v>379</v>
      </c>
      <c r="F795" s="241" t="s">
        <v>1173</v>
      </c>
      <c r="I795" s="176"/>
      <c r="L795" s="46"/>
      <c r="M795" s="217"/>
      <c r="N795" s="47"/>
      <c r="O795" s="47"/>
      <c r="P795" s="47"/>
      <c r="Q795" s="47"/>
      <c r="R795" s="47"/>
      <c r="S795" s="47"/>
      <c r="T795" s="85"/>
      <c r="AT795" s="24" t="s">
        <v>379</v>
      </c>
      <c r="AU795" s="24" t="s">
        <v>83</v>
      </c>
    </row>
    <row r="796" spans="2:51" s="11" customFormat="1" ht="13.5">
      <c r="B796" s="218"/>
      <c r="D796" s="215" t="s">
        <v>242</v>
      </c>
      <c r="E796" s="219" t="s">
        <v>5</v>
      </c>
      <c r="F796" s="220" t="s">
        <v>1180</v>
      </c>
      <c r="H796" s="221">
        <v>289</v>
      </c>
      <c r="I796" s="222"/>
      <c r="L796" s="218"/>
      <c r="M796" s="223"/>
      <c r="N796" s="224"/>
      <c r="O796" s="224"/>
      <c r="P796" s="224"/>
      <c r="Q796" s="224"/>
      <c r="R796" s="224"/>
      <c r="S796" s="224"/>
      <c r="T796" s="225"/>
      <c r="AT796" s="219" t="s">
        <v>242</v>
      </c>
      <c r="AU796" s="219" t="s">
        <v>83</v>
      </c>
      <c r="AV796" s="11" t="s">
        <v>83</v>
      </c>
      <c r="AW796" s="11" t="s">
        <v>36</v>
      </c>
      <c r="AX796" s="11" t="s">
        <v>81</v>
      </c>
      <c r="AY796" s="219" t="s">
        <v>231</v>
      </c>
    </row>
    <row r="797" spans="2:65" s="1" customFormat="1" ht="25.5" customHeight="1">
      <c r="B797" s="202"/>
      <c r="C797" s="242" t="s">
        <v>1181</v>
      </c>
      <c r="D797" s="242" t="s">
        <v>399</v>
      </c>
      <c r="E797" s="243" t="s">
        <v>1182</v>
      </c>
      <c r="F797" s="244" t="s">
        <v>1183</v>
      </c>
      <c r="G797" s="245" t="s">
        <v>147</v>
      </c>
      <c r="H797" s="246">
        <v>428.706</v>
      </c>
      <c r="I797" s="247"/>
      <c r="J797" s="248">
        <f>ROUND(I797*H797,2)</f>
        <v>0</v>
      </c>
      <c r="K797" s="244" t="s">
        <v>264</v>
      </c>
      <c r="L797" s="249"/>
      <c r="M797" s="250" t="s">
        <v>5</v>
      </c>
      <c r="N797" s="251" t="s">
        <v>44</v>
      </c>
      <c r="O797" s="47"/>
      <c r="P797" s="212">
        <f>O797*H797</f>
        <v>0</v>
      </c>
      <c r="Q797" s="212">
        <v>0.00016</v>
      </c>
      <c r="R797" s="212">
        <f>Q797*H797</f>
        <v>0.06859296000000001</v>
      </c>
      <c r="S797" s="212">
        <v>0</v>
      </c>
      <c r="T797" s="213">
        <f>S797*H797</f>
        <v>0</v>
      </c>
      <c r="AR797" s="24" t="s">
        <v>410</v>
      </c>
      <c r="AT797" s="24" t="s">
        <v>399</v>
      </c>
      <c r="AU797" s="24" t="s">
        <v>83</v>
      </c>
      <c r="AY797" s="24" t="s">
        <v>231</v>
      </c>
      <c r="BE797" s="214">
        <f>IF(N797="základní",J797,0)</f>
        <v>0</v>
      </c>
      <c r="BF797" s="214">
        <f>IF(N797="snížená",J797,0)</f>
        <v>0</v>
      </c>
      <c r="BG797" s="214">
        <f>IF(N797="zákl. přenesená",J797,0)</f>
        <v>0</v>
      </c>
      <c r="BH797" s="214">
        <f>IF(N797="sníž. přenesená",J797,0)</f>
        <v>0</v>
      </c>
      <c r="BI797" s="214">
        <f>IF(N797="nulová",J797,0)</f>
        <v>0</v>
      </c>
      <c r="BJ797" s="24" t="s">
        <v>81</v>
      </c>
      <c r="BK797" s="214">
        <f>ROUND(I797*H797,2)</f>
        <v>0</v>
      </c>
      <c r="BL797" s="24" t="s">
        <v>298</v>
      </c>
      <c r="BM797" s="24" t="s">
        <v>1184</v>
      </c>
    </row>
    <row r="798" spans="2:47" s="1" customFormat="1" ht="13.5">
      <c r="B798" s="46"/>
      <c r="D798" s="215" t="s">
        <v>241</v>
      </c>
      <c r="F798" s="216" t="s">
        <v>1183</v>
      </c>
      <c r="I798" s="176"/>
      <c r="L798" s="46"/>
      <c r="M798" s="217"/>
      <c r="N798" s="47"/>
      <c r="O798" s="47"/>
      <c r="P798" s="47"/>
      <c r="Q798" s="47"/>
      <c r="R798" s="47"/>
      <c r="S798" s="47"/>
      <c r="T798" s="85"/>
      <c r="AT798" s="24" t="s">
        <v>241</v>
      </c>
      <c r="AU798" s="24" t="s">
        <v>83</v>
      </c>
    </row>
    <row r="799" spans="2:51" s="11" customFormat="1" ht="13.5">
      <c r="B799" s="218"/>
      <c r="D799" s="215" t="s">
        <v>242</v>
      </c>
      <c r="E799" s="219" t="s">
        <v>5</v>
      </c>
      <c r="F799" s="220" t="s">
        <v>1185</v>
      </c>
      <c r="H799" s="221">
        <v>420.3</v>
      </c>
      <c r="I799" s="222"/>
      <c r="L799" s="218"/>
      <c r="M799" s="223"/>
      <c r="N799" s="224"/>
      <c r="O799" s="224"/>
      <c r="P799" s="224"/>
      <c r="Q799" s="224"/>
      <c r="R799" s="224"/>
      <c r="S799" s="224"/>
      <c r="T799" s="225"/>
      <c r="AT799" s="219" t="s">
        <v>242</v>
      </c>
      <c r="AU799" s="219" t="s">
        <v>83</v>
      </c>
      <c r="AV799" s="11" t="s">
        <v>83</v>
      </c>
      <c r="AW799" s="11" t="s">
        <v>36</v>
      </c>
      <c r="AX799" s="11" t="s">
        <v>81</v>
      </c>
      <c r="AY799" s="219" t="s">
        <v>231</v>
      </c>
    </row>
    <row r="800" spans="2:51" s="11" customFormat="1" ht="13.5">
      <c r="B800" s="218"/>
      <c r="D800" s="215" t="s">
        <v>242</v>
      </c>
      <c r="F800" s="220" t="s">
        <v>1186</v>
      </c>
      <c r="H800" s="221">
        <v>428.706</v>
      </c>
      <c r="I800" s="222"/>
      <c r="L800" s="218"/>
      <c r="M800" s="223"/>
      <c r="N800" s="224"/>
      <c r="O800" s="224"/>
      <c r="P800" s="224"/>
      <c r="Q800" s="224"/>
      <c r="R800" s="224"/>
      <c r="S800" s="224"/>
      <c r="T800" s="225"/>
      <c r="AT800" s="219" t="s">
        <v>242</v>
      </c>
      <c r="AU800" s="219" t="s">
        <v>83</v>
      </c>
      <c r="AV800" s="11" t="s">
        <v>83</v>
      </c>
      <c r="AW800" s="11" t="s">
        <v>6</v>
      </c>
      <c r="AX800" s="11" t="s">
        <v>81</v>
      </c>
      <c r="AY800" s="219" t="s">
        <v>231</v>
      </c>
    </row>
    <row r="801" spans="2:65" s="1" customFormat="1" ht="25.5" customHeight="1">
      <c r="B801" s="202"/>
      <c r="C801" s="203" t="s">
        <v>1187</v>
      </c>
      <c r="D801" s="203" t="s">
        <v>235</v>
      </c>
      <c r="E801" s="204" t="s">
        <v>1188</v>
      </c>
      <c r="F801" s="205" t="s">
        <v>1189</v>
      </c>
      <c r="G801" s="206" t="s">
        <v>147</v>
      </c>
      <c r="H801" s="207">
        <v>335</v>
      </c>
      <c r="I801" s="208"/>
      <c r="J801" s="209">
        <f>ROUND(I801*H801,2)</f>
        <v>0</v>
      </c>
      <c r="K801" s="205" t="s">
        <v>238</v>
      </c>
      <c r="L801" s="46"/>
      <c r="M801" s="210" t="s">
        <v>5</v>
      </c>
      <c r="N801" s="211" t="s">
        <v>44</v>
      </c>
      <c r="O801" s="47"/>
      <c r="P801" s="212">
        <f>O801*H801</f>
        <v>0</v>
      </c>
      <c r="Q801" s="212">
        <v>0</v>
      </c>
      <c r="R801" s="212">
        <f>Q801*H801</f>
        <v>0</v>
      </c>
      <c r="S801" s="212">
        <v>0</v>
      </c>
      <c r="T801" s="213">
        <f>S801*H801</f>
        <v>0</v>
      </c>
      <c r="AR801" s="24" t="s">
        <v>298</v>
      </c>
      <c r="AT801" s="24" t="s">
        <v>235</v>
      </c>
      <c r="AU801" s="24" t="s">
        <v>83</v>
      </c>
      <c r="AY801" s="24" t="s">
        <v>231</v>
      </c>
      <c r="BE801" s="214">
        <f>IF(N801="základní",J801,0)</f>
        <v>0</v>
      </c>
      <c r="BF801" s="214">
        <f>IF(N801="snížená",J801,0)</f>
        <v>0</v>
      </c>
      <c r="BG801" s="214">
        <f>IF(N801="zákl. přenesená",J801,0)</f>
        <v>0</v>
      </c>
      <c r="BH801" s="214">
        <f>IF(N801="sníž. přenesená",J801,0)</f>
        <v>0</v>
      </c>
      <c r="BI801" s="214">
        <f>IF(N801="nulová",J801,0)</f>
        <v>0</v>
      </c>
      <c r="BJ801" s="24" t="s">
        <v>81</v>
      </c>
      <c r="BK801" s="214">
        <f>ROUND(I801*H801,2)</f>
        <v>0</v>
      </c>
      <c r="BL801" s="24" t="s">
        <v>298</v>
      </c>
      <c r="BM801" s="24" t="s">
        <v>1190</v>
      </c>
    </row>
    <row r="802" spans="2:47" s="1" customFormat="1" ht="13.5">
      <c r="B802" s="46"/>
      <c r="D802" s="215" t="s">
        <v>241</v>
      </c>
      <c r="F802" s="216" t="s">
        <v>1189</v>
      </c>
      <c r="I802" s="176"/>
      <c r="L802" s="46"/>
      <c r="M802" s="217"/>
      <c r="N802" s="47"/>
      <c r="O802" s="47"/>
      <c r="P802" s="47"/>
      <c r="Q802" s="47"/>
      <c r="R802" s="47"/>
      <c r="S802" s="47"/>
      <c r="T802" s="85"/>
      <c r="AT802" s="24" t="s">
        <v>241</v>
      </c>
      <c r="AU802" s="24" t="s">
        <v>83</v>
      </c>
    </row>
    <row r="803" spans="2:51" s="11" customFormat="1" ht="13.5">
      <c r="B803" s="218"/>
      <c r="D803" s="215" t="s">
        <v>242</v>
      </c>
      <c r="E803" s="219" t="s">
        <v>5</v>
      </c>
      <c r="F803" s="220" t="s">
        <v>1191</v>
      </c>
      <c r="H803" s="221">
        <v>335</v>
      </c>
      <c r="I803" s="222"/>
      <c r="L803" s="218"/>
      <c r="M803" s="223"/>
      <c r="N803" s="224"/>
      <c r="O803" s="224"/>
      <c r="P803" s="224"/>
      <c r="Q803" s="224"/>
      <c r="R803" s="224"/>
      <c r="S803" s="224"/>
      <c r="T803" s="225"/>
      <c r="AT803" s="219" t="s">
        <v>242</v>
      </c>
      <c r="AU803" s="219" t="s">
        <v>83</v>
      </c>
      <c r="AV803" s="11" t="s">
        <v>83</v>
      </c>
      <c r="AW803" s="11" t="s">
        <v>36</v>
      </c>
      <c r="AX803" s="11" t="s">
        <v>81</v>
      </c>
      <c r="AY803" s="219" t="s">
        <v>231</v>
      </c>
    </row>
    <row r="804" spans="2:65" s="1" customFormat="1" ht="16.5" customHeight="1">
      <c r="B804" s="202"/>
      <c r="C804" s="242" t="s">
        <v>1192</v>
      </c>
      <c r="D804" s="242" t="s">
        <v>399</v>
      </c>
      <c r="E804" s="243" t="s">
        <v>1193</v>
      </c>
      <c r="F804" s="244" t="s">
        <v>1194</v>
      </c>
      <c r="G804" s="245" t="s">
        <v>147</v>
      </c>
      <c r="H804" s="246">
        <v>368.5</v>
      </c>
      <c r="I804" s="247"/>
      <c r="J804" s="248">
        <f>ROUND(I804*H804,2)</f>
        <v>0</v>
      </c>
      <c r="K804" s="244" t="s">
        <v>238</v>
      </c>
      <c r="L804" s="249"/>
      <c r="M804" s="250" t="s">
        <v>5</v>
      </c>
      <c r="N804" s="251" t="s">
        <v>44</v>
      </c>
      <c r="O804" s="47"/>
      <c r="P804" s="212">
        <f>O804*H804</f>
        <v>0</v>
      </c>
      <c r="Q804" s="212">
        <v>0.00011</v>
      </c>
      <c r="R804" s="212">
        <f>Q804*H804</f>
        <v>0.040535</v>
      </c>
      <c r="S804" s="212">
        <v>0</v>
      </c>
      <c r="T804" s="213">
        <f>S804*H804</f>
        <v>0</v>
      </c>
      <c r="AR804" s="24" t="s">
        <v>410</v>
      </c>
      <c r="AT804" s="24" t="s">
        <v>399</v>
      </c>
      <c r="AU804" s="24" t="s">
        <v>83</v>
      </c>
      <c r="AY804" s="24" t="s">
        <v>231</v>
      </c>
      <c r="BE804" s="214">
        <f>IF(N804="základní",J804,0)</f>
        <v>0</v>
      </c>
      <c r="BF804" s="214">
        <f>IF(N804="snížená",J804,0)</f>
        <v>0</v>
      </c>
      <c r="BG804" s="214">
        <f>IF(N804="zákl. přenesená",J804,0)</f>
        <v>0</v>
      </c>
      <c r="BH804" s="214">
        <f>IF(N804="sníž. přenesená",J804,0)</f>
        <v>0</v>
      </c>
      <c r="BI804" s="214">
        <f>IF(N804="nulová",J804,0)</f>
        <v>0</v>
      </c>
      <c r="BJ804" s="24" t="s">
        <v>81</v>
      </c>
      <c r="BK804" s="214">
        <f>ROUND(I804*H804,2)</f>
        <v>0</v>
      </c>
      <c r="BL804" s="24" t="s">
        <v>298</v>
      </c>
      <c r="BM804" s="24" t="s">
        <v>1195</v>
      </c>
    </row>
    <row r="805" spans="2:47" s="1" customFormat="1" ht="13.5">
      <c r="B805" s="46"/>
      <c r="D805" s="215" t="s">
        <v>241</v>
      </c>
      <c r="F805" s="216" t="s">
        <v>1194</v>
      </c>
      <c r="I805" s="176"/>
      <c r="L805" s="46"/>
      <c r="M805" s="217"/>
      <c r="N805" s="47"/>
      <c r="O805" s="47"/>
      <c r="P805" s="47"/>
      <c r="Q805" s="47"/>
      <c r="R805" s="47"/>
      <c r="S805" s="47"/>
      <c r="T805" s="85"/>
      <c r="AT805" s="24" t="s">
        <v>241</v>
      </c>
      <c r="AU805" s="24" t="s">
        <v>83</v>
      </c>
    </row>
    <row r="806" spans="2:47" s="1" customFormat="1" ht="13.5">
      <c r="B806" s="46"/>
      <c r="D806" s="215" t="s">
        <v>442</v>
      </c>
      <c r="F806" s="241" t="s">
        <v>1196</v>
      </c>
      <c r="I806" s="176"/>
      <c r="L806" s="46"/>
      <c r="M806" s="217"/>
      <c r="N806" s="47"/>
      <c r="O806" s="47"/>
      <c r="P806" s="47"/>
      <c r="Q806" s="47"/>
      <c r="R806" s="47"/>
      <c r="S806" s="47"/>
      <c r="T806" s="85"/>
      <c r="AT806" s="24" t="s">
        <v>442</v>
      </c>
      <c r="AU806" s="24" t="s">
        <v>83</v>
      </c>
    </row>
    <row r="807" spans="2:51" s="11" customFormat="1" ht="13.5">
      <c r="B807" s="218"/>
      <c r="D807" s="215" t="s">
        <v>242</v>
      </c>
      <c r="E807" s="219" t="s">
        <v>5</v>
      </c>
      <c r="F807" s="220" t="s">
        <v>1197</v>
      </c>
      <c r="H807" s="221">
        <v>368.5</v>
      </c>
      <c r="I807" s="222"/>
      <c r="L807" s="218"/>
      <c r="M807" s="223"/>
      <c r="N807" s="224"/>
      <c r="O807" s="224"/>
      <c r="P807" s="224"/>
      <c r="Q807" s="224"/>
      <c r="R807" s="224"/>
      <c r="S807" s="224"/>
      <c r="T807" s="225"/>
      <c r="AT807" s="219" t="s">
        <v>242</v>
      </c>
      <c r="AU807" s="219" t="s">
        <v>83</v>
      </c>
      <c r="AV807" s="11" t="s">
        <v>83</v>
      </c>
      <c r="AW807" s="11" t="s">
        <v>36</v>
      </c>
      <c r="AX807" s="11" t="s">
        <v>81</v>
      </c>
      <c r="AY807" s="219" t="s">
        <v>231</v>
      </c>
    </row>
    <row r="808" spans="2:65" s="1" customFormat="1" ht="38.25" customHeight="1">
      <c r="B808" s="202"/>
      <c r="C808" s="203" t="s">
        <v>1198</v>
      </c>
      <c r="D808" s="203" t="s">
        <v>235</v>
      </c>
      <c r="E808" s="204" t="s">
        <v>1199</v>
      </c>
      <c r="F808" s="205" t="s">
        <v>1200</v>
      </c>
      <c r="G808" s="206" t="s">
        <v>352</v>
      </c>
      <c r="H808" s="207">
        <v>7.3</v>
      </c>
      <c r="I808" s="208"/>
      <c r="J808" s="209">
        <f>ROUND(I808*H808,2)</f>
        <v>0</v>
      </c>
      <c r="K808" s="205" t="s">
        <v>238</v>
      </c>
      <c r="L808" s="46"/>
      <c r="M808" s="210" t="s">
        <v>5</v>
      </c>
      <c r="N808" s="211" t="s">
        <v>44</v>
      </c>
      <c r="O808" s="47"/>
      <c r="P808" s="212">
        <f>O808*H808</f>
        <v>0</v>
      </c>
      <c r="Q808" s="212">
        <v>0</v>
      </c>
      <c r="R808" s="212">
        <f>Q808*H808</f>
        <v>0</v>
      </c>
      <c r="S808" s="212">
        <v>0</v>
      </c>
      <c r="T808" s="213">
        <f>S808*H808</f>
        <v>0</v>
      </c>
      <c r="AR808" s="24" t="s">
        <v>298</v>
      </c>
      <c r="AT808" s="24" t="s">
        <v>235</v>
      </c>
      <c r="AU808" s="24" t="s">
        <v>83</v>
      </c>
      <c r="AY808" s="24" t="s">
        <v>231</v>
      </c>
      <c r="BE808" s="214">
        <f>IF(N808="základní",J808,0)</f>
        <v>0</v>
      </c>
      <c r="BF808" s="214">
        <f>IF(N808="snížená",J808,0)</f>
        <v>0</v>
      </c>
      <c r="BG808" s="214">
        <f>IF(N808="zákl. přenesená",J808,0)</f>
        <v>0</v>
      </c>
      <c r="BH808" s="214">
        <f>IF(N808="sníž. přenesená",J808,0)</f>
        <v>0</v>
      </c>
      <c r="BI808" s="214">
        <f>IF(N808="nulová",J808,0)</f>
        <v>0</v>
      </c>
      <c r="BJ808" s="24" t="s">
        <v>81</v>
      </c>
      <c r="BK808" s="214">
        <f>ROUND(I808*H808,2)</f>
        <v>0</v>
      </c>
      <c r="BL808" s="24" t="s">
        <v>298</v>
      </c>
      <c r="BM808" s="24" t="s">
        <v>1201</v>
      </c>
    </row>
    <row r="809" spans="2:47" s="1" customFormat="1" ht="13.5">
      <c r="B809" s="46"/>
      <c r="D809" s="215" t="s">
        <v>241</v>
      </c>
      <c r="F809" s="216" t="s">
        <v>1200</v>
      </c>
      <c r="I809" s="176"/>
      <c r="L809" s="46"/>
      <c r="M809" s="217"/>
      <c r="N809" s="47"/>
      <c r="O809" s="47"/>
      <c r="P809" s="47"/>
      <c r="Q809" s="47"/>
      <c r="R809" s="47"/>
      <c r="S809" s="47"/>
      <c r="T809" s="85"/>
      <c r="AT809" s="24" t="s">
        <v>241</v>
      </c>
      <c r="AU809" s="24" t="s">
        <v>83</v>
      </c>
    </row>
    <row r="810" spans="2:63" s="10" customFormat="1" ht="29.85" customHeight="1">
      <c r="B810" s="189"/>
      <c r="D810" s="190" t="s">
        <v>72</v>
      </c>
      <c r="E810" s="200" t="s">
        <v>1202</v>
      </c>
      <c r="F810" s="200" t="s">
        <v>1203</v>
      </c>
      <c r="I810" s="192"/>
      <c r="J810" s="201">
        <f>BK810</f>
        <v>0</v>
      </c>
      <c r="L810" s="189"/>
      <c r="M810" s="194"/>
      <c r="N810" s="195"/>
      <c r="O810" s="195"/>
      <c r="P810" s="196">
        <f>SUM(P811:P821)</f>
        <v>0</v>
      </c>
      <c r="Q810" s="195"/>
      <c r="R810" s="196">
        <f>SUM(R811:R821)</f>
        <v>0.035151999999999996</v>
      </c>
      <c r="S810" s="195"/>
      <c r="T810" s="197">
        <f>SUM(T811:T821)</f>
        <v>0</v>
      </c>
      <c r="AR810" s="190" t="s">
        <v>83</v>
      </c>
      <c r="AT810" s="198" t="s">
        <v>72</v>
      </c>
      <c r="AU810" s="198" t="s">
        <v>81</v>
      </c>
      <c r="AY810" s="190" t="s">
        <v>231</v>
      </c>
      <c r="BK810" s="199">
        <f>SUM(BK811:BK821)</f>
        <v>0</v>
      </c>
    </row>
    <row r="811" spans="2:65" s="1" customFormat="1" ht="16.5" customHeight="1">
      <c r="B811" s="202"/>
      <c r="C811" s="203" t="s">
        <v>1204</v>
      </c>
      <c r="D811" s="203" t="s">
        <v>235</v>
      </c>
      <c r="E811" s="204" t="s">
        <v>1205</v>
      </c>
      <c r="F811" s="205" t="s">
        <v>1206</v>
      </c>
      <c r="G811" s="206" t="s">
        <v>367</v>
      </c>
      <c r="H811" s="207">
        <v>16.9</v>
      </c>
      <c r="I811" s="208"/>
      <c r="J811" s="209">
        <f>ROUND(I811*H811,2)</f>
        <v>0</v>
      </c>
      <c r="K811" s="205" t="s">
        <v>264</v>
      </c>
      <c r="L811" s="46"/>
      <c r="M811" s="210" t="s">
        <v>5</v>
      </c>
      <c r="N811" s="211" t="s">
        <v>44</v>
      </c>
      <c r="O811" s="47"/>
      <c r="P811" s="212">
        <f>O811*H811</f>
        <v>0</v>
      </c>
      <c r="Q811" s="212">
        <v>0.00208</v>
      </c>
      <c r="R811" s="212">
        <f>Q811*H811</f>
        <v>0.035151999999999996</v>
      </c>
      <c r="S811" s="212">
        <v>0</v>
      </c>
      <c r="T811" s="213">
        <f>S811*H811</f>
        <v>0</v>
      </c>
      <c r="AR811" s="24" t="s">
        <v>298</v>
      </c>
      <c r="AT811" s="24" t="s">
        <v>235</v>
      </c>
      <c r="AU811" s="24" t="s">
        <v>83</v>
      </c>
      <c r="AY811" s="24" t="s">
        <v>231</v>
      </c>
      <c r="BE811" s="214">
        <f>IF(N811="základní",J811,0)</f>
        <v>0</v>
      </c>
      <c r="BF811" s="214">
        <f>IF(N811="snížená",J811,0)</f>
        <v>0</v>
      </c>
      <c r="BG811" s="214">
        <f>IF(N811="zákl. přenesená",J811,0)</f>
        <v>0</v>
      </c>
      <c r="BH811" s="214">
        <f>IF(N811="sníž. přenesená",J811,0)</f>
        <v>0</v>
      </c>
      <c r="BI811" s="214">
        <f>IF(N811="nulová",J811,0)</f>
        <v>0</v>
      </c>
      <c r="BJ811" s="24" t="s">
        <v>81</v>
      </c>
      <c r="BK811" s="214">
        <f>ROUND(I811*H811,2)</f>
        <v>0</v>
      </c>
      <c r="BL811" s="24" t="s">
        <v>298</v>
      </c>
      <c r="BM811" s="24" t="s">
        <v>1207</v>
      </c>
    </row>
    <row r="812" spans="2:47" s="1" customFormat="1" ht="13.5">
      <c r="B812" s="46"/>
      <c r="D812" s="215" t="s">
        <v>241</v>
      </c>
      <c r="F812" s="216" t="s">
        <v>1208</v>
      </c>
      <c r="I812" s="176"/>
      <c r="L812" s="46"/>
      <c r="M812" s="217"/>
      <c r="N812" s="47"/>
      <c r="O812" s="47"/>
      <c r="P812" s="47"/>
      <c r="Q812" s="47"/>
      <c r="R812" s="47"/>
      <c r="S812" s="47"/>
      <c r="T812" s="85"/>
      <c r="AT812" s="24" t="s">
        <v>241</v>
      </c>
      <c r="AU812" s="24" t="s">
        <v>83</v>
      </c>
    </row>
    <row r="813" spans="2:47" s="1" customFormat="1" ht="13.5">
      <c r="B813" s="46"/>
      <c r="D813" s="215" t="s">
        <v>379</v>
      </c>
      <c r="F813" s="241" t="s">
        <v>1209</v>
      </c>
      <c r="I813" s="176"/>
      <c r="L813" s="46"/>
      <c r="M813" s="217"/>
      <c r="N813" s="47"/>
      <c r="O813" s="47"/>
      <c r="P813" s="47"/>
      <c r="Q813" s="47"/>
      <c r="R813" s="47"/>
      <c r="S813" s="47"/>
      <c r="T813" s="85"/>
      <c r="AT813" s="24" t="s">
        <v>379</v>
      </c>
      <c r="AU813" s="24" t="s">
        <v>83</v>
      </c>
    </row>
    <row r="814" spans="2:51" s="13" customFormat="1" ht="13.5">
      <c r="B814" s="234"/>
      <c r="D814" s="215" t="s">
        <v>242</v>
      </c>
      <c r="E814" s="235" t="s">
        <v>5</v>
      </c>
      <c r="F814" s="236" t="s">
        <v>381</v>
      </c>
      <c r="H814" s="235" t="s">
        <v>5</v>
      </c>
      <c r="I814" s="237"/>
      <c r="L814" s="234"/>
      <c r="M814" s="238"/>
      <c r="N814" s="239"/>
      <c r="O814" s="239"/>
      <c r="P814" s="239"/>
      <c r="Q814" s="239"/>
      <c r="R814" s="239"/>
      <c r="S814" s="239"/>
      <c r="T814" s="240"/>
      <c r="AT814" s="235" t="s">
        <v>242</v>
      </c>
      <c r="AU814" s="235" t="s">
        <v>83</v>
      </c>
      <c r="AV814" s="13" t="s">
        <v>81</v>
      </c>
      <c r="AW814" s="13" t="s">
        <v>36</v>
      </c>
      <c r="AX814" s="13" t="s">
        <v>73</v>
      </c>
      <c r="AY814" s="235" t="s">
        <v>231</v>
      </c>
    </row>
    <row r="815" spans="2:51" s="13" customFormat="1" ht="13.5">
      <c r="B815" s="234"/>
      <c r="D815" s="215" t="s">
        <v>242</v>
      </c>
      <c r="E815" s="235" t="s">
        <v>5</v>
      </c>
      <c r="F815" s="236" t="s">
        <v>1210</v>
      </c>
      <c r="H815" s="235" t="s">
        <v>5</v>
      </c>
      <c r="I815" s="237"/>
      <c r="L815" s="234"/>
      <c r="M815" s="238"/>
      <c r="N815" s="239"/>
      <c r="O815" s="239"/>
      <c r="P815" s="239"/>
      <c r="Q815" s="239"/>
      <c r="R815" s="239"/>
      <c r="S815" s="239"/>
      <c r="T815" s="240"/>
      <c r="AT815" s="235" t="s">
        <v>242</v>
      </c>
      <c r="AU815" s="235" t="s">
        <v>83</v>
      </c>
      <c r="AV815" s="13" t="s">
        <v>81</v>
      </c>
      <c r="AW815" s="13" t="s">
        <v>36</v>
      </c>
      <c r="AX815" s="13" t="s">
        <v>73</v>
      </c>
      <c r="AY815" s="235" t="s">
        <v>231</v>
      </c>
    </row>
    <row r="816" spans="2:51" s="11" customFormat="1" ht="13.5">
      <c r="B816" s="218"/>
      <c r="D816" s="215" t="s">
        <v>242</v>
      </c>
      <c r="E816" s="219" t="s">
        <v>5</v>
      </c>
      <c r="F816" s="220" t="s">
        <v>1211</v>
      </c>
      <c r="H816" s="221">
        <v>9.9</v>
      </c>
      <c r="I816" s="222"/>
      <c r="L816" s="218"/>
      <c r="M816" s="223"/>
      <c r="N816" s="224"/>
      <c r="O816" s="224"/>
      <c r="P816" s="224"/>
      <c r="Q816" s="224"/>
      <c r="R816" s="224"/>
      <c r="S816" s="224"/>
      <c r="T816" s="225"/>
      <c r="AT816" s="219" t="s">
        <v>242</v>
      </c>
      <c r="AU816" s="219" t="s">
        <v>83</v>
      </c>
      <c r="AV816" s="11" t="s">
        <v>83</v>
      </c>
      <c r="AW816" s="11" t="s">
        <v>36</v>
      </c>
      <c r="AX816" s="11" t="s">
        <v>73</v>
      </c>
      <c r="AY816" s="219" t="s">
        <v>231</v>
      </c>
    </row>
    <row r="817" spans="2:51" s="11" customFormat="1" ht="13.5">
      <c r="B817" s="218"/>
      <c r="D817" s="215" t="s">
        <v>242</v>
      </c>
      <c r="E817" s="219" t="s">
        <v>5</v>
      </c>
      <c r="F817" s="220" t="s">
        <v>1212</v>
      </c>
      <c r="H817" s="221">
        <v>7</v>
      </c>
      <c r="I817" s="222"/>
      <c r="L817" s="218"/>
      <c r="M817" s="223"/>
      <c r="N817" s="224"/>
      <c r="O817" s="224"/>
      <c r="P817" s="224"/>
      <c r="Q817" s="224"/>
      <c r="R817" s="224"/>
      <c r="S817" s="224"/>
      <c r="T817" s="225"/>
      <c r="AT817" s="219" t="s">
        <v>242</v>
      </c>
      <c r="AU817" s="219" t="s">
        <v>83</v>
      </c>
      <c r="AV817" s="11" t="s">
        <v>83</v>
      </c>
      <c r="AW817" s="11" t="s">
        <v>36</v>
      </c>
      <c r="AX817" s="11" t="s">
        <v>73</v>
      </c>
      <c r="AY817" s="219" t="s">
        <v>231</v>
      </c>
    </row>
    <row r="818" spans="2:51" s="12" customFormat="1" ht="13.5">
      <c r="B818" s="226"/>
      <c r="D818" s="215" t="s">
        <v>242</v>
      </c>
      <c r="E818" s="227" t="s">
        <v>5</v>
      </c>
      <c r="F818" s="228" t="s">
        <v>269</v>
      </c>
      <c r="H818" s="229">
        <v>16.9</v>
      </c>
      <c r="I818" s="230"/>
      <c r="L818" s="226"/>
      <c r="M818" s="231"/>
      <c r="N818" s="232"/>
      <c r="O818" s="232"/>
      <c r="P818" s="232"/>
      <c r="Q818" s="232"/>
      <c r="R818" s="232"/>
      <c r="S818" s="232"/>
      <c r="T818" s="233"/>
      <c r="AT818" s="227" t="s">
        <v>242</v>
      </c>
      <c r="AU818" s="227" t="s">
        <v>83</v>
      </c>
      <c r="AV818" s="12" t="s">
        <v>239</v>
      </c>
      <c r="AW818" s="12" t="s">
        <v>36</v>
      </c>
      <c r="AX818" s="12" t="s">
        <v>81</v>
      </c>
      <c r="AY818" s="227" t="s">
        <v>231</v>
      </c>
    </row>
    <row r="819" spans="2:65" s="1" customFormat="1" ht="16.5" customHeight="1">
      <c r="B819" s="202"/>
      <c r="C819" s="203" t="s">
        <v>1213</v>
      </c>
      <c r="D819" s="203" t="s">
        <v>235</v>
      </c>
      <c r="E819" s="204" t="s">
        <v>1214</v>
      </c>
      <c r="F819" s="205" t="s">
        <v>1215</v>
      </c>
      <c r="G819" s="206" t="s">
        <v>352</v>
      </c>
      <c r="H819" s="207">
        <v>0.035</v>
      </c>
      <c r="I819" s="208"/>
      <c r="J819" s="209">
        <f>ROUND(I819*H819,2)</f>
        <v>0</v>
      </c>
      <c r="K819" s="205" t="s">
        <v>264</v>
      </c>
      <c r="L819" s="46"/>
      <c r="M819" s="210" t="s">
        <v>5</v>
      </c>
      <c r="N819" s="211" t="s">
        <v>44</v>
      </c>
      <c r="O819" s="47"/>
      <c r="P819" s="212">
        <f>O819*H819</f>
        <v>0</v>
      </c>
      <c r="Q819" s="212">
        <v>0</v>
      </c>
      <c r="R819" s="212">
        <f>Q819*H819</f>
        <v>0</v>
      </c>
      <c r="S819" s="212">
        <v>0</v>
      </c>
      <c r="T819" s="213">
        <f>S819*H819</f>
        <v>0</v>
      </c>
      <c r="AR819" s="24" t="s">
        <v>298</v>
      </c>
      <c r="AT819" s="24" t="s">
        <v>235</v>
      </c>
      <c r="AU819" s="24" t="s">
        <v>83</v>
      </c>
      <c r="AY819" s="24" t="s">
        <v>231</v>
      </c>
      <c r="BE819" s="214">
        <f>IF(N819="základní",J819,0)</f>
        <v>0</v>
      </c>
      <c r="BF819" s="214">
        <f>IF(N819="snížená",J819,0)</f>
        <v>0</v>
      </c>
      <c r="BG819" s="214">
        <f>IF(N819="zákl. přenesená",J819,0)</f>
        <v>0</v>
      </c>
      <c r="BH819" s="214">
        <f>IF(N819="sníž. přenesená",J819,0)</f>
        <v>0</v>
      </c>
      <c r="BI819" s="214">
        <f>IF(N819="nulová",J819,0)</f>
        <v>0</v>
      </c>
      <c r="BJ819" s="24" t="s">
        <v>81</v>
      </c>
      <c r="BK819" s="214">
        <f>ROUND(I819*H819,2)</f>
        <v>0</v>
      </c>
      <c r="BL819" s="24" t="s">
        <v>298</v>
      </c>
      <c r="BM819" s="24" t="s">
        <v>1216</v>
      </c>
    </row>
    <row r="820" spans="2:47" s="1" customFormat="1" ht="13.5">
      <c r="B820" s="46"/>
      <c r="D820" s="215" t="s">
        <v>241</v>
      </c>
      <c r="F820" s="216" t="s">
        <v>1217</v>
      </c>
      <c r="I820" s="176"/>
      <c r="L820" s="46"/>
      <c r="M820" s="217"/>
      <c r="N820" s="47"/>
      <c r="O820" s="47"/>
      <c r="P820" s="47"/>
      <c r="Q820" s="47"/>
      <c r="R820" s="47"/>
      <c r="S820" s="47"/>
      <c r="T820" s="85"/>
      <c r="AT820" s="24" t="s">
        <v>241</v>
      </c>
      <c r="AU820" s="24" t="s">
        <v>83</v>
      </c>
    </row>
    <row r="821" spans="2:47" s="1" customFormat="1" ht="13.5">
      <c r="B821" s="46"/>
      <c r="D821" s="215" t="s">
        <v>379</v>
      </c>
      <c r="F821" s="241" t="s">
        <v>1218</v>
      </c>
      <c r="I821" s="176"/>
      <c r="L821" s="46"/>
      <c r="M821" s="217"/>
      <c r="N821" s="47"/>
      <c r="O821" s="47"/>
      <c r="P821" s="47"/>
      <c r="Q821" s="47"/>
      <c r="R821" s="47"/>
      <c r="S821" s="47"/>
      <c r="T821" s="85"/>
      <c r="AT821" s="24" t="s">
        <v>379</v>
      </c>
      <c r="AU821" s="24" t="s">
        <v>83</v>
      </c>
    </row>
    <row r="822" spans="2:63" s="10" customFormat="1" ht="29.85" customHeight="1">
      <c r="B822" s="189"/>
      <c r="D822" s="190" t="s">
        <v>72</v>
      </c>
      <c r="E822" s="200" t="s">
        <v>1219</v>
      </c>
      <c r="F822" s="200" t="s">
        <v>1220</v>
      </c>
      <c r="I822" s="192"/>
      <c r="J822" s="201">
        <f>BK822</f>
        <v>0</v>
      </c>
      <c r="L822" s="189"/>
      <c r="M822" s="194"/>
      <c r="N822" s="195"/>
      <c r="O822" s="195"/>
      <c r="P822" s="196">
        <f>SUM(P823:P861)</f>
        <v>0</v>
      </c>
      <c r="Q822" s="195"/>
      <c r="R822" s="196">
        <f>SUM(R823:R861)</f>
        <v>19.14382854</v>
      </c>
      <c r="S822" s="195"/>
      <c r="T822" s="197">
        <f>SUM(T823:T861)</f>
        <v>0</v>
      </c>
      <c r="AR822" s="190" t="s">
        <v>83</v>
      </c>
      <c r="AT822" s="198" t="s">
        <v>72</v>
      </c>
      <c r="AU822" s="198" t="s">
        <v>81</v>
      </c>
      <c r="AY822" s="190" t="s">
        <v>231</v>
      </c>
      <c r="BK822" s="199">
        <f>SUM(BK823:BK861)</f>
        <v>0</v>
      </c>
    </row>
    <row r="823" spans="2:65" s="1" customFormat="1" ht="16.5" customHeight="1">
      <c r="B823" s="202"/>
      <c r="C823" s="203" t="s">
        <v>1221</v>
      </c>
      <c r="D823" s="203" t="s">
        <v>235</v>
      </c>
      <c r="E823" s="204" t="s">
        <v>1222</v>
      </c>
      <c r="F823" s="205" t="s">
        <v>1223</v>
      </c>
      <c r="G823" s="206" t="s">
        <v>147</v>
      </c>
      <c r="H823" s="207">
        <v>374</v>
      </c>
      <c r="I823" s="208"/>
      <c r="J823" s="209">
        <f>ROUND(I823*H823,2)</f>
        <v>0</v>
      </c>
      <c r="K823" s="205" t="s">
        <v>5</v>
      </c>
      <c r="L823" s="46"/>
      <c r="M823" s="210" t="s">
        <v>5</v>
      </c>
      <c r="N823" s="211" t="s">
        <v>44</v>
      </c>
      <c r="O823" s="47"/>
      <c r="P823" s="212">
        <f>O823*H823</f>
        <v>0</v>
      </c>
      <c r="Q823" s="212">
        <v>0</v>
      </c>
      <c r="R823" s="212">
        <f>Q823*H823</f>
        <v>0</v>
      </c>
      <c r="S823" s="212">
        <v>0</v>
      </c>
      <c r="T823" s="213">
        <f>S823*H823</f>
        <v>0</v>
      </c>
      <c r="AR823" s="24" t="s">
        <v>298</v>
      </c>
      <c r="AT823" s="24" t="s">
        <v>235</v>
      </c>
      <c r="AU823" s="24" t="s">
        <v>83</v>
      </c>
      <c r="AY823" s="24" t="s">
        <v>231</v>
      </c>
      <c r="BE823" s="214">
        <f>IF(N823="základní",J823,0)</f>
        <v>0</v>
      </c>
      <c r="BF823" s="214">
        <f>IF(N823="snížená",J823,0)</f>
        <v>0</v>
      </c>
      <c r="BG823" s="214">
        <f>IF(N823="zákl. přenesená",J823,0)</f>
        <v>0</v>
      </c>
      <c r="BH823" s="214">
        <f>IF(N823="sníž. přenesená",J823,0)</f>
        <v>0</v>
      </c>
      <c r="BI823" s="214">
        <f>IF(N823="nulová",J823,0)</f>
        <v>0</v>
      </c>
      <c r="BJ823" s="24" t="s">
        <v>81</v>
      </c>
      <c r="BK823" s="214">
        <f>ROUND(I823*H823,2)</f>
        <v>0</v>
      </c>
      <c r="BL823" s="24" t="s">
        <v>298</v>
      </c>
      <c r="BM823" s="24" t="s">
        <v>1224</v>
      </c>
    </row>
    <row r="824" spans="2:47" s="1" customFormat="1" ht="13.5">
      <c r="B824" s="46"/>
      <c r="D824" s="215" t="s">
        <v>241</v>
      </c>
      <c r="F824" s="216" t="s">
        <v>1223</v>
      </c>
      <c r="I824" s="176"/>
      <c r="L824" s="46"/>
      <c r="M824" s="217"/>
      <c r="N824" s="47"/>
      <c r="O824" s="47"/>
      <c r="P824" s="47"/>
      <c r="Q824" s="47"/>
      <c r="R824" s="47"/>
      <c r="S824" s="47"/>
      <c r="T824" s="85"/>
      <c r="AT824" s="24" t="s">
        <v>241</v>
      </c>
      <c r="AU824" s="24" t="s">
        <v>83</v>
      </c>
    </row>
    <row r="825" spans="2:47" s="1" customFormat="1" ht="13.5">
      <c r="B825" s="46"/>
      <c r="D825" s="215" t="s">
        <v>442</v>
      </c>
      <c r="F825" s="241" t="s">
        <v>1225</v>
      </c>
      <c r="I825" s="176"/>
      <c r="L825" s="46"/>
      <c r="M825" s="217"/>
      <c r="N825" s="47"/>
      <c r="O825" s="47"/>
      <c r="P825" s="47"/>
      <c r="Q825" s="47"/>
      <c r="R825" s="47"/>
      <c r="S825" s="47"/>
      <c r="T825" s="85"/>
      <c r="AT825" s="24" t="s">
        <v>442</v>
      </c>
      <c r="AU825" s="24" t="s">
        <v>83</v>
      </c>
    </row>
    <row r="826" spans="2:51" s="13" customFormat="1" ht="13.5">
      <c r="B826" s="234"/>
      <c r="D826" s="215" t="s">
        <v>242</v>
      </c>
      <c r="E826" s="235" t="s">
        <v>5</v>
      </c>
      <c r="F826" s="236" t="s">
        <v>1226</v>
      </c>
      <c r="H826" s="235" t="s">
        <v>5</v>
      </c>
      <c r="I826" s="237"/>
      <c r="L826" s="234"/>
      <c r="M826" s="238"/>
      <c r="N826" s="239"/>
      <c r="O826" s="239"/>
      <c r="P826" s="239"/>
      <c r="Q826" s="239"/>
      <c r="R826" s="239"/>
      <c r="S826" s="239"/>
      <c r="T826" s="240"/>
      <c r="AT826" s="235" t="s">
        <v>242</v>
      </c>
      <c r="AU826" s="235" t="s">
        <v>83</v>
      </c>
      <c r="AV826" s="13" t="s">
        <v>81</v>
      </c>
      <c r="AW826" s="13" t="s">
        <v>36</v>
      </c>
      <c r="AX826" s="13" t="s">
        <v>73</v>
      </c>
      <c r="AY826" s="235" t="s">
        <v>231</v>
      </c>
    </row>
    <row r="827" spans="2:51" s="11" customFormat="1" ht="13.5">
      <c r="B827" s="218"/>
      <c r="D827" s="215" t="s">
        <v>242</v>
      </c>
      <c r="E827" s="219" t="s">
        <v>5</v>
      </c>
      <c r="F827" s="220" t="s">
        <v>1227</v>
      </c>
      <c r="H827" s="221">
        <v>374</v>
      </c>
      <c r="I827" s="222"/>
      <c r="L827" s="218"/>
      <c r="M827" s="223"/>
      <c r="N827" s="224"/>
      <c r="O827" s="224"/>
      <c r="P827" s="224"/>
      <c r="Q827" s="224"/>
      <c r="R827" s="224"/>
      <c r="S827" s="224"/>
      <c r="T827" s="225"/>
      <c r="AT827" s="219" t="s">
        <v>242</v>
      </c>
      <c r="AU827" s="219" t="s">
        <v>83</v>
      </c>
      <c r="AV827" s="11" t="s">
        <v>83</v>
      </c>
      <c r="AW827" s="11" t="s">
        <v>36</v>
      </c>
      <c r="AX827" s="11" t="s">
        <v>81</v>
      </c>
      <c r="AY827" s="219" t="s">
        <v>231</v>
      </c>
    </row>
    <row r="828" spans="2:65" s="1" customFormat="1" ht="25.5" customHeight="1">
      <c r="B828" s="202"/>
      <c r="C828" s="203" t="s">
        <v>1228</v>
      </c>
      <c r="D828" s="203" t="s">
        <v>235</v>
      </c>
      <c r="E828" s="204" t="s">
        <v>1229</v>
      </c>
      <c r="F828" s="205" t="s">
        <v>1230</v>
      </c>
      <c r="G828" s="206" t="s">
        <v>147</v>
      </c>
      <c r="H828" s="207">
        <v>5.9</v>
      </c>
      <c r="I828" s="208"/>
      <c r="J828" s="209">
        <f>ROUND(I828*H828,2)</f>
        <v>0</v>
      </c>
      <c r="K828" s="205" t="s">
        <v>264</v>
      </c>
      <c r="L828" s="46"/>
      <c r="M828" s="210" t="s">
        <v>5</v>
      </c>
      <c r="N828" s="211" t="s">
        <v>44</v>
      </c>
      <c r="O828" s="47"/>
      <c r="P828" s="212">
        <f>O828*H828</f>
        <v>0</v>
      </c>
      <c r="Q828" s="212">
        <v>0.01423</v>
      </c>
      <c r="R828" s="212">
        <f>Q828*H828</f>
        <v>0.083957</v>
      </c>
      <c r="S828" s="212">
        <v>0</v>
      </c>
      <c r="T828" s="213">
        <f>S828*H828</f>
        <v>0</v>
      </c>
      <c r="AR828" s="24" t="s">
        <v>298</v>
      </c>
      <c r="AT828" s="24" t="s">
        <v>235</v>
      </c>
      <c r="AU828" s="24" t="s">
        <v>83</v>
      </c>
      <c r="AY828" s="24" t="s">
        <v>231</v>
      </c>
      <c r="BE828" s="214">
        <f>IF(N828="základní",J828,0)</f>
        <v>0</v>
      </c>
      <c r="BF828" s="214">
        <f>IF(N828="snížená",J828,0)</f>
        <v>0</v>
      </c>
      <c r="BG828" s="214">
        <f>IF(N828="zákl. přenesená",J828,0)</f>
        <v>0</v>
      </c>
      <c r="BH828" s="214">
        <f>IF(N828="sníž. přenesená",J828,0)</f>
        <v>0</v>
      </c>
      <c r="BI828" s="214">
        <f>IF(N828="nulová",J828,0)</f>
        <v>0</v>
      </c>
      <c r="BJ828" s="24" t="s">
        <v>81</v>
      </c>
      <c r="BK828" s="214">
        <f>ROUND(I828*H828,2)</f>
        <v>0</v>
      </c>
      <c r="BL828" s="24" t="s">
        <v>298</v>
      </c>
      <c r="BM828" s="24" t="s">
        <v>1231</v>
      </c>
    </row>
    <row r="829" spans="2:47" s="1" customFormat="1" ht="13.5">
      <c r="B829" s="46"/>
      <c r="D829" s="215" t="s">
        <v>241</v>
      </c>
      <c r="F829" s="216" t="s">
        <v>1232</v>
      </c>
      <c r="I829" s="176"/>
      <c r="L829" s="46"/>
      <c r="M829" s="217"/>
      <c r="N829" s="47"/>
      <c r="O829" s="47"/>
      <c r="P829" s="47"/>
      <c r="Q829" s="47"/>
      <c r="R829" s="47"/>
      <c r="S829" s="47"/>
      <c r="T829" s="85"/>
      <c r="AT829" s="24" t="s">
        <v>241</v>
      </c>
      <c r="AU829" s="24" t="s">
        <v>83</v>
      </c>
    </row>
    <row r="830" spans="2:47" s="1" customFormat="1" ht="13.5">
      <c r="B830" s="46"/>
      <c r="D830" s="215" t="s">
        <v>379</v>
      </c>
      <c r="F830" s="241" t="s">
        <v>1233</v>
      </c>
      <c r="I830" s="176"/>
      <c r="L830" s="46"/>
      <c r="M830" s="217"/>
      <c r="N830" s="47"/>
      <c r="O830" s="47"/>
      <c r="P830" s="47"/>
      <c r="Q830" s="47"/>
      <c r="R830" s="47"/>
      <c r="S830" s="47"/>
      <c r="T830" s="85"/>
      <c r="AT830" s="24" t="s">
        <v>379</v>
      </c>
      <c r="AU830" s="24" t="s">
        <v>83</v>
      </c>
    </row>
    <row r="831" spans="2:51" s="11" customFormat="1" ht="13.5">
      <c r="B831" s="218"/>
      <c r="D831" s="215" t="s">
        <v>242</v>
      </c>
      <c r="E831" s="219" t="s">
        <v>5</v>
      </c>
      <c r="F831" s="220" t="s">
        <v>1234</v>
      </c>
      <c r="H831" s="221">
        <v>5.9</v>
      </c>
      <c r="I831" s="222"/>
      <c r="L831" s="218"/>
      <c r="M831" s="223"/>
      <c r="N831" s="224"/>
      <c r="O831" s="224"/>
      <c r="P831" s="224"/>
      <c r="Q831" s="224"/>
      <c r="R831" s="224"/>
      <c r="S831" s="224"/>
      <c r="T831" s="225"/>
      <c r="AT831" s="219" t="s">
        <v>242</v>
      </c>
      <c r="AU831" s="219" t="s">
        <v>83</v>
      </c>
      <c r="AV831" s="11" t="s">
        <v>83</v>
      </c>
      <c r="AW831" s="11" t="s">
        <v>36</v>
      </c>
      <c r="AX831" s="11" t="s">
        <v>81</v>
      </c>
      <c r="AY831" s="219" t="s">
        <v>231</v>
      </c>
    </row>
    <row r="832" spans="2:65" s="1" customFormat="1" ht="25.5" customHeight="1">
      <c r="B832" s="202"/>
      <c r="C832" s="203" t="s">
        <v>1235</v>
      </c>
      <c r="D832" s="203" t="s">
        <v>235</v>
      </c>
      <c r="E832" s="204" t="s">
        <v>1236</v>
      </c>
      <c r="F832" s="205" t="s">
        <v>1237</v>
      </c>
      <c r="G832" s="206" t="s">
        <v>147</v>
      </c>
      <c r="H832" s="207">
        <v>420.267</v>
      </c>
      <c r="I832" s="208"/>
      <c r="J832" s="209">
        <f>ROUND(I832*H832,2)</f>
        <v>0</v>
      </c>
      <c r="K832" s="205" t="s">
        <v>5</v>
      </c>
      <c r="L832" s="46"/>
      <c r="M832" s="210" t="s">
        <v>5</v>
      </c>
      <c r="N832" s="211" t="s">
        <v>44</v>
      </c>
      <c r="O832" s="47"/>
      <c r="P832" s="212">
        <f>O832*H832</f>
        <v>0</v>
      </c>
      <c r="Q832" s="212">
        <v>0.0161</v>
      </c>
      <c r="R832" s="212">
        <f>Q832*H832</f>
        <v>6.7662987</v>
      </c>
      <c r="S832" s="212">
        <v>0</v>
      </c>
      <c r="T832" s="213">
        <f>S832*H832</f>
        <v>0</v>
      </c>
      <c r="AR832" s="24" t="s">
        <v>298</v>
      </c>
      <c r="AT832" s="24" t="s">
        <v>235</v>
      </c>
      <c r="AU832" s="24" t="s">
        <v>83</v>
      </c>
      <c r="AY832" s="24" t="s">
        <v>231</v>
      </c>
      <c r="BE832" s="214">
        <f>IF(N832="základní",J832,0)</f>
        <v>0</v>
      </c>
      <c r="BF832" s="214">
        <f>IF(N832="snížená",J832,0)</f>
        <v>0</v>
      </c>
      <c r="BG832" s="214">
        <f>IF(N832="zákl. přenesená",J832,0)</f>
        <v>0</v>
      </c>
      <c r="BH832" s="214">
        <f>IF(N832="sníž. přenesená",J832,0)</f>
        <v>0</v>
      </c>
      <c r="BI832" s="214">
        <f>IF(N832="nulová",J832,0)</f>
        <v>0</v>
      </c>
      <c r="BJ832" s="24" t="s">
        <v>81</v>
      </c>
      <c r="BK832" s="214">
        <f>ROUND(I832*H832,2)</f>
        <v>0</v>
      </c>
      <c r="BL832" s="24" t="s">
        <v>298</v>
      </c>
      <c r="BM832" s="24" t="s">
        <v>1238</v>
      </c>
    </row>
    <row r="833" spans="2:47" s="1" customFormat="1" ht="13.5">
      <c r="B833" s="46"/>
      <c r="D833" s="215" t="s">
        <v>241</v>
      </c>
      <c r="F833" s="216" t="s">
        <v>1239</v>
      </c>
      <c r="I833" s="176"/>
      <c r="L833" s="46"/>
      <c r="M833" s="217"/>
      <c r="N833" s="47"/>
      <c r="O833" s="47"/>
      <c r="P833" s="47"/>
      <c r="Q833" s="47"/>
      <c r="R833" s="47"/>
      <c r="S833" s="47"/>
      <c r="T833" s="85"/>
      <c r="AT833" s="24" t="s">
        <v>241</v>
      </c>
      <c r="AU833" s="24" t="s">
        <v>83</v>
      </c>
    </row>
    <row r="834" spans="2:47" s="1" customFormat="1" ht="13.5">
      <c r="B834" s="46"/>
      <c r="D834" s="215" t="s">
        <v>379</v>
      </c>
      <c r="F834" s="241" t="s">
        <v>1233</v>
      </c>
      <c r="I834" s="176"/>
      <c r="L834" s="46"/>
      <c r="M834" s="217"/>
      <c r="N834" s="47"/>
      <c r="O834" s="47"/>
      <c r="P834" s="47"/>
      <c r="Q834" s="47"/>
      <c r="R834" s="47"/>
      <c r="S834" s="47"/>
      <c r="T834" s="85"/>
      <c r="AT834" s="24" t="s">
        <v>379</v>
      </c>
      <c r="AU834" s="24" t="s">
        <v>83</v>
      </c>
    </row>
    <row r="835" spans="2:51" s="11" customFormat="1" ht="13.5">
      <c r="B835" s="218"/>
      <c r="D835" s="215" t="s">
        <v>242</v>
      </c>
      <c r="E835" s="219" t="s">
        <v>5</v>
      </c>
      <c r="F835" s="220" t="s">
        <v>1240</v>
      </c>
      <c r="H835" s="221">
        <v>420.267</v>
      </c>
      <c r="I835" s="222"/>
      <c r="L835" s="218"/>
      <c r="M835" s="223"/>
      <c r="N835" s="224"/>
      <c r="O835" s="224"/>
      <c r="P835" s="224"/>
      <c r="Q835" s="224"/>
      <c r="R835" s="224"/>
      <c r="S835" s="224"/>
      <c r="T835" s="225"/>
      <c r="AT835" s="219" t="s">
        <v>242</v>
      </c>
      <c r="AU835" s="219" t="s">
        <v>83</v>
      </c>
      <c r="AV835" s="11" t="s">
        <v>83</v>
      </c>
      <c r="AW835" s="11" t="s">
        <v>36</v>
      </c>
      <c r="AX835" s="11" t="s">
        <v>81</v>
      </c>
      <c r="AY835" s="219" t="s">
        <v>231</v>
      </c>
    </row>
    <row r="836" spans="2:65" s="1" customFormat="1" ht="25.5" customHeight="1">
      <c r="B836" s="202"/>
      <c r="C836" s="203" t="s">
        <v>1241</v>
      </c>
      <c r="D836" s="203" t="s">
        <v>235</v>
      </c>
      <c r="E836" s="204" t="s">
        <v>1242</v>
      </c>
      <c r="F836" s="205" t="s">
        <v>1243</v>
      </c>
      <c r="G836" s="206" t="s">
        <v>147</v>
      </c>
      <c r="H836" s="207">
        <v>4.9</v>
      </c>
      <c r="I836" s="208"/>
      <c r="J836" s="209">
        <f>ROUND(I836*H836,2)</f>
        <v>0</v>
      </c>
      <c r="K836" s="205" t="s">
        <v>264</v>
      </c>
      <c r="L836" s="46"/>
      <c r="M836" s="210" t="s">
        <v>5</v>
      </c>
      <c r="N836" s="211" t="s">
        <v>44</v>
      </c>
      <c r="O836" s="47"/>
      <c r="P836" s="212">
        <f>O836*H836</f>
        <v>0</v>
      </c>
      <c r="Q836" s="212">
        <v>0.00799</v>
      </c>
      <c r="R836" s="212">
        <f>Q836*H836</f>
        <v>0.039151000000000005</v>
      </c>
      <c r="S836" s="212">
        <v>0</v>
      </c>
      <c r="T836" s="213">
        <f>S836*H836</f>
        <v>0</v>
      </c>
      <c r="AR836" s="24" t="s">
        <v>298</v>
      </c>
      <c r="AT836" s="24" t="s">
        <v>235</v>
      </c>
      <c r="AU836" s="24" t="s">
        <v>83</v>
      </c>
      <c r="AY836" s="24" t="s">
        <v>231</v>
      </c>
      <c r="BE836" s="214">
        <f>IF(N836="základní",J836,0)</f>
        <v>0</v>
      </c>
      <c r="BF836" s="214">
        <f>IF(N836="snížená",J836,0)</f>
        <v>0</v>
      </c>
      <c r="BG836" s="214">
        <f>IF(N836="zákl. přenesená",J836,0)</f>
        <v>0</v>
      </c>
      <c r="BH836" s="214">
        <f>IF(N836="sníž. přenesená",J836,0)</f>
        <v>0</v>
      </c>
      <c r="BI836" s="214">
        <f>IF(N836="nulová",J836,0)</f>
        <v>0</v>
      </c>
      <c r="BJ836" s="24" t="s">
        <v>81</v>
      </c>
      <c r="BK836" s="214">
        <f>ROUND(I836*H836,2)</f>
        <v>0</v>
      </c>
      <c r="BL836" s="24" t="s">
        <v>298</v>
      </c>
      <c r="BM836" s="24" t="s">
        <v>1244</v>
      </c>
    </row>
    <row r="837" spans="2:47" s="1" customFormat="1" ht="13.5">
      <c r="B837" s="46"/>
      <c r="D837" s="215" t="s">
        <v>241</v>
      </c>
      <c r="F837" s="216" t="s">
        <v>1245</v>
      </c>
      <c r="I837" s="176"/>
      <c r="L837" s="46"/>
      <c r="M837" s="217"/>
      <c r="N837" s="47"/>
      <c r="O837" s="47"/>
      <c r="P837" s="47"/>
      <c r="Q837" s="47"/>
      <c r="R837" s="47"/>
      <c r="S837" s="47"/>
      <c r="T837" s="85"/>
      <c r="AT837" s="24" t="s">
        <v>241</v>
      </c>
      <c r="AU837" s="24" t="s">
        <v>83</v>
      </c>
    </row>
    <row r="838" spans="2:47" s="1" customFormat="1" ht="13.5">
      <c r="B838" s="46"/>
      <c r="D838" s="215" t="s">
        <v>379</v>
      </c>
      <c r="F838" s="241" t="s">
        <v>1233</v>
      </c>
      <c r="I838" s="176"/>
      <c r="L838" s="46"/>
      <c r="M838" s="217"/>
      <c r="N838" s="47"/>
      <c r="O838" s="47"/>
      <c r="P838" s="47"/>
      <c r="Q838" s="47"/>
      <c r="R838" s="47"/>
      <c r="S838" s="47"/>
      <c r="T838" s="85"/>
      <c r="AT838" s="24" t="s">
        <v>379</v>
      </c>
      <c r="AU838" s="24" t="s">
        <v>83</v>
      </c>
    </row>
    <row r="839" spans="2:51" s="11" customFormat="1" ht="13.5">
      <c r="B839" s="218"/>
      <c r="D839" s="215" t="s">
        <v>242</v>
      </c>
      <c r="E839" s="219" t="s">
        <v>5</v>
      </c>
      <c r="F839" s="220" t="s">
        <v>1246</v>
      </c>
      <c r="H839" s="221">
        <v>4.9</v>
      </c>
      <c r="I839" s="222"/>
      <c r="L839" s="218"/>
      <c r="M839" s="223"/>
      <c r="N839" s="224"/>
      <c r="O839" s="224"/>
      <c r="P839" s="224"/>
      <c r="Q839" s="224"/>
      <c r="R839" s="224"/>
      <c r="S839" s="224"/>
      <c r="T839" s="225"/>
      <c r="AT839" s="219" t="s">
        <v>242</v>
      </c>
      <c r="AU839" s="219" t="s">
        <v>83</v>
      </c>
      <c r="AV839" s="11" t="s">
        <v>83</v>
      </c>
      <c r="AW839" s="11" t="s">
        <v>36</v>
      </c>
      <c r="AX839" s="11" t="s">
        <v>81</v>
      </c>
      <c r="AY839" s="219" t="s">
        <v>231</v>
      </c>
    </row>
    <row r="840" spans="2:65" s="1" customFormat="1" ht="25.5" customHeight="1">
      <c r="B840" s="202"/>
      <c r="C840" s="203" t="s">
        <v>1247</v>
      </c>
      <c r="D840" s="203" t="s">
        <v>235</v>
      </c>
      <c r="E840" s="204" t="s">
        <v>1248</v>
      </c>
      <c r="F840" s="205" t="s">
        <v>1249</v>
      </c>
      <c r="G840" s="206" t="s">
        <v>147</v>
      </c>
      <c r="H840" s="207">
        <v>20.258</v>
      </c>
      <c r="I840" s="208"/>
      <c r="J840" s="209">
        <f>ROUND(I840*H840,2)</f>
        <v>0</v>
      </c>
      <c r="K840" s="205" t="s">
        <v>264</v>
      </c>
      <c r="L840" s="46"/>
      <c r="M840" s="210" t="s">
        <v>5</v>
      </c>
      <c r="N840" s="211" t="s">
        <v>44</v>
      </c>
      <c r="O840" s="47"/>
      <c r="P840" s="212">
        <f>O840*H840</f>
        <v>0</v>
      </c>
      <c r="Q840" s="212">
        <v>0.01001</v>
      </c>
      <c r="R840" s="212">
        <f>Q840*H840</f>
        <v>0.20278258</v>
      </c>
      <c r="S840" s="212">
        <v>0</v>
      </c>
      <c r="T840" s="213">
        <f>S840*H840</f>
        <v>0</v>
      </c>
      <c r="AR840" s="24" t="s">
        <v>298</v>
      </c>
      <c r="AT840" s="24" t="s">
        <v>235</v>
      </c>
      <c r="AU840" s="24" t="s">
        <v>83</v>
      </c>
      <c r="AY840" s="24" t="s">
        <v>231</v>
      </c>
      <c r="BE840" s="214">
        <f>IF(N840="základní",J840,0)</f>
        <v>0</v>
      </c>
      <c r="BF840" s="214">
        <f>IF(N840="snížená",J840,0)</f>
        <v>0</v>
      </c>
      <c r="BG840" s="214">
        <f>IF(N840="zákl. přenesená",J840,0)</f>
        <v>0</v>
      </c>
      <c r="BH840" s="214">
        <f>IF(N840="sníž. přenesená",J840,0)</f>
        <v>0</v>
      </c>
      <c r="BI840" s="214">
        <f>IF(N840="nulová",J840,0)</f>
        <v>0</v>
      </c>
      <c r="BJ840" s="24" t="s">
        <v>81</v>
      </c>
      <c r="BK840" s="214">
        <f>ROUND(I840*H840,2)</f>
        <v>0</v>
      </c>
      <c r="BL840" s="24" t="s">
        <v>298</v>
      </c>
      <c r="BM840" s="24" t="s">
        <v>1250</v>
      </c>
    </row>
    <row r="841" spans="2:47" s="1" customFormat="1" ht="13.5">
      <c r="B841" s="46"/>
      <c r="D841" s="215" t="s">
        <v>241</v>
      </c>
      <c r="F841" s="216" t="s">
        <v>1251</v>
      </c>
      <c r="I841" s="176"/>
      <c r="L841" s="46"/>
      <c r="M841" s="217"/>
      <c r="N841" s="47"/>
      <c r="O841" s="47"/>
      <c r="P841" s="47"/>
      <c r="Q841" s="47"/>
      <c r="R841" s="47"/>
      <c r="S841" s="47"/>
      <c r="T841" s="85"/>
      <c r="AT841" s="24" t="s">
        <v>241</v>
      </c>
      <c r="AU841" s="24" t="s">
        <v>83</v>
      </c>
    </row>
    <row r="842" spans="2:47" s="1" customFormat="1" ht="13.5">
      <c r="B842" s="46"/>
      <c r="D842" s="215" t="s">
        <v>379</v>
      </c>
      <c r="F842" s="241" t="s">
        <v>1233</v>
      </c>
      <c r="I842" s="176"/>
      <c r="L842" s="46"/>
      <c r="M842" s="217"/>
      <c r="N842" s="47"/>
      <c r="O842" s="47"/>
      <c r="P842" s="47"/>
      <c r="Q842" s="47"/>
      <c r="R842" s="47"/>
      <c r="S842" s="47"/>
      <c r="T842" s="85"/>
      <c r="AT842" s="24" t="s">
        <v>379</v>
      </c>
      <c r="AU842" s="24" t="s">
        <v>83</v>
      </c>
    </row>
    <row r="843" spans="2:51" s="11" customFormat="1" ht="13.5">
      <c r="B843" s="218"/>
      <c r="D843" s="215" t="s">
        <v>242</v>
      </c>
      <c r="E843" s="219" t="s">
        <v>5</v>
      </c>
      <c r="F843" s="220" t="s">
        <v>1252</v>
      </c>
      <c r="H843" s="221">
        <v>20.258</v>
      </c>
      <c r="I843" s="222"/>
      <c r="L843" s="218"/>
      <c r="M843" s="223"/>
      <c r="N843" s="224"/>
      <c r="O843" s="224"/>
      <c r="P843" s="224"/>
      <c r="Q843" s="224"/>
      <c r="R843" s="224"/>
      <c r="S843" s="224"/>
      <c r="T843" s="225"/>
      <c r="AT843" s="219" t="s">
        <v>242</v>
      </c>
      <c r="AU843" s="219" t="s">
        <v>83</v>
      </c>
      <c r="AV843" s="11" t="s">
        <v>83</v>
      </c>
      <c r="AW843" s="11" t="s">
        <v>36</v>
      </c>
      <c r="AX843" s="11" t="s">
        <v>81</v>
      </c>
      <c r="AY843" s="219" t="s">
        <v>231</v>
      </c>
    </row>
    <row r="844" spans="2:65" s="1" customFormat="1" ht="38.25" customHeight="1">
      <c r="B844" s="202"/>
      <c r="C844" s="203" t="s">
        <v>1253</v>
      </c>
      <c r="D844" s="203" t="s">
        <v>235</v>
      </c>
      <c r="E844" s="204" t="s">
        <v>1254</v>
      </c>
      <c r="F844" s="205" t="s">
        <v>1255</v>
      </c>
      <c r="G844" s="206" t="s">
        <v>147</v>
      </c>
      <c r="H844" s="207">
        <v>584</v>
      </c>
      <c r="I844" s="208"/>
      <c r="J844" s="209">
        <f>ROUND(I844*H844,2)</f>
        <v>0</v>
      </c>
      <c r="K844" s="205" t="s">
        <v>5</v>
      </c>
      <c r="L844" s="46"/>
      <c r="M844" s="210" t="s">
        <v>5</v>
      </c>
      <c r="N844" s="211" t="s">
        <v>44</v>
      </c>
      <c r="O844" s="47"/>
      <c r="P844" s="212">
        <f>O844*H844</f>
        <v>0</v>
      </c>
      <c r="Q844" s="212">
        <v>0.01877</v>
      </c>
      <c r="R844" s="212">
        <f>Q844*H844</f>
        <v>10.96168</v>
      </c>
      <c r="S844" s="212">
        <v>0</v>
      </c>
      <c r="T844" s="213">
        <f>S844*H844</f>
        <v>0</v>
      </c>
      <c r="AR844" s="24" t="s">
        <v>298</v>
      </c>
      <c r="AT844" s="24" t="s">
        <v>235</v>
      </c>
      <c r="AU844" s="24" t="s">
        <v>83</v>
      </c>
      <c r="AY844" s="24" t="s">
        <v>231</v>
      </c>
      <c r="BE844" s="214">
        <f>IF(N844="základní",J844,0)</f>
        <v>0</v>
      </c>
      <c r="BF844" s="214">
        <f>IF(N844="snížená",J844,0)</f>
        <v>0</v>
      </c>
      <c r="BG844" s="214">
        <f>IF(N844="zákl. přenesená",J844,0)</f>
        <v>0</v>
      </c>
      <c r="BH844" s="214">
        <f>IF(N844="sníž. přenesená",J844,0)</f>
        <v>0</v>
      </c>
      <c r="BI844" s="214">
        <f>IF(N844="nulová",J844,0)</f>
        <v>0</v>
      </c>
      <c r="BJ844" s="24" t="s">
        <v>81</v>
      </c>
      <c r="BK844" s="214">
        <f>ROUND(I844*H844,2)</f>
        <v>0</v>
      </c>
      <c r="BL844" s="24" t="s">
        <v>298</v>
      </c>
      <c r="BM844" s="24" t="s">
        <v>1256</v>
      </c>
    </row>
    <row r="845" spans="2:47" s="1" customFormat="1" ht="13.5">
      <c r="B845" s="46"/>
      <c r="D845" s="215" t="s">
        <v>241</v>
      </c>
      <c r="F845" s="216" t="s">
        <v>1255</v>
      </c>
      <c r="I845" s="176"/>
      <c r="L845" s="46"/>
      <c r="M845" s="217"/>
      <c r="N845" s="47"/>
      <c r="O845" s="47"/>
      <c r="P845" s="47"/>
      <c r="Q845" s="47"/>
      <c r="R845" s="47"/>
      <c r="S845" s="47"/>
      <c r="T845" s="85"/>
      <c r="AT845" s="24" t="s">
        <v>241</v>
      </c>
      <c r="AU845" s="24" t="s">
        <v>83</v>
      </c>
    </row>
    <row r="846" spans="2:47" s="1" customFormat="1" ht="13.5">
      <c r="B846" s="46"/>
      <c r="D846" s="215" t="s">
        <v>442</v>
      </c>
      <c r="F846" s="241" t="s">
        <v>1257</v>
      </c>
      <c r="I846" s="176"/>
      <c r="L846" s="46"/>
      <c r="M846" s="217"/>
      <c r="N846" s="47"/>
      <c r="O846" s="47"/>
      <c r="P846" s="47"/>
      <c r="Q846" s="47"/>
      <c r="R846" s="47"/>
      <c r="S846" s="47"/>
      <c r="T846" s="85"/>
      <c r="AT846" s="24" t="s">
        <v>442</v>
      </c>
      <c r="AU846" s="24" t="s">
        <v>83</v>
      </c>
    </row>
    <row r="847" spans="2:51" s="11" customFormat="1" ht="13.5">
      <c r="B847" s="218"/>
      <c r="D847" s="215" t="s">
        <v>242</v>
      </c>
      <c r="E847" s="219" t="s">
        <v>5</v>
      </c>
      <c r="F847" s="220" t="s">
        <v>1258</v>
      </c>
      <c r="H847" s="221">
        <v>584</v>
      </c>
      <c r="I847" s="222"/>
      <c r="L847" s="218"/>
      <c r="M847" s="223"/>
      <c r="N847" s="224"/>
      <c r="O847" s="224"/>
      <c r="P847" s="224"/>
      <c r="Q847" s="224"/>
      <c r="R847" s="224"/>
      <c r="S847" s="224"/>
      <c r="T847" s="225"/>
      <c r="AT847" s="219" t="s">
        <v>242</v>
      </c>
      <c r="AU847" s="219" t="s">
        <v>83</v>
      </c>
      <c r="AV847" s="11" t="s">
        <v>83</v>
      </c>
      <c r="AW847" s="11" t="s">
        <v>36</v>
      </c>
      <c r="AX847" s="11" t="s">
        <v>81</v>
      </c>
      <c r="AY847" s="219" t="s">
        <v>231</v>
      </c>
    </row>
    <row r="848" spans="2:65" s="1" customFormat="1" ht="16.5" customHeight="1">
      <c r="B848" s="202"/>
      <c r="C848" s="203" t="s">
        <v>1259</v>
      </c>
      <c r="D848" s="203" t="s">
        <v>235</v>
      </c>
      <c r="E848" s="204" t="s">
        <v>1260</v>
      </c>
      <c r="F848" s="205" t="s">
        <v>1261</v>
      </c>
      <c r="G848" s="206" t="s">
        <v>367</v>
      </c>
      <c r="H848" s="207">
        <v>448.1</v>
      </c>
      <c r="I848" s="208"/>
      <c r="J848" s="209">
        <f>ROUND(I848*H848,2)</f>
        <v>0</v>
      </c>
      <c r="K848" s="205" t="s">
        <v>238</v>
      </c>
      <c r="L848" s="46"/>
      <c r="M848" s="210" t="s">
        <v>5</v>
      </c>
      <c r="N848" s="211" t="s">
        <v>44</v>
      </c>
      <c r="O848" s="47"/>
      <c r="P848" s="212">
        <f>O848*H848</f>
        <v>0</v>
      </c>
      <c r="Q848" s="212">
        <v>0</v>
      </c>
      <c r="R848" s="212">
        <f>Q848*H848</f>
        <v>0</v>
      </c>
      <c r="S848" s="212">
        <v>0</v>
      </c>
      <c r="T848" s="213">
        <f>S848*H848</f>
        <v>0</v>
      </c>
      <c r="AR848" s="24" t="s">
        <v>298</v>
      </c>
      <c r="AT848" s="24" t="s">
        <v>235</v>
      </c>
      <c r="AU848" s="24" t="s">
        <v>83</v>
      </c>
      <c r="AY848" s="24" t="s">
        <v>231</v>
      </c>
      <c r="BE848" s="214">
        <f>IF(N848="základní",J848,0)</f>
        <v>0</v>
      </c>
      <c r="BF848" s="214">
        <f>IF(N848="snížená",J848,0)</f>
        <v>0</v>
      </c>
      <c r="BG848" s="214">
        <f>IF(N848="zákl. přenesená",J848,0)</f>
        <v>0</v>
      </c>
      <c r="BH848" s="214">
        <f>IF(N848="sníž. přenesená",J848,0)</f>
        <v>0</v>
      </c>
      <c r="BI848" s="214">
        <f>IF(N848="nulová",J848,0)</f>
        <v>0</v>
      </c>
      <c r="BJ848" s="24" t="s">
        <v>81</v>
      </c>
      <c r="BK848" s="214">
        <f>ROUND(I848*H848,2)</f>
        <v>0</v>
      </c>
      <c r="BL848" s="24" t="s">
        <v>298</v>
      </c>
      <c r="BM848" s="24" t="s">
        <v>1262</v>
      </c>
    </row>
    <row r="849" spans="2:47" s="1" customFormat="1" ht="13.5">
      <c r="B849" s="46"/>
      <c r="D849" s="215" t="s">
        <v>241</v>
      </c>
      <c r="F849" s="216" t="s">
        <v>1261</v>
      </c>
      <c r="I849" s="176"/>
      <c r="L849" s="46"/>
      <c r="M849" s="217"/>
      <c r="N849" s="47"/>
      <c r="O849" s="47"/>
      <c r="P849" s="47"/>
      <c r="Q849" s="47"/>
      <c r="R849" s="47"/>
      <c r="S849" s="47"/>
      <c r="T849" s="85"/>
      <c r="AT849" s="24" t="s">
        <v>241</v>
      </c>
      <c r="AU849" s="24" t="s">
        <v>83</v>
      </c>
    </row>
    <row r="850" spans="2:51" s="11" customFormat="1" ht="13.5">
      <c r="B850" s="218"/>
      <c r="D850" s="215" t="s">
        <v>242</v>
      </c>
      <c r="E850" s="219" t="s">
        <v>5</v>
      </c>
      <c r="F850" s="220" t="s">
        <v>1263</v>
      </c>
      <c r="H850" s="221">
        <v>436.1</v>
      </c>
      <c r="I850" s="222"/>
      <c r="L850" s="218"/>
      <c r="M850" s="223"/>
      <c r="N850" s="224"/>
      <c r="O850" s="224"/>
      <c r="P850" s="224"/>
      <c r="Q850" s="224"/>
      <c r="R850" s="224"/>
      <c r="S850" s="224"/>
      <c r="T850" s="225"/>
      <c r="AT850" s="219" t="s">
        <v>242</v>
      </c>
      <c r="AU850" s="219" t="s">
        <v>83</v>
      </c>
      <c r="AV850" s="11" t="s">
        <v>83</v>
      </c>
      <c r="AW850" s="11" t="s">
        <v>36</v>
      </c>
      <c r="AX850" s="11" t="s">
        <v>73</v>
      </c>
      <c r="AY850" s="219" t="s">
        <v>231</v>
      </c>
    </row>
    <row r="851" spans="2:51" s="11" customFormat="1" ht="13.5">
      <c r="B851" s="218"/>
      <c r="D851" s="215" t="s">
        <v>242</v>
      </c>
      <c r="E851" s="219" t="s">
        <v>5</v>
      </c>
      <c r="F851" s="220" t="s">
        <v>1264</v>
      </c>
      <c r="H851" s="221">
        <v>12</v>
      </c>
      <c r="I851" s="222"/>
      <c r="L851" s="218"/>
      <c r="M851" s="223"/>
      <c r="N851" s="224"/>
      <c r="O851" s="224"/>
      <c r="P851" s="224"/>
      <c r="Q851" s="224"/>
      <c r="R851" s="224"/>
      <c r="S851" s="224"/>
      <c r="T851" s="225"/>
      <c r="AT851" s="219" t="s">
        <v>242</v>
      </c>
      <c r="AU851" s="219" t="s">
        <v>83</v>
      </c>
      <c r="AV851" s="11" t="s">
        <v>83</v>
      </c>
      <c r="AW851" s="11" t="s">
        <v>36</v>
      </c>
      <c r="AX851" s="11" t="s">
        <v>73</v>
      </c>
      <c r="AY851" s="219" t="s">
        <v>231</v>
      </c>
    </row>
    <row r="852" spans="2:51" s="12" customFormat="1" ht="13.5">
      <c r="B852" s="226"/>
      <c r="D852" s="215" t="s">
        <v>242</v>
      </c>
      <c r="E852" s="227" t="s">
        <v>5</v>
      </c>
      <c r="F852" s="228" t="s">
        <v>269</v>
      </c>
      <c r="H852" s="229">
        <v>448.1</v>
      </c>
      <c r="I852" s="230"/>
      <c r="L852" s="226"/>
      <c r="M852" s="231"/>
      <c r="N852" s="232"/>
      <c r="O852" s="232"/>
      <c r="P852" s="232"/>
      <c r="Q852" s="232"/>
      <c r="R852" s="232"/>
      <c r="S852" s="232"/>
      <c r="T852" s="233"/>
      <c r="AT852" s="227" t="s">
        <v>242</v>
      </c>
      <c r="AU852" s="227" t="s">
        <v>83</v>
      </c>
      <c r="AV852" s="12" t="s">
        <v>239</v>
      </c>
      <c r="AW852" s="12" t="s">
        <v>36</v>
      </c>
      <c r="AX852" s="12" t="s">
        <v>81</v>
      </c>
      <c r="AY852" s="227" t="s">
        <v>231</v>
      </c>
    </row>
    <row r="853" spans="2:65" s="1" customFormat="1" ht="16.5" customHeight="1">
      <c r="B853" s="202"/>
      <c r="C853" s="242" t="s">
        <v>1265</v>
      </c>
      <c r="D853" s="242" t="s">
        <v>399</v>
      </c>
      <c r="E853" s="243" t="s">
        <v>1266</v>
      </c>
      <c r="F853" s="244" t="s">
        <v>1267</v>
      </c>
      <c r="G853" s="245" t="s">
        <v>258</v>
      </c>
      <c r="H853" s="246">
        <v>1.183</v>
      </c>
      <c r="I853" s="247"/>
      <c r="J853" s="248">
        <f>ROUND(I853*H853,2)</f>
        <v>0</v>
      </c>
      <c r="K853" s="244" t="s">
        <v>238</v>
      </c>
      <c r="L853" s="249"/>
      <c r="M853" s="250" t="s">
        <v>5</v>
      </c>
      <c r="N853" s="251" t="s">
        <v>44</v>
      </c>
      <c r="O853" s="47"/>
      <c r="P853" s="212">
        <f>O853*H853</f>
        <v>0</v>
      </c>
      <c r="Q853" s="212">
        <v>0.55</v>
      </c>
      <c r="R853" s="212">
        <f>Q853*H853</f>
        <v>0.6506500000000001</v>
      </c>
      <c r="S853" s="212">
        <v>0</v>
      </c>
      <c r="T853" s="213">
        <f>S853*H853</f>
        <v>0</v>
      </c>
      <c r="AR853" s="24" t="s">
        <v>410</v>
      </c>
      <c r="AT853" s="24" t="s">
        <v>399</v>
      </c>
      <c r="AU853" s="24" t="s">
        <v>83</v>
      </c>
      <c r="AY853" s="24" t="s">
        <v>231</v>
      </c>
      <c r="BE853" s="214">
        <f>IF(N853="základní",J853,0)</f>
        <v>0</v>
      </c>
      <c r="BF853" s="214">
        <f>IF(N853="snížená",J853,0)</f>
        <v>0</v>
      </c>
      <c r="BG853" s="214">
        <f>IF(N853="zákl. přenesená",J853,0)</f>
        <v>0</v>
      </c>
      <c r="BH853" s="214">
        <f>IF(N853="sníž. přenesená",J853,0)</f>
        <v>0</v>
      </c>
      <c r="BI853" s="214">
        <f>IF(N853="nulová",J853,0)</f>
        <v>0</v>
      </c>
      <c r="BJ853" s="24" t="s">
        <v>81</v>
      </c>
      <c r="BK853" s="214">
        <f>ROUND(I853*H853,2)</f>
        <v>0</v>
      </c>
      <c r="BL853" s="24" t="s">
        <v>298</v>
      </c>
      <c r="BM853" s="24" t="s">
        <v>1268</v>
      </c>
    </row>
    <row r="854" spans="2:47" s="1" customFormat="1" ht="13.5">
      <c r="B854" s="46"/>
      <c r="D854" s="215" t="s">
        <v>241</v>
      </c>
      <c r="F854" s="216" t="s">
        <v>1267</v>
      </c>
      <c r="I854" s="176"/>
      <c r="L854" s="46"/>
      <c r="M854" s="217"/>
      <c r="N854" s="47"/>
      <c r="O854" s="47"/>
      <c r="P854" s="47"/>
      <c r="Q854" s="47"/>
      <c r="R854" s="47"/>
      <c r="S854" s="47"/>
      <c r="T854" s="85"/>
      <c r="AT854" s="24" t="s">
        <v>241</v>
      </c>
      <c r="AU854" s="24" t="s">
        <v>83</v>
      </c>
    </row>
    <row r="855" spans="2:51" s="11" customFormat="1" ht="13.5">
      <c r="B855" s="218"/>
      <c r="D855" s="215" t="s">
        <v>242</v>
      </c>
      <c r="E855" s="219" t="s">
        <v>5</v>
      </c>
      <c r="F855" s="220" t="s">
        <v>1269</v>
      </c>
      <c r="H855" s="221">
        <v>1.075</v>
      </c>
      <c r="I855" s="222"/>
      <c r="L855" s="218"/>
      <c r="M855" s="223"/>
      <c r="N855" s="224"/>
      <c r="O855" s="224"/>
      <c r="P855" s="224"/>
      <c r="Q855" s="224"/>
      <c r="R855" s="224"/>
      <c r="S855" s="224"/>
      <c r="T855" s="225"/>
      <c r="AT855" s="219" t="s">
        <v>242</v>
      </c>
      <c r="AU855" s="219" t="s">
        <v>83</v>
      </c>
      <c r="AV855" s="11" t="s">
        <v>83</v>
      </c>
      <c r="AW855" s="11" t="s">
        <v>36</v>
      </c>
      <c r="AX855" s="11" t="s">
        <v>73</v>
      </c>
      <c r="AY855" s="219" t="s">
        <v>231</v>
      </c>
    </row>
    <row r="856" spans="2:51" s="11" customFormat="1" ht="13.5">
      <c r="B856" s="218"/>
      <c r="D856" s="215" t="s">
        <v>242</v>
      </c>
      <c r="E856" s="219" t="s">
        <v>5</v>
      </c>
      <c r="F856" s="220" t="s">
        <v>1270</v>
      </c>
      <c r="H856" s="221">
        <v>1.183</v>
      </c>
      <c r="I856" s="222"/>
      <c r="L856" s="218"/>
      <c r="M856" s="223"/>
      <c r="N856" s="224"/>
      <c r="O856" s="224"/>
      <c r="P856" s="224"/>
      <c r="Q856" s="224"/>
      <c r="R856" s="224"/>
      <c r="S856" s="224"/>
      <c r="T856" s="225"/>
      <c r="AT856" s="219" t="s">
        <v>242</v>
      </c>
      <c r="AU856" s="219" t="s">
        <v>83</v>
      </c>
      <c r="AV856" s="11" t="s">
        <v>83</v>
      </c>
      <c r="AW856" s="11" t="s">
        <v>36</v>
      </c>
      <c r="AX856" s="11" t="s">
        <v>81</v>
      </c>
      <c r="AY856" s="219" t="s">
        <v>231</v>
      </c>
    </row>
    <row r="857" spans="2:65" s="1" customFormat="1" ht="25.5" customHeight="1">
      <c r="B857" s="202"/>
      <c r="C857" s="203" t="s">
        <v>1271</v>
      </c>
      <c r="D857" s="203" t="s">
        <v>235</v>
      </c>
      <c r="E857" s="204" t="s">
        <v>1272</v>
      </c>
      <c r="F857" s="205" t="s">
        <v>1273</v>
      </c>
      <c r="G857" s="206" t="s">
        <v>258</v>
      </c>
      <c r="H857" s="207">
        <v>18.798</v>
      </c>
      <c r="I857" s="208"/>
      <c r="J857" s="209">
        <f>ROUND(I857*H857,2)</f>
        <v>0</v>
      </c>
      <c r="K857" s="205" t="s">
        <v>238</v>
      </c>
      <c r="L857" s="46"/>
      <c r="M857" s="210" t="s">
        <v>5</v>
      </c>
      <c r="N857" s="211" t="s">
        <v>44</v>
      </c>
      <c r="O857" s="47"/>
      <c r="P857" s="212">
        <f>O857*H857</f>
        <v>0</v>
      </c>
      <c r="Q857" s="212">
        <v>0.02337</v>
      </c>
      <c r="R857" s="212">
        <f>Q857*H857</f>
        <v>0.4393092599999999</v>
      </c>
      <c r="S857" s="212">
        <v>0</v>
      </c>
      <c r="T857" s="213">
        <f>S857*H857</f>
        <v>0</v>
      </c>
      <c r="AR857" s="24" t="s">
        <v>298</v>
      </c>
      <c r="AT857" s="24" t="s">
        <v>235</v>
      </c>
      <c r="AU857" s="24" t="s">
        <v>83</v>
      </c>
      <c r="AY857" s="24" t="s">
        <v>231</v>
      </c>
      <c r="BE857" s="214">
        <f>IF(N857="základní",J857,0)</f>
        <v>0</v>
      </c>
      <c r="BF857" s="214">
        <f>IF(N857="snížená",J857,0)</f>
        <v>0</v>
      </c>
      <c r="BG857" s="214">
        <f>IF(N857="zákl. přenesená",J857,0)</f>
        <v>0</v>
      </c>
      <c r="BH857" s="214">
        <f>IF(N857="sníž. přenesená",J857,0)</f>
        <v>0</v>
      </c>
      <c r="BI857" s="214">
        <f>IF(N857="nulová",J857,0)</f>
        <v>0</v>
      </c>
      <c r="BJ857" s="24" t="s">
        <v>81</v>
      </c>
      <c r="BK857" s="214">
        <f>ROUND(I857*H857,2)</f>
        <v>0</v>
      </c>
      <c r="BL857" s="24" t="s">
        <v>298</v>
      </c>
      <c r="BM857" s="24" t="s">
        <v>1274</v>
      </c>
    </row>
    <row r="858" spans="2:47" s="1" customFormat="1" ht="13.5">
      <c r="B858" s="46"/>
      <c r="D858" s="215" t="s">
        <v>241</v>
      </c>
      <c r="F858" s="216" t="s">
        <v>1273</v>
      </c>
      <c r="I858" s="176"/>
      <c r="L858" s="46"/>
      <c r="M858" s="217"/>
      <c r="N858" s="47"/>
      <c r="O858" s="47"/>
      <c r="P858" s="47"/>
      <c r="Q858" s="47"/>
      <c r="R858" s="47"/>
      <c r="S858" s="47"/>
      <c r="T858" s="85"/>
      <c r="AT858" s="24" t="s">
        <v>241</v>
      </c>
      <c r="AU858" s="24" t="s">
        <v>83</v>
      </c>
    </row>
    <row r="859" spans="2:51" s="11" customFormat="1" ht="13.5">
      <c r="B859" s="218"/>
      <c r="D859" s="215" t="s">
        <v>242</v>
      </c>
      <c r="E859" s="219" t="s">
        <v>5</v>
      </c>
      <c r="F859" s="220" t="s">
        <v>1275</v>
      </c>
      <c r="H859" s="221">
        <v>18.798</v>
      </c>
      <c r="I859" s="222"/>
      <c r="L859" s="218"/>
      <c r="M859" s="223"/>
      <c r="N859" s="224"/>
      <c r="O859" s="224"/>
      <c r="P859" s="224"/>
      <c r="Q859" s="224"/>
      <c r="R859" s="224"/>
      <c r="S859" s="224"/>
      <c r="T859" s="225"/>
      <c r="AT859" s="219" t="s">
        <v>242</v>
      </c>
      <c r="AU859" s="219" t="s">
        <v>83</v>
      </c>
      <c r="AV859" s="11" t="s">
        <v>83</v>
      </c>
      <c r="AW859" s="11" t="s">
        <v>36</v>
      </c>
      <c r="AX859" s="11" t="s">
        <v>81</v>
      </c>
      <c r="AY859" s="219" t="s">
        <v>231</v>
      </c>
    </row>
    <row r="860" spans="2:65" s="1" customFormat="1" ht="38.25" customHeight="1">
      <c r="B860" s="202"/>
      <c r="C860" s="203" t="s">
        <v>1276</v>
      </c>
      <c r="D860" s="203" t="s">
        <v>235</v>
      </c>
      <c r="E860" s="204" t="s">
        <v>1277</v>
      </c>
      <c r="F860" s="205" t="s">
        <v>1278</v>
      </c>
      <c r="G860" s="206" t="s">
        <v>352</v>
      </c>
      <c r="H860" s="207">
        <v>24.208</v>
      </c>
      <c r="I860" s="208"/>
      <c r="J860" s="209">
        <f>ROUND(I860*H860,2)</f>
        <v>0</v>
      </c>
      <c r="K860" s="205" t="s">
        <v>238</v>
      </c>
      <c r="L860" s="46"/>
      <c r="M860" s="210" t="s">
        <v>5</v>
      </c>
      <c r="N860" s="211" t="s">
        <v>44</v>
      </c>
      <c r="O860" s="47"/>
      <c r="P860" s="212">
        <f>O860*H860</f>
        <v>0</v>
      </c>
      <c r="Q860" s="212">
        <v>0</v>
      </c>
      <c r="R860" s="212">
        <f>Q860*H860</f>
        <v>0</v>
      </c>
      <c r="S860" s="212">
        <v>0</v>
      </c>
      <c r="T860" s="213">
        <f>S860*H860</f>
        <v>0</v>
      </c>
      <c r="AR860" s="24" t="s">
        <v>298</v>
      </c>
      <c r="AT860" s="24" t="s">
        <v>235</v>
      </c>
      <c r="AU860" s="24" t="s">
        <v>83</v>
      </c>
      <c r="AY860" s="24" t="s">
        <v>231</v>
      </c>
      <c r="BE860" s="214">
        <f>IF(N860="základní",J860,0)</f>
        <v>0</v>
      </c>
      <c r="BF860" s="214">
        <f>IF(N860="snížená",J860,0)</f>
        <v>0</v>
      </c>
      <c r="BG860" s="214">
        <f>IF(N860="zákl. přenesená",J860,0)</f>
        <v>0</v>
      </c>
      <c r="BH860" s="214">
        <f>IF(N860="sníž. přenesená",J860,0)</f>
        <v>0</v>
      </c>
      <c r="BI860" s="214">
        <f>IF(N860="nulová",J860,0)</f>
        <v>0</v>
      </c>
      <c r="BJ860" s="24" t="s">
        <v>81</v>
      </c>
      <c r="BK860" s="214">
        <f>ROUND(I860*H860,2)</f>
        <v>0</v>
      </c>
      <c r="BL860" s="24" t="s">
        <v>298</v>
      </c>
      <c r="BM860" s="24" t="s">
        <v>1279</v>
      </c>
    </row>
    <row r="861" spans="2:47" s="1" customFormat="1" ht="13.5">
      <c r="B861" s="46"/>
      <c r="D861" s="215" t="s">
        <v>241</v>
      </c>
      <c r="F861" s="216" t="s">
        <v>1278</v>
      </c>
      <c r="I861" s="176"/>
      <c r="L861" s="46"/>
      <c r="M861" s="217"/>
      <c r="N861" s="47"/>
      <c r="O861" s="47"/>
      <c r="P861" s="47"/>
      <c r="Q861" s="47"/>
      <c r="R861" s="47"/>
      <c r="S861" s="47"/>
      <c r="T861" s="85"/>
      <c r="AT861" s="24" t="s">
        <v>241</v>
      </c>
      <c r="AU861" s="24" t="s">
        <v>83</v>
      </c>
    </row>
    <row r="862" spans="2:63" s="10" customFormat="1" ht="29.85" customHeight="1">
      <c r="B862" s="189"/>
      <c r="D862" s="190" t="s">
        <v>72</v>
      </c>
      <c r="E862" s="200" t="s">
        <v>1280</v>
      </c>
      <c r="F862" s="200" t="s">
        <v>1281</v>
      </c>
      <c r="I862" s="192"/>
      <c r="J862" s="201">
        <f>BK862</f>
        <v>0</v>
      </c>
      <c r="L862" s="189"/>
      <c r="M862" s="194"/>
      <c r="N862" s="195"/>
      <c r="O862" s="195"/>
      <c r="P862" s="196">
        <f>SUM(P863:P889)</f>
        <v>0</v>
      </c>
      <c r="Q862" s="195"/>
      <c r="R862" s="196">
        <f>SUM(R863:R889)</f>
        <v>5.856453500000001</v>
      </c>
      <c r="S862" s="195"/>
      <c r="T862" s="197">
        <f>SUM(T863:T889)</f>
        <v>0</v>
      </c>
      <c r="AR862" s="190" t="s">
        <v>83</v>
      </c>
      <c r="AT862" s="198" t="s">
        <v>72</v>
      </c>
      <c r="AU862" s="198" t="s">
        <v>81</v>
      </c>
      <c r="AY862" s="190" t="s">
        <v>231</v>
      </c>
      <c r="BK862" s="199">
        <f>SUM(BK863:BK889)</f>
        <v>0</v>
      </c>
    </row>
    <row r="863" spans="2:65" s="1" customFormat="1" ht="16.5" customHeight="1">
      <c r="B863" s="202"/>
      <c r="C863" s="203" t="s">
        <v>1282</v>
      </c>
      <c r="D863" s="203" t="s">
        <v>235</v>
      </c>
      <c r="E863" s="204" t="s">
        <v>1283</v>
      </c>
      <c r="F863" s="205" t="s">
        <v>1284</v>
      </c>
      <c r="G863" s="206" t="s">
        <v>147</v>
      </c>
      <c r="H863" s="207">
        <v>310.3</v>
      </c>
      <c r="I863" s="208"/>
      <c r="J863" s="209">
        <f>ROUND(I863*H863,2)</f>
        <v>0</v>
      </c>
      <c r="K863" s="205" t="s">
        <v>5</v>
      </c>
      <c r="L863" s="46"/>
      <c r="M863" s="210" t="s">
        <v>5</v>
      </c>
      <c r="N863" s="211" t="s">
        <v>44</v>
      </c>
      <c r="O863" s="47"/>
      <c r="P863" s="212">
        <f>O863*H863</f>
        <v>0</v>
      </c>
      <c r="Q863" s="212">
        <v>0.01873</v>
      </c>
      <c r="R863" s="212">
        <f>Q863*H863</f>
        <v>5.8119190000000005</v>
      </c>
      <c r="S863" s="212">
        <v>0</v>
      </c>
      <c r="T863" s="213">
        <f>S863*H863</f>
        <v>0</v>
      </c>
      <c r="AR863" s="24" t="s">
        <v>298</v>
      </c>
      <c r="AT863" s="24" t="s">
        <v>235</v>
      </c>
      <c r="AU863" s="24" t="s">
        <v>83</v>
      </c>
      <c r="AY863" s="24" t="s">
        <v>231</v>
      </c>
      <c r="BE863" s="214">
        <f>IF(N863="základní",J863,0)</f>
        <v>0</v>
      </c>
      <c r="BF863" s="214">
        <f>IF(N863="snížená",J863,0)</f>
        <v>0</v>
      </c>
      <c r="BG863" s="214">
        <f>IF(N863="zákl. přenesená",J863,0)</f>
        <v>0</v>
      </c>
      <c r="BH863" s="214">
        <f>IF(N863="sníž. přenesená",J863,0)</f>
        <v>0</v>
      </c>
      <c r="BI863" s="214">
        <f>IF(N863="nulová",J863,0)</f>
        <v>0</v>
      </c>
      <c r="BJ863" s="24" t="s">
        <v>81</v>
      </c>
      <c r="BK863" s="214">
        <f>ROUND(I863*H863,2)</f>
        <v>0</v>
      </c>
      <c r="BL863" s="24" t="s">
        <v>298</v>
      </c>
      <c r="BM863" s="24" t="s">
        <v>1285</v>
      </c>
    </row>
    <row r="864" spans="2:47" s="1" customFormat="1" ht="13.5">
      <c r="B864" s="46"/>
      <c r="D864" s="215" t="s">
        <v>241</v>
      </c>
      <c r="F864" s="216" t="s">
        <v>1286</v>
      </c>
      <c r="I864" s="176"/>
      <c r="L864" s="46"/>
      <c r="M864" s="217"/>
      <c r="N864" s="47"/>
      <c r="O864" s="47"/>
      <c r="P864" s="47"/>
      <c r="Q864" s="47"/>
      <c r="R864" s="47"/>
      <c r="S864" s="47"/>
      <c r="T864" s="85"/>
      <c r="AT864" s="24" t="s">
        <v>241</v>
      </c>
      <c r="AU864" s="24" t="s">
        <v>83</v>
      </c>
    </row>
    <row r="865" spans="2:47" s="1" customFormat="1" ht="13.5">
      <c r="B865" s="46"/>
      <c r="D865" s="215" t="s">
        <v>379</v>
      </c>
      <c r="F865" s="241" t="s">
        <v>1287</v>
      </c>
      <c r="I865" s="176"/>
      <c r="L865" s="46"/>
      <c r="M865" s="217"/>
      <c r="N865" s="47"/>
      <c r="O865" s="47"/>
      <c r="P865" s="47"/>
      <c r="Q865" s="47"/>
      <c r="R865" s="47"/>
      <c r="S865" s="47"/>
      <c r="T865" s="85"/>
      <c r="AT865" s="24" t="s">
        <v>379</v>
      </c>
      <c r="AU865" s="24" t="s">
        <v>83</v>
      </c>
    </row>
    <row r="866" spans="2:51" s="11" customFormat="1" ht="13.5">
      <c r="B866" s="218"/>
      <c r="D866" s="215" t="s">
        <v>242</v>
      </c>
      <c r="E866" s="219" t="s">
        <v>5</v>
      </c>
      <c r="F866" s="220" t="s">
        <v>1288</v>
      </c>
      <c r="H866" s="221">
        <v>277</v>
      </c>
      <c r="I866" s="222"/>
      <c r="L866" s="218"/>
      <c r="M866" s="223"/>
      <c r="N866" s="224"/>
      <c r="O866" s="224"/>
      <c r="P866" s="224"/>
      <c r="Q866" s="224"/>
      <c r="R866" s="224"/>
      <c r="S866" s="224"/>
      <c r="T866" s="225"/>
      <c r="AT866" s="219" t="s">
        <v>242</v>
      </c>
      <c r="AU866" s="219" t="s">
        <v>83</v>
      </c>
      <c r="AV866" s="11" t="s">
        <v>83</v>
      </c>
      <c r="AW866" s="11" t="s">
        <v>36</v>
      </c>
      <c r="AX866" s="11" t="s">
        <v>73</v>
      </c>
      <c r="AY866" s="219" t="s">
        <v>231</v>
      </c>
    </row>
    <row r="867" spans="2:51" s="11" customFormat="1" ht="13.5">
      <c r="B867" s="218"/>
      <c r="D867" s="215" t="s">
        <v>242</v>
      </c>
      <c r="E867" s="219" t="s">
        <v>5</v>
      </c>
      <c r="F867" s="220" t="s">
        <v>1289</v>
      </c>
      <c r="H867" s="221">
        <v>2.04</v>
      </c>
      <c r="I867" s="222"/>
      <c r="L867" s="218"/>
      <c r="M867" s="223"/>
      <c r="N867" s="224"/>
      <c r="O867" s="224"/>
      <c r="P867" s="224"/>
      <c r="Q867" s="224"/>
      <c r="R867" s="224"/>
      <c r="S867" s="224"/>
      <c r="T867" s="225"/>
      <c r="AT867" s="219" t="s">
        <v>242</v>
      </c>
      <c r="AU867" s="219" t="s">
        <v>83</v>
      </c>
      <c r="AV867" s="11" t="s">
        <v>83</v>
      </c>
      <c r="AW867" s="11" t="s">
        <v>36</v>
      </c>
      <c r="AX867" s="11" t="s">
        <v>73</v>
      </c>
      <c r="AY867" s="219" t="s">
        <v>231</v>
      </c>
    </row>
    <row r="868" spans="2:51" s="11" customFormat="1" ht="13.5">
      <c r="B868" s="218"/>
      <c r="D868" s="215" t="s">
        <v>242</v>
      </c>
      <c r="E868" s="219" t="s">
        <v>5</v>
      </c>
      <c r="F868" s="220" t="s">
        <v>1290</v>
      </c>
      <c r="H868" s="221">
        <v>1.96</v>
      </c>
      <c r="I868" s="222"/>
      <c r="L868" s="218"/>
      <c r="M868" s="223"/>
      <c r="N868" s="224"/>
      <c r="O868" s="224"/>
      <c r="P868" s="224"/>
      <c r="Q868" s="224"/>
      <c r="R868" s="224"/>
      <c r="S868" s="224"/>
      <c r="T868" s="225"/>
      <c r="AT868" s="219" t="s">
        <v>242</v>
      </c>
      <c r="AU868" s="219" t="s">
        <v>83</v>
      </c>
      <c r="AV868" s="11" t="s">
        <v>83</v>
      </c>
      <c r="AW868" s="11" t="s">
        <v>36</v>
      </c>
      <c r="AX868" s="11" t="s">
        <v>73</v>
      </c>
      <c r="AY868" s="219" t="s">
        <v>231</v>
      </c>
    </row>
    <row r="869" spans="2:51" s="13" customFormat="1" ht="13.5">
      <c r="B869" s="234"/>
      <c r="D869" s="215" t="s">
        <v>242</v>
      </c>
      <c r="E869" s="235" t="s">
        <v>5</v>
      </c>
      <c r="F869" s="236" t="s">
        <v>1291</v>
      </c>
      <c r="H869" s="235" t="s">
        <v>5</v>
      </c>
      <c r="I869" s="237"/>
      <c r="L869" s="234"/>
      <c r="M869" s="238"/>
      <c r="N869" s="239"/>
      <c r="O869" s="239"/>
      <c r="P869" s="239"/>
      <c r="Q869" s="239"/>
      <c r="R869" s="239"/>
      <c r="S869" s="239"/>
      <c r="T869" s="240"/>
      <c r="AT869" s="235" t="s">
        <v>242</v>
      </c>
      <c r="AU869" s="235" t="s">
        <v>83</v>
      </c>
      <c r="AV869" s="13" t="s">
        <v>81</v>
      </c>
      <c r="AW869" s="13" t="s">
        <v>36</v>
      </c>
      <c r="AX869" s="13" t="s">
        <v>73</v>
      </c>
      <c r="AY869" s="235" t="s">
        <v>231</v>
      </c>
    </row>
    <row r="870" spans="2:51" s="11" customFormat="1" ht="13.5">
      <c r="B870" s="218"/>
      <c r="D870" s="215" t="s">
        <v>242</v>
      </c>
      <c r="E870" s="219" t="s">
        <v>5</v>
      </c>
      <c r="F870" s="220" t="s">
        <v>1292</v>
      </c>
      <c r="H870" s="221">
        <v>17.4</v>
      </c>
      <c r="I870" s="222"/>
      <c r="L870" s="218"/>
      <c r="M870" s="223"/>
      <c r="N870" s="224"/>
      <c r="O870" s="224"/>
      <c r="P870" s="224"/>
      <c r="Q870" s="224"/>
      <c r="R870" s="224"/>
      <c r="S870" s="224"/>
      <c r="T870" s="225"/>
      <c r="AT870" s="219" t="s">
        <v>242</v>
      </c>
      <c r="AU870" s="219" t="s">
        <v>83</v>
      </c>
      <c r="AV870" s="11" t="s">
        <v>83</v>
      </c>
      <c r="AW870" s="11" t="s">
        <v>36</v>
      </c>
      <c r="AX870" s="11" t="s">
        <v>73</v>
      </c>
      <c r="AY870" s="219" t="s">
        <v>231</v>
      </c>
    </row>
    <row r="871" spans="2:51" s="11" customFormat="1" ht="13.5">
      <c r="B871" s="218"/>
      <c r="D871" s="215" t="s">
        <v>242</v>
      </c>
      <c r="E871" s="219" t="s">
        <v>5</v>
      </c>
      <c r="F871" s="220" t="s">
        <v>1293</v>
      </c>
      <c r="H871" s="221">
        <v>3.1</v>
      </c>
      <c r="I871" s="222"/>
      <c r="L871" s="218"/>
      <c r="M871" s="223"/>
      <c r="N871" s="224"/>
      <c r="O871" s="224"/>
      <c r="P871" s="224"/>
      <c r="Q871" s="224"/>
      <c r="R871" s="224"/>
      <c r="S871" s="224"/>
      <c r="T871" s="225"/>
      <c r="AT871" s="219" t="s">
        <v>242</v>
      </c>
      <c r="AU871" s="219" t="s">
        <v>83</v>
      </c>
      <c r="AV871" s="11" t="s">
        <v>83</v>
      </c>
      <c r="AW871" s="11" t="s">
        <v>36</v>
      </c>
      <c r="AX871" s="11" t="s">
        <v>73</v>
      </c>
      <c r="AY871" s="219" t="s">
        <v>231</v>
      </c>
    </row>
    <row r="872" spans="2:51" s="11" customFormat="1" ht="13.5">
      <c r="B872" s="218"/>
      <c r="D872" s="215" t="s">
        <v>242</v>
      </c>
      <c r="E872" s="219" t="s">
        <v>5</v>
      </c>
      <c r="F872" s="220" t="s">
        <v>1294</v>
      </c>
      <c r="H872" s="221">
        <v>8.8</v>
      </c>
      <c r="I872" s="222"/>
      <c r="L872" s="218"/>
      <c r="M872" s="223"/>
      <c r="N872" s="224"/>
      <c r="O872" s="224"/>
      <c r="P872" s="224"/>
      <c r="Q872" s="224"/>
      <c r="R872" s="224"/>
      <c r="S872" s="224"/>
      <c r="T872" s="225"/>
      <c r="AT872" s="219" t="s">
        <v>242</v>
      </c>
      <c r="AU872" s="219" t="s">
        <v>83</v>
      </c>
      <c r="AV872" s="11" t="s">
        <v>83</v>
      </c>
      <c r="AW872" s="11" t="s">
        <v>36</v>
      </c>
      <c r="AX872" s="11" t="s">
        <v>73</v>
      </c>
      <c r="AY872" s="219" t="s">
        <v>231</v>
      </c>
    </row>
    <row r="873" spans="2:51" s="12" customFormat="1" ht="13.5">
      <c r="B873" s="226"/>
      <c r="D873" s="215" t="s">
        <v>242</v>
      </c>
      <c r="E873" s="227" t="s">
        <v>5</v>
      </c>
      <c r="F873" s="228" t="s">
        <v>269</v>
      </c>
      <c r="H873" s="229">
        <v>310.3</v>
      </c>
      <c r="I873" s="230"/>
      <c r="L873" s="226"/>
      <c r="M873" s="231"/>
      <c r="N873" s="232"/>
      <c r="O873" s="232"/>
      <c r="P873" s="232"/>
      <c r="Q873" s="232"/>
      <c r="R873" s="232"/>
      <c r="S873" s="232"/>
      <c r="T873" s="233"/>
      <c r="AT873" s="227" t="s">
        <v>242</v>
      </c>
      <c r="AU873" s="227" t="s">
        <v>83</v>
      </c>
      <c r="AV873" s="12" t="s">
        <v>239</v>
      </c>
      <c r="AW873" s="12" t="s">
        <v>36</v>
      </c>
      <c r="AX873" s="12" t="s">
        <v>81</v>
      </c>
      <c r="AY873" s="227" t="s">
        <v>231</v>
      </c>
    </row>
    <row r="874" spans="2:65" s="1" customFormat="1" ht="16.5" customHeight="1">
      <c r="B874" s="202"/>
      <c r="C874" s="203" t="s">
        <v>1295</v>
      </c>
      <c r="D874" s="203" t="s">
        <v>235</v>
      </c>
      <c r="E874" s="204" t="s">
        <v>1296</v>
      </c>
      <c r="F874" s="205" t="s">
        <v>1297</v>
      </c>
      <c r="G874" s="206" t="s">
        <v>367</v>
      </c>
      <c r="H874" s="207">
        <v>5.65</v>
      </c>
      <c r="I874" s="208"/>
      <c r="J874" s="209">
        <f>ROUND(I874*H874,2)</f>
        <v>0</v>
      </c>
      <c r="K874" s="205" t="s">
        <v>264</v>
      </c>
      <c r="L874" s="46"/>
      <c r="M874" s="210" t="s">
        <v>5</v>
      </c>
      <c r="N874" s="211" t="s">
        <v>44</v>
      </c>
      <c r="O874" s="47"/>
      <c r="P874" s="212">
        <f>O874*H874</f>
        <v>0</v>
      </c>
      <c r="Q874" s="212">
        <v>0.00455</v>
      </c>
      <c r="R874" s="212">
        <f>Q874*H874</f>
        <v>0.0257075</v>
      </c>
      <c r="S874" s="212">
        <v>0</v>
      </c>
      <c r="T874" s="213">
        <f>S874*H874</f>
        <v>0</v>
      </c>
      <c r="AR874" s="24" t="s">
        <v>298</v>
      </c>
      <c r="AT874" s="24" t="s">
        <v>235</v>
      </c>
      <c r="AU874" s="24" t="s">
        <v>83</v>
      </c>
      <c r="AY874" s="24" t="s">
        <v>231</v>
      </c>
      <c r="BE874" s="214">
        <f>IF(N874="základní",J874,0)</f>
        <v>0</v>
      </c>
      <c r="BF874" s="214">
        <f>IF(N874="snížená",J874,0)</f>
        <v>0</v>
      </c>
      <c r="BG874" s="214">
        <f>IF(N874="zákl. přenesená",J874,0)</f>
        <v>0</v>
      </c>
      <c r="BH874" s="214">
        <f>IF(N874="sníž. přenesená",J874,0)</f>
        <v>0</v>
      </c>
      <c r="BI874" s="214">
        <f>IF(N874="nulová",J874,0)</f>
        <v>0</v>
      </c>
      <c r="BJ874" s="24" t="s">
        <v>81</v>
      </c>
      <c r="BK874" s="214">
        <f>ROUND(I874*H874,2)</f>
        <v>0</v>
      </c>
      <c r="BL874" s="24" t="s">
        <v>298</v>
      </c>
      <c r="BM874" s="24" t="s">
        <v>1298</v>
      </c>
    </row>
    <row r="875" spans="2:47" s="1" customFormat="1" ht="13.5">
      <c r="B875" s="46"/>
      <c r="D875" s="215" t="s">
        <v>241</v>
      </c>
      <c r="F875" s="216" t="s">
        <v>1299</v>
      </c>
      <c r="I875" s="176"/>
      <c r="L875" s="46"/>
      <c r="M875" s="217"/>
      <c r="N875" s="47"/>
      <c r="O875" s="47"/>
      <c r="P875" s="47"/>
      <c r="Q875" s="47"/>
      <c r="R875" s="47"/>
      <c r="S875" s="47"/>
      <c r="T875" s="85"/>
      <c r="AT875" s="24" t="s">
        <v>241</v>
      </c>
      <c r="AU875" s="24" t="s">
        <v>83</v>
      </c>
    </row>
    <row r="876" spans="2:47" s="1" customFormat="1" ht="13.5">
      <c r="B876" s="46"/>
      <c r="D876" s="215" t="s">
        <v>379</v>
      </c>
      <c r="F876" s="241" t="s">
        <v>1300</v>
      </c>
      <c r="I876" s="176"/>
      <c r="L876" s="46"/>
      <c r="M876" s="217"/>
      <c r="N876" s="47"/>
      <c r="O876" s="47"/>
      <c r="P876" s="47"/>
      <c r="Q876" s="47"/>
      <c r="R876" s="47"/>
      <c r="S876" s="47"/>
      <c r="T876" s="85"/>
      <c r="AT876" s="24" t="s">
        <v>379</v>
      </c>
      <c r="AU876" s="24" t="s">
        <v>83</v>
      </c>
    </row>
    <row r="877" spans="2:51" s="13" customFormat="1" ht="13.5">
      <c r="B877" s="234"/>
      <c r="D877" s="215" t="s">
        <v>242</v>
      </c>
      <c r="E877" s="235" t="s">
        <v>5</v>
      </c>
      <c r="F877" s="236" t="s">
        <v>381</v>
      </c>
      <c r="H877" s="235" t="s">
        <v>5</v>
      </c>
      <c r="I877" s="237"/>
      <c r="L877" s="234"/>
      <c r="M877" s="238"/>
      <c r="N877" s="239"/>
      <c r="O877" s="239"/>
      <c r="P877" s="239"/>
      <c r="Q877" s="239"/>
      <c r="R877" s="239"/>
      <c r="S877" s="239"/>
      <c r="T877" s="240"/>
      <c r="AT877" s="235" t="s">
        <v>242</v>
      </c>
      <c r="AU877" s="235" t="s">
        <v>83</v>
      </c>
      <c r="AV877" s="13" t="s">
        <v>81</v>
      </c>
      <c r="AW877" s="13" t="s">
        <v>36</v>
      </c>
      <c r="AX877" s="13" t="s">
        <v>73</v>
      </c>
      <c r="AY877" s="235" t="s">
        <v>231</v>
      </c>
    </row>
    <row r="878" spans="2:51" s="13" customFormat="1" ht="13.5">
      <c r="B878" s="234"/>
      <c r="D878" s="215" t="s">
        <v>242</v>
      </c>
      <c r="E878" s="235" t="s">
        <v>5</v>
      </c>
      <c r="F878" s="236" t="s">
        <v>1301</v>
      </c>
      <c r="H878" s="235" t="s">
        <v>5</v>
      </c>
      <c r="I878" s="237"/>
      <c r="L878" s="234"/>
      <c r="M878" s="238"/>
      <c r="N878" s="239"/>
      <c r="O878" s="239"/>
      <c r="P878" s="239"/>
      <c r="Q878" s="239"/>
      <c r="R878" s="239"/>
      <c r="S878" s="239"/>
      <c r="T878" s="240"/>
      <c r="AT878" s="235" t="s">
        <v>242</v>
      </c>
      <c r="AU878" s="235" t="s">
        <v>83</v>
      </c>
      <c r="AV878" s="13" t="s">
        <v>81</v>
      </c>
      <c r="AW878" s="13" t="s">
        <v>36</v>
      </c>
      <c r="AX878" s="13" t="s">
        <v>73</v>
      </c>
      <c r="AY878" s="235" t="s">
        <v>231</v>
      </c>
    </row>
    <row r="879" spans="2:51" s="11" customFormat="1" ht="13.5">
      <c r="B879" s="218"/>
      <c r="D879" s="215" t="s">
        <v>242</v>
      </c>
      <c r="E879" s="219" t="s">
        <v>5</v>
      </c>
      <c r="F879" s="220" t="s">
        <v>1302</v>
      </c>
      <c r="H879" s="221">
        <v>2.84</v>
      </c>
      <c r="I879" s="222"/>
      <c r="L879" s="218"/>
      <c r="M879" s="223"/>
      <c r="N879" s="224"/>
      <c r="O879" s="224"/>
      <c r="P879" s="224"/>
      <c r="Q879" s="224"/>
      <c r="R879" s="224"/>
      <c r="S879" s="224"/>
      <c r="T879" s="225"/>
      <c r="AT879" s="219" t="s">
        <v>242</v>
      </c>
      <c r="AU879" s="219" t="s">
        <v>83</v>
      </c>
      <c r="AV879" s="11" t="s">
        <v>83</v>
      </c>
      <c r="AW879" s="11" t="s">
        <v>36</v>
      </c>
      <c r="AX879" s="11" t="s">
        <v>73</v>
      </c>
      <c r="AY879" s="219" t="s">
        <v>231</v>
      </c>
    </row>
    <row r="880" spans="2:51" s="11" customFormat="1" ht="13.5">
      <c r="B880" s="218"/>
      <c r="D880" s="215" t="s">
        <v>242</v>
      </c>
      <c r="E880" s="219" t="s">
        <v>5</v>
      </c>
      <c r="F880" s="220" t="s">
        <v>1303</v>
      </c>
      <c r="H880" s="221">
        <v>2.81</v>
      </c>
      <c r="I880" s="222"/>
      <c r="L880" s="218"/>
      <c r="M880" s="223"/>
      <c r="N880" s="224"/>
      <c r="O880" s="224"/>
      <c r="P880" s="224"/>
      <c r="Q880" s="224"/>
      <c r="R880" s="224"/>
      <c r="S880" s="224"/>
      <c r="T880" s="225"/>
      <c r="AT880" s="219" t="s">
        <v>242</v>
      </c>
      <c r="AU880" s="219" t="s">
        <v>83</v>
      </c>
      <c r="AV880" s="11" t="s">
        <v>83</v>
      </c>
      <c r="AW880" s="11" t="s">
        <v>36</v>
      </c>
      <c r="AX880" s="11" t="s">
        <v>73</v>
      </c>
      <c r="AY880" s="219" t="s">
        <v>231</v>
      </c>
    </row>
    <row r="881" spans="2:51" s="12" customFormat="1" ht="13.5">
      <c r="B881" s="226"/>
      <c r="D881" s="215" t="s">
        <v>242</v>
      </c>
      <c r="E881" s="227" t="s">
        <v>5</v>
      </c>
      <c r="F881" s="228" t="s">
        <v>269</v>
      </c>
      <c r="H881" s="229">
        <v>5.65</v>
      </c>
      <c r="I881" s="230"/>
      <c r="L881" s="226"/>
      <c r="M881" s="231"/>
      <c r="N881" s="232"/>
      <c r="O881" s="232"/>
      <c r="P881" s="232"/>
      <c r="Q881" s="232"/>
      <c r="R881" s="232"/>
      <c r="S881" s="232"/>
      <c r="T881" s="233"/>
      <c r="AT881" s="227" t="s">
        <v>242</v>
      </c>
      <c r="AU881" s="227" t="s">
        <v>83</v>
      </c>
      <c r="AV881" s="12" t="s">
        <v>239</v>
      </c>
      <c r="AW881" s="12" t="s">
        <v>36</v>
      </c>
      <c r="AX881" s="12" t="s">
        <v>81</v>
      </c>
      <c r="AY881" s="227" t="s">
        <v>231</v>
      </c>
    </row>
    <row r="882" spans="2:65" s="1" customFormat="1" ht="16.5" customHeight="1">
      <c r="B882" s="202"/>
      <c r="C882" s="203" t="s">
        <v>1304</v>
      </c>
      <c r="D882" s="203" t="s">
        <v>235</v>
      </c>
      <c r="E882" s="204" t="s">
        <v>1305</v>
      </c>
      <c r="F882" s="205" t="s">
        <v>1306</v>
      </c>
      <c r="G882" s="206" t="s">
        <v>367</v>
      </c>
      <c r="H882" s="207">
        <v>2.81</v>
      </c>
      <c r="I882" s="208"/>
      <c r="J882" s="209">
        <f>ROUND(I882*H882,2)</f>
        <v>0</v>
      </c>
      <c r="K882" s="205" t="s">
        <v>264</v>
      </c>
      <c r="L882" s="46"/>
      <c r="M882" s="210" t="s">
        <v>5</v>
      </c>
      <c r="N882" s="211" t="s">
        <v>44</v>
      </c>
      <c r="O882" s="47"/>
      <c r="P882" s="212">
        <f>O882*H882</f>
        <v>0</v>
      </c>
      <c r="Q882" s="212">
        <v>0.0067</v>
      </c>
      <c r="R882" s="212">
        <f>Q882*H882</f>
        <v>0.018827</v>
      </c>
      <c r="S882" s="212">
        <v>0</v>
      </c>
      <c r="T882" s="213">
        <f>S882*H882</f>
        <v>0</v>
      </c>
      <c r="AR882" s="24" t="s">
        <v>298</v>
      </c>
      <c r="AT882" s="24" t="s">
        <v>235</v>
      </c>
      <c r="AU882" s="24" t="s">
        <v>83</v>
      </c>
      <c r="AY882" s="24" t="s">
        <v>231</v>
      </c>
      <c r="BE882" s="214">
        <f>IF(N882="základní",J882,0)</f>
        <v>0</v>
      </c>
      <c r="BF882" s="214">
        <f>IF(N882="snížená",J882,0)</f>
        <v>0</v>
      </c>
      <c r="BG882" s="214">
        <f>IF(N882="zákl. přenesená",J882,0)</f>
        <v>0</v>
      </c>
      <c r="BH882" s="214">
        <f>IF(N882="sníž. přenesená",J882,0)</f>
        <v>0</v>
      </c>
      <c r="BI882" s="214">
        <f>IF(N882="nulová",J882,0)</f>
        <v>0</v>
      </c>
      <c r="BJ882" s="24" t="s">
        <v>81</v>
      </c>
      <c r="BK882" s="214">
        <f>ROUND(I882*H882,2)</f>
        <v>0</v>
      </c>
      <c r="BL882" s="24" t="s">
        <v>298</v>
      </c>
      <c r="BM882" s="24" t="s">
        <v>1307</v>
      </c>
    </row>
    <row r="883" spans="2:47" s="1" customFormat="1" ht="13.5">
      <c r="B883" s="46"/>
      <c r="D883" s="215" t="s">
        <v>241</v>
      </c>
      <c r="F883" s="216" t="s">
        <v>1308</v>
      </c>
      <c r="I883" s="176"/>
      <c r="L883" s="46"/>
      <c r="M883" s="217"/>
      <c r="N883" s="47"/>
      <c r="O883" s="47"/>
      <c r="P883" s="47"/>
      <c r="Q883" s="47"/>
      <c r="R883" s="47"/>
      <c r="S883" s="47"/>
      <c r="T883" s="85"/>
      <c r="AT883" s="24" t="s">
        <v>241</v>
      </c>
      <c r="AU883" s="24" t="s">
        <v>83</v>
      </c>
    </row>
    <row r="884" spans="2:47" s="1" customFormat="1" ht="13.5">
      <c r="B884" s="46"/>
      <c r="D884" s="215" t="s">
        <v>379</v>
      </c>
      <c r="F884" s="241" t="s">
        <v>1300</v>
      </c>
      <c r="I884" s="176"/>
      <c r="L884" s="46"/>
      <c r="M884" s="217"/>
      <c r="N884" s="47"/>
      <c r="O884" s="47"/>
      <c r="P884" s="47"/>
      <c r="Q884" s="47"/>
      <c r="R884" s="47"/>
      <c r="S884" s="47"/>
      <c r="T884" s="85"/>
      <c r="AT884" s="24" t="s">
        <v>379</v>
      </c>
      <c r="AU884" s="24" t="s">
        <v>83</v>
      </c>
    </row>
    <row r="885" spans="2:51" s="13" customFormat="1" ht="13.5">
      <c r="B885" s="234"/>
      <c r="D885" s="215" t="s">
        <v>242</v>
      </c>
      <c r="E885" s="235" t="s">
        <v>5</v>
      </c>
      <c r="F885" s="236" t="s">
        <v>381</v>
      </c>
      <c r="H885" s="235" t="s">
        <v>5</v>
      </c>
      <c r="I885" s="237"/>
      <c r="L885" s="234"/>
      <c r="M885" s="238"/>
      <c r="N885" s="239"/>
      <c r="O885" s="239"/>
      <c r="P885" s="239"/>
      <c r="Q885" s="239"/>
      <c r="R885" s="239"/>
      <c r="S885" s="239"/>
      <c r="T885" s="240"/>
      <c r="AT885" s="235" t="s">
        <v>242</v>
      </c>
      <c r="AU885" s="235" t="s">
        <v>83</v>
      </c>
      <c r="AV885" s="13" t="s">
        <v>81</v>
      </c>
      <c r="AW885" s="13" t="s">
        <v>36</v>
      </c>
      <c r="AX885" s="13" t="s">
        <v>73</v>
      </c>
      <c r="AY885" s="235" t="s">
        <v>231</v>
      </c>
    </row>
    <row r="886" spans="2:51" s="13" customFormat="1" ht="13.5">
      <c r="B886" s="234"/>
      <c r="D886" s="215" t="s">
        <v>242</v>
      </c>
      <c r="E886" s="235" t="s">
        <v>5</v>
      </c>
      <c r="F886" s="236" t="s">
        <v>1309</v>
      </c>
      <c r="H886" s="235" t="s">
        <v>5</v>
      </c>
      <c r="I886" s="237"/>
      <c r="L886" s="234"/>
      <c r="M886" s="238"/>
      <c r="N886" s="239"/>
      <c r="O886" s="239"/>
      <c r="P886" s="239"/>
      <c r="Q886" s="239"/>
      <c r="R886" s="239"/>
      <c r="S886" s="239"/>
      <c r="T886" s="240"/>
      <c r="AT886" s="235" t="s">
        <v>242</v>
      </c>
      <c r="AU886" s="235" t="s">
        <v>83</v>
      </c>
      <c r="AV886" s="13" t="s">
        <v>81</v>
      </c>
      <c r="AW886" s="13" t="s">
        <v>36</v>
      </c>
      <c r="AX886" s="13" t="s">
        <v>73</v>
      </c>
      <c r="AY886" s="235" t="s">
        <v>231</v>
      </c>
    </row>
    <row r="887" spans="2:51" s="11" customFormat="1" ht="13.5">
      <c r="B887" s="218"/>
      <c r="D887" s="215" t="s">
        <v>242</v>
      </c>
      <c r="E887" s="219" t="s">
        <v>5</v>
      </c>
      <c r="F887" s="220" t="s">
        <v>1310</v>
      </c>
      <c r="H887" s="221">
        <v>2.81</v>
      </c>
      <c r="I887" s="222"/>
      <c r="L887" s="218"/>
      <c r="M887" s="223"/>
      <c r="N887" s="224"/>
      <c r="O887" s="224"/>
      <c r="P887" s="224"/>
      <c r="Q887" s="224"/>
      <c r="R887" s="224"/>
      <c r="S887" s="224"/>
      <c r="T887" s="225"/>
      <c r="AT887" s="219" t="s">
        <v>242</v>
      </c>
      <c r="AU887" s="219" t="s">
        <v>83</v>
      </c>
      <c r="AV887" s="11" t="s">
        <v>83</v>
      </c>
      <c r="AW887" s="11" t="s">
        <v>36</v>
      </c>
      <c r="AX887" s="11" t="s">
        <v>81</v>
      </c>
      <c r="AY887" s="219" t="s">
        <v>231</v>
      </c>
    </row>
    <row r="888" spans="2:65" s="1" customFormat="1" ht="51" customHeight="1">
      <c r="B888" s="202"/>
      <c r="C888" s="203" t="s">
        <v>1311</v>
      </c>
      <c r="D888" s="203" t="s">
        <v>235</v>
      </c>
      <c r="E888" s="204" t="s">
        <v>1312</v>
      </c>
      <c r="F888" s="205" t="s">
        <v>1313</v>
      </c>
      <c r="G888" s="206" t="s">
        <v>352</v>
      </c>
      <c r="H888" s="207">
        <v>10.142</v>
      </c>
      <c r="I888" s="208"/>
      <c r="J888" s="209">
        <f>ROUND(I888*H888,2)</f>
        <v>0</v>
      </c>
      <c r="K888" s="205" t="s">
        <v>238</v>
      </c>
      <c r="L888" s="46"/>
      <c r="M888" s="210" t="s">
        <v>5</v>
      </c>
      <c r="N888" s="211" t="s">
        <v>44</v>
      </c>
      <c r="O888" s="47"/>
      <c r="P888" s="212">
        <f>O888*H888</f>
        <v>0</v>
      </c>
      <c r="Q888" s="212">
        <v>0</v>
      </c>
      <c r="R888" s="212">
        <f>Q888*H888</f>
        <v>0</v>
      </c>
      <c r="S888" s="212">
        <v>0</v>
      </c>
      <c r="T888" s="213">
        <f>S888*H888</f>
        <v>0</v>
      </c>
      <c r="AR888" s="24" t="s">
        <v>298</v>
      </c>
      <c r="AT888" s="24" t="s">
        <v>235</v>
      </c>
      <c r="AU888" s="24" t="s">
        <v>83</v>
      </c>
      <c r="AY888" s="24" t="s">
        <v>231</v>
      </c>
      <c r="BE888" s="214">
        <f>IF(N888="základní",J888,0)</f>
        <v>0</v>
      </c>
      <c r="BF888" s="214">
        <f>IF(N888="snížená",J888,0)</f>
        <v>0</v>
      </c>
      <c r="BG888" s="214">
        <f>IF(N888="zákl. přenesená",J888,0)</f>
        <v>0</v>
      </c>
      <c r="BH888" s="214">
        <f>IF(N888="sníž. přenesená",J888,0)</f>
        <v>0</v>
      </c>
      <c r="BI888" s="214">
        <f>IF(N888="nulová",J888,0)</f>
        <v>0</v>
      </c>
      <c r="BJ888" s="24" t="s">
        <v>81</v>
      </c>
      <c r="BK888" s="214">
        <f>ROUND(I888*H888,2)</f>
        <v>0</v>
      </c>
      <c r="BL888" s="24" t="s">
        <v>298</v>
      </c>
      <c r="BM888" s="24" t="s">
        <v>1314</v>
      </c>
    </row>
    <row r="889" spans="2:47" s="1" customFormat="1" ht="13.5">
      <c r="B889" s="46"/>
      <c r="D889" s="215" t="s">
        <v>241</v>
      </c>
      <c r="F889" s="216" t="s">
        <v>1313</v>
      </c>
      <c r="I889" s="176"/>
      <c r="L889" s="46"/>
      <c r="M889" s="217"/>
      <c r="N889" s="47"/>
      <c r="O889" s="47"/>
      <c r="P889" s="47"/>
      <c r="Q889" s="47"/>
      <c r="R889" s="47"/>
      <c r="S889" s="47"/>
      <c r="T889" s="85"/>
      <c r="AT889" s="24" t="s">
        <v>241</v>
      </c>
      <c r="AU889" s="24" t="s">
        <v>83</v>
      </c>
    </row>
    <row r="890" spans="2:63" s="10" customFormat="1" ht="29.85" customHeight="1">
      <c r="B890" s="189"/>
      <c r="D890" s="190" t="s">
        <v>72</v>
      </c>
      <c r="E890" s="200" t="s">
        <v>1315</v>
      </c>
      <c r="F890" s="200" t="s">
        <v>1316</v>
      </c>
      <c r="I890" s="192"/>
      <c r="J890" s="201">
        <f>BK890</f>
        <v>0</v>
      </c>
      <c r="L890" s="189"/>
      <c r="M890" s="194"/>
      <c r="N890" s="195"/>
      <c r="O890" s="195"/>
      <c r="P890" s="196">
        <f>SUM(P891:P954)</f>
        <v>0</v>
      </c>
      <c r="Q890" s="195"/>
      <c r="R890" s="196">
        <f>SUM(R891:R954)</f>
        <v>3.8982754199999996</v>
      </c>
      <c r="S890" s="195"/>
      <c r="T890" s="197">
        <f>SUM(T891:T954)</f>
        <v>0</v>
      </c>
      <c r="AR890" s="190" t="s">
        <v>83</v>
      </c>
      <c r="AT890" s="198" t="s">
        <v>72</v>
      </c>
      <c r="AU890" s="198" t="s">
        <v>81</v>
      </c>
      <c r="AY890" s="190" t="s">
        <v>231</v>
      </c>
      <c r="BK890" s="199">
        <f>SUM(BK891:BK954)</f>
        <v>0</v>
      </c>
    </row>
    <row r="891" spans="2:65" s="1" customFormat="1" ht="25.5" customHeight="1">
      <c r="B891" s="202"/>
      <c r="C891" s="203" t="s">
        <v>1317</v>
      </c>
      <c r="D891" s="203" t="s">
        <v>235</v>
      </c>
      <c r="E891" s="204" t="s">
        <v>1318</v>
      </c>
      <c r="F891" s="205" t="s">
        <v>1319</v>
      </c>
      <c r="G891" s="206" t="s">
        <v>367</v>
      </c>
      <c r="H891" s="207">
        <v>48.18</v>
      </c>
      <c r="I891" s="208"/>
      <c r="J891" s="209">
        <f>ROUND(I891*H891,2)</f>
        <v>0</v>
      </c>
      <c r="K891" s="205" t="s">
        <v>5</v>
      </c>
      <c r="L891" s="46"/>
      <c r="M891" s="210" t="s">
        <v>5</v>
      </c>
      <c r="N891" s="211" t="s">
        <v>44</v>
      </c>
      <c r="O891" s="47"/>
      <c r="P891" s="212">
        <f>O891*H891</f>
        <v>0</v>
      </c>
      <c r="Q891" s="212">
        <v>0.00303</v>
      </c>
      <c r="R891" s="212">
        <f>Q891*H891</f>
        <v>0.14598540000000002</v>
      </c>
      <c r="S891" s="212">
        <v>0</v>
      </c>
      <c r="T891" s="213">
        <f>S891*H891</f>
        <v>0</v>
      </c>
      <c r="AR891" s="24" t="s">
        <v>298</v>
      </c>
      <c r="AT891" s="24" t="s">
        <v>235</v>
      </c>
      <c r="AU891" s="24" t="s">
        <v>83</v>
      </c>
      <c r="AY891" s="24" t="s">
        <v>231</v>
      </c>
      <c r="BE891" s="214">
        <f>IF(N891="základní",J891,0)</f>
        <v>0</v>
      </c>
      <c r="BF891" s="214">
        <f>IF(N891="snížená",J891,0)</f>
        <v>0</v>
      </c>
      <c r="BG891" s="214">
        <f>IF(N891="zákl. přenesená",J891,0)</f>
        <v>0</v>
      </c>
      <c r="BH891" s="214">
        <f>IF(N891="sníž. přenesená",J891,0)</f>
        <v>0</v>
      </c>
      <c r="BI891" s="214">
        <f>IF(N891="nulová",J891,0)</f>
        <v>0</v>
      </c>
      <c r="BJ891" s="24" t="s">
        <v>81</v>
      </c>
      <c r="BK891" s="214">
        <f>ROUND(I891*H891,2)</f>
        <v>0</v>
      </c>
      <c r="BL891" s="24" t="s">
        <v>298</v>
      </c>
      <c r="BM891" s="24" t="s">
        <v>1320</v>
      </c>
    </row>
    <row r="892" spans="2:47" s="1" customFormat="1" ht="13.5">
      <c r="B892" s="46"/>
      <c r="D892" s="215" t="s">
        <v>241</v>
      </c>
      <c r="F892" s="216" t="s">
        <v>1319</v>
      </c>
      <c r="I892" s="176"/>
      <c r="L892" s="46"/>
      <c r="M892" s="217"/>
      <c r="N892" s="47"/>
      <c r="O892" s="47"/>
      <c r="P892" s="47"/>
      <c r="Q892" s="47"/>
      <c r="R892" s="47"/>
      <c r="S892" s="47"/>
      <c r="T892" s="85"/>
      <c r="AT892" s="24" t="s">
        <v>241</v>
      </c>
      <c r="AU892" s="24" t="s">
        <v>83</v>
      </c>
    </row>
    <row r="893" spans="2:51" s="11" customFormat="1" ht="13.5">
      <c r="B893" s="218"/>
      <c r="D893" s="215" t="s">
        <v>242</v>
      </c>
      <c r="E893" s="219" t="s">
        <v>5</v>
      </c>
      <c r="F893" s="220" t="s">
        <v>1321</v>
      </c>
      <c r="H893" s="221">
        <v>48.18</v>
      </c>
      <c r="I893" s="222"/>
      <c r="L893" s="218"/>
      <c r="M893" s="223"/>
      <c r="N893" s="224"/>
      <c r="O893" s="224"/>
      <c r="P893" s="224"/>
      <c r="Q893" s="224"/>
      <c r="R893" s="224"/>
      <c r="S893" s="224"/>
      <c r="T893" s="225"/>
      <c r="AT893" s="219" t="s">
        <v>242</v>
      </c>
      <c r="AU893" s="219" t="s">
        <v>83</v>
      </c>
      <c r="AV893" s="11" t="s">
        <v>83</v>
      </c>
      <c r="AW893" s="11" t="s">
        <v>36</v>
      </c>
      <c r="AX893" s="11" t="s">
        <v>81</v>
      </c>
      <c r="AY893" s="219" t="s">
        <v>231</v>
      </c>
    </row>
    <row r="894" spans="2:65" s="1" customFormat="1" ht="38.25" customHeight="1">
      <c r="B894" s="202"/>
      <c r="C894" s="203" t="s">
        <v>1322</v>
      </c>
      <c r="D894" s="203" t="s">
        <v>235</v>
      </c>
      <c r="E894" s="204" t="s">
        <v>1323</v>
      </c>
      <c r="F894" s="205" t="s">
        <v>1324</v>
      </c>
      <c r="G894" s="206" t="s">
        <v>147</v>
      </c>
      <c r="H894" s="207">
        <v>137.17</v>
      </c>
      <c r="I894" s="208"/>
      <c r="J894" s="209">
        <f>ROUND(I894*H894,2)</f>
        <v>0</v>
      </c>
      <c r="K894" s="205" t="s">
        <v>238</v>
      </c>
      <c r="L894" s="46"/>
      <c r="M894" s="210" t="s">
        <v>5</v>
      </c>
      <c r="N894" s="211" t="s">
        <v>44</v>
      </c>
      <c r="O894" s="47"/>
      <c r="P894" s="212">
        <f>O894*H894</f>
        <v>0</v>
      </c>
      <c r="Q894" s="212">
        <v>0.0076</v>
      </c>
      <c r="R894" s="212">
        <f>Q894*H894</f>
        <v>1.042492</v>
      </c>
      <c r="S894" s="212">
        <v>0</v>
      </c>
      <c r="T894" s="213">
        <f>S894*H894</f>
        <v>0</v>
      </c>
      <c r="AR894" s="24" t="s">
        <v>298</v>
      </c>
      <c r="AT894" s="24" t="s">
        <v>235</v>
      </c>
      <c r="AU894" s="24" t="s">
        <v>83</v>
      </c>
      <c r="AY894" s="24" t="s">
        <v>231</v>
      </c>
      <c r="BE894" s="214">
        <f>IF(N894="základní",J894,0)</f>
        <v>0</v>
      </c>
      <c r="BF894" s="214">
        <f>IF(N894="snížená",J894,0)</f>
        <v>0</v>
      </c>
      <c r="BG894" s="214">
        <f>IF(N894="zákl. přenesená",J894,0)</f>
        <v>0</v>
      </c>
      <c r="BH894" s="214">
        <f>IF(N894="sníž. přenesená",J894,0)</f>
        <v>0</v>
      </c>
      <c r="BI894" s="214">
        <f>IF(N894="nulová",J894,0)</f>
        <v>0</v>
      </c>
      <c r="BJ894" s="24" t="s">
        <v>81</v>
      </c>
      <c r="BK894" s="214">
        <f>ROUND(I894*H894,2)</f>
        <v>0</v>
      </c>
      <c r="BL894" s="24" t="s">
        <v>298</v>
      </c>
      <c r="BM894" s="24" t="s">
        <v>1325</v>
      </c>
    </row>
    <row r="895" spans="2:47" s="1" customFormat="1" ht="13.5">
      <c r="B895" s="46"/>
      <c r="D895" s="215" t="s">
        <v>241</v>
      </c>
      <c r="F895" s="216" t="s">
        <v>1324</v>
      </c>
      <c r="I895" s="176"/>
      <c r="L895" s="46"/>
      <c r="M895" s="217"/>
      <c r="N895" s="47"/>
      <c r="O895" s="47"/>
      <c r="P895" s="47"/>
      <c r="Q895" s="47"/>
      <c r="R895" s="47"/>
      <c r="S895" s="47"/>
      <c r="T895" s="85"/>
      <c r="AT895" s="24" t="s">
        <v>241</v>
      </c>
      <c r="AU895" s="24" t="s">
        <v>83</v>
      </c>
    </row>
    <row r="896" spans="2:51" s="11" customFormat="1" ht="13.5">
      <c r="B896" s="218"/>
      <c r="D896" s="215" t="s">
        <v>242</v>
      </c>
      <c r="E896" s="219" t="s">
        <v>5</v>
      </c>
      <c r="F896" s="220" t="s">
        <v>1326</v>
      </c>
      <c r="H896" s="221">
        <v>131.269</v>
      </c>
      <c r="I896" s="222"/>
      <c r="L896" s="218"/>
      <c r="M896" s="223"/>
      <c r="N896" s="224"/>
      <c r="O896" s="224"/>
      <c r="P896" s="224"/>
      <c r="Q896" s="224"/>
      <c r="R896" s="224"/>
      <c r="S896" s="224"/>
      <c r="T896" s="225"/>
      <c r="AT896" s="219" t="s">
        <v>242</v>
      </c>
      <c r="AU896" s="219" t="s">
        <v>83</v>
      </c>
      <c r="AV896" s="11" t="s">
        <v>83</v>
      </c>
      <c r="AW896" s="11" t="s">
        <v>36</v>
      </c>
      <c r="AX896" s="11" t="s">
        <v>73</v>
      </c>
      <c r="AY896" s="219" t="s">
        <v>231</v>
      </c>
    </row>
    <row r="897" spans="2:51" s="11" customFormat="1" ht="13.5">
      <c r="B897" s="218"/>
      <c r="D897" s="215" t="s">
        <v>242</v>
      </c>
      <c r="E897" s="219" t="s">
        <v>5</v>
      </c>
      <c r="F897" s="220" t="s">
        <v>1327</v>
      </c>
      <c r="H897" s="221">
        <v>5.901</v>
      </c>
      <c r="I897" s="222"/>
      <c r="L897" s="218"/>
      <c r="M897" s="223"/>
      <c r="N897" s="224"/>
      <c r="O897" s="224"/>
      <c r="P897" s="224"/>
      <c r="Q897" s="224"/>
      <c r="R897" s="224"/>
      <c r="S897" s="224"/>
      <c r="T897" s="225"/>
      <c r="AT897" s="219" t="s">
        <v>242</v>
      </c>
      <c r="AU897" s="219" t="s">
        <v>83</v>
      </c>
      <c r="AV897" s="11" t="s">
        <v>83</v>
      </c>
      <c r="AW897" s="11" t="s">
        <v>36</v>
      </c>
      <c r="AX897" s="11" t="s">
        <v>73</v>
      </c>
      <c r="AY897" s="219" t="s">
        <v>231</v>
      </c>
    </row>
    <row r="898" spans="2:51" s="12" customFormat="1" ht="13.5">
      <c r="B898" s="226"/>
      <c r="D898" s="215" t="s">
        <v>242</v>
      </c>
      <c r="E898" s="227" t="s">
        <v>5</v>
      </c>
      <c r="F898" s="228" t="s">
        <v>269</v>
      </c>
      <c r="H898" s="229">
        <v>137.17</v>
      </c>
      <c r="I898" s="230"/>
      <c r="L898" s="226"/>
      <c r="M898" s="231"/>
      <c r="N898" s="232"/>
      <c r="O898" s="232"/>
      <c r="P898" s="232"/>
      <c r="Q898" s="232"/>
      <c r="R898" s="232"/>
      <c r="S898" s="232"/>
      <c r="T898" s="233"/>
      <c r="AT898" s="227" t="s">
        <v>242</v>
      </c>
      <c r="AU898" s="227" t="s">
        <v>83</v>
      </c>
      <c r="AV898" s="12" t="s">
        <v>239</v>
      </c>
      <c r="AW898" s="12" t="s">
        <v>36</v>
      </c>
      <c r="AX898" s="12" t="s">
        <v>81</v>
      </c>
      <c r="AY898" s="227" t="s">
        <v>231</v>
      </c>
    </row>
    <row r="899" spans="2:65" s="1" customFormat="1" ht="38.25" customHeight="1">
      <c r="B899" s="202"/>
      <c r="C899" s="203" t="s">
        <v>1328</v>
      </c>
      <c r="D899" s="203" t="s">
        <v>235</v>
      </c>
      <c r="E899" s="204" t="s">
        <v>1329</v>
      </c>
      <c r="F899" s="205" t="s">
        <v>1330</v>
      </c>
      <c r="G899" s="206" t="s">
        <v>147</v>
      </c>
      <c r="H899" s="207">
        <v>289.003</v>
      </c>
      <c r="I899" s="208"/>
      <c r="J899" s="209">
        <f>ROUND(I899*H899,2)</f>
        <v>0</v>
      </c>
      <c r="K899" s="205" t="s">
        <v>238</v>
      </c>
      <c r="L899" s="46"/>
      <c r="M899" s="210" t="s">
        <v>5</v>
      </c>
      <c r="N899" s="211" t="s">
        <v>44</v>
      </c>
      <c r="O899" s="47"/>
      <c r="P899" s="212">
        <f>O899*H899</f>
        <v>0</v>
      </c>
      <c r="Q899" s="212">
        <v>0.0078</v>
      </c>
      <c r="R899" s="212">
        <f>Q899*H899</f>
        <v>2.2542234</v>
      </c>
      <c r="S899" s="212">
        <v>0</v>
      </c>
      <c r="T899" s="213">
        <f>S899*H899</f>
        <v>0</v>
      </c>
      <c r="AR899" s="24" t="s">
        <v>298</v>
      </c>
      <c r="AT899" s="24" t="s">
        <v>235</v>
      </c>
      <c r="AU899" s="24" t="s">
        <v>83</v>
      </c>
      <c r="AY899" s="24" t="s">
        <v>231</v>
      </c>
      <c r="BE899" s="214">
        <f>IF(N899="základní",J899,0)</f>
        <v>0</v>
      </c>
      <c r="BF899" s="214">
        <f>IF(N899="snížená",J899,0)</f>
        <v>0</v>
      </c>
      <c r="BG899" s="214">
        <f>IF(N899="zákl. přenesená",J899,0)</f>
        <v>0</v>
      </c>
      <c r="BH899" s="214">
        <f>IF(N899="sníž. přenesená",J899,0)</f>
        <v>0</v>
      </c>
      <c r="BI899" s="214">
        <f>IF(N899="nulová",J899,0)</f>
        <v>0</v>
      </c>
      <c r="BJ899" s="24" t="s">
        <v>81</v>
      </c>
      <c r="BK899" s="214">
        <f>ROUND(I899*H899,2)</f>
        <v>0</v>
      </c>
      <c r="BL899" s="24" t="s">
        <v>298</v>
      </c>
      <c r="BM899" s="24" t="s">
        <v>1331</v>
      </c>
    </row>
    <row r="900" spans="2:47" s="1" customFormat="1" ht="13.5">
      <c r="B900" s="46"/>
      <c r="D900" s="215" t="s">
        <v>241</v>
      </c>
      <c r="F900" s="216" t="s">
        <v>1330</v>
      </c>
      <c r="I900" s="176"/>
      <c r="L900" s="46"/>
      <c r="M900" s="217"/>
      <c r="N900" s="47"/>
      <c r="O900" s="47"/>
      <c r="P900" s="47"/>
      <c r="Q900" s="47"/>
      <c r="R900" s="47"/>
      <c r="S900" s="47"/>
      <c r="T900" s="85"/>
      <c r="AT900" s="24" t="s">
        <v>241</v>
      </c>
      <c r="AU900" s="24" t="s">
        <v>83</v>
      </c>
    </row>
    <row r="901" spans="2:51" s="11" customFormat="1" ht="13.5">
      <c r="B901" s="218"/>
      <c r="D901" s="215" t="s">
        <v>242</v>
      </c>
      <c r="E901" s="219" t="s">
        <v>5</v>
      </c>
      <c r="F901" s="220" t="s">
        <v>1332</v>
      </c>
      <c r="H901" s="221">
        <v>289.003</v>
      </c>
      <c r="I901" s="222"/>
      <c r="L901" s="218"/>
      <c r="M901" s="223"/>
      <c r="N901" s="224"/>
      <c r="O901" s="224"/>
      <c r="P901" s="224"/>
      <c r="Q901" s="224"/>
      <c r="R901" s="224"/>
      <c r="S901" s="224"/>
      <c r="T901" s="225"/>
      <c r="AT901" s="219" t="s">
        <v>242</v>
      </c>
      <c r="AU901" s="219" t="s">
        <v>83</v>
      </c>
      <c r="AV901" s="11" t="s">
        <v>83</v>
      </c>
      <c r="AW901" s="11" t="s">
        <v>36</v>
      </c>
      <c r="AX901" s="11" t="s">
        <v>81</v>
      </c>
      <c r="AY901" s="219" t="s">
        <v>231</v>
      </c>
    </row>
    <row r="902" spans="2:65" s="1" customFormat="1" ht="38.25" customHeight="1">
      <c r="B902" s="202"/>
      <c r="C902" s="203" t="s">
        <v>1333</v>
      </c>
      <c r="D902" s="203" t="s">
        <v>235</v>
      </c>
      <c r="E902" s="204" t="s">
        <v>1334</v>
      </c>
      <c r="F902" s="205" t="s">
        <v>1335</v>
      </c>
      <c r="G902" s="206" t="s">
        <v>147</v>
      </c>
      <c r="H902" s="207">
        <v>137.17</v>
      </c>
      <c r="I902" s="208"/>
      <c r="J902" s="209">
        <f>ROUND(I902*H902,2)</f>
        <v>0</v>
      </c>
      <c r="K902" s="205" t="s">
        <v>238</v>
      </c>
      <c r="L902" s="46"/>
      <c r="M902" s="210" t="s">
        <v>5</v>
      </c>
      <c r="N902" s="211" t="s">
        <v>44</v>
      </c>
      <c r="O902" s="47"/>
      <c r="P902" s="212">
        <f>O902*H902</f>
        <v>0</v>
      </c>
      <c r="Q902" s="212">
        <v>0.00035</v>
      </c>
      <c r="R902" s="212">
        <f>Q902*H902</f>
        <v>0.0480095</v>
      </c>
      <c r="S902" s="212">
        <v>0</v>
      </c>
      <c r="T902" s="213">
        <f>S902*H902</f>
        <v>0</v>
      </c>
      <c r="AR902" s="24" t="s">
        <v>298</v>
      </c>
      <c r="AT902" s="24" t="s">
        <v>235</v>
      </c>
      <c r="AU902" s="24" t="s">
        <v>83</v>
      </c>
      <c r="AY902" s="24" t="s">
        <v>231</v>
      </c>
      <c r="BE902" s="214">
        <f>IF(N902="základní",J902,0)</f>
        <v>0</v>
      </c>
      <c r="BF902" s="214">
        <f>IF(N902="snížená",J902,0)</f>
        <v>0</v>
      </c>
      <c r="BG902" s="214">
        <f>IF(N902="zákl. přenesená",J902,0)</f>
        <v>0</v>
      </c>
      <c r="BH902" s="214">
        <f>IF(N902="sníž. přenesená",J902,0)</f>
        <v>0</v>
      </c>
      <c r="BI902" s="214">
        <f>IF(N902="nulová",J902,0)</f>
        <v>0</v>
      </c>
      <c r="BJ902" s="24" t="s">
        <v>81</v>
      </c>
      <c r="BK902" s="214">
        <f>ROUND(I902*H902,2)</f>
        <v>0</v>
      </c>
      <c r="BL902" s="24" t="s">
        <v>298</v>
      </c>
      <c r="BM902" s="24" t="s">
        <v>1336</v>
      </c>
    </row>
    <row r="903" spans="2:47" s="1" customFormat="1" ht="13.5">
      <c r="B903" s="46"/>
      <c r="D903" s="215" t="s">
        <v>241</v>
      </c>
      <c r="F903" s="216" t="s">
        <v>1335</v>
      </c>
      <c r="I903" s="176"/>
      <c r="L903" s="46"/>
      <c r="M903" s="217"/>
      <c r="N903" s="47"/>
      <c r="O903" s="47"/>
      <c r="P903" s="47"/>
      <c r="Q903" s="47"/>
      <c r="R903" s="47"/>
      <c r="S903" s="47"/>
      <c r="T903" s="85"/>
      <c r="AT903" s="24" t="s">
        <v>241</v>
      </c>
      <c r="AU903" s="24" t="s">
        <v>83</v>
      </c>
    </row>
    <row r="904" spans="2:51" s="11" customFormat="1" ht="13.5">
      <c r="B904" s="218"/>
      <c r="D904" s="215" t="s">
        <v>242</v>
      </c>
      <c r="E904" s="219" t="s">
        <v>5</v>
      </c>
      <c r="F904" s="220" t="s">
        <v>1326</v>
      </c>
      <c r="H904" s="221">
        <v>131.269</v>
      </c>
      <c r="I904" s="222"/>
      <c r="L904" s="218"/>
      <c r="M904" s="223"/>
      <c r="N904" s="224"/>
      <c r="O904" s="224"/>
      <c r="P904" s="224"/>
      <c r="Q904" s="224"/>
      <c r="R904" s="224"/>
      <c r="S904" s="224"/>
      <c r="T904" s="225"/>
      <c r="AT904" s="219" t="s">
        <v>242</v>
      </c>
      <c r="AU904" s="219" t="s">
        <v>83</v>
      </c>
      <c r="AV904" s="11" t="s">
        <v>83</v>
      </c>
      <c r="AW904" s="11" t="s">
        <v>36</v>
      </c>
      <c r="AX904" s="11" t="s">
        <v>73</v>
      </c>
      <c r="AY904" s="219" t="s">
        <v>231</v>
      </c>
    </row>
    <row r="905" spans="2:51" s="11" customFormat="1" ht="13.5">
      <c r="B905" s="218"/>
      <c r="D905" s="215" t="s">
        <v>242</v>
      </c>
      <c r="E905" s="219" t="s">
        <v>5</v>
      </c>
      <c r="F905" s="220" t="s">
        <v>1327</v>
      </c>
      <c r="H905" s="221">
        <v>5.901</v>
      </c>
      <c r="I905" s="222"/>
      <c r="L905" s="218"/>
      <c r="M905" s="223"/>
      <c r="N905" s="224"/>
      <c r="O905" s="224"/>
      <c r="P905" s="224"/>
      <c r="Q905" s="224"/>
      <c r="R905" s="224"/>
      <c r="S905" s="224"/>
      <c r="T905" s="225"/>
      <c r="AT905" s="219" t="s">
        <v>242</v>
      </c>
      <c r="AU905" s="219" t="s">
        <v>83</v>
      </c>
      <c r="AV905" s="11" t="s">
        <v>83</v>
      </c>
      <c r="AW905" s="11" t="s">
        <v>36</v>
      </c>
      <c r="AX905" s="11" t="s">
        <v>73</v>
      </c>
      <c r="AY905" s="219" t="s">
        <v>231</v>
      </c>
    </row>
    <row r="906" spans="2:51" s="12" customFormat="1" ht="13.5">
      <c r="B906" s="226"/>
      <c r="D906" s="215" t="s">
        <v>242</v>
      </c>
      <c r="E906" s="227" t="s">
        <v>5</v>
      </c>
      <c r="F906" s="228" t="s">
        <v>269</v>
      </c>
      <c r="H906" s="229">
        <v>137.17</v>
      </c>
      <c r="I906" s="230"/>
      <c r="L906" s="226"/>
      <c r="M906" s="231"/>
      <c r="N906" s="232"/>
      <c r="O906" s="232"/>
      <c r="P906" s="232"/>
      <c r="Q906" s="232"/>
      <c r="R906" s="232"/>
      <c r="S906" s="232"/>
      <c r="T906" s="233"/>
      <c r="AT906" s="227" t="s">
        <v>242</v>
      </c>
      <c r="AU906" s="227" t="s">
        <v>83</v>
      </c>
      <c r="AV906" s="12" t="s">
        <v>239</v>
      </c>
      <c r="AW906" s="12" t="s">
        <v>36</v>
      </c>
      <c r="AX906" s="12" t="s">
        <v>81</v>
      </c>
      <c r="AY906" s="227" t="s">
        <v>231</v>
      </c>
    </row>
    <row r="907" spans="2:65" s="1" customFormat="1" ht="25.5" customHeight="1">
      <c r="B907" s="202"/>
      <c r="C907" s="203" t="s">
        <v>1337</v>
      </c>
      <c r="D907" s="203" t="s">
        <v>235</v>
      </c>
      <c r="E907" s="204" t="s">
        <v>1338</v>
      </c>
      <c r="F907" s="205" t="s">
        <v>1339</v>
      </c>
      <c r="G907" s="206" t="s">
        <v>249</v>
      </c>
      <c r="H907" s="207">
        <v>1</v>
      </c>
      <c r="I907" s="208"/>
      <c r="J907" s="209">
        <f>ROUND(I907*H907,2)</f>
        <v>0</v>
      </c>
      <c r="K907" s="205" t="s">
        <v>238</v>
      </c>
      <c r="L907" s="46"/>
      <c r="M907" s="210" t="s">
        <v>5</v>
      </c>
      <c r="N907" s="211" t="s">
        <v>44</v>
      </c>
      <c r="O907" s="47"/>
      <c r="P907" s="212">
        <f>O907*H907</f>
        <v>0</v>
      </c>
      <c r="Q907" s="212">
        <v>0</v>
      </c>
      <c r="R907" s="212">
        <f>Q907*H907</f>
        <v>0</v>
      </c>
      <c r="S907" s="212">
        <v>0</v>
      </c>
      <c r="T907" s="213">
        <f>S907*H907</f>
        <v>0</v>
      </c>
      <c r="AR907" s="24" t="s">
        <v>298</v>
      </c>
      <c r="AT907" s="24" t="s">
        <v>235</v>
      </c>
      <c r="AU907" s="24" t="s">
        <v>83</v>
      </c>
      <c r="AY907" s="24" t="s">
        <v>231</v>
      </c>
      <c r="BE907" s="214">
        <f>IF(N907="základní",J907,0)</f>
        <v>0</v>
      </c>
      <c r="BF907" s="214">
        <f>IF(N907="snížená",J907,0)</f>
        <v>0</v>
      </c>
      <c r="BG907" s="214">
        <f>IF(N907="zákl. přenesená",J907,0)</f>
        <v>0</v>
      </c>
      <c r="BH907" s="214">
        <f>IF(N907="sníž. přenesená",J907,0)</f>
        <v>0</v>
      </c>
      <c r="BI907" s="214">
        <f>IF(N907="nulová",J907,0)</f>
        <v>0</v>
      </c>
      <c r="BJ907" s="24" t="s">
        <v>81</v>
      </c>
      <c r="BK907" s="214">
        <f>ROUND(I907*H907,2)</f>
        <v>0</v>
      </c>
      <c r="BL907" s="24" t="s">
        <v>298</v>
      </c>
      <c r="BM907" s="24" t="s">
        <v>1340</v>
      </c>
    </row>
    <row r="908" spans="2:47" s="1" customFormat="1" ht="13.5">
      <c r="B908" s="46"/>
      <c r="D908" s="215" t="s">
        <v>241</v>
      </c>
      <c r="F908" s="216" t="s">
        <v>1339</v>
      </c>
      <c r="I908" s="176"/>
      <c r="L908" s="46"/>
      <c r="M908" s="217"/>
      <c r="N908" s="47"/>
      <c r="O908" s="47"/>
      <c r="P908" s="47"/>
      <c r="Q908" s="47"/>
      <c r="R908" s="47"/>
      <c r="S908" s="47"/>
      <c r="T908" s="85"/>
      <c r="AT908" s="24" t="s">
        <v>241</v>
      </c>
      <c r="AU908" s="24" t="s">
        <v>83</v>
      </c>
    </row>
    <row r="909" spans="2:65" s="1" customFormat="1" ht="16.5" customHeight="1">
      <c r="B909" s="202"/>
      <c r="C909" s="242" t="s">
        <v>1341</v>
      </c>
      <c r="D909" s="242" t="s">
        <v>399</v>
      </c>
      <c r="E909" s="243" t="s">
        <v>1342</v>
      </c>
      <c r="F909" s="244" t="s">
        <v>1343</v>
      </c>
      <c r="G909" s="245" t="s">
        <v>249</v>
      </c>
      <c r="H909" s="246">
        <v>1</v>
      </c>
      <c r="I909" s="247"/>
      <c r="J909" s="248">
        <f>ROUND(I909*H909,2)</f>
        <v>0</v>
      </c>
      <c r="K909" s="244" t="s">
        <v>238</v>
      </c>
      <c r="L909" s="249"/>
      <c r="M909" s="250" t="s">
        <v>5</v>
      </c>
      <c r="N909" s="251" t="s">
        <v>44</v>
      </c>
      <c r="O909" s="47"/>
      <c r="P909" s="212">
        <f>O909*H909</f>
        <v>0</v>
      </c>
      <c r="Q909" s="212">
        <v>0.0165</v>
      </c>
      <c r="R909" s="212">
        <f>Q909*H909</f>
        <v>0.0165</v>
      </c>
      <c r="S909" s="212">
        <v>0</v>
      </c>
      <c r="T909" s="213">
        <f>S909*H909</f>
        <v>0</v>
      </c>
      <c r="AR909" s="24" t="s">
        <v>410</v>
      </c>
      <c r="AT909" s="24" t="s">
        <v>399</v>
      </c>
      <c r="AU909" s="24" t="s">
        <v>83</v>
      </c>
      <c r="AY909" s="24" t="s">
        <v>231</v>
      </c>
      <c r="BE909" s="214">
        <f>IF(N909="základní",J909,0)</f>
        <v>0</v>
      </c>
      <c r="BF909" s="214">
        <f>IF(N909="snížená",J909,0)</f>
        <v>0</v>
      </c>
      <c r="BG909" s="214">
        <f>IF(N909="zákl. přenesená",J909,0)</f>
        <v>0</v>
      </c>
      <c r="BH909" s="214">
        <f>IF(N909="sníž. přenesená",J909,0)</f>
        <v>0</v>
      </c>
      <c r="BI909" s="214">
        <f>IF(N909="nulová",J909,0)</f>
        <v>0</v>
      </c>
      <c r="BJ909" s="24" t="s">
        <v>81</v>
      </c>
      <c r="BK909" s="214">
        <f>ROUND(I909*H909,2)</f>
        <v>0</v>
      </c>
      <c r="BL909" s="24" t="s">
        <v>298</v>
      </c>
      <c r="BM909" s="24" t="s">
        <v>1344</v>
      </c>
    </row>
    <row r="910" spans="2:47" s="1" customFormat="1" ht="13.5">
      <c r="B910" s="46"/>
      <c r="D910" s="215" t="s">
        <v>241</v>
      </c>
      <c r="F910" s="216" t="s">
        <v>1343</v>
      </c>
      <c r="I910" s="176"/>
      <c r="L910" s="46"/>
      <c r="M910" s="217"/>
      <c r="N910" s="47"/>
      <c r="O910" s="47"/>
      <c r="P910" s="47"/>
      <c r="Q910" s="47"/>
      <c r="R910" s="47"/>
      <c r="S910" s="47"/>
      <c r="T910" s="85"/>
      <c r="AT910" s="24" t="s">
        <v>241</v>
      </c>
      <c r="AU910" s="24" t="s">
        <v>83</v>
      </c>
    </row>
    <row r="911" spans="2:65" s="1" customFormat="1" ht="25.5" customHeight="1">
      <c r="B911" s="202"/>
      <c r="C911" s="203" t="s">
        <v>1345</v>
      </c>
      <c r="D911" s="203" t="s">
        <v>235</v>
      </c>
      <c r="E911" s="204" t="s">
        <v>1346</v>
      </c>
      <c r="F911" s="205" t="s">
        <v>1347</v>
      </c>
      <c r="G911" s="206" t="s">
        <v>367</v>
      </c>
      <c r="H911" s="207">
        <v>40.78</v>
      </c>
      <c r="I911" s="208"/>
      <c r="J911" s="209">
        <f>ROUND(I911*H911,2)</f>
        <v>0</v>
      </c>
      <c r="K911" s="205" t="s">
        <v>238</v>
      </c>
      <c r="L911" s="46"/>
      <c r="M911" s="210" t="s">
        <v>5</v>
      </c>
      <c r="N911" s="211" t="s">
        <v>44</v>
      </c>
      <c r="O911" s="47"/>
      <c r="P911" s="212">
        <f>O911*H911</f>
        <v>0</v>
      </c>
      <c r="Q911" s="212">
        <v>0</v>
      </c>
      <c r="R911" s="212">
        <f>Q911*H911</f>
        <v>0</v>
      </c>
      <c r="S911" s="212">
        <v>0</v>
      </c>
      <c r="T911" s="213">
        <f>S911*H911</f>
        <v>0</v>
      </c>
      <c r="AR911" s="24" t="s">
        <v>298</v>
      </c>
      <c r="AT911" s="24" t="s">
        <v>235</v>
      </c>
      <c r="AU911" s="24" t="s">
        <v>83</v>
      </c>
      <c r="AY911" s="24" t="s">
        <v>231</v>
      </c>
      <c r="BE911" s="214">
        <f>IF(N911="základní",J911,0)</f>
        <v>0</v>
      </c>
      <c r="BF911" s="214">
        <f>IF(N911="snížená",J911,0)</f>
        <v>0</v>
      </c>
      <c r="BG911" s="214">
        <f>IF(N911="zákl. přenesená",J911,0)</f>
        <v>0</v>
      </c>
      <c r="BH911" s="214">
        <f>IF(N911="sníž. přenesená",J911,0)</f>
        <v>0</v>
      </c>
      <c r="BI911" s="214">
        <f>IF(N911="nulová",J911,0)</f>
        <v>0</v>
      </c>
      <c r="BJ911" s="24" t="s">
        <v>81</v>
      </c>
      <c r="BK911" s="214">
        <f>ROUND(I911*H911,2)</f>
        <v>0</v>
      </c>
      <c r="BL911" s="24" t="s">
        <v>298</v>
      </c>
      <c r="BM911" s="24" t="s">
        <v>1348</v>
      </c>
    </row>
    <row r="912" spans="2:47" s="1" customFormat="1" ht="13.5">
      <c r="B912" s="46"/>
      <c r="D912" s="215" t="s">
        <v>241</v>
      </c>
      <c r="F912" s="216" t="s">
        <v>1347</v>
      </c>
      <c r="I912" s="176"/>
      <c r="L912" s="46"/>
      <c r="M912" s="217"/>
      <c r="N912" s="47"/>
      <c r="O912" s="47"/>
      <c r="P912" s="47"/>
      <c r="Q912" s="47"/>
      <c r="R912" s="47"/>
      <c r="S912" s="47"/>
      <c r="T912" s="85"/>
      <c r="AT912" s="24" t="s">
        <v>241</v>
      </c>
      <c r="AU912" s="24" t="s">
        <v>83</v>
      </c>
    </row>
    <row r="913" spans="2:51" s="11" customFormat="1" ht="13.5">
      <c r="B913" s="218"/>
      <c r="D913" s="215" t="s">
        <v>242</v>
      </c>
      <c r="E913" s="219" t="s">
        <v>5</v>
      </c>
      <c r="F913" s="220" t="s">
        <v>1349</v>
      </c>
      <c r="H913" s="221">
        <v>40.78</v>
      </c>
      <c r="I913" s="222"/>
      <c r="L913" s="218"/>
      <c r="M913" s="223"/>
      <c r="N913" s="224"/>
      <c r="O913" s="224"/>
      <c r="P913" s="224"/>
      <c r="Q913" s="224"/>
      <c r="R913" s="224"/>
      <c r="S913" s="224"/>
      <c r="T913" s="225"/>
      <c r="AT913" s="219" t="s">
        <v>242</v>
      </c>
      <c r="AU913" s="219" t="s">
        <v>83</v>
      </c>
      <c r="AV913" s="11" t="s">
        <v>83</v>
      </c>
      <c r="AW913" s="11" t="s">
        <v>36</v>
      </c>
      <c r="AX913" s="11" t="s">
        <v>81</v>
      </c>
      <c r="AY913" s="219" t="s">
        <v>231</v>
      </c>
    </row>
    <row r="914" spans="2:65" s="1" customFormat="1" ht="16.5" customHeight="1">
      <c r="B914" s="202"/>
      <c r="C914" s="242" t="s">
        <v>1350</v>
      </c>
      <c r="D914" s="242" t="s">
        <v>399</v>
      </c>
      <c r="E914" s="243" t="s">
        <v>1351</v>
      </c>
      <c r="F914" s="244" t="s">
        <v>1352</v>
      </c>
      <c r="G914" s="245" t="s">
        <v>367</v>
      </c>
      <c r="H914" s="246">
        <v>40.78</v>
      </c>
      <c r="I914" s="247"/>
      <c r="J914" s="248">
        <f>ROUND(I914*H914,2)</f>
        <v>0</v>
      </c>
      <c r="K914" s="244" t="s">
        <v>238</v>
      </c>
      <c r="L914" s="249"/>
      <c r="M914" s="250" t="s">
        <v>5</v>
      </c>
      <c r="N914" s="251" t="s">
        <v>44</v>
      </c>
      <c r="O914" s="47"/>
      <c r="P914" s="212">
        <f>O914*H914</f>
        <v>0</v>
      </c>
      <c r="Q914" s="212">
        <v>0.0005</v>
      </c>
      <c r="R914" s="212">
        <f>Q914*H914</f>
        <v>0.020390000000000002</v>
      </c>
      <c r="S914" s="212">
        <v>0</v>
      </c>
      <c r="T914" s="213">
        <f>S914*H914</f>
        <v>0</v>
      </c>
      <c r="AR914" s="24" t="s">
        <v>410</v>
      </c>
      <c r="AT914" s="24" t="s">
        <v>399</v>
      </c>
      <c r="AU914" s="24" t="s">
        <v>83</v>
      </c>
      <c r="AY914" s="24" t="s">
        <v>231</v>
      </c>
      <c r="BE914" s="214">
        <f>IF(N914="základní",J914,0)</f>
        <v>0</v>
      </c>
      <c r="BF914" s="214">
        <f>IF(N914="snížená",J914,0)</f>
        <v>0</v>
      </c>
      <c r="BG914" s="214">
        <f>IF(N914="zákl. přenesená",J914,0)</f>
        <v>0</v>
      </c>
      <c r="BH914" s="214">
        <f>IF(N914="sníž. přenesená",J914,0)</f>
        <v>0</v>
      </c>
      <c r="BI914" s="214">
        <f>IF(N914="nulová",J914,0)</f>
        <v>0</v>
      </c>
      <c r="BJ914" s="24" t="s">
        <v>81</v>
      </c>
      <c r="BK914" s="214">
        <f>ROUND(I914*H914,2)</f>
        <v>0</v>
      </c>
      <c r="BL914" s="24" t="s">
        <v>298</v>
      </c>
      <c r="BM914" s="24" t="s">
        <v>1353</v>
      </c>
    </row>
    <row r="915" spans="2:47" s="1" customFormat="1" ht="13.5">
      <c r="B915" s="46"/>
      <c r="D915" s="215" t="s">
        <v>241</v>
      </c>
      <c r="F915" s="216" t="s">
        <v>1352</v>
      </c>
      <c r="I915" s="176"/>
      <c r="L915" s="46"/>
      <c r="M915" s="217"/>
      <c r="N915" s="47"/>
      <c r="O915" s="47"/>
      <c r="P915" s="47"/>
      <c r="Q915" s="47"/>
      <c r="R915" s="47"/>
      <c r="S915" s="47"/>
      <c r="T915" s="85"/>
      <c r="AT915" s="24" t="s">
        <v>241</v>
      </c>
      <c r="AU915" s="24" t="s">
        <v>83</v>
      </c>
    </row>
    <row r="916" spans="2:51" s="11" customFormat="1" ht="13.5">
      <c r="B916" s="218"/>
      <c r="D916" s="215" t="s">
        <v>242</v>
      </c>
      <c r="E916" s="219" t="s">
        <v>5</v>
      </c>
      <c r="F916" s="220" t="s">
        <v>1349</v>
      </c>
      <c r="H916" s="221">
        <v>40.78</v>
      </c>
      <c r="I916" s="222"/>
      <c r="L916" s="218"/>
      <c r="M916" s="223"/>
      <c r="N916" s="224"/>
      <c r="O916" s="224"/>
      <c r="P916" s="224"/>
      <c r="Q916" s="224"/>
      <c r="R916" s="224"/>
      <c r="S916" s="224"/>
      <c r="T916" s="225"/>
      <c r="AT916" s="219" t="s">
        <v>242</v>
      </c>
      <c r="AU916" s="219" t="s">
        <v>83</v>
      </c>
      <c r="AV916" s="11" t="s">
        <v>83</v>
      </c>
      <c r="AW916" s="11" t="s">
        <v>36</v>
      </c>
      <c r="AX916" s="11" t="s">
        <v>81</v>
      </c>
      <c r="AY916" s="219" t="s">
        <v>231</v>
      </c>
    </row>
    <row r="917" spans="2:65" s="1" customFormat="1" ht="16.5" customHeight="1">
      <c r="B917" s="202"/>
      <c r="C917" s="203" t="s">
        <v>1354</v>
      </c>
      <c r="D917" s="203" t="s">
        <v>235</v>
      </c>
      <c r="E917" s="204" t="s">
        <v>1355</v>
      </c>
      <c r="F917" s="205" t="s">
        <v>1356</v>
      </c>
      <c r="G917" s="206" t="s">
        <v>367</v>
      </c>
      <c r="H917" s="207">
        <v>48.8</v>
      </c>
      <c r="I917" s="208"/>
      <c r="J917" s="209">
        <f>ROUND(I917*H917,2)</f>
        <v>0</v>
      </c>
      <c r="K917" s="205" t="s">
        <v>264</v>
      </c>
      <c r="L917" s="46"/>
      <c r="M917" s="210" t="s">
        <v>5</v>
      </c>
      <c r="N917" s="211" t="s">
        <v>44</v>
      </c>
      <c r="O917" s="47"/>
      <c r="P917" s="212">
        <f>O917*H917</f>
        <v>0</v>
      </c>
      <c r="Q917" s="212">
        <v>0.00287</v>
      </c>
      <c r="R917" s="212">
        <f>Q917*H917</f>
        <v>0.14005599999999999</v>
      </c>
      <c r="S917" s="212">
        <v>0</v>
      </c>
      <c r="T917" s="213">
        <f>S917*H917</f>
        <v>0</v>
      </c>
      <c r="AR917" s="24" t="s">
        <v>298</v>
      </c>
      <c r="AT917" s="24" t="s">
        <v>235</v>
      </c>
      <c r="AU917" s="24" t="s">
        <v>83</v>
      </c>
      <c r="AY917" s="24" t="s">
        <v>231</v>
      </c>
      <c r="BE917" s="214">
        <f>IF(N917="základní",J917,0)</f>
        <v>0</v>
      </c>
      <c r="BF917" s="214">
        <f>IF(N917="snížená",J917,0)</f>
        <v>0</v>
      </c>
      <c r="BG917" s="214">
        <f>IF(N917="zákl. přenesená",J917,0)</f>
        <v>0</v>
      </c>
      <c r="BH917" s="214">
        <f>IF(N917="sníž. přenesená",J917,0)</f>
        <v>0</v>
      </c>
      <c r="BI917" s="214">
        <f>IF(N917="nulová",J917,0)</f>
        <v>0</v>
      </c>
      <c r="BJ917" s="24" t="s">
        <v>81</v>
      </c>
      <c r="BK917" s="214">
        <f>ROUND(I917*H917,2)</f>
        <v>0</v>
      </c>
      <c r="BL917" s="24" t="s">
        <v>298</v>
      </c>
      <c r="BM917" s="24" t="s">
        <v>1357</v>
      </c>
    </row>
    <row r="918" spans="2:47" s="1" customFormat="1" ht="13.5">
      <c r="B918" s="46"/>
      <c r="D918" s="215" t="s">
        <v>241</v>
      </c>
      <c r="F918" s="216" t="s">
        <v>1358</v>
      </c>
      <c r="I918" s="176"/>
      <c r="L918" s="46"/>
      <c r="M918" s="217"/>
      <c r="N918" s="47"/>
      <c r="O918" s="47"/>
      <c r="P918" s="47"/>
      <c r="Q918" s="47"/>
      <c r="R918" s="47"/>
      <c r="S918" s="47"/>
      <c r="T918" s="85"/>
      <c r="AT918" s="24" t="s">
        <v>241</v>
      </c>
      <c r="AU918" s="24" t="s">
        <v>83</v>
      </c>
    </row>
    <row r="919" spans="2:51" s="11" customFormat="1" ht="13.5">
      <c r="B919" s="218"/>
      <c r="D919" s="215" t="s">
        <v>242</v>
      </c>
      <c r="E919" s="219" t="s">
        <v>5</v>
      </c>
      <c r="F919" s="220" t="s">
        <v>1359</v>
      </c>
      <c r="H919" s="221">
        <v>25.6</v>
      </c>
      <c r="I919" s="222"/>
      <c r="L919" s="218"/>
      <c r="M919" s="223"/>
      <c r="N919" s="224"/>
      <c r="O919" s="224"/>
      <c r="P919" s="224"/>
      <c r="Q919" s="224"/>
      <c r="R919" s="224"/>
      <c r="S919" s="224"/>
      <c r="T919" s="225"/>
      <c r="AT919" s="219" t="s">
        <v>242</v>
      </c>
      <c r="AU919" s="219" t="s">
        <v>83</v>
      </c>
      <c r="AV919" s="11" t="s">
        <v>83</v>
      </c>
      <c r="AW919" s="11" t="s">
        <v>36</v>
      </c>
      <c r="AX919" s="11" t="s">
        <v>73</v>
      </c>
      <c r="AY919" s="219" t="s">
        <v>231</v>
      </c>
    </row>
    <row r="920" spans="2:51" s="11" customFormat="1" ht="13.5">
      <c r="B920" s="218"/>
      <c r="D920" s="215" t="s">
        <v>242</v>
      </c>
      <c r="E920" s="219" t="s">
        <v>5</v>
      </c>
      <c r="F920" s="220" t="s">
        <v>1360</v>
      </c>
      <c r="H920" s="221">
        <v>23.2</v>
      </c>
      <c r="I920" s="222"/>
      <c r="L920" s="218"/>
      <c r="M920" s="223"/>
      <c r="N920" s="224"/>
      <c r="O920" s="224"/>
      <c r="P920" s="224"/>
      <c r="Q920" s="224"/>
      <c r="R920" s="224"/>
      <c r="S920" s="224"/>
      <c r="T920" s="225"/>
      <c r="AT920" s="219" t="s">
        <v>242</v>
      </c>
      <c r="AU920" s="219" t="s">
        <v>83</v>
      </c>
      <c r="AV920" s="11" t="s">
        <v>83</v>
      </c>
      <c r="AW920" s="11" t="s">
        <v>36</v>
      </c>
      <c r="AX920" s="11" t="s">
        <v>73</v>
      </c>
      <c r="AY920" s="219" t="s">
        <v>231</v>
      </c>
    </row>
    <row r="921" spans="2:51" s="12" customFormat="1" ht="13.5">
      <c r="B921" s="226"/>
      <c r="D921" s="215" t="s">
        <v>242</v>
      </c>
      <c r="E921" s="227" t="s">
        <v>5</v>
      </c>
      <c r="F921" s="228" t="s">
        <v>269</v>
      </c>
      <c r="H921" s="229">
        <v>48.8</v>
      </c>
      <c r="I921" s="230"/>
      <c r="L921" s="226"/>
      <c r="M921" s="231"/>
      <c r="N921" s="232"/>
      <c r="O921" s="232"/>
      <c r="P921" s="232"/>
      <c r="Q921" s="232"/>
      <c r="R921" s="232"/>
      <c r="S921" s="232"/>
      <c r="T921" s="233"/>
      <c r="AT921" s="227" t="s">
        <v>242</v>
      </c>
      <c r="AU921" s="227" t="s">
        <v>83</v>
      </c>
      <c r="AV921" s="12" t="s">
        <v>239</v>
      </c>
      <c r="AW921" s="12" t="s">
        <v>36</v>
      </c>
      <c r="AX921" s="12" t="s">
        <v>81</v>
      </c>
      <c r="AY921" s="227" t="s">
        <v>231</v>
      </c>
    </row>
    <row r="922" spans="2:65" s="1" customFormat="1" ht="25.5" customHeight="1">
      <c r="B922" s="202"/>
      <c r="C922" s="203" t="s">
        <v>1361</v>
      </c>
      <c r="D922" s="203" t="s">
        <v>235</v>
      </c>
      <c r="E922" s="204" t="s">
        <v>1362</v>
      </c>
      <c r="F922" s="205" t="s">
        <v>1363</v>
      </c>
      <c r="G922" s="206" t="s">
        <v>367</v>
      </c>
      <c r="H922" s="207">
        <v>33</v>
      </c>
      <c r="I922" s="208"/>
      <c r="J922" s="209">
        <f>ROUND(I922*H922,2)</f>
        <v>0</v>
      </c>
      <c r="K922" s="205" t="s">
        <v>238</v>
      </c>
      <c r="L922" s="46"/>
      <c r="M922" s="210" t="s">
        <v>5</v>
      </c>
      <c r="N922" s="211" t="s">
        <v>44</v>
      </c>
      <c r="O922" s="47"/>
      <c r="P922" s="212">
        <f>O922*H922</f>
        <v>0</v>
      </c>
      <c r="Q922" s="212">
        <v>0.00269</v>
      </c>
      <c r="R922" s="212">
        <f>Q922*H922</f>
        <v>0.08877</v>
      </c>
      <c r="S922" s="212">
        <v>0</v>
      </c>
      <c r="T922" s="213">
        <f>S922*H922</f>
        <v>0</v>
      </c>
      <c r="AR922" s="24" t="s">
        <v>298</v>
      </c>
      <c r="AT922" s="24" t="s">
        <v>235</v>
      </c>
      <c r="AU922" s="24" t="s">
        <v>83</v>
      </c>
      <c r="AY922" s="24" t="s">
        <v>231</v>
      </c>
      <c r="BE922" s="214">
        <f>IF(N922="základní",J922,0)</f>
        <v>0</v>
      </c>
      <c r="BF922" s="214">
        <f>IF(N922="snížená",J922,0)</f>
        <v>0</v>
      </c>
      <c r="BG922" s="214">
        <f>IF(N922="zákl. přenesená",J922,0)</f>
        <v>0</v>
      </c>
      <c r="BH922" s="214">
        <f>IF(N922="sníž. přenesená",J922,0)</f>
        <v>0</v>
      </c>
      <c r="BI922" s="214">
        <f>IF(N922="nulová",J922,0)</f>
        <v>0</v>
      </c>
      <c r="BJ922" s="24" t="s">
        <v>81</v>
      </c>
      <c r="BK922" s="214">
        <f>ROUND(I922*H922,2)</f>
        <v>0</v>
      </c>
      <c r="BL922" s="24" t="s">
        <v>298</v>
      </c>
      <c r="BM922" s="24" t="s">
        <v>1364</v>
      </c>
    </row>
    <row r="923" spans="2:47" s="1" customFormat="1" ht="13.5">
      <c r="B923" s="46"/>
      <c r="D923" s="215" t="s">
        <v>241</v>
      </c>
      <c r="F923" s="216" t="s">
        <v>1363</v>
      </c>
      <c r="I923" s="176"/>
      <c r="L923" s="46"/>
      <c r="M923" s="217"/>
      <c r="N923" s="47"/>
      <c r="O923" s="47"/>
      <c r="P923" s="47"/>
      <c r="Q923" s="47"/>
      <c r="R923" s="47"/>
      <c r="S923" s="47"/>
      <c r="T923" s="85"/>
      <c r="AT923" s="24" t="s">
        <v>241</v>
      </c>
      <c r="AU923" s="24" t="s">
        <v>83</v>
      </c>
    </row>
    <row r="924" spans="2:51" s="13" customFormat="1" ht="13.5">
      <c r="B924" s="234"/>
      <c r="D924" s="215" t="s">
        <v>242</v>
      </c>
      <c r="E924" s="235" t="s">
        <v>5</v>
      </c>
      <c r="F924" s="236" t="s">
        <v>1365</v>
      </c>
      <c r="H924" s="235" t="s">
        <v>5</v>
      </c>
      <c r="I924" s="237"/>
      <c r="L924" s="234"/>
      <c r="M924" s="238"/>
      <c r="N924" s="239"/>
      <c r="O924" s="239"/>
      <c r="P924" s="239"/>
      <c r="Q924" s="239"/>
      <c r="R924" s="239"/>
      <c r="S924" s="239"/>
      <c r="T924" s="240"/>
      <c r="AT924" s="235" t="s">
        <v>242</v>
      </c>
      <c r="AU924" s="235" t="s">
        <v>83</v>
      </c>
      <c r="AV924" s="13" t="s">
        <v>81</v>
      </c>
      <c r="AW924" s="13" t="s">
        <v>36</v>
      </c>
      <c r="AX924" s="13" t="s">
        <v>73</v>
      </c>
      <c r="AY924" s="235" t="s">
        <v>231</v>
      </c>
    </row>
    <row r="925" spans="2:51" s="11" customFormat="1" ht="13.5">
      <c r="B925" s="218"/>
      <c r="D925" s="215" t="s">
        <v>242</v>
      </c>
      <c r="E925" s="219" t="s">
        <v>5</v>
      </c>
      <c r="F925" s="220" t="s">
        <v>1366</v>
      </c>
      <c r="H925" s="221">
        <v>33</v>
      </c>
      <c r="I925" s="222"/>
      <c r="L925" s="218"/>
      <c r="M925" s="223"/>
      <c r="N925" s="224"/>
      <c r="O925" s="224"/>
      <c r="P925" s="224"/>
      <c r="Q925" s="224"/>
      <c r="R925" s="224"/>
      <c r="S925" s="224"/>
      <c r="T925" s="225"/>
      <c r="AT925" s="219" t="s">
        <v>242</v>
      </c>
      <c r="AU925" s="219" t="s">
        <v>83</v>
      </c>
      <c r="AV925" s="11" t="s">
        <v>83</v>
      </c>
      <c r="AW925" s="11" t="s">
        <v>36</v>
      </c>
      <c r="AX925" s="11" t="s">
        <v>81</v>
      </c>
      <c r="AY925" s="219" t="s">
        <v>231</v>
      </c>
    </row>
    <row r="926" spans="2:65" s="1" customFormat="1" ht="16.5" customHeight="1">
      <c r="B926" s="202"/>
      <c r="C926" s="203" t="s">
        <v>1367</v>
      </c>
      <c r="D926" s="203" t="s">
        <v>235</v>
      </c>
      <c r="E926" s="204" t="s">
        <v>1368</v>
      </c>
      <c r="F926" s="205" t="s">
        <v>1369</v>
      </c>
      <c r="G926" s="206" t="s">
        <v>367</v>
      </c>
      <c r="H926" s="207">
        <v>25.45</v>
      </c>
      <c r="I926" s="208"/>
      <c r="J926" s="209">
        <f>ROUND(I926*H926,2)</f>
        <v>0</v>
      </c>
      <c r="K926" s="205" t="s">
        <v>5</v>
      </c>
      <c r="L926" s="46"/>
      <c r="M926" s="210" t="s">
        <v>5</v>
      </c>
      <c r="N926" s="211" t="s">
        <v>44</v>
      </c>
      <c r="O926" s="47"/>
      <c r="P926" s="212">
        <f>O926*H926</f>
        <v>0</v>
      </c>
      <c r="Q926" s="212">
        <v>0</v>
      </c>
      <c r="R926" s="212">
        <f>Q926*H926</f>
        <v>0</v>
      </c>
      <c r="S926" s="212">
        <v>0</v>
      </c>
      <c r="T926" s="213">
        <f>S926*H926</f>
        <v>0</v>
      </c>
      <c r="AR926" s="24" t="s">
        <v>298</v>
      </c>
      <c r="AT926" s="24" t="s">
        <v>235</v>
      </c>
      <c r="AU926" s="24" t="s">
        <v>83</v>
      </c>
      <c r="AY926" s="24" t="s">
        <v>231</v>
      </c>
      <c r="BE926" s="214">
        <f>IF(N926="základní",J926,0)</f>
        <v>0</v>
      </c>
      <c r="BF926" s="214">
        <f>IF(N926="snížená",J926,0)</f>
        <v>0</v>
      </c>
      <c r="BG926" s="214">
        <f>IF(N926="zákl. přenesená",J926,0)</f>
        <v>0</v>
      </c>
      <c r="BH926" s="214">
        <f>IF(N926="sníž. přenesená",J926,0)</f>
        <v>0</v>
      </c>
      <c r="BI926" s="214">
        <f>IF(N926="nulová",J926,0)</f>
        <v>0</v>
      </c>
      <c r="BJ926" s="24" t="s">
        <v>81</v>
      </c>
      <c r="BK926" s="214">
        <f>ROUND(I926*H926,2)</f>
        <v>0</v>
      </c>
      <c r="BL926" s="24" t="s">
        <v>298</v>
      </c>
      <c r="BM926" s="24" t="s">
        <v>1370</v>
      </c>
    </row>
    <row r="927" spans="2:47" s="1" customFormat="1" ht="13.5">
      <c r="B927" s="46"/>
      <c r="D927" s="215" t="s">
        <v>241</v>
      </c>
      <c r="F927" s="216" t="s">
        <v>1369</v>
      </c>
      <c r="I927" s="176"/>
      <c r="L927" s="46"/>
      <c r="M927" s="217"/>
      <c r="N927" s="47"/>
      <c r="O927" s="47"/>
      <c r="P927" s="47"/>
      <c r="Q927" s="47"/>
      <c r="R927" s="47"/>
      <c r="S927" s="47"/>
      <c r="T927" s="85"/>
      <c r="AT927" s="24" t="s">
        <v>241</v>
      </c>
      <c r="AU927" s="24" t="s">
        <v>83</v>
      </c>
    </row>
    <row r="928" spans="2:47" s="1" customFormat="1" ht="13.5">
      <c r="B928" s="46"/>
      <c r="D928" s="215" t="s">
        <v>442</v>
      </c>
      <c r="F928" s="241" t="s">
        <v>1371</v>
      </c>
      <c r="I928" s="176"/>
      <c r="L928" s="46"/>
      <c r="M928" s="217"/>
      <c r="N928" s="47"/>
      <c r="O928" s="47"/>
      <c r="P928" s="47"/>
      <c r="Q928" s="47"/>
      <c r="R928" s="47"/>
      <c r="S928" s="47"/>
      <c r="T928" s="85"/>
      <c r="AT928" s="24" t="s">
        <v>442</v>
      </c>
      <c r="AU928" s="24" t="s">
        <v>83</v>
      </c>
    </row>
    <row r="929" spans="2:65" s="1" customFormat="1" ht="16.5" customHeight="1">
      <c r="B929" s="202"/>
      <c r="C929" s="203" t="s">
        <v>1372</v>
      </c>
      <c r="D929" s="203" t="s">
        <v>235</v>
      </c>
      <c r="E929" s="204" t="s">
        <v>1373</v>
      </c>
      <c r="F929" s="205" t="s">
        <v>1374</v>
      </c>
      <c r="G929" s="206" t="s">
        <v>367</v>
      </c>
      <c r="H929" s="207">
        <v>14.73</v>
      </c>
      <c r="I929" s="208"/>
      <c r="J929" s="209">
        <f>ROUND(I929*H929,2)</f>
        <v>0</v>
      </c>
      <c r="K929" s="205" t="s">
        <v>5</v>
      </c>
      <c r="L929" s="46"/>
      <c r="M929" s="210" t="s">
        <v>5</v>
      </c>
      <c r="N929" s="211" t="s">
        <v>44</v>
      </c>
      <c r="O929" s="47"/>
      <c r="P929" s="212">
        <f>O929*H929</f>
        <v>0</v>
      </c>
      <c r="Q929" s="212">
        <v>0</v>
      </c>
      <c r="R929" s="212">
        <f>Q929*H929</f>
        <v>0</v>
      </c>
      <c r="S929" s="212">
        <v>0</v>
      </c>
      <c r="T929" s="213">
        <f>S929*H929</f>
        <v>0</v>
      </c>
      <c r="AR929" s="24" t="s">
        <v>298</v>
      </c>
      <c r="AT929" s="24" t="s">
        <v>235</v>
      </c>
      <c r="AU929" s="24" t="s">
        <v>83</v>
      </c>
      <c r="AY929" s="24" t="s">
        <v>231</v>
      </c>
      <c r="BE929" s="214">
        <f>IF(N929="základní",J929,0)</f>
        <v>0</v>
      </c>
      <c r="BF929" s="214">
        <f>IF(N929="snížená",J929,0)</f>
        <v>0</v>
      </c>
      <c r="BG929" s="214">
        <f>IF(N929="zákl. přenesená",J929,0)</f>
        <v>0</v>
      </c>
      <c r="BH929" s="214">
        <f>IF(N929="sníž. přenesená",J929,0)</f>
        <v>0</v>
      </c>
      <c r="BI929" s="214">
        <f>IF(N929="nulová",J929,0)</f>
        <v>0</v>
      </c>
      <c r="BJ929" s="24" t="s">
        <v>81</v>
      </c>
      <c r="BK929" s="214">
        <f>ROUND(I929*H929,2)</f>
        <v>0</v>
      </c>
      <c r="BL929" s="24" t="s">
        <v>298</v>
      </c>
      <c r="BM929" s="24" t="s">
        <v>1375</v>
      </c>
    </row>
    <row r="930" spans="2:47" s="1" customFormat="1" ht="13.5">
      <c r="B930" s="46"/>
      <c r="D930" s="215" t="s">
        <v>241</v>
      </c>
      <c r="F930" s="216" t="s">
        <v>1374</v>
      </c>
      <c r="I930" s="176"/>
      <c r="L930" s="46"/>
      <c r="M930" s="217"/>
      <c r="N930" s="47"/>
      <c r="O930" s="47"/>
      <c r="P930" s="47"/>
      <c r="Q930" s="47"/>
      <c r="R930" s="47"/>
      <c r="S930" s="47"/>
      <c r="T930" s="85"/>
      <c r="AT930" s="24" t="s">
        <v>241</v>
      </c>
      <c r="AU930" s="24" t="s">
        <v>83</v>
      </c>
    </row>
    <row r="931" spans="2:47" s="1" customFormat="1" ht="13.5">
      <c r="B931" s="46"/>
      <c r="D931" s="215" t="s">
        <v>442</v>
      </c>
      <c r="F931" s="241" t="s">
        <v>1376</v>
      </c>
      <c r="I931" s="176"/>
      <c r="L931" s="46"/>
      <c r="M931" s="217"/>
      <c r="N931" s="47"/>
      <c r="O931" s="47"/>
      <c r="P931" s="47"/>
      <c r="Q931" s="47"/>
      <c r="R931" s="47"/>
      <c r="S931" s="47"/>
      <c r="T931" s="85"/>
      <c r="AT931" s="24" t="s">
        <v>442</v>
      </c>
      <c r="AU931" s="24" t="s">
        <v>83</v>
      </c>
    </row>
    <row r="932" spans="2:51" s="11" customFormat="1" ht="13.5">
      <c r="B932" s="218"/>
      <c r="D932" s="215" t="s">
        <v>242</v>
      </c>
      <c r="E932" s="219" t="s">
        <v>5</v>
      </c>
      <c r="F932" s="220" t="s">
        <v>1377</v>
      </c>
      <c r="H932" s="221">
        <v>14.73</v>
      </c>
      <c r="I932" s="222"/>
      <c r="L932" s="218"/>
      <c r="M932" s="223"/>
      <c r="N932" s="224"/>
      <c r="O932" s="224"/>
      <c r="P932" s="224"/>
      <c r="Q932" s="224"/>
      <c r="R932" s="224"/>
      <c r="S932" s="224"/>
      <c r="T932" s="225"/>
      <c r="AT932" s="219" t="s">
        <v>242</v>
      </c>
      <c r="AU932" s="219" t="s">
        <v>83</v>
      </c>
      <c r="AV932" s="11" t="s">
        <v>83</v>
      </c>
      <c r="AW932" s="11" t="s">
        <v>36</v>
      </c>
      <c r="AX932" s="11" t="s">
        <v>81</v>
      </c>
      <c r="AY932" s="219" t="s">
        <v>231</v>
      </c>
    </row>
    <row r="933" spans="2:65" s="1" customFormat="1" ht="25.5" customHeight="1">
      <c r="B933" s="202"/>
      <c r="C933" s="203" t="s">
        <v>1378</v>
      </c>
      <c r="D933" s="203" t="s">
        <v>235</v>
      </c>
      <c r="E933" s="204" t="s">
        <v>1379</v>
      </c>
      <c r="F933" s="205" t="s">
        <v>1380</v>
      </c>
      <c r="G933" s="206" t="s">
        <v>249</v>
      </c>
      <c r="H933" s="207">
        <v>8</v>
      </c>
      <c r="I933" s="208"/>
      <c r="J933" s="209">
        <f>ROUND(I933*H933,2)</f>
        <v>0</v>
      </c>
      <c r="K933" s="205" t="s">
        <v>5</v>
      </c>
      <c r="L933" s="46"/>
      <c r="M933" s="210" t="s">
        <v>5</v>
      </c>
      <c r="N933" s="211" t="s">
        <v>44</v>
      </c>
      <c r="O933" s="47"/>
      <c r="P933" s="212">
        <f>O933*H933</f>
        <v>0</v>
      </c>
      <c r="Q933" s="212">
        <v>0</v>
      </c>
      <c r="R933" s="212">
        <f>Q933*H933</f>
        <v>0</v>
      </c>
      <c r="S933" s="212">
        <v>0</v>
      </c>
      <c r="T933" s="213">
        <f>S933*H933</f>
        <v>0</v>
      </c>
      <c r="AR933" s="24" t="s">
        <v>298</v>
      </c>
      <c r="AT933" s="24" t="s">
        <v>235</v>
      </c>
      <c r="AU933" s="24" t="s">
        <v>83</v>
      </c>
      <c r="AY933" s="24" t="s">
        <v>231</v>
      </c>
      <c r="BE933" s="214">
        <f>IF(N933="základní",J933,0)</f>
        <v>0</v>
      </c>
      <c r="BF933" s="214">
        <f>IF(N933="snížená",J933,0)</f>
        <v>0</v>
      </c>
      <c r="BG933" s="214">
        <f>IF(N933="zákl. přenesená",J933,0)</f>
        <v>0</v>
      </c>
      <c r="BH933" s="214">
        <f>IF(N933="sníž. přenesená",J933,0)</f>
        <v>0</v>
      </c>
      <c r="BI933" s="214">
        <f>IF(N933="nulová",J933,0)</f>
        <v>0</v>
      </c>
      <c r="BJ933" s="24" t="s">
        <v>81</v>
      </c>
      <c r="BK933" s="214">
        <f>ROUND(I933*H933,2)</f>
        <v>0</v>
      </c>
      <c r="BL933" s="24" t="s">
        <v>298</v>
      </c>
      <c r="BM933" s="24" t="s">
        <v>1381</v>
      </c>
    </row>
    <row r="934" spans="2:47" s="1" customFormat="1" ht="13.5">
      <c r="B934" s="46"/>
      <c r="D934" s="215" t="s">
        <v>241</v>
      </c>
      <c r="F934" s="216" t="s">
        <v>1380</v>
      </c>
      <c r="I934" s="176"/>
      <c r="L934" s="46"/>
      <c r="M934" s="217"/>
      <c r="N934" s="47"/>
      <c r="O934" s="47"/>
      <c r="P934" s="47"/>
      <c r="Q934" s="47"/>
      <c r="R934" s="47"/>
      <c r="S934" s="47"/>
      <c r="T934" s="85"/>
      <c r="AT934" s="24" t="s">
        <v>241</v>
      </c>
      <c r="AU934" s="24" t="s">
        <v>83</v>
      </c>
    </row>
    <row r="935" spans="2:47" s="1" customFormat="1" ht="13.5">
      <c r="B935" s="46"/>
      <c r="D935" s="215" t="s">
        <v>442</v>
      </c>
      <c r="F935" s="241" t="s">
        <v>1382</v>
      </c>
      <c r="I935" s="176"/>
      <c r="L935" s="46"/>
      <c r="M935" s="217"/>
      <c r="N935" s="47"/>
      <c r="O935" s="47"/>
      <c r="P935" s="47"/>
      <c r="Q935" s="47"/>
      <c r="R935" s="47"/>
      <c r="S935" s="47"/>
      <c r="T935" s="85"/>
      <c r="AT935" s="24" t="s">
        <v>442</v>
      </c>
      <c r="AU935" s="24" t="s">
        <v>83</v>
      </c>
    </row>
    <row r="936" spans="2:65" s="1" customFormat="1" ht="25.5" customHeight="1">
      <c r="B936" s="202"/>
      <c r="C936" s="203" t="s">
        <v>1383</v>
      </c>
      <c r="D936" s="203" t="s">
        <v>235</v>
      </c>
      <c r="E936" s="204" t="s">
        <v>1384</v>
      </c>
      <c r="F936" s="205" t="s">
        <v>1385</v>
      </c>
      <c r="G936" s="206" t="s">
        <v>249</v>
      </c>
      <c r="H936" s="207">
        <v>2</v>
      </c>
      <c r="I936" s="208"/>
      <c r="J936" s="209">
        <f>ROUND(I936*H936,2)</f>
        <v>0</v>
      </c>
      <c r="K936" s="205" t="s">
        <v>5</v>
      </c>
      <c r="L936" s="46"/>
      <c r="M936" s="210" t="s">
        <v>5</v>
      </c>
      <c r="N936" s="211" t="s">
        <v>44</v>
      </c>
      <c r="O936" s="47"/>
      <c r="P936" s="212">
        <f>O936*H936</f>
        <v>0</v>
      </c>
      <c r="Q936" s="212">
        <v>0</v>
      </c>
      <c r="R936" s="212">
        <f>Q936*H936</f>
        <v>0</v>
      </c>
      <c r="S936" s="212">
        <v>0</v>
      </c>
      <c r="T936" s="213">
        <f>S936*H936</f>
        <v>0</v>
      </c>
      <c r="AR936" s="24" t="s">
        <v>298</v>
      </c>
      <c r="AT936" s="24" t="s">
        <v>235</v>
      </c>
      <c r="AU936" s="24" t="s">
        <v>83</v>
      </c>
      <c r="AY936" s="24" t="s">
        <v>231</v>
      </c>
      <c r="BE936" s="214">
        <f>IF(N936="základní",J936,0)</f>
        <v>0</v>
      </c>
      <c r="BF936" s="214">
        <f>IF(N936="snížená",J936,0)</f>
        <v>0</v>
      </c>
      <c r="BG936" s="214">
        <f>IF(N936="zákl. přenesená",J936,0)</f>
        <v>0</v>
      </c>
      <c r="BH936" s="214">
        <f>IF(N936="sníž. přenesená",J936,0)</f>
        <v>0</v>
      </c>
      <c r="BI936" s="214">
        <f>IF(N936="nulová",J936,0)</f>
        <v>0</v>
      </c>
      <c r="BJ936" s="24" t="s">
        <v>81</v>
      </c>
      <c r="BK936" s="214">
        <f>ROUND(I936*H936,2)</f>
        <v>0</v>
      </c>
      <c r="BL936" s="24" t="s">
        <v>298</v>
      </c>
      <c r="BM936" s="24" t="s">
        <v>1386</v>
      </c>
    </row>
    <row r="937" spans="2:47" s="1" customFormat="1" ht="13.5">
      <c r="B937" s="46"/>
      <c r="D937" s="215" t="s">
        <v>241</v>
      </c>
      <c r="F937" s="216" t="s">
        <v>1385</v>
      </c>
      <c r="I937" s="176"/>
      <c r="L937" s="46"/>
      <c r="M937" s="217"/>
      <c r="N937" s="47"/>
      <c r="O937" s="47"/>
      <c r="P937" s="47"/>
      <c r="Q937" s="47"/>
      <c r="R937" s="47"/>
      <c r="S937" s="47"/>
      <c r="T937" s="85"/>
      <c r="AT937" s="24" t="s">
        <v>241</v>
      </c>
      <c r="AU937" s="24" t="s">
        <v>83</v>
      </c>
    </row>
    <row r="938" spans="2:47" s="1" customFormat="1" ht="13.5">
      <c r="B938" s="46"/>
      <c r="D938" s="215" t="s">
        <v>442</v>
      </c>
      <c r="F938" s="241" t="s">
        <v>1382</v>
      </c>
      <c r="I938" s="176"/>
      <c r="L938" s="46"/>
      <c r="M938" s="217"/>
      <c r="N938" s="47"/>
      <c r="O938" s="47"/>
      <c r="P938" s="47"/>
      <c r="Q938" s="47"/>
      <c r="R938" s="47"/>
      <c r="S938" s="47"/>
      <c r="T938" s="85"/>
      <c r="AT938" s="24" t="s">
        <v>442</v>
      </c>
      <c r="AU938" s="24" t="s">
        <v>83</v>
      </c>
    </row>
    <row r="939" spans="2:65" s="1" customFormat="1" ht="25.5" customHeight="1">
      <c r="B939" s="202"/>
      <c r="C939" s="203" t="s">
        <v>1387</v>
      </c>
      <c r="D939" s="203" t="s">
        <v>235</v>
      </c>
      <c r="E939" s="204" t="s">
        <v>1388</v>
      </c>
      <c r="F939" s="205" t="s">
        <v>1389</v>
      </c>
      <c r="G939" s="206" t="s">
        <v>367</v>
      </c>
      <c r="H939" s="207">
        <v>48.18</v>
      </c>
      <c r="I939" s="208"/>
      <c r="J939" s="209">
        <f>ROUND(I939*H939,2)</f>
        <v>0</v>
      </c>
      <c r="K939" s="205" t="s">
        <v>238</v>
      </c>
      <c r="L939" s="46"/>
      <c r="M939" s="210" t="s">
        <v>5</v>
      </c>
      <c r="N939" s="211" t="s">
        <v>44</v>
      </c>
      <c r="O939" s="47"/>
      <c r="P939" s="212">
        <f>O939*H939</f>
        <v>0</v>
      </c>
      <c r="Q939" s="212">
        <v>0.00174</v>
      </c>
      <c r="R939" s="212">
        <f>Q939*H939</f>
        <v>0.0838332</v>
      </c>
      <c r="S939" s="212">
        <v>0</v>
      </c>
      <c r="T939" s="213">
        <f>S939*H939</f>
        <v>0</v>
      </c>
      <c r="AR939" s="24" t="s">
        <v>298</v>
      </c>
      <c r="AT939" s="24" t="s">
        <v>235</v>
      </c>
      <c r="AU939" s="24" t="s">
        <v>83</v>
      </c>
      <c r="AY939" s="24" t="s">
        <v>231</v>
      </c>
      <c r="BE939" s="214">
        <f>IF(N939="základní",J939,0)</f>
        <v>0</v>
      </c>
      <c r="BF939" s="214">
        <f>IF(N939="snížená",J939,0)</f>
        <v>0</v>
      </c>
      <c r="BG939" s="214">
        <f>IF(N939="zákl. přenesená",J939,0)</f>
        <v>0</v>
      </c>
      <c r="BH939" s="214">
        <f>IF(N939="sníž. přenesená",J939,0)</f>
        <v>0</v>
      </c>
      <c r="BI939" s="214">
        <f>IF(N939="nulová",J939,0)</f>
        <v>0</v>
      </c>
      <c r="BJ939" s="24" t="s">
        <v>81</v>
      </c>
      <c r="BK939" s="214">
        <f>ROUND(I939*H939,2)</f>
        <v>0</v>
      </c>
      <c r="BL939" s="24" t="s">
        <v>298</v>
      </c>
      <c r="BM939" s="24" t="s">
        <v>1390</v>
      </c>
    </row>
    <row r="940" spans="2:47" s="1" customFormat="1" ht="13.5">
      <c r="B940" s="46"/>
      <c r="D940" s="215" t="s">
        <v>241</v>
      </c>
      <c r="F940" s="216" t="s">
        <v>1389</v>
      </c>
      <c r="I940" s="176"/>
      <c r="L940" s="46"/>
      <c r="M940" s="217"/>
      <c r="N940" s="47"/>
      <c r="O940" s="47"/>
      <c r="P940" s="47"/>
      <c r="Q940" s="47"/>
      <c r="R940" s="47"/>
      <c r="S940" s="47"/>
      <c r="T940" s="85"/>
      <c r="AT940" s="24" t="s">
        <v>241</v>
      </c>
      <c r="AU940" s="24" t="s">
        <v>83</v>
      </c>
    </row>
    <row r="941" spans="2:51" s="11" customFormat="1" ht="13.5">
      <c r="B941" s="218"/>
      <c r="D941" s="215" t="s">
        <v>242</v>
      </c>
      <c r="E941" s="219" t="s">
        <v>5</v>
      </c>
      <c r="F941" s="220" t="s">
        <v>1391</v>
      </c>
      <c r="H941" s="221">
        <v>23.97</v>
      </c>
      <c r="I941" s="222"/>
      <c r="L941" s="218"/>
      <c r="M941" s="223"/>
      <c r="N941" s="224"/>
      <c r="O941" s="224"/>
      <c r="P941" s="224"/>
      <c r="Q941" s="224"/>
      <c r="R941" s="224"/>
      <c r="S941" s="224"/>
      <c r="T941" s="225"/>
      <c r="AT941" s="219" t="s">
        <v>242</v>
      </c>
      <c r="AU941" s="219" t="s">
        <v>83</v>
      </c>
      <c r="AV941" s="11" t="s">
        <v>83</v>
      </c>
      <c r="AW941" s="11" t="s">
        <v>36</v>
      </c>
      <c r="AX941" s="11" t="s">
        <v>73</v>
      </c>
      <c r="AY941" s="219" t="s">
        <v>231</v>
      </c>
    </row>
    <row r="942" spans="2:51" s="11" customFormat="1" ht="13.5">
      <c r="B942" s="218"/>
      <c r="D942" s="215" t="s">
        <v>242</v>
      </c>
      <c r="E942" s="219" t="s">
        <v>5</v>
      </c>
      <c r="F942" s="220" t="s">
        <v>1392</v>
      </c>
      <c r="H942" s="221">
        <v>14.35</v>
      </c>
      <c r="I942" s="222"/>
      <c r="L942" s="218"/>
      <c r="M942" s="223"/>
      <c r="N942" s="224"/>
      <c r="O942" s="224"/>
      <c r="P942" s="224"/>
      <c r="Q942" s="224"/>
      <c r="R942" s="224"/>
      <c r="S942" s="224"/>
      <c r="T942" s="225"/>
      <c r="AT942" s="219" t="s">
        <v>242</v>
      </c>
      <c r="AU942" s="219" t="s">
        <v>83</v>
      </c>
      <c r="AV942" s="11" t="s">
        <v>83</v>
      </c>
      <c r="AW942" s="11" t="s">
        <v>36</v>
      </c>
      <c r="AX942" s="11" t="s">
        <v>73</v>
      </c>
      <c r="AY942" s="219" t="s">
        <v>231</v>
      </c>
    </row>
    <row r="943" spans="2:51" s="11" customFormat="1" ht="13.5">
      <c r="B943" s="218"/>
      <c r="D943" s="215" t="s">
        <v>242</v>
      </c>
      <c r="E943" s="219" t="s">
        <v>5</v>
      </c>
      <c r="F943" s="220" t="s">
        <v>1393</v>
      </c>
      <c r="H943" s="221">
        <v>9.86</v>
      </c>
      <c r="I943" s="222"/>
      <c r="L943" s="218"/>
      <c r="M943" s="223"/>
      <c r="N943" s="224"/>
      <c r="O943" s="224"/>
      <c r="P943" s="224"/>
      <c r="Q943" s="224"/>
      <c r="R943" s="224"/>
      <c r="S943" s="224"/>
      <c r="T943" s="225"/>
      <c r="AT943" s="219" t="s">
        <v>242</v>
      </c>
      <c r="AU943" s="219" t="s">
        <v>83</v>
      </c>
      <c r="AV943" s="11" t="s">
        <v>83</v>
      </c>
      <c r="AW943" s="11" t="s">
        <v>36</v>
      </c>
      <c r="AX943" s="11" t="s">
        <v>73</v>
      </c>
      <c r="AY943" s="219" t="s">
        <v>231</v>
      </c>
    </row>
    <row r="944" spans="2:51" s="12" customFormat="1" ht="13.5">
      <c r="B944" s="226"/>
      <c r="D944" s="215" t="s">
        <v>242</v>
      </c>
      <c r="E944" s="227" t="s">
        <v>5</v>
      </c>
      <c r="F944" s="228" t="s">
        <v>269</v>
      </c>
      <c r="H944" s="229">
        <v>48.18</v>
      </c>
      <c r="I944" s="230"/>
      <c r="L944" s="226"/>
      <c r="M944" s="231"/>
      <c r="N944" s="232"/>
      <c r="O944" s="232"/>
      <c r="P944" s="232"/>
      <c r="Q944" s="232"/>
      <c r="R944" s="232"/>
      <c r="S944" s="232"/>
      <c r="T944" s="233"/>
      <c r="AT944" s="227" t="s">
        <v>242</v>
      </c>
      <c r="AU944" s="227" t="s">
        <v>83</v>
      </c>
      <c r="AV944" s="12" t="s">
        <v>239</v>
      </c>
      <c r="AW944" s="12" t="s">
        <v>36</v>
      </c>
      <c r="AX944" s="12" t="s">
        <v>81</v>
      </c>
      <c r="AY944" s="227" t="s">
        <v>231</v>
      </c>
    </row>
    <row r="945" spans="2:65" s="1" customFormat="1" ht="25.5" customHeight="1">
      <c r="B945" s="202"/>
      <c r="C945" s="203" t="s">
        <v>1394</v>
      </c>
      <c r="D945" s="203" t="s">
        <v>235</v>
      </c>
      <c r="E945" s="204" t="s">
        <v>1395</v>
      </c>
      <c r="F945" s="205" t="s">
        <v>1396</v>
      </c>
      <c r="G945" s="206" t="s">
        <v>367</v>
      </c>
      <c r="H945" s="207">
        <v>27.366</v>
      </c>
      <c r="I945" s="208"/>
      <c r="J945" s="209">
        <f>ROUND(I945*H945,2)</f>
        <v>0</v>
      </c>
      <c r="K945" s="205" t="s">
        <v>238</v>
      </c>
      <c r="L945" s="46"/>
      <c r="M945" s="210" t="s">
        <v>5</v>
      </c>
      <c r="N945" s="211" t="s">
        <v>44</v>
      </c>
      <c r="O945" s="47"/>
      <c r="P945" s="212">
        <f>O945*H945</f>
        <v>0</v>
      </c>
      <c r="Q945" s="212">
        <v>0.00212</v>
      </c>
      <c r="R945" s="212">
        <f>Q945*H945</f>
        <v>0.05801592</v>
      </c>
      <c r="S945" s="212">
        <v>0</v>
      </c>
      <c r="T945" s="213">
        <f>S945*H945</f>
        <v>0</v>
      </c>
      <c r="AR945" s="24" t="s">
        <v>298</v>
      </c>
      <c r="AT945" s="24" t="s">
        <v>235</v>
      </c>
      <c r="AU945" s="24" t="s">
        <v>83</v>
      </c>
      <c r="AY945" s="24" t="s">
        <v>231</v>
      </c>
      <c r="BE945" s="214">
        <f>IF(N945="základní",J945,0)</f>
        <v>0</v>
      </c>
      <c r="BF945" s="214">
        <f>IF(N945="snížená",J945,0)</f>
        <v>0</v>
      </c>
      <c r="BG945" s="214">
        <f>IF(N945="zákl. přenesená",J945,0)</f>
        <v>0</v>
      </c>
      <c r="BH945" s="214">
        <f>IF(N945="sníž. přenesená",J945,0)</f>
        <v>0</v>
      </c>
      <c r="BI945" s="214">
        <f>IF(N945="nulová",J945,0)</f>
        <v>0</v>
      </c>
      <c r="BJ945" s="24" t="s">
        <v>81</v>
      </c>
      <c r="BK945" s="214">
        <f>ROUND(I945*H945,2)</f>
        <v>0</v>
      </c>
      <c r="BL945" s="24" t="s">
        <v>298</v>
      </c>
      <c r="BM945" s="24" t="s">
        <v>1397</v>
      </c>
    </row>
    <row r="946" spans="2:47" s="1" customFormat="1" ht="13.5">
      <c r="B946" s="46"/>
      <c r="D946" s="215" t="s">
        <v>241</v>
      </c>
      <c r="F946" s="216" t="s">
        <v>1396</v>
      </c>
      <c r="I946" s="176"/>
      <c r="L946" s="46"/>
      <c r="M946" s="217"/>
      <c r="N946" s="47"/>
      <c r="O946" s="47"/>
      <c r="P946" s="47"/>
      <c r="Q946" s="47"/>
      <c r="R946" s="47"/>
      <c r="S946" s="47"/>
      <c r="T946" s="85"/>
      <c r="AT946" s="24" t="s">
        <v>241</v>
      </c>
      <c r="AU946" s="24" t="s">
        <v>83</v>
      </c>
    </row>
    <row r="947" spans="2:51" s="11" customFormat="1" ht="13.5">
      <c r="B947" s="218"/>
      <c r="D947" s="215" t="s">
        <v>242</v>
      </c>
      <c r="E947" s="219" t="s">
        <v>5</v>
      </c>
      <c r="F947" s="220" t="s">
        <v>1398</v>
      </c>
      <c r="H947" s="221">
        <v>7.225</v>
      </c>
      <c r="I947" s="222"/>
      <c r="L947" s="218"/>
      <c r="M947" s="223"/>
      <c r="N947" s="224"/>
      <c r="O947" s="224"/>
      <c r="P947" s="224"/>
      <c r="Q947" s="224"/>
      <c r="R947" s="224"/>
      <c r="S947" s="224"/>
      <c r="T947" s="225"/>
      <c r="AT947" s="219" t="s">
        <v>242</v>
      </c>
      <c r="AU947" s="219" t="s">
        <v>83</v>
      </c>
      <c r="AV947" s="11" t="s">
        <v>83</v>
      </c>
      <c r="AW947" s="11" t="s">
        <v>36</v>
      </c>
      <c r="AX947" s="11" t="s">
        <v>73</v>
      </c>
      <c r="AY947" s="219" t="s">
        <v>231</v>
      </c>
    </row>
    <row r="948" spans="2:51" s="11" customFormat="1" ht="13.5">
      <c r="B948" s="218"/>
      <c r="D948" s="215" t="s">
        <v>242</v>
      </c>
      <c r="E948" s="219" t="s">
        <v>5</v>
      </c>
      <c r="F948" s="220" t="s">
        <v>1399</v>
      </c>
      <c r="H948" s="221">
        <v>7.916</v>
      </c>
      <c r="I948" s="222"/>
      <c r="L948" s="218"/>
      <c r="M948" s="223"/>
      <c r="N948" s="224"/>
      <c r="O948" s="224"/>
      <c r="P948" s="224"/>
      <c r="Q948" s="224"/>
      <c r="R948" s="224"/>
      <c r="S948" s="224"/>
      <c r="T948" s="225"/>
      <c r="AT948" s="219" t="s">
        <v>242</v>
      </c>
      <c r="AU948" s="219" t="s">
        <v>83</v>
      </c>
      <c r="AV948" s="11" t="s">
        <v>83</v>
      </c>
      <c r="AW948" s="11" t="s">
        <v>36</v>
      </c>
      <c r="AX948" s="11" t="s">
        <v>73</v>
      </c>
      <c r="AY948" s="219" t="s">
        <v>231</v>
      </c>
    </row>
    <row r="949" spans="2:51" s="11" customFormat="1" ht="13.5">
      <c r="B949" s="218"/>
      <c r="D949" s="215" t="s">
        <v>242</v>
      </c>
      <c r="E949" s="219" t="s">
        <v>5</v>
      </c>
      <c r="F949" s="220" t="s">
        <v>1400</v>
      </c>
      <c r="H949" s="221">
        <v>4.075</v>
      </c>
      <c r="I949" s="222"/>
      <c r="L949" s="218"/>
      <c r="M949" s="223"/>
      <c r="N949" s="224"/>
      <c r="O949" s="224"/>
      <c r="P949" s="224"/>
      <c r="Q949" s="224"/>
      <c r="R949" s="224"/>
      <c r="S949" s="224"/>
      <c r="T949" s="225"/>
      <c r="AT949" s="219" t="s">
        <v>242</v>
      </c>
      <c r="AU949" s="219" t="s">
        <v>83</v>
      </c>
      <c r="AV949" s="11" t="s">
        <v>83</v>
      </c>
      <c r="AW949" s="11" t="s">
        <v>36</v>
      </c>
      <c r="AX949" s="11" t="s">
        <v>73</v>
      </c>
      <c r="AY949" s="219" t="s">
        <v>231</v>
      </c>
    </row>
    <row r="950" spans="2:51" s="11" customFormat="1" ht="13.5">
      <c r="B950" s="218"/>
      <c r="D950" s="215" t="s">
        <v>242</v>
      </c>
      <c r="E950" s="219" t="s">
        <v>5</v>
      </c>
      <c r="F950" s="220" t="s">
        <v>1400</v>
      </c>
      <c r="H950" s="221">
        <v>4.075</v>
      </c>
      <c r="I950" s="222"/>
      <c r="L950" s="218"/>
      <c r="M950" s="223"/>
      <c r="N950" s="224"/>
      <c r="O950" s="224"/>
      <c r="P950" s="224"/>
      <c r="Q950" s="224"/>
      <c r="R950" s="224"/>
      <c r="S950" s="224"/>
      <c r="T950" s="225"/>
      <c r="AT950" s="219" t="s">
        <v>242</v>
      </c>
      <c r="AU950" s="219" t="s">
        <v>83</v>
      </c>
      <c r="AV950" s="11" t="s">
        <v>83</v>
      </c>
      <c r="AW950" s="11" t="s">
        <v>36</v>
      </c>
      <c r="AX950" s="11" t="s">
        <v>73</v>
      </c>
      <c r="AY950" s="219" t="s">
        <v>231</v>
      </c>
    </row>
    <row r="951" spans="2:51" s="11" customFormat="1" ht="13.5">
      <c r="B951" s="218"/>
      <c r="D951" s="215" t="s">
        <v>242</v>
      </c>
      <c r="E951" s="219" t="s">
        <v>5</v>
      </c>
      <c r="F951" s="220" t="s">
        <v>1400</v>
      </c>
      <c r="H951" s="221">
        <v>4.075</v>
      </c>
      <c r="I951" s="222"/>
      <c r="L951" s="218"/>
      <c r="M951" s="223"/>
      <c r="N951" s="224"/>
      <c r="O951" s="224"/>
      <c r="P951" s="224"/>
      <c r="Q951" s="224"/>
      <c r="R951" s="224"/>
      <c r="S951" s="224"/>
      <c r="T951" s="225"/>
      <c r="AT951" s="219" t="s">
        <v>242</v>
      </c>
      <c r="AU951" s="219" t="s">
        <v>83</v>
      </c>
      <c r="AV951" s="11" t="s">
        <v>83</v>
      </c>
      <c r="AW951" s="11" t="s">
        <v>36</v>
      </c>
      <c r="AX951" s="11" t="s">
        <v>73</v>
      </c>
      <c r="AY951" s="219" t="s">
        <v>231</v>
      </c>
    </row>
    <row r="952" spans="2:51" s="12" customFormat="1" ht="13.5">
      <c r="B952" s="226"/>
      <c r="D952" s="215" t="s">
        <v>242</v>
      </c>
      <c r="E952" s="227" t="s">
        <v>5</v>
      </c>
      <c r="F952" s="228" t="s">
        <v>269</v>
      </c>
      <c r="H952" s="229">
        <v>27.366</v>
      </c>
      <c r="I952" s="230"/>
      <c r="L952" s="226"/>
      <c r="M952" s="231"/>
      <c r="N952" s="232"/>
      <c r="O952" s="232"/>
      <c r="P952" s="232"/>
      <c r="Q952" s="232"/>
      <c r="R952" s="232"/>
      <c r="S952" s="232"/>
      <c r="T952" s="233"/>
      <c r="AT952" s="227" t="s">
        <v>242</v>
      </c>
      <c r="AU952" s="227" t="s">
        <v>83</v>
      </c>
      <c r="AV952" s="12" t="s">
        <v>239</v>
      </c>
      <c r="AW952" s="12" t="s">
        <v>36</v>
      </c>
      <c r="AX952" s="12" t="s">
        <v>81</v>
      </c>
      <c r="AY952" s="227" t="s">
        <v>231</v>
      </c>
    </row>
    <row r="953" spans="2:65" s="1" customFormat="1" ht="38.25" customHeight="1">
      <c r="B953" s="202"/>
      <c r="C953" s="203" t="s">
        <v>1401</v>
      </c>
      <c r="D953" s="203" t="s">
        <v>235</v>
      </c>
      <c r="E953" s="204" t="s">
        <v>1402</v>
      </c>
      <c r="F953" s="205" t="s">
        <v>1403</v>
      </c>
      <c r="G953" s="206" t="s">
        <v>352</v>
      </c>
      <c r="H953" s="207">
        <v>4.143</v>
      </c>
      <c r="I953" s="208"/>
      <c r="J953" s="209">
        <f>ROUND(I953*H953,2)</f>
        <v>0</v>
      </c>
      <c r="K953" s="205" t="s">
        <v>238</v>
      </c>
      <c r="L953" s="46"/>
      <c r="M953" s="210" t="s">
        <v>5</v>
      </c>
      <c r="N953" s="211" t="s">
        <v>44</v>
      </c>
      <c r="O953" s="47"/>
      <c r="P953" s="212">
        <f>O953*H953</f>
        <v>0</v>
      </c>
      <c r="Q953" s="212">
        <v>0</v>
      </c>
      <c r="R953" s="212">
        <f>Q953*H953</f>
        <v>0</v>
      </c>
      <c r="S953" s="212">
        <v>0</v>
      </c>
      <c r="T953" s="213">
        <f>S953*H953</f>
        <v>0</v>
      </c>
      <c r="AR953" s="24" t="s">
        <v>298</v>
      </c>
      <c r="AT953" s="24" t="s">
        <v>235</v>
      </c>
      <c r="AU953" s="24" t="s">
        <v>83</v>
      </c>
      <c r="AY953" s="24" t="s">
        <v>231</v>
      </c>
      <c r="BE953" s="214">
        <f>IF(N953="základní",J953,0)</f>
        <v>0</v>
      </c>
      <c r="BF953" s="214">
        <f>IF(N953="snížená",J953,0)</f>
        <v>0</v>
      </c>
      <c r="BG953" s="214">
        <f>IF(N953="zákl. přenesená",J953,0)</f>
        <v>0</v>
      </c>
      <c r="BH953" s="214">
        <f>IF(N953="sníž. přenesená",J953,0)</f>
        <v>0</v>
      </c>
      <c r="BI953" s="214">
        <f>IF(N953="nulová",J953,0)</f>
        <v>0</v>
      </c>
      <c r="BJ953" s="24" t="s">
        <v>81</v>
      </c>
      <c r="BK953" s="214">
        <f>ROUND(I953*H953,2)</f>
        <v>0</v>
      </c>
      <c r="BL953" s="24" t="s">
        <v>298</v>
      </c>
      <c r="BM953" s="24" t="s">
        <v>1404</v>
      </c>
    </row>
    <row r="954" spans="2:47" s="1" customFormat="1" ht="13.5">
      <c r="B954" s="46"/>
      <c r="D954" s="215" t="s">
        <v>241</v>
      </c>
      <c r="F954" s="216" t="s">
        <v>1403</v>
      </c>
      <c r="I954" s="176"/>
      <c r="L954" s="46"/>
      <c r="M954" s="217"/>
      <c r="N954" s="47"/>
      <c r="O954" s="47"/>
      <c r="P954" s="47"/>
      <c r="Q954" s="47"/>
      <c r="R954" s="47"/>
      <c r="S954" s="47"/>
      <c r="T954" s="85"/>
      <c r="AT954" s="24" t="s">
        <v>241</v>
      </c>
      <c r="AU954" s="24" t="s">
        <v>83</v>
      </c>
    </row>
    <row r="955" spans="2:63" s="10" customFormat="1" ht="29.85" customHeight="1">
      <c r="B955" s="189"/>
      <c r="D955" s="190" t="s">
        <v>72</v>
      </c>
      <c r="E955" s="200" t="s">
        <v>1405</v>
      </c>
      <c r="F955" s="200" t="s">
        <v>1406</v>
      </c>
      <c r="I955" s="192"/>
      <c r="J955" s="201">
        <f>BK955</f>
        <v>0</v>
      </c>
      <c r="L955" s="189"/>
      <c r="M955" s="194"/>
      <c r="N955" s="195"/>
      <c r="O955" s="195"/>
      <c r="P955" s="196">
        <f>SUM(P956:P1094)</f>
        <v>0</v>
      </c>
      <c r="Q955" s="195"/>
      <c r="R955" s="196">
        <f>SUM(R956:R1094)</f>
        <v>1.652198784407</v>
      </c>
      <c r="S955" s="195"/>
      <c r="T955" s="197">
        <f>SUM(T956:T1094)</f>
        <v>0</v>
      </c>
      <c r="AR955" s="190" t="s">
        <v>83</v>
      </c>
      <c r="AT955" s="198" t="s">
        <v>72</v>
      </c>
      <c r="AU955" s="198" t="s">
        <v>81</v>
      </c>
      <c r="AY955" s="190" t="s">
        <v>231</v>
      </c>
      <c r="BK955" s="199">
        <f>SUM(BK956:BK1094)</f>
        <v>0</v>
      </c>
    </row>
    <row r="956" spans="2:65" s="1" customFormat="1" ht="16.5" customHeight="1">
      <c r="B956" s="202"/>
      <c r="C956" s="203" t="s">
        <v>1407</v>
      </c>
      <c r="D956" s="203" t="s">
        <v>235</v>
      </c>
      <c r="E956" s="204" t="s">
        <v>1408</v>
      </c>
      <c r="F956" s="205" t="s">
        <v>1409</v>
      </c>
      <c r="G956" s="206" t="s">
        <v>249</v>
      </c>
      <c r="H956" s="207">
        <v>2</v>
      </c>
      <c r="I956" s="208"/>
      <c r="J956" s="209">
        <f>ROUND(I956*H956,2)</f>
        <v>0</v>
      </c>
      <c r="K956" s="205" t="s">
        <v>238</v>
      </c>
      <c r="L956" s="46"/>
      <c r="M956" s="210" t="s">
        <v>5</v>
      </c>
      <c r="N956" s="211" t="s">
        <v>44</v>
      </c>
      <c r="O956" s="47"/>
      <c r="P956" s="212">
        <f>O956*H956</f>
        <v>0</v>
      </c>
      <c r="Q956" s="212">
        <v>0.00042</v>
      </c>
      <c r="R956" s="212">
        <f>Q956*H956</f>
        <v>0.00084</v>
      </c>
      <c r="S956" s="212">
        <v>0</v>
      </c>
      <c r="T956" s="213">
        <f>S956*H956</f>
        <v>0</v>
      </c>
      <c r="AR956" s="24" t="s">
        <v>298</v>
      </c>
      <c r="AT956" s="24" t="s">
        <v>235</v>
      </c>
      <c r="AU956" s="24" t="s">
        <v>83</v>
      </c>
      <c r="AY956" s="24" t="s">
        <v>231</v>
      </c>
      <c r="BE956" s="214">
        <f>IF(N956="základní",J956,0)</f>
        <v>0</v>
      </c>
      <c r="BF956" s="214">
        <f>IF(N956="snížená",J956,0)</f>
        <v>0</v>
      </c>
      <c r="BG956" s="214">
        <f>IF(N956="zákl. přenesená",J956,0)</f>
        <v>0</v>
      </c>
      <c r="BH956" s="214">
        <f>IF(N956="sníž. přenesená",J956,0)</f>
        <v>0</v>
      </c>
      <c r="BI956" s="214">
        <f>IF(N956="nulová",J956,0)</f>
        <v>0</v>
      </c>
      <c r="BJ956" s="24" t="s">
        <v>81</v>
      </c>
      <c r="BK956" s="214">
        <f>ROUND(I956*H956,2)</f>
        <v>0</v>
      </c>
      <c r="BL956" s="24" t="s">
        <v>298</v>
      </c>
      <c r="BM956" s="24" t="s">
        <v>1410</v>
      </c>
    </row>
    <row r="957" spans="2:47" s="1" customFormat="1" ht="13.5">
      <c r="B957" s="46"/>
      <c r="D957" s="215" t="s">
        <v>241</v>
      </c>
      <c r="F957" s="216" t="s">
        <v>1409</v>
      </c>
      <c r="I957" s="176"/>
      <c r="L957" s="46"/>
      <c r="M957" s="217"/>
      <c r="N957" s="47"/>
      <c r="O957" s="47"/>
      <c r="P957" s="47"/>
      <c r="Q957" s="47"/>
      <c r="R957" s="47"/>
      <c r="S957" s="47"/>
      <c r="T957" s="85"/>
      <c r="AT957" s="24" t="s">
        <v>241</v>
      </c>
      <c r="AU957" s="24" t="s">
        <v>83</v>
      </c>
    </row>
    <row r="958" spans="2:65" s="1" customFormat="1" ht="25.5" customHeight="1">
      <c r="B958" s="202"/>
      <c r="C958" s="242" t="s">
        <v>1411</v>
      </c>
      <c r="D958" s="242" t="s">
        <v>399</v>
      </c>
      <c r="E958" s="243" t="s">
        <v>1412</v>
      </c>
      <c r="F958" s="244" t="s">
        <v>1413</v>
      </c>
      <c r="G958" s="245" t="s">
        <v>249</v>
      </c>
      <c r="H958" s="246">
        <v>2</v>
      </c>
      <c r="I958" s="247"/>
      <c r="J958" s="248">
        <f>ROUND(I958*H958,2)</f>
        <v>0</v>
      </c>
      <c r="K958" s="244" t="s">
        <v>238</v>
      </c>
      <c r="L958" s="249"/>
      <c r="M958" s="250" t="s">
        <v>5</v>
      </c>
      <c r="N958" s="251" t="s">
        <v>44</v>
      </c>
      <c r="O958" s="47"/>
      <c r="P958" s="212">
        <f>O958*H958</f>
        <v>0</v>
      </c>
      <c r="Q958" s="212">
        <v>0.03</v>
      </c>
      <c r="R958" s="212">
        <f>Q958*H958</f>
        <v>0.06</v>
      </c>
      <c r="S958" s="212">
        <v>0</v>
      </c>
      <c r="T958" s="213">
        <f>S958*H958</f>
        <v>0</v>
      </c>
      <c r="AR958" s="24" t="s">
        <v>410</v>
      </c>
      <c r="AT958" s="24" t="s">
        <v>399</v>
      </c>
      <c r="AU958" s="24" t="s">
        <v>83</v>
      </c>
      <c r="AY958" s="24" t="s">
        <v>231</v>
      </c>
      <c r="BE958" s="214">
        <f>IF(N958="základní",J958,0)</f>
        <v>0</v>
      </c>
      <c r="BF958" s="214">
        <f>IF(N958="snížená",J958,0)</f>
        <v>0</v>
      </c>
      <c r="BG958" s="214">
        <f>IF(N958="zákl. přenesená",J958,0)</f>
        <v>0</v>
      </c>
      <c r="BH958" s="214">
        <f>IF(N958="sníž. přenesená",J958,0)</f>
        <v>0</v>
      </c>
      <c r="BI958" s="214">
        <f>IF(N958="nulová",J958,0)</f>
        <v>0</v>
      </c>
      <c r="BJ958" s="24" t="s">
        <v>81</v>
      </c>
      <c r="BK958" s="214">
        <f>ROUND(I958*H958,2)</f>
        <v>0</v>
      </c>
      <c r="BL958" s="24" t="s">
        <v>298</v>
      </c>
      <c r="BM958" s="24" t="s">
        <v>1414</v>
      </c>
    </row>
    <row r="959" spans="2:47" s="1" customFormat="1" ht="13.5">
      <c r="B959" s="46"/>
      <c r="D959" s="215" t="s">
        <v>241</v>
      </c>
      <c r="F959" s="216" t="s">
        <v>1413</v>
      </c>
      <c r="I959" s="176"/>
      <c r="L959" s="46"/>
      <c r="M959" s="217"/>
      <c r="N959" s="47"/>
      <c r="O959" s="47"/>
      <c r="P959" s="47"/>
      <c r="Q959" s="47"/>
      <c r="R959" s="47"/>
      <c r="S959" s="47"/>
      <c r="T959" s="85"/>
      <c r="AT959" s="24" t="s">
        <v>241</v>
      </c>
      <c r="AU959" s="24" t="s">
        <v>83</v>
      </c>
    </row>
    <row r="960" spans="2:65" s="1" customFormat="1" ht="25.5" customHeight="1">
      <c r="B960" s="202"/>
      <c r="C960" s="203" t="s">
        <v>1415</v>
      </c>
      <c r="D960" s="203" t="s">
        <v>235</v>
      </c>
      <c r="E960" s="204" t="s">
        <v>1416</v>
      </c>
      <c r="F960" s="205" t="s">
        <v>1417</v>
      </c>
      <c r="G960" s="206" t="s">
        <v>147</v>
      </c>
      <c r="H960" s="207">
        <v>37.37</v>
      </c>
      <c r="I960" s="208"/>
      <c r="J960" s="209">
        <f>ROUND(I960*H960,2)</f>
        <v>0</v>
      </c>
      <c r="K960" s="205" t="s">
        <v>238</v>
      </c>
      <c r="L960" s="46"/>
      <c r="M960" s="210" t="s">
        <v>5</v>
      </c>
      <c r="N960" s="211" t="s">
        <v>44</v>
      </c>
      <c r="O960" s="47"/>
      <c r="P960" s="212">
        <f>O960*H960</f>
        <v>0</v>
      </c>
      <c r="Q960" s="212">
        <v>0</v>
      </c>
      <c r="R960" s="212">
        <f>Q960*H960</f>
        <v>0</v>
      </c>
      <c r="S960" s="212">
        <v>0</v>
      </c>
      <c r="T960" s="213">
        <f>S960*H960</f>
        <v>0</v>
      </c>
      <c r="AR960" s="24" t="s">
        <v>298</v>
      </c>
      <c r="AT960" s="24" t="s">
        <v>235</v>
      </c>
      <c r="AU960" s="24" t="s">
        <v>83</v>
      </c>
      <c r="AY960" s="24" t="s">
        <v>231</v>
      </c>
      <c r="BE960" s="214">
        <f>IF(N960="základní",J960,0)</f>
        <v>0</v>
      </c>
      <c r="BF960" s="214">
        <f>IF(N960="snížená",J960,0)</f>
        <v>0</v>
      </c>
      <c r="BG960" s="214">
        <f>IF(N960="zákl. přenesená",J960,0)</f>
        <v>0</v>
      </c>
      <c r="BH960" s="214">
        <f>IF(N960="sníž. přenesená",J960,0)</f>
        <v>0</v>
      </c>
      <c r="BI960" s="214">
        <f>IF(N960="nulová",J960,0)</f>
        <v>0</v>
      </c>
      <c r="BJ960" s="24" t="s">
        <v>81</v>
      </c>
      <c r="BK960" s="214">
        <f>ROUND(I960*H960,2)</f>
        <v>0</v>
      </c>
      <c r="BL960" s="24" t="s">
        <v>298</v>
      </c>
      <c r="BM960" s="24" t="s">
        <v>1418</v>
      </c>
    </row>
    <row r="961" spans="2:47" s="1" customFormat="1" ht="13.5">
      <c r="B961" s="46"/>
      <c r="D961" s="215" t="s">
        <v>241</v>
      </c>
      <c r="F961" s="216" t="s">
        <v>1417</v>
      </c>
      <c r="I961" s="176"/>
      <c r="L961" s="46"/>
      <c r="M961" s="217"/>
      <c r="N961" s="47"/>
      <c r="O961" s="47"/>
      <c r="P961" s="47"/>
      <c r="Q961" s="47"/>
      <c r="R961" s="47"/>
      <c r="S961" s="47"/>
      <c r="T961" s="85"/>
      <c r="AT961" s="24" t="s">
        <v>241</v>
      </c>
      <c r="AU961" s="24" t="s">
        <v>83</v>
      </c>
    </row>
    <row r="962" spans="2:51" s="13" customFormat="1" ht="13.5">
      <c r="B962" s="234"/>
      <c r="D962" s="215" t="s">
        <v>242</v>
      </c>
      <c r="E962" s="235" t="s">
        <v>5</v>
      </c>
      <c r="F962" s="236" t="s">
        <v>1419</v>
      </c>
      <c r="H962" s="235" t="s">
        <v>5</v>
      </c>
      <c r="I962" s="237"/>
      <c r="L962" s="234"/>
      <c r="M962" s="238"/>
      <c r="N962" s="239"/>
      <c r="O962" s="239"/>
      <c r="P962" s="239"/>
      <c r="Q962" s="239"/>
      <c r="R962" s="239"/>
      <c r="S962" s="239"/>
      <c r="T962" s="240"/>
      <c r="AT962" s="235" t="s">
        <v>242</v>
      </c>
      <c r="AU962" s="235" t="s">
        <v>83</v>
      </c>
      <c r="AV962" s="13" t="s">
        <v>81</v>
      </c>
      <c r="AW962" s="13" t="s">
        <v>36</v>
      </c>
      <c r="AX962" s="13" t="s">
        <v>73</v>
      </c>
      <c r="AY962" s="235" t="s">
        <v>231</v>
      </c>
    </row>
    <row r="963" spans="2:51" s="11" customFormat="1" ht="13.5">
      <c r="B963" s="218"/>
      <c r="D963" s="215" t="s">
        <v>242</v>
      </c>
      <c r="E963" s="219" t="s">
        <v>5</v>
      </c>
      <c r="F963" s="220" t="s">
        <v>1420</v>
      </c>
      <c r="H963" s="221">
        <v>19.6</v>
      </c>
      <c r="I963" s="222"/>
      <c r="L963" s="218"/>
      <c r="M963" s="223"/>
      <c r="N963" s="224"/>
      <c r="O963" s="224"/>
      <c r="P963" s="224"/>
      <c r="Q963" s="224"/>
      <c r="R963" s="224"/>
      <c r="S963" s="224"/>
      <c r="T963" s="225"/>
      <c r="AT963" s="219" t="s">
        <v>242</v>
      </c>
      <c r="AU963" s="219" t="s">
        <v>83</v>
      </c>
      <c r="AV963" s="11" t="s">
        <v>83</v>
      </c>
      <c r="AW963" s="11" t="s">
        <v>36</v>
      </c>
      <c r="AX963" s="11" t="s">
        <v>73</v>
      </c>
      <c r="AY963" s="219" t="s">
        <v>231</v>
      </c>
    </row>
    <row r="964" spans="2:51" s="11" customFormat="1" ht="13.5">
      <c r="B964" s="218"/>
      <c r="D964" s="215" t="s">
        <v>242</v>
      </c>
      <c r="E964" s="219" t="s">
        <v>5</v>
      </c>
      <c r="F964" s="220" t="s">
        <v>1421</v>
      </c>
      <c r="H964" s="221">
        <v>9.267</v>
      </c>
      <c r="I964" s="222"/>
      <c r="L964" s="218"/>
      <c r="M964" s="223"/>
      <c r="N964" s="224"/>
      <c r="O964" s="224"/>
      <c r="P964" s="224"/>
      <c r="Q964" s="224"/>
      <c r="R964" s="224"/>
      <c r="S964" s="224"/>
      <c r="T964" s="225"/>
      <c r="AT964" s="219" t="s">
        <v>242</v>
      </c>
      <c r="AU964" s="219" t="s">
        <v>83</v>
      </c>
      <c r="AV964" s="11" t="s">
        <v>83</v>
      </c>
      <c r="AW964" s="11" t="s">
        <v>36</v>
      </c>
      <c r="AX964" s="11" t="s">
        <v>73</v>
      </c>
      <c r="AY964" s="219" t="s">
        <v>231</v>
      </c>
    </row>
    <row r="965" spans="2:51" s="11" customFormat="1" ht="13.5">
      <c r="B965" s="218"/>
      <c r="D965" s="215" t="s">
        <v>242</v>
      </c>
      <c r="E965" s="219" t="s">
        <v>5</v>
      </c>
      <c r="F965" s="220" t="s">
        <v>1422</v>
      </c>
      <c r="H965" s="221">
        <v>7.68</v>
      </c>
      <c r="I965" s="222"/>
      <c r="L965" s="218"/>
      <c r="M965" s="223"/>
      <c r="N965" s="224"/>
      <c r="O965" s="224"/>
      <c r="P965" s="224"/>
      <c r="Q965" s="224"/>
      <c r="R965" s="224"/>
      <c r="S965" s="224"/>
      <c r="T965" s="225"/>
      <c r="AT965" s="219" t="s">
        <v>242</v>
      </c>
      <c r="AU965" s="219" t="s">
        <v>83</v>
      </c>
      <c r="AV965" s="11" t="s">
        <v>83</v>
      </c>
      <c r="AW965" s="11" t="s">
        <v>36</v>
      </c>
      <c r="AX965" s="11" t="s">
        <v>73</v>
      </c>
      <c r="AY965" s="219" t="s">
        <v>231</v>
      </c>
    </row>
    <row r="966" spans="2:51" s="11" customFormat="1" ht="13.5">
      <c r="B966" s="218"/>
      <c r="D966" s="215" t="s">
        <v>242</v>
      </c>
      <c r="E966" s="219" t="s">
        <v>5</v>
      </c>
      <c r="F966" s="220" t="s">
        <v>1423</v>
      </c>
      <c r="H966" s="221">
        <v>0.823</v>
      </c>
      <c r="I966" s="222"/>
      <c r="L966" s="218"/>
      <c r="M966" s="223"/>
      <c r="N966" s="224"/>
      <c r="O966" s="224"/>
      <c r="P966" s="224"/>
      <c r="Q966" s="224"/>
      <c r="R966" s="224"/>
      <c r="S966" s="224"/>
      <c r="T966" s="225"/>
      <c r="AT966" s="219" t="s">
        <v>242</v>
      </c>
      <c r="AU966" s="219" t="s">
        <v>83</v>
      </c>
      <c r="AV966" s="11" t="s">
        <v>83</v>
      </c>
      <c r="AW966" s="11" t="s">
        <v>36</v>
      </c>
      <c r="AX966" s="11" t="s">
        <v>73</v>
      </c>
      <c r="AY966" s="219" t="s">
        <v>231</v>
      </c>
    </row>
    <row r="967" spans="2:51" s="12" customFormat="1" ht="13.5">
      <c r="B967" s="226"/>
      <c r="D967" s="215" t="s">
        <v>242</v>
      </c>
      <c r="E967" s="227" t="s">
        <v>5</v>
      </c>
      <c r="F967" s="228" t="s">
        <v>269</v>
      </c>
      <c r="H967" s="229">
        <v>37.37</v>
      </c>
      <c r="I967" s="230"/>
      <c r="L967" s="226"/>
      <c r="M967" s="231"/>
      <c r="N967" s="232"/>
      <c r="O967" s="232"/>
      <c r="P967" s="232"/>
      <c r="Q967" s="232"/>
      <c r="R967" s="232"/>
      <c r="S967" s="232"/>
      <c r="T967" s="233"/>
      <c r="AT967" s="227" t="s">
        <v>242</v>
      </c>
      <c r="AU967" s="227" t="s">
        <v>83</v>
      </c>
      <c r="AV967" s="12" t="s">
        <v>239</v>
      </c>
      <c r="AW967" s="12" t="s">
        <v>36</v>
      </c>
      <c r="AX967" s="12" t="s">
        <v>81</v>
      </c>
      <c r="AY967" s="227" t="s">
        <v>231</v>
      </c>
    </row>
    <row r="968" spans="2:65" s="1" customFormat="1" ht="25.5" customHeight="1">
      <c r="B968" s="202"/>
      <c r="C968" s="242" t="s">
        <v>1424</v>
      </c>
      <c r="D968" s="242" t="s">
        <v>399</v>
      </c>
      <c r="E968" s="243" t="s">
        <v>1425</v>
      </c>
      <c r="F968" s="244" t="s">
        <v>1426</v>
      </c>
      <c r="G968" s="245" t="s">
        <v>147</v>
      </c>
      <c r="H968" s="246">
        <v>37.37</v>
      </c>
      <c r="I968" s="247"/>
      <c r="J968" s="248">
        <f>ROUND(I968*H968,2)</f>
        <v>0</v>
      </c>
      <c r="K968" s="244" t="s">
        <v>238</v>
      </c>
      <c r="L968" s="249"/>
      <c r="M968" s="250" t="s">
        <v>5</v>
      </c>
      <c r="N968" s="251" t="s">
        <v>44</v>
      </c>
      <c r="O968" s="47"/>
      <c r="P968" s="212">
        <f>O968*H968</f>
        <v>0</v>
      </c>
      <c r="Q968" s="212">
        <v>0.00705</v>
      </c>
      <c r="R968" s="212">
        <f>Q968*H968</f>
        <v>0.2634585</v>
      </c>
      <c r="S968" s="212">
        <v>0</v>
      </c>
      <c r="T968" s="213">
        <f>S968*H968</f>
        <v>0</v>
      </c>
      <c r="AR968" s="24" t="s">
        <v>410</v>
      </c>
      <c r="AT968" s="24" t="s">
        <v>399</v>
      </c>
      <c r="AU968" s="24" t="s">
        <v>83</v>
      </c>
      <c r="AY968" s="24" t="s">
        <v>231</v>
      </c>
      <c r="BE968" s="214">
        <f>IF(N968="základní",J968,0)</f>
        <v>0</v>
      </c>
      <c r="BF968" s="214">
        <f>IF(N968="snížená",J968,0)</f>
        <v>0</v>
      </c>
      <c r="BG968" s="214">
        <f>IF(N968="zákl. přenesená",J968,0)</f>
        <v>0</v>
      </c>
      <c r="BH968" s="214">
        <f>IF(N968="sníž. přenesená",J968,0)</f>
        <v>0</v>
      </c>
      <c r="BI968" s="214">
        <f>IF(N968="nulová",J968,0)</f>
        <v>0</v>
      </c>
      <c r="BJ968" s="24" t="s">
        <v>81</v>
      </c>
      <c r="BK968" s="214">
        <f>ROUND(I968*H968,2)</f>
        <v>0</v>
      </c>
      <c r="BL968" s="24" t="s">
        <v>298</v>
      </c>
      <c r="BM968" s="24" t="s">
        <v>1427</v>
      </c>
    </row>
    <row r="969" spans="2:47" s="1" customFormat="1" ht="13.5">
      <c r="B969" s="46"/>
      <c r="D969" s="215" t="s">
        <v>241</v>
      </c>
      <c r="F969" s="216" t="s">
        <v>1426</v>
      </c>
      <c r="I969" s="176"/>
      <c r="L969" s="46"/>
      <c r="M969" s="217"/>
      <c r="N969" s="47"/>
      <c r="O969" s="47"/>
      <c r="P969" s="47"/>
      <c r="Q969" s="47"/>
      <c r="R969" s="47"/>
      <c r="S969" s="47"/>
      <c r="T969" s="85"/>
      <c r="AT969" s="24" t="s">
        <v>241</v>
      </c>
      <c r="AU969" s="24" t="s">
        <v>83</v>
      </c>
    </row>
    <row r="970" spans="2:51" s="11" customFormat="1" ht="13.5">
      <c r="B970" s="218"/>
      <c r="D970" s="215" t="s">
        <v>242</v>
      </c>
      <c r="E970" s="219" t="s">
        <v>5</v>
      </c>
      <c r="F970" s="220" t="s">
        <v>1420</v>
      </c>
      <c r="H970" s="221">
        <v>19.6</v>
      </c>
      <c r="I970" s="222"/>
      <c r="L970" s="218"/>
      <c r="M970" s="223"/>
      <c r="N970" s="224"/>
      <c r="O970" s="224"/>
      <c r="P970" s="224"/>
      <c r="Q970" s="224"/>
      <c r="R970" s="224"/>
      <c r="S970" s="224"/>
      <c r="T970" s="225"/>
      <c r="AT970" s="219" t="s">
        <v>242</v>
      </c>
      <c r="AU970" s="219" t="s">
        <v>83</v>
      </c>
      <c r="AV970" s="11" t="s">
        <v>83</v>
      </c>
      <c r="AW970" s="11" t="s">
        <v>36</v>
      </c>
      <c r="AX970" s="11" t="s">
        <v>73</v>
      </c>
      <c r="AY970" s="219" t="s">
        <v>231</v>
      </c>
    </row>
    <row r="971" spans="2:51" s="11" customFormat="1" ht="13.5">
      <c r="B971" s="218"/>
      <c r="D971" s="215" t="s">
        <v>242</v>
      </c>
      <c r="E971" s="219" t="s">
        <v>5</v>
      </c>
      <c r="F971" s="220" t="s">
        <v>1421</v>
      </c>
      <c r="H971" s="221">
        <v>9.267</v>
      </c>
      <c r="I971" s="222"/>
      <c r="L971" s="218"/>
      <c r="M971" s="223"/>
      <c r="N971" s="224"/>
      <c r="O971" s="224"/>
      <c r="P971" s="224"/>
      <c r="Q971" s="224"/>
      <c r="R971" s="224"/>
      <c r="S971" s="224"/>
      <c r="T971" s="225"/>
      <c r="AT971" s="219" t="s">
        <v>242</v>
      </c>
      <c r="AU971" s="219" t="s">
        <v>83</v>
      </c>
      <c r="AV971" s="11" t="s">
        <v>83</v>
      </c>
      <c r="AW971" s="11" t="s">
        <v>36</v>
      </c>
      <c r="AX971" s="11" t="s">
        <v>73</v>
      </c>
      <c r="AY971" s="219" t="s">
        <v>231</v>
      </c>
    </row>
    <row r="972" spans="2:51" s="11" customFormat="1" ht="13.5">
      <c r="B972" s="218"/>
      <c r="D972" s="215" t="s">
        <v>242</v>
      </c>
      <c r="E972" s="219" t="s">
        <v>5</v>
      </c>
      <c r="F972" s="220" t="s">
        <v>1422</v>
      </c>
      <c r="H972" s="221">
        <v>7.68</v>
      </c>
      <c r="I972" s="222"/>
      <c r="L972" s="218"/>
      <c r="M972" s="223"/>
      <c r="N972" s="224"/>
      <c r="O972" s="224"/>
      <c r="P972" s="224"/>
      <c r="Q972" s="224"/>
      <c r="R972" s="224"/>
      <c r="S972" s="224"/>
      <c r="T972" s="225"/>
      <c r="AT972" s="219" t="s">
        <v>242</v>
      </c>
      <c r="AU972" s="219" t="s">
        <v>83</v>
      </c>
      <c r="AV972" s="11" t="s">
        <v>83</v>
      </c>
      <c r="AW972" s="11" t="s">
        <v>36</v>
      </c>
      <c r="AX972" s="11" t="s">
        <v>73</v>
      </c>
      <c r="AY972" s="219" t="s">
        <v>231</v>
      </c>
    </row>
    <row r="973" spans="2:51" s="11" customFormat="1" ht="13.5">
      <c r="B973" s="218"/>
      <c r="D973" s="215" t="s">
        <v>242</v>
      </c>
      <c r="E973" s="219" t="s">
        <v>5</v>
      </c>
      <c r="F973" s="220" t="s">
        <v>1423</v>
      </c>
      <c r="H973" s="221">
        <v>0.823</v>
      </c>
      <c r="I973" s="222"/>
      <c r="L973" s="218"/>
      <c r="M973" s="223"/>
      <c r="N973" s="224"/>
      <c r="O973" s="224"/>
      <c r="P973" s="224"/>
      <c r="Q973" s="224"/>
      <c r="R973" s="224"/>
      <c r="S973" s="224"/>
      <c r="T973" s="225"/>
      <c r="AT973" s="219" t="s">
        <v>242</v>
      </c>
      <c r="AU973" s="219" t="s">
        <v>83</v>
      </c>
      <c r="AV973" s="11" t="s">
        <v>83</v>
      </c>
      <c r="AW973" s="11" t="s">
        <v>36</v>
      </c>
      <c r="AX973" s="11" t="s">
        <v>73</v>
      </c>
      <c r="AY973" s="219" t="s">
        <v>231</v>
      </c>
    </row>
    <row r="974" spans="2:51" s="12" customFormat="1" ht="13.5">
      <c r="B974" s="226"/>
      <c r="D974" s="215" t="s">
        <v>242</v>
      </c>
      <c r="E974" s="227" t="s">
        <v>5</v>
      </c>
      <c r="F974" s="228" t="s">
        <v>269</v>
      </c>
      <c r="H974" s="229">
        <v>37.37</v>
      </c>
      <c r="I974" s="230"/>
      <c r="L974" s="226"/>
      <c r="M974" s="231"/>
      <c r="N974" s="232"/>
      <c r="O974" s="232"/>
      <c r="P974" s="232"/>
      <c r="Q974" s="232"/>
      <c r="R974" s="232"/>
      <c r="S974" s="232"/>
      <c r="T974" s="233"/>
      <c r="AT974" s="227" t="s">
        <v>242</v>
      </c>
      <c r="AU974" s="227" t="s">
        <v>83</v>
      </c>
      <c r="AV974" s="12" t="s">
        <v>239</v>
      </c>
      <c r="AW974" s="12" t="s">
        <v>36</v>
      </c>
      <c r="AX974" s="12" t="s">
        <v>81</v>
      </c>
      <c r="AY974" s="227" t="s">
        <v>231</v>
      </c>
    </row>
    <row r="975" spans="2:65" s="1" customFormat="1" ht="16.5" customHeight="1">
      <c r="B975" s="202"/>
      <c r="C975" s="203" t="s">
        <v>1428</v>
      </c>
      <c r="D975" s="203" t="s">
        <v>235</v>
      </c>
      <c r="E975" s="204" t="s">
        <v>1429</v>
      </c>
      <c r="F975" s="205" t="s">
        <v>1430</v>
      </c>
      <c r="G975" s="206" t="s">
        <v>367</v>
      </c>
      <c r="H975" s="207">
        <v>847.25</v>
      </c>
      <c r="I975" s="208"/>
      <c r="J975" s="209">
        <f>ROUND(I975*H975,2)</f>
        <v>0</v>
      </c>
      <c r="K975" s="205" t="s">
        <v>238</v>
      </c>
      <c r="L975" s="46"/>
      <c r="M975" s="210" t="s">
        <v>5</v>
      </c>
      <c r="N975" s="211" t="s">
        <v>44</v>
      </c>
      <c r="O975" s="47"/>
      <c r="P975" s="212">
        <f>O975*H975</f>
        <v>0</v>
      </c>
      <c r="Q975" s="212">
        <v>0</v>
      </c>
      <c r="R975" s="212">
        <f>Q975*H975</f>
        <v>0</v>
      </c>
      <c r="S975" s="212">
        <v>0</v>
      </c>
      <c r="T975" s="213">
        <f>S975*H975</f>
        <v>0</v>
      </c>
      <c r="AR975" s="24" t="s">
        <v>298</v>
      </c>
      <c r="AT975" s="24" t="s">
        <v>235</v>
      </c>
      <c r="AU975" s="24" t="s">
        <v>83</v>
      </c>
      <c r="AY975" s="24" t="s">
        <v>231</v>
      </c>
      <c r="BE975" s="214">
        <f>IF(N975="základní",J975,0)</f>
        <v>0</v>
      </c>
      <c r="BF975" s="214">
        <f>IF(N975="snížená",J975,0)</f>
        <v>0</v>
      </c>
      <c r="BG975" s="214">
        <f>IF(N975="zákl. přenesená",J975,0)</f>
        <v>0</v>
      </c>
      <c r="BH975" s="214">
        <f>IF(N975="sníž. přenesená",J975,0)</f>
        <v>0</v>
      </c>
      <c r="BI975" s="214">
        <f>IF(N975="nulová",J975,0)</f>
        <v>0</v>
      </c>
      <c r="BJ975" s="24" t="s">
        <v>81</v>
      </c>
      <c r="BK975" s="214">
        <f>ROUND(I975*H975,2)</f>
        <v>0</v>
      </c>
      <c r="BL975" s="24" t="s">
        <v>298</v>
      </c>
      <c r="BM975" s="24" t="s">
        <v>1431</v>
      </c>
    </row>
    <row r="976" spans="2:47" s="1" customFormat="1" ht="13.5">
      <c r="B976" s="46"/>
      <c r="D976" s="215" t="s">
        <v>241</v>
      </c>
      <c r="F976" s="216" t="s">
        <v>1430</v>
      </c>
      <c r="I976" s="176"/>
      <c r="L976" s="46"/>
      <c r="M976" s="217"/>
      <c r="N976" s="47"/>
      <c r="O976" s="47"/>
      <c r="P976" s="47"/>
      <c r="Q976" s="47"/>
      <c r="R976" s="47"/>
      <c r="S976" s="47"/>
      <c r="T976" s="85"/>
      <c r="AT976" s="24" t="s">
        <v>241</v>
      </c>
      <c r="AU976" s="24" t="s">
        <v>83</v>
      </c>
    </row>
    <row r="977" spans="2:51" s="11" customFormat="1" ht="13.5">
      <c r="B977" s="218"/>
      <c r="D977" s="215" t="s">
        <v>242</v>
      </c>
      <c r="E977" s="219" t="s">
        <v>5</v>
      </c>
      <c r="F977" s="220" t="s">
        <v>1432</v>
      </c>
      <c r="H977" s="221">
        <v>101</v>
      </c>
      <c r="I977" s="222"/>
      <c r="L977" s="218"/>
      <c r="M977" s="223"/>
      <c r="N977" s="224"/>
      <c r="O977" s="224"/>
      <c r="P977" s="224"/>
      <c r="Q977" s="224"/>
      <c r="R977" s="224"/>
      <c r="S977" s="224"/>
      <c r="T977" s="225"/>
      <c r="AT977" s="219" t="s">
        <v>242</v>
      </c>
      <c r="AU977" s="219" t="s">
        <v>83</v>
      </c>
      <c r="AV977" s="11" t="s">
        <v>83</v>
      </c>
      <c r="AW977" s="11" t="s">
        <v>36</v>
      </c>
      <c r="AX977" s="11" t="s">
        <v>73</v>
      </c>
      <c r="AY977" s="219" t="s">
        <v>231</v>
      </c>
    </row>
    <row r="978" spans="2:51" s="11" customFormat="1" ht="13.5">
      <c r="B978" s="218"/>
      <c r="D978" s="215" t="s">
        <v>242</v>
      </c>
      <c r="E978" s="219" t="s">
        <v>5</v>
      </c>
      <c r="F978" s="220" t="s">
        <v>1433</v>
      </c>
      <c r="H978" s="221">
        <v>210</v>
      </c>
      <c r="I978" s="222"/>
      <c r="L978" s="218"/>
      <c r="M978" s="223"/>
      <c r="N978" s="224"/>
      <c r="O978" s="224"/>
      <c r="P978" s="224"/>
      <c r="Q978" s="224"/>
      <c r="R978" s="224"/>
      <c r="S978" s="224"/>
      <c r="T978" s="225"/>
      <c r="AT978" s="219" t="s">
        <v>242</v>
      </c>
      <c r="AU978" s="219" t="s">
        <v>83</v>
      </c>
      <c r="AV978" s="11" t="s">
        <v>83</v>
      </c>
      <c r="AW978" s="11" t="s">
        <v>36</v>
      </c>
      <c r="AX978" s="11" t="s">
        <v>73</v>
      </c>
      <c r="AY978" s="219" t="s">
        <v>231</v>
      </c>
    </row>
    <row r="979" spans="2:51" s="11" customFormat="1" ht="13.5">
      <c r="B979" s="218"/>
      <c r="D979" s="215" t="s">
        <v>242</v>
      </c>
      <c r="E979" s="219" t="s">
        <v>5</v>
      </c>
      <c r="F979" s="220" t="s">
        <v>1434</v>
      </c>
      <c r="H979" s="221">
        <v>178.5</v>
      </c>
      <c r="I979" s="222"/>
      <c r="L979" s="218"/>
      <c r="M979" s="223"/>
      <c r="N979" s="224"/>
      <c r="O979" s="224"/>
      <c r="P979" s="224"/>
      <c r="Q979" s="224"/>
      <c r="R979" s="224"/>
      <c r="S979" s="224"/>
      <c r="T979" s="225"/>
      <c r="AT979" s="219" t="s">
        <v>242</v>
      </c>
      <c r="AU979" s="219" t="s">
        <v>83</v>
      </c>
      <c r="AV979" s="11" t="s">
        <v>83</v>
      </c>
      <c r="AW979" s="11" t="s">
        <v>36</v>
      </c>
      <c r="AX979" s="11" t="s">
        <v>73</v>
      </c>
      <c r="AY979" s="219" t="s">
        <v>231</v>
      </c>
    </row>
    <row r="980" spans="2:51" s="11" customFormat="1" ht="13.5">
      <c r="B980" s="218"/>
      <c r="D980" s="215" t="s">
        <v>242</v>
      </c>
      <c r="E980" s="219" t="s">
        <v>5</v>
      </c>
      <c r="F980" s="220" t="s">
        <v>1435</v>
      </c>
      <c r="H980" s="221">
        <v>357.75</v>
      </c>
      <c r="I980" s="222"/>
      <c r="L980" s="218"/>
      <c r="M980" s="223"/>
      <c r="N980" s="224"/>
      <c r="O980" s="224"/>
      <c r="P980" s="224"/>
      <c r="Q980" s="224"/>
      <c r="R980" s="224"/>
      <c r="S980" s="224"/>
      <c r="T980" s="225"/>
      <c r="AT980" s="219" t="s">
        <v>242</v>
      </c>
      <c r="AU980" s="219" t="s">
        <v>83</v>
      </c>
      <c r="AV980" s="11" t="s">
        <v>83</v>
      </c>
      <c r="AW980" s="11" t="s">
        <v>36</v>
      </c>
      <c r="AX980" s="11" t="s">
        <v>73</v>
      </c>
      <c r="AY980" s="219" t="s">
        <v>231</v>
      </c>
    </row>
    <row r="981" spans="2:51" s="12" customFormat="1" ht="13.5">
      <c r="B981" s="226"/>
      <c r="D981" s="215" t="s">
        <v>242</v>
      </c>
      <c r="E981" s="227" t="s">
        <v>5</v>
      </c>
      <c r="F981" s="228" t="s">
        <v>269</v>
      </c>
      <c r="H981" s="229">
        <v>847.25</v>
      </c>
      <c r="I981" s="230"/>
      <c r="L981" s="226"/>
      <c r="M981" s="231"/>
      <c r="N981" s="232"/>
      <c r="O981" s="232"/>
      <c r="P981" s="232"/>
      <c r="Q981" s="232"/>
      <c r="R981" s="232"/>
      <c r="S981" s="232"/>
      <c r="T981" s="233"/>
      <c r="AT981" s="227" t="s">
        <v>242</v>
      </c>
      <c r="AU981" s="227" t="s">
        <v>83</v>
      </c>
      <c r="AV981" s="12" t="s">
        <v>239</v>
      </c>
      <c r="AW981" s="12" t="s">
        <v>36</v>
      </c>
      <c r="AX981" s="12" t="s">
        <v>81</v>
      </c>
      <c r="AY981" s="227" t="s">
        <v>231</v>
      </c>
    </row>
    <row r="982" spans="2:65" s="1" customFormat="1" ht="16.5" customHeight="1">
      <c r="B982" s="202"/>
      <c r="C982" s="242" t="s">
        <v>1436</v>
      </c>
      <c r="D982" s="242" t="s">
        <v>399</v>
      </c>
      <c r="E982" s="243" t="s">
        <v>1266</v>
      </c>
      <c r="F982" s="244" t="s">
        <v>1267</v>
      </c>
      <c r="G982" s="245" t="s">
        <v>258</v>
      </c>
      <c r="H982" s="246">
        <v>2.033</v>
      </c>
      <c r="I982" s="247"/>
      <c r="J982" s="248">
        <f>ROUND(I982*H982,2)</f>
        <v>0</v>
      </c>
      <c r="K982" s="244" t="s">
        <v>238</v>
      </c>
      <c r="L982" s="249"/>
      <c r="M982" s="250" t="s">
        <v>5</v>
      </c>
      <c r="N982" s="251" t="s">
        <v>44</v>
      </c>
      <c r="O982" s="47"/>
      <c r="P982" s="212">
        <f>O982*H982</f>
        <v>0</v>
      </c>
      <c r="Q982" s="212">
        <v>0.55</v>
      </c>
      <c r="R982" s="212">
        <f>Q982*H982</f>
        <v>1.11815</v>
      </c>
      <c r="S982" s="212">
        <v>0</v>
      </c>
      <c r="T982" s="213">
        <f>S982*H982</f>
        <v>0</v>
      </c>
      <c r="AR982" s="24" t="s">
        <v>410</v>
      </c>
      <c r="AT982" s="24" t="s">
        <v>399</v>
      </c>
      <c r="AU982" s="24" t="s">
        <v>83</v>
      </c>
      <c r="AY982" s="24" t="s">
        <v>231</v>
      </c>
      <c r="BE982" s="214">
        <f>IF(N982="základní",J982,0)</f>
        <v>0</v>
      </c>
      <c r="BF982" s="214">
        <f>IF(N982="snížená",J982,0)</f>
        <v>0</v>
      </c>
      <c r="BG982" s="214">
        <f>IF(N982="zákl. přenesená",J982,0)</f>
        <v>0</v>
      </c>
      <c r="BH982" s="214">
        <f>IF(N982="sníž. přenesená",J982,0)</f>
        <v>0</v>
      </c>
      <c r="BI982" s="214">
        <f>IF(N982="nulová",J982,0)</f>
        <v>0</v>
      </c>
      <c r="BJ982" s="24" t="s">
        <v>81</v>
      </c>
      <c r="BK982" s="214">
        <f>ROUND(I982*H982,2)</f>
        <v>0</v>
      </c>
      <c r="BL982" s="24" t="s">
        <v>298</v>
      </c>
      <c r="BM982" s="24" t="s">
        <v>1437</v>
      </c>
    </row>
    <row r="983" spans="2:47" s="1" customFormat="1" ht="13.5">
      <c r="B983" s="46"/>
      <c r="D983" s="215" t="s">
        <v>241</v>
      </c>
      <c r="F983" s="216" t="s">
        <v>1267</v>
      </c>
      <c r="I983" s="176"/>
      <c r="L983" s="46"/>
      <c r="M983" s="217"/>
      <c r="N983" s="47"/>
      <c r="O983" s="47"/>
      <c r="P983" s="47"/>
      <c r="Q983" s="47"/>
      <c r="R983" s="47"/>
      <c r="S983" s="47"/>
      <c r="T983" s="85"/>
      <c r="AT983" s="24" t="s">
        <v>241</v>
      </c>
      <c r="AU983" s="24" t="s">
        <v>83</v>
      </c>
    </row>
    <row r="984" spans="2:51" s="11" customFormat="1" ht="13.5">
      <c r="B984" s="218"/>
      <c r="D984" s="215" t="s">
        <v>242</v>
      </c>
      <c r="E984" s="219" t="s">
        <v>5</v>
      </c>
      <c r="F984" s="220" t="s">
        <v>1438</v>
      </c>
      <c r="H984" s="221">
        <v>0.242</v>
      </c>
      <c r="I984" s="222"/>
      <c r="L984" s="218"/>
      <c r="M984" s="223"/>
      <c r="N984" s="224"/>
      <c r="O984" s="224"/>
      <c r="P984" s="224"/>
      <c r="Q984" s="224"/>
      <c r="R984" s="224"/>
      <c r="S984" s="224"/>
      <c r="T984" s="225"/>
      <c r="AT984" s="219" t="s">
        <v>242</v>
      </c>
      <c r="AU984" s="219" t="s">
        <v>83</v>
      </c>
      <c r="AV984" s="11" t="s">
        <v>83</v>
      </c>
      <c r="AW984" s="11" t="s">
        <v>36</v>
      </c>
      <c r="AX984" s="11" t="s">
        <v>73</v>
      </c>
      <c r="AY984" s="219" t="s">
        <v>231</v>
      </c>
    </row>
    <row r="985" spans="2:51" s="11" customFormat="1" ht="13.5">
      <c r="B985" s="218"/>
      <c r="D985" s="215" t="s">
        <v>242</v>
      </c>
      <c r="E985" s="219" t="s">
        <v>5</v>
      </c>
      <c r="F985" s="220" t="s">
        <v>1439</v>
      </c>
      <c r="H985" s="221">
        <v>0.504</v>
      </c>
      <c r="I985" s="222"/>
      <c r="L985" s="218"/>
      <c r="M985" s="223"/>
      <c r="N985" s="224"/>
      <c r="O985" s="224"/>
      <c r="P985" s="224"/>
      <c r="Q985" s="224"/>
      <c r="R985" s="224"/>
      <c r="S985" s="224"/>
      <c r="T985" s="225"/>
      <c r="AT985" s="219" t="s">
        <v>242</v>
      </c>
      <c r="AU985" s="219" t="s">
        <v>83</v>
      </c>
      <c r="AV985" s="11" t="s">
        <v>83</v>
      </c>
      <c r="AW985" s="11" t="s">
        <v>36</v>
      </c>
      <c r="AX985" s="11" t="s">
        <v>73</v>
      </c>
      <c r="AY985" s="219" t="s">
        <v>231</v>
      </c>
    </row>
    <row r="986" spans="2:51" s="11" customFormat="1" ht="13.5">
      <c r="B986" s="218"/>
      <c r="D986" s="215" t="s">
        <v>242</v>
      </c>
      <c r="E986" s="219" t="s">
        <v>5</v>
      </c>
      <c r="F986" s="220" t="s">
        <v>1440</v>
      </c>
      <c r="H986" s="221">
        <v>0.428</v>
      </c>
      <c r="I986" s="222"/>
      <c r="L986" s="218"/>
      <c r="M986" s="223"/>
      <c r="N986" s="224"/>
      <c r="O986" s="224"/>
      <c r="P986" s="224"/>
      <c r="Q986" s="224"/>
      <c r="R986" s="224"/>
      <c r="S986" s="224"/>
      <c r="T986" s="225"/>
      <c r="AT986" s="219" t="s">
        <v>242</v>
      </c>
      <c r="AU986" s="219" t="s">
        <v>83</v>
      </c>
      <c r="AV986" s="11" t="s">
        <v>83</v>
      </c>
      <c r="AW986" s="11" t="s">
        <v>36</v>
      </c>
      <c r="AX986" s="11" t="s">
        <v>73</v>
      </c>
      <c r="AY986" s="219" t="s">
        <v>231</v>
      </c>
    </row>
    <row r="987" spans="2:51" s="11" customFormat="1" ht="13.5">
      <c r="B987" s="218"/>
      <c r="D987" s="215" t="s">
        <v>242</v>
      </c>
      <c r="E987" s="219" t="s">
        <v>5</v>
      </c>
      <c r="F987" s="220" t="s">
        <v>1441</v>
      </c>
      <c r="H987" s="221">
        <v>0.859</v>
      </c>
      <c r="I987" s="222"/>
      <c r="L987" s="218"/>
      <c r="M987" s="223"/>
      <c r="N987" s="224"/>
      <c r="O987" s="224"/>
      <c r="P987" s="224"/>
      <c r="Q987" s="224"/>
      <c r="R987" s="224"/>
      <c r="S987" s="224"/>
      <c r="T987" s="225"/>
      <c r="AT987" s="219" t="s">
        <v>242</v>
      </c>
      <c r="AU987" s="219" t="s">
        <v>83</v>
      </c>
      <c r="AV987" s="11" t="s">
        <v>83</v>
      </c>
      <c r="AW987" s="11" t="s">
        <v>36</v>
      </c>
      <c r="AX987" s="11" t="s">
        <v>73</v>
      </c>
      <c r="AY987" s="219" t="s">
        <v>231</v>
      </c>
    </row>
    <row r="988" spans="2:51" s="12" customFormat="1" ht="13.5">
      <c r="B988" s="226"/>
      <c r="D988" s="215" t="s">
        <v>242</v>
      </c>
      <c r="E988" s="227" t="s">
        <v>5</v>
      </c>
      <c r="F988" s="228" t="s">
        <v>269</v>
      </c>
      <c r="H988" s="229">
        <v>2.033</v>
      </c>
      <c r="I988" s="230"/>
      <c r="L988" s="226"/>
      <c r="M988" s="231"/>
      <c r="N988" s="232"/>
      <c r="O988" s="232"/>
      <c r="P988" s="232"/>
      <c r="Q988" s="232"/>
      <c r="R988" s="232"/>
      <c r="S988" s="232"/>
      <c r="T988" s="233"/>
      <c r="AT988" s="227" t="s">
        <v>242</v>
      </c>
      <c r="AU988" s="227" t="s">
        <v>83</v>
      </c>
      <c r="AV988" s="12" t="s">
        <v>239</v>
      </c>
      <c r="AW988" s="12" t="s">
        <v>36</v>
      </c>
      <c r="AX988" s="12" t="s">
        <v>81</v>
      </c>
      <c r="AY988" s="227" t="s">
        <v>231</v>
      </c>
    </row>
    <row r="989" spans="2:65" s="1" customFormat="1" ht="25.5" customHeight="1">
      <c r="B989" s="202"/>
      <c r="C989" s="203" t="s">
        <v>1442</v>
      </c>
      <c r="D989" s="203" t="s">
        <v>235</v>
      </c>
      <c r="E989" s="204" t="s">
        <v>1443</v>
      </c>
      <c r="F989" s="205" t="s">
        <v>1444</v>
      </c>
      <c r="G989" s="206" t="s">
        <v>147</v>
      </c>
      <c r="H989" s="207">
        <v>8.3</v>
      </c>
      <c r="I989" s="208"/>
      <c r="J989" s="209">
        <f>ROUND(I989*H989,2)</f>
        <v>0</v>
      </c>
      <c r="K989" s="205" t="s">
        <v>238</v>
      </c>
      <c r="L989" s="46"/>
      <c r="M989" s="210" t="s">
        <v>5</v>
      </c>
      <c r="N989" s="211" t="s">
        <v>44</v>
      </c>
      <c r="O989" s="47"/>
      <c r="P989" s="212">
        <f>O989*H989</f>
        <v>0</v>
      </c>
      <c r="Q989" s="212">
        <v>0.0002542463</v>
      </c>
      <c r="R989" s="212">
        <f>Q989*H989</f>
        <v>0.0021102442900000004</v>
      </c>
      <c r="S989" s="212">
        <v>0</v>
      </c>
      <c r="T989" s="213">
        <f>S989*H989</f>
        <v>0</v>
      </c>
      <c r="AR989" s="24" t="s">
        <v>239</v>
      </c>
      <c r="AT989" s="24" t="s">
        <v>235</v>
      </c>
      <c r="AU989" s="24" t="s">
        <v>83</v>
      </c>
      <c r="AY989" s="24" t="s">
        <v>231</v>
      </c>
      <c r="BE989" s="214">
        <f>IF(N989="základní",J989,0)</f>
        <v>0</v>
      </c>
      <c r="BF989" s="214">
        <f>IF(N989="snížená",J989,0)</f>
        <v>0</v>
      </c>
      <c r="BG989" s="214">
        <f>IF(N989="zákl. přenesená",J989,0)</f>
        <v>0</v>
      </c>
      <c r="BH989" s="214">
        <f>IF(N989="sníž. přenesená",J989,0)</f>
        <v>0</v>
      </c>
      <c r="BI989" s="214">
        <f>IF(N989="nulová",J989,0)</f>
        <v>0</v>
      </c>
      <c r="BJ989" s="24" t="s">
        <v>81</v>
      </c>
      <c r="BK989" s="214">
        <f>ROUND(I989*H989,2)</f>
        <v>0</v>
      </c>
      <c r="BL989" s="24" t="s">
        <v>239</v>
      </c>
      <c r="BM989" s="24" t="s">
        <v>1445</v>
      </c>
    </row>
    <row r="990" spans="2:47" s="1" customFormat="1" ht="13.5">
      <c r="B990" s="46"/>
      <c r="D990" s="215" t="s">
        <v>241</v>
      </c>
      <c r="F990" s="216" t="s">
        <v>1444</v>
      </c>
      <c r="I990" s="176"/>
      <c r="L990" s="46"/>
      <c r="M990" s="217"/>
      <c r="N990" s="47"/>
      <c r="O990" s="47"/>
      <c r="P990" s="47"/>
      <c r="Q990" s="47"/>
      <c r="R990" s="47"/>
      <c r="S990" s="47"/>
      <c r="T990" s="85"/>
      <c r="AT990" s="24" t="s">
        <v>241</v>
      </c>
      <c r="AU990" s="24" t="s">
        <v>83</v>
      </c>
    </row>
    <row r="991" spans="2:51" s="11" customFormat="1" ht="13.5">
      <c r="B991" s="218"/>
      <c r="D991" s="215" t="s">
        <v>242</v>
      </c>
      <c r="E991" s="219" t="s">
        <v>5</v>
      </c>
      <c r="F991" s="220" t="s">
        <v>1446</v>
      </c>
      <c r="H991" s="221">
        <v>8.3</v>
      </c>
      <c r="I991" s="222"/>
      <c r="L991" s="218"/>
      <c r="M991" s="223"/>
      <c r="N991" s="224"/>
      <c r="O991" s="224"/>
      <c r="P991" s="224"/>
      <c r="Q991" s="224"/>
      <c r="R991" s="224"/>
      <c r="S991" s="224"/>
      <c r="T991" s="225"/>
      <c r="AT991" s="219" t="s">
        <v>242</v>
      </c>
      <c r="AU991" s="219" t="s">
        <v>83</v>
      </c>
      <c r="AV991" s="11" t="s">
        <v>83</v>
      </c>
      <c r="AW991" s="11" t="s">
        <v>36</v>
      </c>
      <c r="AX991" s="11" t="s">
        <v>81</v>
      </c>
      <c r="AY991" s="219" t="s">
        <v>231</v>
      </c>
    </row>
    <row r="992" spans="2:65" s="1" customFormat="1" ht="38.25" customHeight="1">
      <c r="B992" s="202"/>
      <c r="C992" s="203" t="s">
        <v>1447</v>
      </c>
      <c r="D992" s="203" t="s">
        <v>235</v>
      </c>
      <c r="E992" s="204" t="s">
        <v>1448</v>
      </c>
      <c r="F992" s="205" t="s">
        <v>1449</v>
      </c>
      <c r="G992" s="206" t="s">
        <v>147</v>
      </c>
      <c r="H992" s="207">
        <v>54.33</v>
      </c>
      <c r="I992" s="208"/>
      <c r="J992" s="209">
        <f>ROUND(I992*H992,2)</f>
        <v>0</v>
      </c>
      <c r="K992" s="205" t="s">
        <v>238</v>
      </c>
      <c r="L992" s="46"/>
      <c r="M992" s="210" t="s">
        <v>5</v>
      </c>
      <c r="N992" s="211" t="s">
        <v>44</v>
      </c>
      <c r="O992" s="47"/>
      <c r="P992" s="212">
        <f>O992*H992</f>
        <v>0</v>
      </c>
      <c r="Q992" s="212">
        <v>0.0002466101</v>
      </c>
      <c r="R992" s="212">
        <f>Q992*H992</f>
        <v>0.013398326733</v>
      </c>
      <c r="S992" s="212">
        <v>0</v>
      </c>
      <c r="T992" s="213">
        <f>S992*H992</f>
        <v>0</v>
      </c>
      <c r="AR992" s="24" t="s">
        <v>298</v>
      </c>
      <c r="AT992" s="24" t="s">
        <v>235</v>
      </c>
      <c r="AU992" s="24" t="s">
        <v>83</v>
      </c>
      <c r="AY992" s="24" t="s">
        <v>231</v>
      </c>
      <c r="BE992" s="214">
        <f>IF(N992="základní",J992,0)</f>
        <v>0</v>
      </c>
      <c r="BF992" s="214">
        <f>IF(N992="snížená",J992,0)</f>
        <v>0</v>
      </c>
      <c r="BG992" s="214">
        <f>IF(N992="zákl. přenesená",J992,0)</f>
        <v>0</v>
      </c>
      <c r="BH992" s="214">
        <f>IF(N992="sníž. přenesená",J992,0)</f>
        <v>0</v>
      </c>
      <c r="BI992" s="214">
        <f>IF(N992="nulová",J992,0)</f>
        <v>0</v>
      </c>
      <c r="BJ992" s="24" t="s">
        <v>81</v>
      </c>
      <c r="BK992" s="214">
        <f>ROUND(I992*H992,2)</f>
        <v>0</v>
      </c>
      <c r="BL992" s="24" t="s">
        <v>298</v>
      </c>
      <c r="BM992" s="24" t="s">
        <v>1450</v>
      </c>
    </row>
    <row r="993" spans="2:47" s="1" customFormat="1" ht="13.5">
      <c r="B993" s="46"/>
      <c r="D993" s="215" t="s">
        <v>241</v>
      </c>
      <c r="F993" s="216" t="s">
        <v>1449</v>
      </c>
      <c r="I993" s="176"/>
      <c r="L993" s="46"/>
      <c r="M993" s="217"/>
      <c r="N993" s="47"/>
      <c r="O993" s="47"/>
      <c r="P993" s="47"/>
      <c r="Q993" s="47"/>
      <c r="R993" s="47"/>
      <c r="S993" s="47"/>
      <c r="T993" s="85"/>
      <c r="AT993" s="24" t="s">
        <v>241</v>
      </c>
      <c r="AU993" s="24" t="s">
        <v>83</v>
      </c>
    </row>
    <row r="994" spans="2:51" s="11" customFormat="1" ht="13.5">
      <c r="B994" s="218"/>
      <c r="D994" s="215" t="s">
        <v>242</v>
      </c>
      <c r="E994" s="219" t="s">
        <v>5</v>
      </c>
      <c r="F994" s="220" t="s">
        <v>1451</v>
      </c>
      <c r="H994" s="221">
        <v>54.33</v>
      </c>
      <c r="I994" s="222"/>
      <c r="L994" s="218"/>
      <c r="M994" s="223"/>
      <c r="N994" s="224"/>
      <c r="O994" s="224"/>
      <c r="P994" s="224"/>
      <c r="Q994" s="224"/>
      <c r="R994" s="224"/>
      <c r="S994" s="224"/>
      <c r="T994" s="225"/>
      <c r="AT994" s="219" t="s">
        <v>242</v>
      </c>
      <c r="AU994" s="219" t="s">
        <v>83</v>
      </c>
      <c r="AV994" s="11" t="s">
        <v>83</v>
      </c>
      <c r="AW994" s="11" t="s">
        <v>36</v>
      </c>
      <c r="AX994" s="11" t="s">
        <v>81</v>
      </c>
      <c r="AY994" s="219" t="s">
        <v>231</v>
      </c>
    </row>
    <row r="995" spans="2:65" s="1" customFormat="1" ht="25.5" customHeight="1">
      <c r="B995" s="202"/>
      <c r="C995" s="203" t="s">
        <v>1452</v>
      </c>
      <c r="D995" s="203" t="s">
        <v>235</v>
      </c>
      <c r="E995" s="204" t="s">
        <v>1453</v>
      </c>
      <c r="F995" s="205" t="s">
        <v>1454</v>
      </c>
      <c r="G995" s="206" t="s">
        <v>147</v>
      </c>
      <c r="H995" s="207">
        <v>3.83</v>
      </c>
      <c r="I995" s="208"/>
      <c r="J995" s="209">
        <f>ROUND(I995*H995,2)</f>
        <v>0</v>
      </c>
      <c r="K995" s="205" t="s">
        <v>238</v>
      </c>
      <c r="L995" s="46"/>
      <c r="M995" s="210" t="s">
        <v>5</v>
      </c>
      <c r="N995" s="211" t="s">
        <v>44</v>
      </c>
      <c r="O995" s="47"/>
      <c r="P995" s="212">
        <f>O995*H995</f>
        <v>0</v>
      </c>
      <c r="Q995" s="212">
        <v>0.0002512648</v>
      </c>
      <c r="R995" s="212">
        <f>Q995*H995</f>
        <v>0.0009623441840000001</v>
      </c>
      <c r="S995" s="212">
        <v>0</v>
      </c>
      <c r="T995" s="213">
        <f>S995*H995</f>
        <v>0</v>
      </c>
      <c r="AR995" s="24" t="s">
        <v>298</v>
      </c>
      <c r="AT995" s="24" t="s">
        <v>235</v>
      </c>
      <c r="AU995" s="24" t="s">
        <v>83</v>
      </c>
      <c r="AY995" s="24" t="s">
        <v>231</v>
      </c>
      <c r="BE995" s="214">
        <f>IF(N995="základní",J995,0)</f>
        <v>0</v>
      </c>
      <c r="BF995" s="214">
        <f>IF(N995="snížená",J995,0)</f>
        <v>0</v>
      </c>
      <c r="BG995" s="214">
        <f>IF(N995="zákl. přenesená",J995,0)</f>
        <v>0</v>
      </c>
      <c r="BH995" s="214">
        <f>IF(N995="sníž. přenesená",J995,0)</f>
        <v>0</v>
      </c>
      <c r="BI995" s="214">
        <f>IF(N995="nulová",J995,0)</f>
        <v>0</v>
      </c>
      <c r="BJ995" s="24" t="s">
        <v>81</v>
      </c>
      <c r="BK995" s="214">
        <f>ROUND(I995*H995,2)</f>
        <v>0</v>
      </c>
      <c r="BL995" s="24" t="s">
        <v>298</v>
      </c>
      <c r="BM995" s="24" t="s">
        <v>1455</v>
      </c>
    </row>
    <row r="996" spans="2:47" s="1" customFormat="1" ht="13.5">
      <c r="B996" s="46"/>
      <c r="D996" s="215" t="s">
        <v>241</v>
      </c>
      <c r="F996" s="216" t="s">
        <v>1454</v>
      </c>
      <c r="I996" s="176"/>
      <c r="L996" s="46"/>
      <c r="M996" s="217"/>
      <c r="N996" s="47"/>
      <c r="O996" s="47"/>
      <c r="P996" s="47"/>
      <c r="Q996" s="47"/>
      <c r="R996" s="47"/>
      <c r="S996" s="47"/>
      <c r="T996" s="85"/>
      <c r="AT996" s="24" t="s">
        <v>241</v>
      </c>
      <c r="AU996" s="24" t="s">
        <v>83</v>
      </c>
    </row>
    <row r="997" spans="2:51" s="11" customFormat="1" ht="13.5">
      <c r="B997" s="218"/>
      <c r="D997" s="215" t="s">
        <v>242</v>
      </c>
      <c r="E997" s="219" t="s">
        <v>5</v>
      </c>
      <c r="F997" s="220" t="s">
        <v>1456</v>
      </c>
      <c r="H997" s="221">
        <v>3.83</v>
      </c>
      <c r="I997" s="222"/>
      <c r="L997" s="218"/>
      <c r="M997" s="223"/>
      <c r="N997" s="224"/>
      <c r="O997" s="224"/>
      <c r="P997" s="224"/>
      <c r="Q997" s="224"/>
      <c r="R997" s="224"/>
      <c r="S997" s="224"/>
      <c r="T997" s="225"/>
      <c r="AT997" s="219" t="s">
        <v>242</v>
      </c>
      <c r="AU997" s="219" t="s">
        <v>83</v>
      </c>
      <c r="AV997" s="11" t="s">
        <v>83</v>
      </c>
      <c r="AW997" s="11" t="s">
        <v>36</v>
      </c>
      <c r="AX997" s="11" t="s">
        <v>81</v>
      </c>
      <c r="AY997" s="219" t="s">
        <v>231</v>
      </c>
    </row>
    <row r="998" spans="2:65" s="1" customFormat="1" ht="25.5" customHeight="1">
      <c r="B998" s="202"/>
      <c r="C998" s="203" t="s">
        <v>1457</v>
      </c>
      <c r="D998" s="203" t="s">
        <v>235</v>
      </c>
      <c r="E998" s="204" t="s">
        <v>1458</v>
      </c>
      <c r="F998" s="205" t="s">
        <v>1459</v>
      </c>
      <c r="G998" s="206" t="s">
        <v>249</v>
      </c>
      <c r="H998" s="207">
        <v>1</v>
      </c>
      <c r="I998" s="208"/>
      <c r="J998" s="209">
        <f>ROUND(I998*H998,2)</f>
        <v>0</v>
      </c>
      <c r="K998" s="205" t="s">
        <v>238</v>
      </c>
      <c r="L998" s="46"/>
      <c r="M998" s="210" t="s">
        <v>5</v>
      </c>
      <c r="N998" s="211" t="s">
        <v>44</v>
      </c>
      <c r="O998" s="47"/>
      <c r="P998" s="212">
        <f>O998*H998</f>
        <v>0</v>
      </c>
      <c r="Q998" s="212">
        <v>0</v>
      </c>
      <c r="R998" s="212">
        <f>Q998*H998</f>
        <v>0</v>
      </c>
      <c r="S998" s="212">
        <v>0</v>
      </c>
      <c r="T998" s="213">
        <f>S998*H998</f>
        <v>0</v>
      </c>
      <c r="AR998" s="24" t="s">
        <v>298</v>
      </c>
      <c r="AT998" s="24" t="s">
        <v>235</v>
      </c>
      <c r="AU998" s="24" t="s">
        <v>83</v>
      </c>
      <c r="AY998" s="24" t="s">
        <v>231</v>
      </c>
      <c r="BE998" s="214">
        <f>IF(N998="základní",J998,0)</f>
        <v>0</v>
      </c>
      <c r="BF998" s="214">
        <f>IF(N998="snížená",J998,0)</f>
        <v>0</v>
      </c>
      <c r="BG998" s="214">
        <f>IF(N998="zákl. přenesená",J998,0)</f>
        <v>0</v>
      </c>
      <c r="BH998" s="214">
        <f>IF(N998="sníž. přenesená",J998,0)</f>
        <v>0</v>
      </c>
      <c r="BI998" s="214">
        <f>IF(N998="nulová",J998,0)</f>
        <v>0</v>
      </c>
      <c r="BJ998" s="24" t="s">
        <v>81</v>
      </c>
      <c r="BK998" s="214">
        <f>ROUND(I998*H998,2)</f>
        <v>0</v>
      </c>
      <c r="BL998" s="24" t="s">
        <v>298</v>
      </c>
      <c r="BM998" s="24" t="s">
        <v>1460</v>
      </c>
    </row>
    <row r="999" spans="2:47" s="1" customFormat="1" ht="13.5">
      <c r="B999" s="46"/>
      <c r="D999" s="215" t="s">
        <v>241</v>
      </c>
      <c r="F999" s="216" t="s">
        <v>1459</v>
      </c>
      <c r="I999" s="176"/>
      <c r="L999" s="46"/>
      <c r="M999" s="217"/>
      <c r="N999" s="47"/>
      <c r="O999" s="47"/>
      <c r="P999" s="47"/>
      <c r="Q999" s="47"/>
      <c r="R999" s="47"/>
      <c r="S999" s="47"/>
      <c r="T999" s="85"/>
      <c r="AT999" s="24" t="s">
        <v>241</v>
      </c>
      <c r="AU999" s="24" t="s">
        <v>83</v>
      </c>
    </row>
    <row r="1000" spans="2:65" s="1" customFormat="1" ht="25.5" customHeight="1">
      <c r="B1000" s="202"/>
      <c r="C1000" s="203" t="s">
        <v>1461</v>
      </c>
      <c r="D1000" s="203" t="s">
        <v>235</v>
      </c>
      <c r="E1000" s="204" t="s">
        <v>1462</v>
      </c>
      <c r="F1000" s="205" t="s">
        <v>1463</v>
      </c>
      <c r="G1000" s="206" t="s">
        <v>249</v>
      </c>
      <c r="H1000" s="207">
        <v>25</v>
      </c>
      <c r="I1000" s="208"/>
      <c r="J1000" s="209">
        <f>ROUND(I1000*H1000,2)</f>
        <v>0</v>
      </c>
      <c r="K1000" s="205" t="s">
        <v>238</v>
      </c>
      <c r="L1000" s="46"/>
      <c r="M1000" s="210" t="s">
        <v>5</v>
      </c>
      <c r="N1000" s="211" t="s">
        <v>44</v>
      </c>
      <c r="O1000" s="47"/>
      <c r="P1000" s="212">
        <f>O1000*H1000</f>
        <v>0</v>
      </c>
      <c r="Q1000" s="212">
        <v>0</v>
      </c>
      <c r="R1000" s="212">
        <f>Q1000*H1000</f>
        <v>0</v>
      </c>
      <c r="S1000" s="212">
        <v>0</v>
      </c>
      <c r="T1000" s="213">
        <f>S1000*H1000</f>
        <v>0</v>
      </c>
      <c r="AR1000" s="24" t="s">
        <v>298</v>
      </c>
      <c r="AT1000" s="24" t="s">
        <v>235</v>
      </c>
      <c r="AU1000" s="24" t="s">
        <v>83</v>
      </c>
      <c r="AY1000" s="24" t="s">
        <v>231</v>
      </c>
      <c r="BE1000" s="214">
        <f>IF(N1000="základní",J1000,0)</f>
        <v>0</v>
      </c>
      <c r="BF1000" s="214">
        <f>IF(N1000="snížená",J1000,0)</f>
        <v>0</v>
      </c>
      <c r="BG1000" s="214">
        <f>IF(N1000="zákl. přenesená",J1000,0)</f>
        <v>0</v>
      </c>
      <c r="BH1000" s="214">
        <f>IF(N1000="sníž. přenesená",J1000,0)</f>
        <v>0</v>
      </c>
      <c r="BI1000" s="214">
        <f>IF(N1000="nulová",J1000,0)</f>
        <v>0</v>
      </c>
      <c r="BJ1000" s="24" t="s">
        <v>81</v>
      </c>
      <c r="BK1000" s="214">
        <f>ROUND(I1000*H1000,2)</f>
        <v>0</v>
      </c>
      <c r="BL1000" s="24" t="s">
        <v>298</v>
      </c>
      <c r="BM1000" s="24" t="s">
        <v>1464</v>
      </c>
    </row>
    <row r="1001" spans="2:47" s="1" customFormat="1" ht="13.5">
      <c r="B1001" s="46"/>
      <c r="D1001" s="215" t="s">
        <v>241</v>
      </c>
      <c r="F1001" s="216" t="s">
        <v>1463</v>
      </c>
      <c r="I1001" s="176"/>
      <c r="L1001" s="46"/>
      <c r="M1001" s="217"/>
      <c r="N1001" s="47"/>
      <c r="O1001" s="47"/>
      <c r="P1001" s="47"/>
      <c r="Q1001" s="47"/>
      <c r="R1001" s="47"/>
      <c r="S1001" s="47"/>
      <c r="T1001" s="85"/>
      <c r="AT1001" s="24" t="s">
        <v>241</v>
      </c>
      <c r="AU1001" s="24" t="s">
        <v>83</v>
      </c>
    </row>
    <row r="1002" spans="2:51" s="11" customFormat="1" ht="13.5">
      <c r="B1002" s="218"/>
      <c r="D1002" s="215" t="s">
        <v>242</v>
      </c>
      <c r="E1002" s="219" t="s">
        <v>5</v>
      </c>
      <c r="F1002" s="220" t="s">
        <v>1465</v>
      </c>
      <c r="H1002" s="221">
        <v>25</v>
      </c>
      <c r="I1002" s="222"/>
      <c r="L1002" s="218"/>
      <c r="M1002" s="223"/>
      <c r="N1002" s="224"/>
      <c r="O1002" s="224"/>
      <c r="P1002" s="224"/>
      <c r="Q1002" s="224"/>
      <c r="R1002" s="224"/>
      <c r="S1002" s="224"/>
      <c r="T1002" s="225"/>
      <c r="AT1002" s="219" t="s">
        <v>242</v>
      </c>
      <c r="AU1002" s="219" t="s">
        <v>83</v>
      </c>
      <c r="AV1002" s="11" t="s">
        <v>83</v>
      </c>
      <c r="AW1002" s="11" t="s">
        <v>36</v>
      </c>
      <c r="AX1002" s="11" t="s">
        <v>81</v>
      </c>
      <c r="AY1002" s="219" t="s">
        <v>231</v>
      </c>
    </row>
    <row r="1003" spans="2:65" s="1" customFormat="1" ht="25.5" customHeight="1">
      <c r="B1003" s="202"/>
      <c r="C1003" s="203" t="s">
        <v>1466</v>
      </c>
      <c r="D1003" s="203" t="s">
        <v>235</v>
      </c>
      <c r="E1003" s="204" t="s">
        <v>1467</v>
      </c>
      <c r="F1003" s="205" t="s">
        <v>1468</v>
      </c>
      <c r="G1003" s="206" t="s">
        <v>249</v>
      </c>
      <c r="H1003" s="207">
        <v>2</v>
      </c>
      <c r="I1003" s="208"/>
      <c r="J1003" s="209">
        <f>ROUND(I1003*H1003,2)</f>
        <v>0</v>
      </c>
      <c r="K1003" s="205" t="s">
        <v>238</v>
      </c>
      <c r="L1003" s="46"/>
      <c r="M1003" s="210" t="s">
        <v>5</v>
      </c>
      <c r="N1003" s="211" t="s">
        <v>44</v>
      </c>
      <c r="O1003" s="47"/>
      <c r="P1003" s="212">
        <f>O1003*H1003</f>
        <v>0</v>
      </c>
      <c r="Q1003" s="212">
        <v>0.0008835831</v>
      </c>
      <c r="R1003" s="212">
        <f>Q1003*H1003</f>
        <v>0.0017671662</v>
      </c>
      <c r="S1003" s="212">
        <v>0</v>
      </c>
      <c r="T1003" s="213">
        <f>S1003*H1003</f>
        <v>0</v>
      </c>
      <c r="AR1003" s="24" t="s">
        <v>298</v>
      </c>
      <c r="AT1003" s="24" t="s">
        <v>235</v>
      </c>
      <c r="AU1003" s="24" t="s">
        <v>83</v>
      </c>
      <c r="AY1003" s="24" t="s">
        <v>231</v>
      </c>
      <c r="BE1003" s="214">
        <f>IF(N1003="základní",J1003,0)</f>
        <v>0</v>
      </c>
      <c r="BF1003" s="214">
        <f>IF(N1003="snížená",J1003,0)</f>
        <v>0</v>
      </c>
      <c r="BG1003" s="214">
        <f>IF(N1003="zákl. přenesená",J1003,0)</f>
        <v>0</v>
      </c>
      <c r="BH1003" s="214">
        <f>IF(N1003="sníž. přenesená",J1003,0)</f>
        <v>0</v>
      </c>
      <c r="BI1003" s="214">
        <f>IF(N1003="nulová",J1003,0)</f>
        <v>0</v>
      </c>
      <c r="BJ1003" s="24" t="s">
        <v>81</v>
      </c>
      <c r="BK1003" s="214">
        <f>ROUND(I1003*H1003,2)</f>
        <v>0</v>
      </c>
      <c r="BL1003" s="24" t="s">
        <v>298</v>
      </c>
      <c r="BM1003" s="24" t="s">
        <v>1469</v>
      </c>
    </row>
    <row r="1004" spans="2:47" s="1" customFormat="1" ht="13.5">
      <c r="B1004" s="46"/>
      <c r="D1004" s="215" t="s">
        <v>241</v>
      </c>
      <c r="F1004" s="216" t="s">
        <v>1468</v>
      </c>
      <c r="I1004" s="176"/>
      <c r="L1004" s="46"/>
      <c r="M1004" s="217"/>
      <c r="N1004" s="47"/>
      <c r="O1004" s="47"/>
      <c r="P1004" s="47"/>
      <c r="Q1004" s="47"/>
      <c r="R1004" s="47"/>
      <c r="S1004" s="47"/>
      <c r="T1004" s="85"/>
      <c r="AT1004" s="24" t="s">
        <v>241</v>
      </c>
      <c r="AU1004" s="24" t="s">
        <v>83</v>
      </c>
    </row>
    <row r="1005" spans="2:65" s="1" customFormat="1" ht="25.5" customHeight="1">
      <c r="B1005" s="202"/>
      <c r="C1005" s="203" t="s">
        <v>1470</v>
      </c>
      <c r="D1005" s="203" t="s">
        <v>235</v>
      </c>
      <c r="E1005" s="204" t="s">
        <v>1471</v>
      </c>
      <c r="F1005" s="205" t="s">
        <v>1472</v>
      </c>
      <c r="G1005" s="206" t="s">
        <v>249</v>
      </c>
      <c r="H1005" s="207">
        <v>3</v>
      </c>
      <c r="I1005" s="208"/>
      <c r="J1005" s="209">
        <f>ROUND(I1005*H1005,2)</f>
        <v>0</v>
      </c>
      <c r="K1005" s="205" t="s">
        <v>238</v>
      </c>
      <c r="L1005" s="46"/>
      <c r="M1005" s="210" t="s">
        <v>5</v>
      </c>
      <c r="N1005" s="211" t="s">
        <v>44</v>
      </c>
      <c r="O1005" s="47"/>
      <c r="P1005" s="212">
        <f>O1005*H1005</f>
        <v>0</v>
      </c>
      <c r="Q1005" s="212">
        <v>0.000837401</v>
      </c>
      <c r="R1005" s="212">
        <f>Q1005*H1005</f>
        <v>0.002512203</v>
      </c>
      <c r="S1005" s="212">
        <v>0</v>
      </c>
      <c r="T1005" s="213">
        <f>S1005*H1005</f>
        <v>0</v>
      </c>
      <c r="AR1005" s="24" t="s">
        <v>298</v>
      </c>
      <c r="AT1005" s="24" t="s">
        <v>235</v>
      </c>
      <c r="AU1005" s="24" t="s">
        <v>83</v>
      </c>
      <c r="AY1005" s="24" t="s">
        <v>231</v>
      </c>
      <c r="BE1005" s="214">
        <f>IF(N1005="základní",J1005,0)</f>
        <v>0</v>
      </c>
      <c r="BF1005" s="214">
        <f>IF(N1005="snížená",J1005,0)</f>
        <v>0</v>
      </c>
      <c r="BG1005" s="214">
        <f>IF(N1005="zákl. přenesená",J1005,0)</f>
        <v>0</v>
      </c>
      <c r="BH1005" s="214">
        <f>IF(N1005="sníž. přenesená",J1005,0)</f>
        <v>0</v>
      </c>
      <c r="BI1005" s="214">
        <f>IF(N1005="nulová",J1005,0)</f>
        <v>0</v>
      </c>
      <c r="BJ1005" s="24" t="s">
        <v>81</v>
      </c>
      <c r="BK1005" s="214">
        <f>ROUND(I1005*H1005,2)</f>
        <v>0</v>
      </c>
      <c r="BL1005" s="24" t="s">
        <v>298</v>
      </c>
      <c r="BM1005" s="24" t="s">
        <v>1473</v>
      </c>
    </row>
    <row r="1006" spans="2:47" s="1" customFormat="1" ht="13.5">
      <c r="B1006" s="46"/>
      <c r="D1006" s="215" t="s">
        <v>241</v>
      </c>
      <c r="F1006" s="216" t="s">
        <v>1472</v>
      </c>
      <c r="I1006" s="176"/>
      <c r="L1006" s="46"/>
      <c r="M1006" s="217"/>
      <c r="N1006" s="47"/>
      <c r="O1006" s="47"/>
      <c r="P1006" s="47"/>
      <c r="Q1006" s="47"/>
      <c r="R1006" s="47"/>
      <c r="S1006" s="47"/>
      <c r="T1006" s="85"/>
      <c r="AT1006" s="24" t="s">
        <v>241</v>
      </c>
      <c r="AU1006" s="24" t="s">
        <v>83</v>
      </c>
    </row>
    <row r="1007" spans="2:65" s="1" customFormat="1" ht="25.5" customHeight="1">
      <c r="B1007" s="202"/>
      <c r="C1007" s="203" t="s">
        <v>1474</v>
      </c>
      <c r="D1007" s="203" t="s">
        <v>235</v>
      </c>
      <c r="E1007" s="204" t="s">
        <v>1475</v>
      </c>
      <c r="F1007" s="205" t="s">
        <v>1476</v>
      </c>
      <c r="G1007" s="206" t="s">
        <v>249</v>
      </c>
      <c r="H1007" s="207">
        <v>2</v>
      </c>
      <c r="I1007" s="208"/>
      <c r="J1007" s="209">
        <f>ROUND(I1007*H1007,2)</f>
        <v>0</v>
      </c>
      <c r="K1007" s="205" t="s">
        <v>238</v>
      </c>
      <c r="L1007" s="46"/>
      <c r="M1007" s="210" t="s">
        <v>5</v>
      </c>
      <c r="N1007" s="211" t="s">
        <v>44</v>
      </c>
      <c r="O1007" s="47"/>
      <c r="P1007" s="212">
        <f>O1007*H1007</f>
        <v>0</v>
      </c>
      <c r="Q1007" s="212">
        <v>0</v>
      </c>
      <c r="R1007" s="212">
        <f>Q1007*H1007</f>
        <v>0</v>
      </c>
      <c r="S1007" s="212">
        <v>0</v>
      </c>
      <c r="T1007" s="213">
        <f>S1007*H1007</f>
        <v>0</v>
      </c>
      <c r="AR1007" s="24" t="s">
        <v>298</v>
      </c>
      <c r="AT1007" s="24" t="s">
        <v>235</v>
      </c>
      <c r="AU1007" s="24" t="s">
        <v>83</v>
      </c>
      <c r="AY1007" s="24" t="s">
        <v>231</v>
      </c>
      <c r="BE1007" s="214">
        <f>IF(N1007="základní",J1007,0)</f>
        <v>0</v>
      </c>
      <c r="BF1007" s="214">
        <f>IF(N1007="snížená",J1007,0)</f>
        <v>0</v>
      </c>
      <c r="BG1007" s="214">
        <f>IF(N1007="zákl. přenesená",J1007,0)</f>
        <v>0</v>
      </c>
      <c r="BH1007" s="214">
        <f>IF(N1007="sníž. přenesená",J1007,0)</f>
        <v>0</v>
      </c>
      <c r="BI1007" s="214">
        <f>IF(N1007="nulová",J1007,0)</f>
        <v>0</v>
      </c>
      <c r="BJ1007" s="24" t="s">
        <v>81</v>
      </c>
      <c r="BK1007" s="214">
        <f>ROUND(I1007*H1007,2)</f>
        <v>0</v>
      </c>
      <c r="BL1007" s="24" t="s">
        <v>298</v>
      </c>
      <c r="BM1007" s="24" t="s">
        <v>1477</v>
      </c>
    </row>
    <row r="1008" spans="2:47" s="1" customFormat="1" ht="13.5">
      <c r="B1008" s="46"/>
      <c r="D1008" s="215" t="s">
        <v>241</v>
      </c>
      <c r="F1008" s="216" t="s">
        <v>1476</v>
      </c>
      <c r="I1008" s="176"/>
      <c r="L1008" s="46"/>
      <c r="M1008" s="217"/>
      <c r="N1008" s="47"/>
      <c r="O1008" s="47"/>
      <c r="P1008" s="47"/>
      <c r="Q1008" s="47"/>
      <c r="R1008" s="47"/>
      <c r="S1008" s="47"/>
      <c r="T1008" s="85"/>
      <c r="AT1008" s="24" t="s">
        <v>241</v>
      </c>
      <c r="AU1008" s="24" t="s">
        <v>83</v>
      </c>
    </row>
    <row r="1009" spans="2:65" s="1" customFormat="1" ht="16.5" customHeight="1">
      <c r="B1009" s="202"/>
      <c r="C1009" s="242" t="s">
        <v>1478</v>
      </c>
      <c r="D1009" s="242" t="s">
        <v>399</v>
      </c>
      <c r="E1009" s="243" t="s">
        <v>1479</v>
      </c>
      <c r="F1009" s="244" t="s">
        <v>1480</v>
      </c>
      <c r="G1009" s="245" t="s">
        <v>367</v>
      </c>
      <c r="H1009" s="246">
        <v>1.8</v>
      </c>
      <c r="I1009" s="247"/>
      <c r="J1009" s="248">
        <f>ROUND(I1009*H1009,2)</f>
        <v>0</v>
      </c>
      <c r="K1009" s="244" t="s">
        <v>238</v>
      </c>
      <c r="L1009" s="249"/>
      <c r="M1009" s="250" t="s">
        <v>5</v>
      </c>
      <c r="N1009" s="251" t="s">
        <v>44</v>
      </c>
      <c r="O1009" s="47"/>
      <c r="P1009" s="212">
        <f>O1009*H1009</f>
        <v>0</v>
      </c>
      <c r="Q1009" s="212">
        <v>0.006</v>
      </c>
      <c r="R1009" s="212">
        <f>Q1009*H1009</f>
        <v>0.0108</v>
      </c>
      <c r="S1009" s="212">
        <v>0</v>
      </c>
      <c r="T1009" s="213">
        <f>S1009*H1009</f>
        <v>0</v>
      </c>
      <c r="AR1009" s="24" t="s">
        <v>410</v>
      </c>
      <c r="AT1009" s="24" t="s">
        <v>399</v>
      </c>
      <c r="AU1009" s="24" t="s">
        <v>83</v>
      </c>
      <c r="AY1009" s="24" t="s">
        <v>231</v>
      </c>
      <c r="BE1009" s="214">
        <f>IF(N1009="základní",J1009,0)</f>
        <v>0</v>
      </c>
      <c r="BF1009" s="214">
        <f>IF(N1009="snížená",J1009,0)</f>
        <v>0</v>
      </c>
      <c r="BG1009" s="214">
        <f>IF(N1009="zákl. přenesená",J1009,0)</f>
        <v>0</v>
      </c>
      <c r="BH1009" s="214">
        <f>IF(N1009="sníž. přenesená",J1009,0)</f>
        <v>0</v>
      </c>
      <c r="BI1009" s="214">
        <f>IF(N1009="nulová",J1009,0)</f>
        <v>0</v>
      </c>
      <c r="BJ1009" s="24" t="s">
        <v>81</v>
      </c>
      <c r="BK1009" s="214">
        <f>ROUND(I1009*H1009,2)</f>
        <v>0</v>
      </c>
      <c r="BL1009" s="24" t="s">
        <v>298</v>
      </c>
      <c r="BM1009" s="24" t="s">
        <v>1481</v>
      </c>
    </row>
    <row r="1010" spans="2:47" s="1" customFormat="1" ht="13.5">
      <c r="B1010" s="46"/>
      <c r="D1010" s="215" t="s">
        <v>241</v>
      </c>
      <c r="F1010" s="216" t="s">
        <v>1480</v>
      </c>
      <c r="I1010" s="176"/>
      <c r="L1010" s="46"/>
      <c r="M1010" s="217"/>
      <c r="N1010" s="47"/>
      <c r="O1010" s="47"/>
      <c r="P1010" s="47"/>
      <c r="Q1010" s="47"/>
      <c r="R1010" s="47"/>
      <c r="S1010" s="47"/>
      <c r="T1010" s="85"/>
      <c r="AT1010" s="24" t="s">
        <v>241</v>
      </c>
      <c r="AU1010" s="24" t="s">
        <v>83</v>
      </c>
    </row>
    <row r="1011" spans="2:51" s="11" customFormat="1" ht="13.5">
      <c r="B1011" s="218"/>
      <c r="D1011" s="215" t="s">
        <v>242</v>
      </c>
      <c r="E1011" s="219" t="s">
        <v>5</v>
      </c>
      <c r="F1011" s="220" t="s">
        <v>1482</v>
      </c>
      <c r="H1011" s="221">
        <v>1.8</v>
      </c>
      <c r="I1011" s="222"/>
      <c r="L1011" s="218"/>
      <c r="M1011" s="223"/>
      <c r="N1011" s="224"/>
      <c r="O1011" s="224"/>
      <c r="P1011" s="224"/>
      <c r="Q1011" s="224"/>
      <c r="R1011" s="224"/>
      <c r="S1011" s="224"/>
      <c r="T1011" s="225"/>
      <c r="AT1011" s="219" t="s">
        <v>242</v>
      </c>
      <c r="AU1011" s="219" t="s">
        <v>83</v>
      </c>
      <c r="AV1011" s="11" t="s">
        <v>83</v>
      </c>
      <c r="AW1011" s="11" t="s">
        <v>36</v>
      </c>
      <c r="AX1011" s="11" t="s">
        <v>81</v>
      </c>
      <c r="AY1011" s="219" t="s">
        <v>231</v>
      </c>
    </row>
    <row r="1012" spans="2:65" s="1" customFormat="1" ht="25.5" customHeight="1">
      <c r="B1012" s="202"/>
      <c r="C1012" s="203" t="s">
        <v>1483</v>
      </c>
      <c r="D1012" s="203" t="s">
        <v>235</v>
      </c>
      <c r="E1012" s="204" t="s">
        <v>1484</v>
      </c>
      <c r="F1012" s="205" t="s">
        <v>1485</v>
      </c>
      <c r="G1012" s="206" t="s">
        <v>249</v>
      </c>
      <c r="H1012" s="207">
        <v>11</v>
      </c>
      <c r="I1012" s="208"/>
      <c r="J1012" s="209">
        <f>ROUND(I1012*H1012,2)</f>
        <v>0</v>
      </c>
      <c r="K1012" s="205" t="s">
        <v>238</v>
      </c>
      <c r="L1012" s="46"/>
      <c r="M1012" s="210" t="s">
        <v>5</v>
      </c>
      <c r="N1012" s="211" t="s">
        <v>44</v>
      </c>
      <c r="O1012" s="47"/>
      <c r="P1012" s="212">
        <f>O1012*H1012</f>
        <v>0</v>
      </c>
      <c r="Q1012" s="212">
        <v>0</v>
      </c>
      <c r="R1012" s="212">
        <f>Q1012*H1012</f>
        <v>0</v>
      </c>
      <c r="S1012" s="212">
        <v>0</v>
      </c>
      <c r="T1012" s="213">
        <f>S1012*H1012</f>
        <v>0</v>
      </c>
      <c r="AR1012" s="24" t="s">
        <v>298</v>
      </c>
      <c r="AT1012" s="24" t="s">
        <v>235</v>
      </c>
      <c r="AU1012" s="24" t="s">
        <v>83</v>
      </c>
      <c r="AY1012" s="24" t="s">
        <v>231</v>
      </c>
      <c r="BE1012" s="214">
        <f>IF(N1012="základní",J1012,0)</f>
        <v>0</v>
      </c>
      <c r="BF1012" s="214">
        <f>IF(N1012="snížená",J1012,0)</f>
        <v>0</v>
      </c>
      <c r="BG1012" s="214">
        <f>IF(N1012="zákl. přenesená",J1012,0)</f>
        <v>0</v>
      </c>
      <c r="BH1012" s="214">
        <f>IF(N1012="sníž. přenesená",J1012,0)</f>
        <v>0</v>
      </c>
      <c r="BI1012" s="214">
        <f>IF(N1012="nulová",J1012,0)</f>
        <v>0</v>
      </c>
      <c r="BJ1012" s="24" t="s">
        <v>81</v>
      </c>
      <c r="BK1012" s="214">
        <f>ROUND(I1012*H1012,2)</f>
        <v>0</v>
      </c>
      <c r="BL1012" s="24" t="s">
        <v>298</v>
      </c>
      <c r="BM1012" s="24" t="s">
        <v>1486</v>
      </c>
    </row>
    <row r="1013" spans="2:47" s="1" customFormat="1" ht="13.5">
      <c r="B1013" s="46"/>
      <c r="D1013" s="215" t="s">
        <v>241</v>
      </c>
      <c r="F1013" s="216" t="s">
        <v>1485</v>
      </c>
      <c r="I1013" s="176"/>
      <c r="L1013" s="46"/>
      <c r="M1013" s="217"/>
      <c r="N1013" s="47"/>
      <c r="O1013" s="47"/>
      <c r="P1013" s="47"/>
      <c r="Q1013" s="47"/>
      <c r="R1013" s="47"/>
      <c r="S1013" s="47"/>
      <c r="T1013" s="85"/>
      <c r="AT1013" s="24" t="s">
        <v>241</v>
      </c>
      <c r="AU1013" s="24" t="s">
        <v>83</v>
      </c>
    </row>
    <row r="1014" spans="2:65" s="1" customFormat="1" ht="16.5" customHeight="1">
      <c r="B1014" s="202"/>
      <c r="C1014" s="242" t="s">
        <v>1487</v>
      </c>
      <c r="D1014" s="242" t="s">
        <v>399</v>
      </c>
      <c r="E1014" s="243" t="s">
        <v>1479</v>
      </c>
      <c r="F1014" s="244" t="s">
        <v>1480</v>
      </c>
      <c r="G1014" s="245" t="s">
        <v>367</v>
      </c>
      <c r="H1014" s="246">
        <v>15.5</v>
      </c>
      <c r="I1014" s="247"/>
      <c r="J1014" s="248">
        <f>ROUND(I1014*H1014,2)</f>
        <v>0</v>
      </c>
      <c r="K1014" s="244" t="s">
        <v>238</v>
      </c>
      <c r="L1014" s="249"/>
      <c r="M1014" s="250" t="s">
        <v>5</v>
      </c>
      <c r="N1014" s="251" t="s">
        <v>44</v>
      </c>
      <c r="O1014" s="47"/>
      <c r="P1014" s="212">
        <f>O1014*H1014</f>
        <v>0</v>
      </c>
      <c r="Q1014" s="212">
        <v>0.006</v>
      </c>
      <c r="R1014" s="212">
        <f>Q1014*H1014</f>
        <v>0.093</v>
      </c>
      <c r="S1014" s="212">
        <v>0</v>
      </c>
      <c r="T1014" s="213">
        <f>S1014*H1014</f>
        <v>0</v>
      </c>
      <c r="AR1014" s="24" t="s">
        <v>410</v>
      </c>
      <c r="AT1014" s="24" t="s">
        <v>399</v>
      </c>
      <c r="AU1014" s="24" t="s">
        <v>83</v>
      </c>
      <c r="AY1014" s="24" t="s">
        <v>231</v>
      </c>
      <c r="BE1014" s="214">
        <f>IF(N1014="základní",J1014,0)</f>
        <v>0</v>
      </c>
      <c r="BF1014" s="214">
        <f>IF(N1014="snížená",J1014,0)</f>
        <v>0</v>
      </c>
      <c r="BG1014" s="214">
        <f>IF(N1014="zákl. přenesená",J1014,0)</f>
        <v>0</v>
      </c>
      <c r="BH1014" s="214">
        <f>IF(N1014="sníž. přenesená",J1014,0)</f>
        <v>0</v>
      </c>
      <c r="BI1014" s="214">
        <f>IF(N1014="nulová",J1014,0)</f>
        <v>0</v>
      </c>
      <c r="BJ1014" s="24" t="s">
        <v>81</v>
      </c>
      <c r="BK1014" s="214">
        <f>ROUND(I1014*H1014,2)</f>
        <v>0</v>
      </c>
      <c r="BL1014" s="24" t="s">
        <v>298</v>
      </c>
      <c r="BM1014" s="24" t="s">
        <v>1488</v>
      </c>
    </row>
    <row r="1015" spans="2:47" s="1" customFormat="1" ht="13.5">
      <c r="B1015" s="46"/>
      <c r="D1015" s="215" t="s">
        <v>241</v>
      </c>
      <c r="F1015" s="216" t="s">
        <v>1480</v>
      </c>
      <c r="I1015" s="176"/>
      <c r="L1015" s="46"/>
      <c r="M1015" s="217"/>
      <c r="N1015" s="47"/>
      <c r="O1015" s="47"/>
      <c r="P1015" s="47"/>
      <c r="Q1015" s="47"/>
      <c r="R1015" s="47"/>
      <c r="S1015" s="47"/>
      <c r="T1015" s="85"/>
      <c r="AT1015" s="24" t="s">
        <v>241</v>
      </c>
      <c r="AU1015" s="24" t="s">
        <v>83</v>
      </c>
    </row>
    <row r="1016" spans="2:65" s="1" customFormat="1" ht="25.5" customHeight="1">
      <c r="B1016" s="202"/>
      <c r="C1016" s="203" t="s">
        <v>1489</v>
      </c>
      <c r="D1016" s="203" t="s">
        <v>235</v>
      </c>
      <c r="E1016" s="204" t="s">
        <v>1490</v>
      </c>
      <c r="F1016" s="205" t="s">
        <v>1491</v>
      </c>
      <c r="G1016" s="206" t="s">
        <v>249</v>
      </c>
      <c r="H1016" s="207">
        <v>2</v>
      </c>
      <c r="I1016" s="208"/>
      <c r="J1016" s="209">
        <f>ROUND(I1016*H1016,2)</f>
        <v>0</v>
      </c>
      <c r="K1016" s="205" t="s">
        <v>238</v>
      </c>
      <c r="L1016" s="46"/>
      <c r="M1016" s="210" t="s">
        <v>5</v>
      </c>
      <c r="N1016" s="211" t="s">
        <v>44</v>
      </c>
      <c r="O1016" s="47"/>
      <c r="P1016" s="212">
        <f>O1016*H1016</f>
        <v>0</v>
      </c>
      <c r="Q1016" s="212">
        <v>0</v>
      </c>
      <c r="R1016" s="212">
        <f>Q1016*H1016</f>
        <v>0</v>
      </c>
      <c r="S1016" s="212">
        <v>0</v>
      </c>
      <c r="T1016" s="213">
        <f>S1016*H1016</f>
        <v>0</v>
      </c>
      <c r="AR1016" s="24" t="s">
        <v>298</v>
      </c>
      <c r="AT1016" s="24" t="s">
        <v>235</v>
      </c>
      <c r="AU1016" s="24" t="s">
        <v>83</v>
      </c>
      <c r="AY1016" s="24" t="s">
        <v>231</v>
      </c>
      <c r="BE1016" s="214">
        <f>IF(N1016="základní",J1016,0)</f>
        <v>0</v>
      </c>
      <c r="BF1016" s="214">
        <f>IF(N1016="snížená",J1016,0)</f>
        <v>0</v>
      </c>
      <c r="BG1016" s="214">
        <f>IF(N1016="zákl. přenesená",J1016,0)</f>
        <v>0</v>
      </c>
      <c r="BH1016" s="214">
        <f>IF(N1016="sníž. přenesená",J1016,0)</f>
        <v>0</v>
      </c>
      <c r="BI1016" s="214">
        <f>IF(N1016="nulová",J1016,0)</f>
        <v>0</v>
      </c>
      <c r="BJ1016" s="24" t="s">
        <v>81</v>
      </c>
      <c r="BK1016" s="214">
        <f>ROUND(I1016*H1016,2)</f>
        <v>0</v>
      </c>
      <c r="BL1016" s="24" t="s">
        <v>298</v>
      </c>
      <c r="BM1016" s="24" t="s">
        <v>1492</v>
      </c>
    </row>
    <row r="1017" spans="2:47" s="1" customFormat="1" ht="13.5">
      <c r="B1017" s="46"/>
      <c r="D1017" s="215" t="s">
        <v>241</v>
      </c>
      <c r="F1017" s="216" t="s">
        <v>1491</v>
      </c>
      <c r="I1017" s="176"/>
      <c r="L1017" s="46"/>
      <c r="M1017" s="217"/>
      <c r="N1017" s="47"/>
      <c r="O1017" s="47"/>
      <c r="P1017" s="47"/>
      <c r="Q1017" s="47"/>
      <c r="R1017" s="47"/>
      <c r="S1017" s="47"/>
      <c r="T1017" s="85"/>
      <c r="AT1017" s="24" t="s">
        <v>241</v>
      </c>
      <c r="AU1017" s="24" t="s">
        <v>83</v>
      </c>
    </row>
    <row r="1018" spans="2:65" s="1" customFormat="1" ht="16.5" customHeight="1">
      <c r="B1018" s="202"/>
      <c r="C1018" s="242" t="s">
        <v>1493</v>
      </c>
      <c r="D1018" s="242" t="s">
        <v>399</v>
      </c>
      <c r="E1018" s="243" t="s">
        <v>1479</v>
      </c>
      <c r="F1018" s="244" t="s">
        <v>1480</v>
      </c>
      <c r="G1018" s="245" t="s">
        <v>367</v>
      </c>
      <c r="H1018" s="246">
        <v>4.2</v>
      </c>
      <c r="I1018" s="247"/>
      <c r="J1018" s="248">
        <f>ROUND(I1018*H1018,2)</f>
        <v>0</v>
      </c>
      <c r="K1018" s="244" t="s">
        <v>238</v>
      </c>
      <c r="L1018" s="249"/>
      <c r="M1018" s="250" t="s">
        <v>5</v>
      </c>
      <c r="N1018" s="251" t="s">
        <v>44</v>
      </c>
      <c r="O1018" s="47"/>
      <c r="P1018" s="212">
        <f>O1018*H1018</f>
        <v>0</v>
      </c>
      <c r="Q1018" s="212">
        <v>0.006</v>
      </c>
      <c r="R1018" s="212">
        <f>Q1018*H1018</f>
        <v>0.0252</v>
      </c>
      <c r="S1018" s="212">
        <v>0</v>
      </c>
      <c r="T1018" s="213">
        <f>S1018*H1018</f>
        <v>0</v>
      </c>
      <c r="AR1018" s="24" t="s">
        <v>410</v>
      </c>
      <c r="AT1018" s="24" t="s">
        <v>399</v>
      </c>
      <c r="AU1018" s="24" t="s">
        <v>83</v>
      </c>
      <c r="AY1018" s="24" t="s">
        <v>231</v>
      </c>
      <c r="BE1018" s="214">
        <f>IF(N1018="základní",J1018,0)</f>
        <v>0</v>
      </c>
      <c r="BF1018" s="214">
        <f>IF(N1018="snížená",J1018,0)</f>
        <v>0</v>
      </c>
      <c r="BG1018" s="214">
        <f>IF(N1018="zákl. přenesená",J1018,0)</f>
        <v>0</v>
      </c>
      <c r="BH1018" s="214">
        <f>IF(N1018="sníž. přenesená",J1018,0)</f>
        <v>0</v>
      </c>
      <c r="BI1018" s="214">
        <f>IF(N1018="nulová",J1018,0)</f>
        <v>0</v>
      </c>
      <c r="BJ1018" s="24" t="s">
        <v>81</v>
      </c>
      <c r="BK1018" s="214">
        <f>ROUND(I1018*H1018,2)</f>
        <v>0</v>
      </c>
      <c r="BL1018" s="24" t="s">
        <v>298</v>
      </c>
      <c r="BM1018" s="24" t="s">
        <v>1494</v>
      </c>
    </row>
    <row r="1019" spans="2:47" s="1" customFormat="1" ht="13.5">
      <c r="B1019" s="46"/>
      <c r="D1019" s="215" t="s">
        <v>241</v>
      </c>
      <c r="F1019" s="216" t="s">
        <v>1480</v>
      </c>
      <c r="I1019" s="176"/>
      <c r="L1019" s="46"/>
      <c r="M1019" s="217"/>
      <c r="N1019" s="47"/>
      <c r="O1019" s="47"/>
      <c r="P1019" s="47"/>
      <c r="Q1019" s="47"/>
      <c r="R1019" s="47"/>
      <c r="S1019" s="47"/>
      <c r="T1019" s="85"/>
      <c r="AT1019" s="24" t="s">
        <v>241</v>
      </c>
      <c r="AU1019" s="24" t="s">
        <v>83</v>
      </c>
    </row>
    <row r="1020" spans="2:51" s="11" customFormat="1" ht="13.5">
      <c r="B1020" s="218"/>
      <c r="D1020" s="215" t="s">
        <v>242</v>
      </c>
      <c r="E1020" s="219" t="s">
        <v>5</v>
      </c>
      <c r="F1020" s="220" t="s">
        <v>1495</v>
      </c>
      <c r="H1020" s="221">
        <v>4.2</v>
      </c>
      <c r="I1020" s="222"/>
      <c r="L1020" s="218"/>
      <c r="M1020" s="223"/>
      <c r="N1020" s="224"/>
      <c r="O1020" s="224"/>
      <c r="P1020" s="224"/>
      <c r="Q1020" s="224"/>
      <c r="R1020" s="224"/>
      <c r="S1020" s="224"/>
      <c r="T1020" s="225"/>
      <c r="AT1020" s="219" t="s">
        <v>242</v>
      </c>
      <c r="AU1020" s="219" t="s">
        <v>83</v>
      </c>
      <c r="AV1020" s="11" t="s">
        <v>83</v>
      </c>
      <c r="AW1020" s="11" t="s">
        <v>36</v>
      </c>
      <c r="AX1020" s="11" t="s">
        <v>81</v>
      </c>
      <c r="AY1020" s="219" t="s">
        <v>231</v>
      </c>
    </row>
    <row r="1021" spans="2:65" s="1" customFormat="1" ht="25.5" customHeight="1">
      <c r="B1021" s="202"/>
      <c r="C1021" s="203" t="s">
        <v>1496</v>
      </c>
      <c r="D1021" s="203" t="s">
        <v>235</v>
      </c>
      <c r="E1021" s="204" t="s">
        <v>1497</v>
      </c>
      <c r="F1021" s="205" t="s">
        <v>1498</v>
      </c>
      <c r="G1021" s="206" t="s">
        <v>249</v>
      </c>
      <c r="H1021" s="207">
        <v>2</v>
      </c>
      <c r="I1021" s="208"/>
      <c r="J1021" s="209">
        <f>ROUND(I1021*H1021,2)</f>
        <v>0</v>
      </c>
      <c r="K1021" s="205" t="s">
        <v>238</v>
      </c>
      <c r="L1021" s="46"/>
      <c r="M1021" s="210" t="s">
        <v>5</v>
      </c>
      <c r="N1021" s="211" t="s">
        <v>44</v>
      </c>
      <c r="O1021" s="47"/>
      <c r="P1021" s="212">
        <f>O1021*H1021</f>
        <v>0</v>
      </c>
      <c r="Q1021" s="212">
        <v>0</v>
      </c>
      <c r="R1021" s="212">
        <f>Q1021*H1021</f>
        <v>0</v>
      </c>
      <c r="S1021" s="212">
        <v>0</v>
      </c>
      <c r="T1021" s="213">
        <f>S1021*H1021</f>
        <v>0</v>
      </c>
      <c r="AR1021" s="24" t="s">
        <v>298</v>
      </c>
      <c r="AT1021" s="24" t="s">
        <v>235</v>
      </c>
      <c r="AU1021" s="24" t="s">
        <v>83</v>
      </c>
      <c r="AY1021" s="24" t="s">
        <v>231</v>
      </c>
      <c r="BE1021" s="214">
        <f>IF(N1021="základní",J1021,0)</f>
        <v>0</v>
      </c>
      <c r="BF1021" s="214">
        <f>IF(N1021="snížená",J1021,0)</f>
        <v>0</v>
      </c>
      <c r="BG1021" s="214">
        <f>IF(N1021="zákl. přenesená",J1021,0)</f>
        <v>0</v>
      </c>
      <c r="BH1021" s="214">
        <f>IF(N1021="sníž. přenesená",J1021,0)</f>
        <v>0</v>
      </c>
      <c r="BI1021" s="214">
        <f>IF(N1021="nulová",J1021,0)</f>
        <v>0</v>
      </c>
      <c r="BJ1021" s="24" t="s">
        <v>81</v>
      </c>
      <c r="BK1021" s="214">
        <f>ROUND(I1021*H1021,2)</f>
        <v>0</v>
      </c>
      <c r="BL1021" s="24" t="s">
        <v>298</v>
      </c>
      <c r="BM1021" s="24" t="s">
        <v>1499</v>
      </c>
    </row>
    <row r="1022" spans="2:47" s="1" customFormat="1" ht="13.5">
      <c r="B1022" s="46"/>
      <c r="D1022" s="215" t="s">
        <v>241</v>
      </c>
      <c r="F1022" s="216" t="s">
        <v>1498</v>
      </c>
      <c r="I1022" s="176"/>
      <c r="L1022" s="46"/>
      <c r="M1022" s="217"/>
      <c r="N1022" s="47"/>
      <c r="O1022" s="47"/>
      <c r="P1022" s="47"/>
      <c r="Q1022" s="47"/>
      <c r="R1022" s="47"/>
      <c r="S1022" s="47"/>
      <c r="T1022" s="85"/>
      <c r="AT1022" s="24" t="s">
        <v>241</v>
      </c>
      <c r="AU1022" s="24" t="s">
        <v>83</v>
      </c>
    </row>
    <row r="1023" spans="2:65" s="1" customFormat="1" ht="16.5" customHeight="1">
      <c r="B1023" s="202"/>
      <c r="C1023" s="242" t="s">
        <v>1500</v>
      </c>
      <c r="D1023" s="242" t="s">
        <v>399</v>
      </c>
      <c r="E1023" s="243" t="s">
        <v>1479</v>
      </c>
      <c r="F1023" s="244" t="s">
        <v>1480</v>
      </c>
      <c r="G1023" s="245" t="s">
        <v>367</v>
      </c>
      <c r="H1023" s="246">
        <v>10</v>
      </c>
      <c r="I1023" s="247"/>
      <c r="J1023" s="248">
        <f>ROUND(I1023*H1023,2)</f>
        <v>0</v>
      </c>
      <c r="K1023" s="244" t="s">
        <v>238</v>
      </c>
      <c r="L1023" s="249"/>
      <c r="M1023" s="250" t="s">
        <v>5</v>
      </c>
      <c r="N1023" s="251" t="s">
        <v>44</v>
      </c>
      <c r="O1023" s="47"/>
      <c r="P1023" s="212">
        <f>O1023*H1023</f>
        <v>0</v>
      </c>
      <c r="Q1023" s="212">
        <v>0.006</v>
      </c>
      <c r="R1023" s="212">
        <f>Q1023*H1023</f>
        <v>0.06</v>
      </c>
      <c r="S1023" s="212">
        <v>0</v>
      </c>
      <c r="T1023" s="213">
        <f>S1023*H1023</f>
        <v>0</v>
      </c>
      <c r="AR1023" s="24" t="s">
        <v>410</v>
      </c>
      <c r="AT1023" s="24" t="s">
        <v>399</v>
      </c>
      <c r="AU1023" s="24" t="s">
        <v>83</v>
      </c>
      <c r="AY1023" s="24" t="s">
        <v>231</v>
      </c>
      <c r="BE1023" s="214">
        <f>IF(N1023="základní",J1023,0)</f>
        <v>0</v>
      </c>
      <c r="BF1023" s="214">
        <f>IF(N1023="snížená",J1023,0)</f>
        <v>0</v>
      </c>
      <c r="BG1023" s="214">
        <f>IF(N1023="zákl. přenesená",J1023,0)</f>
        <v>0</v>
      </c>
      <c r="BH1023" s="214">
        <f>IF(N1023="sníž. přenesená",J1023,0)</f>
        <v>0</v>
      </c>
      <c r="BI1023" s="214">
        <f>IF(N1023="nulová",J1023,0)</f>
        <v>0</v>
      </c>
      <c r="BJ1023" s="24" t="s">
        <v>81</v>
      </c>
      <c r="BK1023" s="214">
        <f>ROUND(I1023*H1023,2)</f>
        <v>0</v>
      </c>
      <c r="BL1023" s="24" t="s">
        <v>298</v>
      </c>
      <c r="BM1023" s="24" t="s">
        <v>1501</v>
      </c>
    </row>
    <row r="1024" spans="2:47" s="1" customFormat="1" ht="13.5">
      <c r="B1024" s="46"/>
      <c r="D1024" s="215" t="s">
        <v>241</v>
      </c>
      <c r="F1024" s="216" t="s">
        <v>1480</v>
      </c>
      <c r="I1024" s="176"/>
      <c r="L1024" s="46"/>
      <c r="M1024" s="217"/>
      <c r="N1024" s="47"/>
      <c r="O1024" s="47"/>
      <c r="P1024" s="47"/>
      <c r="Q1024" s="47"/>
      <c r="R1024" s="47"/>
      <c r="S1024" s="47"/>
      <c r="T1024" s="85"/>
      <c r="AT1024" s="24" t="s">
        <v>241</v>
      </c>
      <c r="AU1024" s="24" t="s">
        <v>83</v>
      </c>
    </row>
    <row r="1025" spans="2:65" s="1" customFormat="1" ht="38.25" customHeight="1">
      <c r="B1025" s="202"/>
      <c r="C1025" s="203" t="s">
        <v>1502</v>
      </c>
      <c r="D1025" s="203" t="s">
        <v>235</v>
      </c>
      <c r="E1025" s="204" t="s">
        <v>1503</v>
      </c>
      <c r="F1025" s="205" t="s">
        <v>1504</v>
      </c>
      <c r="G1025" s="206" t="s">
        <v>352</v>
      </c>
      <c r="H1025" s="207">
        <v>1.65</v>
      </c>
      <c r="I1025" s="208"/>
      <c r="J1025" s="209">
        <f>ROUND(I1025*H1025,2)</f>
        <v>0</v>
      </c>
      <c r="K1025" s="205" t="s">
        <v>238</v>
      </c>
      <c r="L1025" s="46"/>
      <c r="M1025" s="210" t="s">
        <v>5</v>
      </c>
      <c r="N1025" s="211" t="s">
        <v>44</v>
      </c>
      <c r="O1025" s="47"/>
      <c r="P1025" s="212">
        <f>O1025*H1025</f>
        <v>0</v>
      </c>
      <c r="Q1025" s="212">
        <v>0</v>
      </c>
      <c r="R1025" s="212">
        <f>Q1025*H1025</f>
        <v>0</v>
      </c>
      <c r="S1025" s="212">
        <v>0</v>
      </c>
      <c r="T1025" s="213">
        <f>S1025*H1025</f>
        <v>0</v>
      </c>
      <c r="AR1025" s="24" t="s">
        <v>298</v>
      </c>
      <c r="AT1025" s="24" t="s">
        <v>235</v>
      </c>
      <c r="AU1025" s="24" t="s">
        <v>83</v>
      </c>
      <c r="AY1025" s="24" t="s">
        <v>231</v>
      </c>
      <c r="BE1025" s="214">
        <f>IF(N1025="základní",J1025,0)</f>
        <v>0</v>
      </c>
      <c r="BF1025" s="214">
        <f>IF(N1025="snížená",J1025,0)</f>
        <v>0</v>
      </c>
      <c r="BG1025" s="214">
        <f>IF(N1025="zákl. přenesená",J1025,0)</f>
        <v>0</v>
      </c>
      <c r="BH1025" s="214">
        <f>IF(N1025="sníž. přenesená",J1025,0)</f>
        <v>0</v>
      </c>
      <c r="BI1025" s="214">
        <f>IF(N1025="nulová",J1025,0)</f>
        <v>0</v>
      </c>
      <c r="BJ1025" s="24" t="s">
        <v>81</v>
      </c>
      <c r="BK1025" s="214">
        <f>ROUND(I1025*H1025,2)</f>
        <v>0</v>
      </c>
      <c r="BL1025" s="24" t="s">
        <v>298</v>
      </c>
      <c r="BM1025" s="24" t="s">
        <v>1505</v>
      </c>
    </row>
    <row r="1026" spans="2:47" s="1" customFormat="1" ht="13.5">
      <c r="B1026" s="46"/>
      <c r="D1026" s="215" t="s">
        <v>241</v>
      </c>
      <c r="F1026" s="216" t="s">
        <v>1504</v>
      </c>
      <c r="I1026" s="176"/>
      <c r="L1026" s="46"/>
      <c r="M1026" s="217"/>
      <c r="N1026" s="47"/>
      <c r="O1026" s="47"/>
      <c r="P1026" s="47"/>
      <c r="Q1026" s="47"/>
      <c r="R1026" s="47"/>
      <c r="S1026" s="47"/>
      <c r="T1026" s="85"/>
      <c r="AT1026" s="24" t="s">
        <v>241</v>
      </c>
      <c r="AU1026" s="24" t="s">
        <v>83</v>
      </c>
    </row>
    <row r="1027" spans="2:65" s="1" customFormat="1" ht="25.5" customHeight="1">
      <c r="B1027" s="202"/>
      <c r="C1027" s="203" t="s">
        <v>1506</v>
      </c>
      <c r="D1027" s="203" t="s">
        <v>235</v>
      </c>
      <c r="E1027" s="204" t="s">
        <v>1507</v>
      </c>
      <c r="F1027" s="205" t="s">
        <v>1508</v>
      </c>
      <c r="G1027" s="206" t="s">
        <v>1509</v>
      </c>
      <c r="H1027" s="207">
        <v>1</v>
      </c>
      <c r="I1027" s="208"/>
      <c r="J1027" s="209">
        <f>ROUND(I1027*H1027,2)</f>
        <v>0</v>
      </c>
      <c r="K1027" s="205" t="s">
        <v>5</v>
      </c>
      <c r="L1027" s="46"/>
      <c r="M1027" s="210" t="s">
        <v>5</v>
      </c>
      <c r="N1027" s="211" t="s">
        <v>44</v>
      </c>
      <c r="O1027" s="47"/>
      <c r="P1027" s="212">
        <f>O1027*H1027</f>
        <v>0</v>
      </c>
      <c r="Q1027" s="212">
        <v>0</v>
      </c>
      <c r="R1027" s="212">
        <f>Q1027*H1027</f>
        <v>0</v>
      </c>
      <c r="S1027" s="212">
        <v>0</v>
      </c>
      <c r="T1027" s="213">
        <f>S1027*H1027</f>
        <v>0</v>
      </c>
      <c r="AR1027" s="24" t="s">
        <v>239</v>
      </c>
      <c r="AT1027" s="24" t="s">
        <v>235</v>
      </c>
      <c r="AU1027" s="24" t="s">
        <v>83</v>
      </c>
      <c r="AY1027" s="24" t="s">
        <v>231</v>
      </c>
      <c r="BE1027" s="214">
        <f>IF(N1027="základní",J1027,0)</f>
        <v>0</v>
      </c>
      <c r="BF1027" s="214">
        <f>IF(N1027="snížená",J1027,0)</f>
        <v>0</v>
      </c>
      <c r="BG1027" s="214">
        <f>IF(N1027="zákl. přenesená",J1027,0)</f>
        <v>0</v>
      </c>
      <c r="BH1027" s="214">
        <f>IF(N1027="sníž. přenesená",J1027,0)</f>
        <v>0</v>
      </c>
      <c r="BI1027" s="214">
        <f>IF(N1027="nulová",J1027,0)</f>
        <v>0</v>
      </c>
      <c r="BJ1027" s="24" t="s">
        <v>81</v>
      </c>
      <c r="BK1027" s="214">
        <f>ROUND(I1027*H1027,2)</f>
        <v>0</v>
      </c>
      <c r="BL1027" s="24" t="s">
        <v>239</v>
      </c>
      <c r="BM1027" s="24" t="s">
        <v>1510</v>
      </c>
    </row>
    <row r="1028" spans="2:47" s="1" customFormat="1" ht="13.5">
      <c r="B1028" s="46"/>
      <c r="D1028" s="215" t="s">
        <v>241</v>
      </c>
      <c r="F1028" s="216" t="s">
        <v>1508</v>
      </c>
      <c r="I1028" s="176"/>
      <c r="L1028" s="46"/>
      <c r="M1028" s="217"/>
      <c r="N1028" s="47"/>
      <c r="O1028" s="47"/>
      <c r="P1028" s="47"/>
      <c r="Q1028" s="47"/>
      <c r="R1028" s="47"/>
      <c r="S1028" s="47"/>
      <c r="T1028" s="85"/>
      <c r="AT1028" s="24" t="s">
        <v>241</v>
      </c>
      <c r="AU1028" s="24" t="s">
        <v>83</v>
      </c>
    </row>
    <row r="1029" spans="2:47" s="1" customFormat="1" ht="13.5">
      <c r="B1029" s="46"/>
      <c r="D1029" s="215" t="s">
        <v>442</v>
      </c>
      <c r="F1029" s="241" t="s">
        <v>1511</v>
      </c>
      <c r="I1029" s="176"/>
      <c r="L1029" s="46"/>
      <c r="M1029" s="217"/>
      <c r="N1029" s="47"/>
      <c r="O1029" s="47"/>
      <c r="P1029" s="47"/>
      <c r="Q1029" s="47"/>
      <c r="R1029" s="47"/>
      <c r="S1029" s="47"/>
      <c r="T1029" s="85"/>
      <c r="AT1029" s="24" t="s">
        <v>442</v>
      </c>
      <c r="AU1029" s="24" t="s">
        <v>83</v>
      </c>
    </row>
    <row r="1030" spans="2:65" s="1" customFormat="1" ht="25.5" customHeight="1">
      <c r="B1030" s="202"/>
      <c r="C1030" s="203" t="s">
        <v>1512</v>
      </c>
      <c r="D1030" s="203" t="s">
        <v>235</v>
      </c>
      <c r="E1030" s="204" t="s">
        <v>1513</v>
      </c>
      <c r="F1030" s="205" t="s">
        <v>1514</v>
      </c>
      <c r="G1030" s="206" t="s">
        <v>1509</v>
      </c>
      <c r="H1030" s="207">
        <v>2</v>
      </c>
      <c r="I1030" s="208"/>
      <c r="J1030" s="209">
        <f>ROUND(I1030*H1030,2)</f>
        <v>0</v>
      </c>
      <c r="K1030" s="205" t="s">
        <v>5</v>
      </c>
      <c r="L1030" s="46"/>
      <c r="M1030" s="210" t="s">
        <v>5</v>
      </c>
      <c r="N1030" s="211" t="s">
        <v>44</v>
      </c>
      <c r="O1030" s="47"/>
      <c r="P1030" s="212">
        <f>O1030*H1030</f>
        <v>0</v>
      </c>
      <c r="Q1030" s="212">
        <v>0</v>
      </c>
      <c r="R1030" s="212">
        <f>Q1030*H1030</f>
        <v>0</v>
      </c>
      <c r="S1030" s="212">
        <v>0</v>
      </c>
      <c r="T1030" s="213">
        <f>S1030*H1030</f>
        <v>0</v>
      </c>
      <c r="AR1030" s="24" t="s">
        <v>239</v>
      </c>
      <c r="AT1030" s="24" t="s">
        <v>235</v>
      </c>
      <c r="AU1030" s="24" t="s">
        <v>83</v>
      </c>
      <c r="AY1030" s="24" t="s">
        <v>231</v>
      </c>
      <c r="BE1030" s="214">
        <f>IF(N1030="základní",J1030,0)</f>
        <v>0</v>
      </c>
      <c r="BF1030" s="214">
        <f>IF(N1030="snížená",J1030,0)</f>
        <v>0</v>
      </c>
      <c r="BG1030" s="214">
        <f>IF(N1030="zákl. přenesená",J1030,0)</f>
        <v>0</v>
      </c>
      <c r="BH1030" s="214">
        <f>IF(N1030="sníž. přenesená",J1030,0)</f>
        <v>0</v>
      </c>
      <c r="BI1030" s="214">
        <f>IF(N1030="nulová",J1030,0)</f>
        <v>0</v>
      </c>
      <c r="BJ1030" s="24" t="s">
        <v>81</v>
      </c>
      <c r="BK1030" s="214">
        <f>ROUND(I1030*H1030,2)</f>
        <v>0</v>
      </c>
      <c r="BL1030" s="24" t="s">
        <v>239</v>
      </c>
      <c r="BM1030" s="24" t="s">
        <v>1515</v>
      </c>
    </row>
    <row r="1031" spans="2:47" s="1" customFormat="1" ht="13.5">
      <c r="B1031" s="46"/>
      <c r="D1031" s="215" t="s">
        <v>241</v>
      </c>
      <c r="F1031" s="216" t="s">
        <v>1514</v>
      </c>
      <c r="I1031" s="176"/>
      <c r="L1031" s="46"/>
      <c r="M1031" s="217"/>
      <c r="N1031" s="47"/>
      <c r="O1031" s="47"/>
      <c r="P1031" s="47"/>
      <c r="Q1031" s="47"/>
      <c r="R1031" s="47"/>
      <c r="S1031" s="47"/>
      <c r="T1031" s="85"/>
      <c r="AT1031" s="24" t="s">
        <v>241</v>
      </c>
      <c r="AU1031" s="24" t="s">
        <v>83</v>
      </c>
    </row>
    <row r="1032" spans="2:47" s="1" customFormat="1" ht="13.5">
      <c r="B1032" s="46"/>
      <c r="D1032" s="215" t="s">
        <v>442</v>
      </c>
      <c r="F1032" s="241" t="s">
        <v>1511</v>
      </c>
      <c r="I1032" s="176"/>
      <c r="L1032" s="46"/>
      <c r="M1032" s="217"/>
      <c r="N1032" s="47"/>
      <c r="O1032" s="47"/>
      <c r="P1032" s="47"/>
      <c r="Q1032" s="47"/>
      <c r="R1032" s="47"/>
      <c r="S1032" s="47"/>
      <c r="T1032" s="85"/>
      <c r="AT1032" s="24" t="s">
        <v>442</v>
      </c>
      <c r="AU1032" s="24" t="s">
        <v>83</v>
      </c>
    </row>
    <row r="1033" spans="2:65" s="1" customFormat="1" ht="25.5" customHeight="1">
      <c r="B1033" s="202"/>
      <c r="C1033" s="203" t="s">
        <v>1516</v>
      </c>
      <c r="D1033" s="203" t="s">
        <v>235</v>
      </c>
      <c r="E1033" s="204" t="s">
        <v>1517</v>
      </c>
      <c r="F1033" s="205" t="s">
        <v>1518</v>
      </c>
      <c r="G1033" s="206" t="s">
        <v>1509</v>
      </c>
      <c r="H1033" s="207">
        <v>1</v>
      </c>
      <c r="I1033" s="208"/>
      <c r="J1033" s="209">
        <f>ROUND(I1033*H1033,2)</f>
        <v>0</v>
      </c>
      <c r="K1033" s="205" t="s">
        <v>5</v>
      </c>
      <c r="L1033" s="46"/>
      <c r="M1033" s="210" t="s">
        <v>5</v>
      </c>
      <c r="N1033" s="211" t="s">
        <v>44</v>
      </c>
      <c r="O1033" s="47"/>
      <c r="P1033" s="212">
        <f>O1033*H1033</f>
        <v>0</v>
      </c>
      <c r="Q1033" s="212">
        <v>0</v>
      </c>
      <c r="R1033" s="212">
        <f>Q1033*H1033</f>
        <v>0</v>
      </c>
      <c r="S1033" s="212">
        <v>0</v>
      </c>
      <c r="T1033" s="213">
        <f>S1033*H1033</f>
        <v>0</v>
      </c>
      <c r="AR1033" s="24" t="s">
        <v>239</v>
      </c>
      <c r="AT1033" s="24" t="s">
        <v>235</v>
      </c>
      <c r="AU1033" s="24" t="s">
        <v>83</v>
      </c>
      <c r="AY1033" s="24" t="s">
        <v>231</v>
      </c>
      <c r="BE1033" s="214">
        <f>IF(N1033="základní",J1033,0)</f>
        <v>0</v>
      </c>
      <c r="BF1033" s="214">
        <f>IF(N1033="snížená",J1033,0)</f>
        <v>0</v>
      </c>
      <c r="BG1033" s="214">
        <f>IF(N1033="zákl. přenesená",J1033,0)</f>
        <v>0</v>
      </c>
      <c r="BH1033" s="214">
        <f>IF(N1033="sníž. přenesená",J1033,0)</f>
        <v>0</v>
      </c>
      <c r="BI1033" s="214">
        <f>IF(N1033="nulová",J1033,0)</f>
        <v>0</v>
      </c>
      <c r="BJ1033" s="24" t="s">
        <v>81</v>
      </c>
      <c r="BK1033" s="214">
        <f>ROUND(I1033*H1033,2)</f>
        <v>0</v>
      </c>
      <c r="BL1033" s="24" t="s">
        <v>239</v>
      </c>
      <c r="BM1033" s="24" t="s">
        <v>1519</v>
      </c>
    </row>
    <row r="1034" spans="2:47" s="1" customFormat="1" ht="13.5">
      <c r="B1034" s="46"/>
      <c r="D1034" s="215" t="s">
        <v>241</v>
      </c>
      <c r="F1034" s="216" t="s">
        <v>1518</v>
      </c>
      <c r="I1034" s="176"/>
      <c r="L1034" s="46"/>
      <c r="M1034" s="217"/>
      <c r="N1034" s="47"/>
      <c r="O1034" s="47"/>
      <c r="P1034" s="47"/>
      <c r="Q1034" s="47"/>
      <c r="R1034" s="47"/>
      <c r="S1034" s="47"/>
      <c r="T1034" s="85"/>
      <c r="AT1034" s="24" t="s">
        <v>241</v>
      </c>
      <c r="AU1034" s="24" t="s">
        <v>83</v>
      </c>
    </row>
    <row r="1035" spans="2:47" s="1" customFormat="1" ht="13.5">
      <c r="B1035" s="46"/>
      <c r="D1035" s="215" t="s">
        <v>442</v>
      </c>
      <c r="F1035" s="241" t="s">
        <v>1511</v>
      </c>
      <c r="I1035" s="176"/>
      <c r="L1035" s="46"/>
      <c r="M1035" s="217"/>
      <c r="N1035" s="47"/>
      <c r="O1035" s="47"/>
      <c r="P1035" s="47"/>
      <c r="Q1035" s="47"/>
      <c r="R1035" s="47"/>
      <c r="S1035" s="47"/>
      <c r="T1035" s="85"/>
      <c r="AT1035" s="24" t="s">
        <v>442</v>
      </c>
      <c r="AU1035" s="24" t="s">
        <v>83</v>
      </c>
    </row>
    <row r="1036" spans="2:65" s="1" customFormat="1" ht="25.5" customHeight="1">
      <c r="B1036" s="202"/>
      <c r="C1036" s="203" t="s">
        <v>1520</v>
      </c>
      <c r="D1036" s="203" t="s">
        <v>235</v>
      </c>
      <c r="E1036" s="204" t="s">
        <v>1521</v>
      </c>
      <c r="F1036" s="205" t="s">
        <v>1522</v>
      </c>
      <c r="G1036" s="206" t="s">
        <v>1509</v>
      </c>
      <c r="H1036" s="207">
        <v>1</v>
      </c>
      <c r="I1036" s="208"/>
      <c r="J1036" s="209">
        <f>ROUND(I1036*H1036,2)</f>
        <v>0</v>
      </c>
      <c r="K1036" s="205" t="s">
        <v>5</v>
      </c>
      <c r="L1036" s="46"/>
      <c r="M1036" s="210" t="s">
        <v>5</v>
      </c>
      <c r="N1036" s="211" t="s">
        <v>44</v>
      </c>
      <c r="O1036" s="47"/>
      <c r="P1036" s="212">
        <f>O1036*H1036</f>
        <v>0</v>
      </c>
      <c r="Q1036" s="212">
        <v>0</v>
      </c>
      <c r="R1036" s="212">
        <f>Q1036*H1036</f>
        <v>0</v>
      </c>
      <c r="S1036" s="212">
        <v>0</v>
      </c>
      <c r="T1036" s="213">
        <f>S1036*H1036</f>
        <v>0</v>
      </c>
      <c r="AR1036" s="24" t="s">
        <v>239</v>
      </c>
      <c r="AT1036" s="24" t="s">
        <v>235</v>
      </c>
      <c r="AU1036" s="24" t="s">
        <v>83</v>
      </c>
      <c r="AY1036" s="24" t="s">
        <v>231</v>
      </c>
      <c r="BE1036" s="214">
        <f>IF(N1036="základní",J1036,0)</f>
        <v>0</v>
      </c>
      <c r="BF1036" s="214">
        <f>IF(N1036="snížená",J1036,0)</f>
        <v>0</v>
      </c>
      <c r="BG1036" s="214">
        <f>IF(N1036="zákl. přenesená",J1036,0)</f>
        <v>0</v>
      </c>
      <c r="BH1036" s="214">
        <f>IF(N1036="sníž. přenesená",J1036,0)</f>
        <v>0</v>
      </c>
      <c r="BI1036" s="214">
        <f>IF(N1036="nulová",J1036,0)</f>
        <v>0</v>
      </c>
      <c r="BJ1036" s="24" t="s">
        <v>81</v>
      </c>
      <c r="BK1036" s="214">
        <f>ROUND(I1036*H1036,2)</f>
        <v>0</v>
      </c>
      <c r="BL1036" s="24" t="s">
        <v>239</v>
      </c>
      <c r="BM1036" s="24" t="s">
        <v>1523</v>
      </c>
    </row>
    <row r="1037" spans="2:47" s="1" customFormat="1" ht="13.5">
      <c r="B1037" s="46"/>
      <c r="D1037" s="215" t="s">
        <v>241</v>
      </c>
      <c r="F1037" s="216" t="s">
        <v>1522</v>
      </c>
      <c r="I1037" s="176"/>
      <c r="L1037" s="46"/>
      <c r="M1037" s="217"/>
      <c r="N1037" s="47"/>
      <c r="O1037" s="47"/>
      <c r="P1037" s="47"/>
      <c r="Q1037" s="47"/>
      <c r="R1037" s="47"/>
      <c r="S1037" s="47"/>
      <c r="T1037" s="85"/>
      <c r="AT1037" s="24" t="s">
        <v>241</v>
      </c>
      <c r="AU1037" s="24" t="s">
        <v>83</v>
      </c>
    </row>
    <row r="1038" spans="2:47" s="1" customFormat="1" ht="13.5">
      <c r="B1038" s="46"/>
      <c r="D1038" s="215" t="s">
        <v>442</v>
      </c>
      <c r="F1038" s="241" t="s">
        <v>1511</v>
      </c>
      <c r="I1038" s="176"/>
      <c r="L1038" s="46"/>
      <c r="M1038" s="217"/>
      <c r="N1038" s="47"/>
      <c r="O1038" s="47"/>
      <c r="P1038" s="47"/>
      <c r="Q1038" s="47"/>
      <c r="R1038" s="47"/>
      <c r="S1038" s="47"/>
      <c r="T1038" s="85"/>
      <c r="AT1038" s="24" t="s">
        <v>442</v>
      </c>
      <c r="AU1038" s="24" t="s">
        <v>83</v>
      </c>
    </row>
    <row r="1039" spans="2:65" s="1" customFormat="1" ht="25.5" customHeight="1">
      <c r="B1039" s="202"/>
      <c r="C1039" s="203" t="s">
        <v>1524</v>
      </c>
      <c r="D1039" s="203" t="s">
        <v>235</v>
      </c>
      <c r="E1039" s="204" t="s">
        <v>1525</v>
      </c>
      <c r="F1039" s="205" t="s">
        <v>1526</v>
      </c>
      <c r="G1039" s="206" t="s">
        <v>1509</v>
      </c>
      <c r="H1039" s="207">
        <v>1</v>
      </c>
      <c r="I1039" s="208"/>
      <c r="J1039" s="209">
        <f>ROUND(I1039*H1039,2)</f>
        <v>0</v>
      </c>
      <c r="K1039" s="205" t="s">
        <v>5</v>
      </c>
      <c r="L1039" s="46"/>
      <c r="M1039" s="210" t="s">
        <v>5</v>
      </c>
      <c r="N1039" s="211" t="s">
        <v>44</v>
      </c>
      <c r="O1039" s="47"/>
      <c r="P1039" s="212">
        <f>O1039*H1039</f>
        <v>0</v>
      </c>
      <c r="Q1039" s="212">
        <v>0</v>
      </c>
      <c r="R1039" s="212">
        <f>Q1039*H1039</f>
        <v>0</v>
      </c>
      <c r="S1039" s="212">
        <v>0</v>
      </c>
      <c r="T1039" s="213">
        <f>S1039*H1039</f>
        <v>0</v>
      </c>
      <c r="AR1039" s="24" t="s">
        <v>239</v>
      </c>
      <c r="AT1039" s="24" t="s">
        <v>235</v>
      </c>
      <c r="AU1039" s="24" t="s">
        <v>83</v>
      </c>
      <c r="AY1039" s="24" t="s">
        <v>231</v>
      </c>
      <c r="BE1039" s="214">
        <f>IF(N1039="základní",J1039,0)</f>
        <v>0</v>
      </c>
      <c r="BF1039" s="214">
        <f>IF(N1039="snížená",J1039,0)</f>
        <v>0</v>
      </c>
      <c r="BG1039" s="214">
        <f>IF(N1039="zákl. přenesená",J1039,0)</f>
        <v>0</v>
      </c>
      <c r="BH1039" s="214">
        <f>IF(N1039="sníž. přenesená",J1039,0)</f>
        <v>0</v>
      </c>
      <c r="BI1039" s="214">
        <f>IF(N1039="nulová",J1039,0)</f>
        <v>0</v>
      </c>
      <c r="BJ1039" s="24" t="s">
        <v>81</v>
      </c>
      <c r="BK1039" s="214">
        <f>ROUND(I1039*H1039,2)</f>
        <v>0</v>
      </c>
      <c r="BL1039" s="24" t="s">
        <v>239</v>
      </c>
      <c r="BM1039" s="24" t="s">
        <v>1527</v>
      </c>
    </row>
    <row r="1040" spans="2:47" s="1" customFormat="1" ht="13.5">
      <c r="B1040" s="46"/>
      <c r="D1040" s="215" t="s">
        <v>241</v>
      </c>
      <c r="F1040" s="216" t="s">
        <v>1526</v>
      </c>
      <c r="I1040" s="176"/>
      <c r="L1040" s="46"/>
      <c r="M1040" s="217"/>
      <c r="N1040" s="47"/>
      <c r="O1040" s="47"/>
      <c r="P1040" s="47"/>
      <c r="Q1040" s="47"/>
      <c r="R1040" s="47"/>
      <c r="S1040" s="47"/>
      <c r="T1040" s="85"/>
      <c r="AT1040" s="24" t="s">
        <v>241</v>
      </c>
      <c r="AU1040" s="24" t="s">
        <v>83</v>
      </c>
    </row>
    <row r="1041" spans="2:47" s="1" customFormat="1" ht="13.5">
      <c r="B1041" s="46"/>
      <c r="D1041" s="215" t="s">
        <v>442</v>
      </c>
      <c r="F1041" s="241" t="s">
        <v>1511</v>
      </c>
      <c r="I1041" s="176"/>
      <c r="L1041" s="46"/>
      <c r="M1041" s="217"/>
      <c r="N1041" s="47"/>
      <c r="O1041" s="47"/>
      <c r="P1041" s="47"/>
      <c r="Q1041" s="47"/>
      <c r="R1041" s="47"/>
      <c r="S1041" s="47"/>
      <c r="T1041" s="85"/>
      <c r="AT1041" s="24" t="s">
        <v>442</v>
      </c>
      <c r="AU1041" s="24" t="s">
        <v>83</v>
      </c>
    </row>
    <row r="1042" spans="2:65" s="1" customFormat="1" ht="25.5" customHeight="1">
      <c r="B1042" s="202"/>
      <c r="C1042" s="203" t="s">
        <v>1528</v>
      </c>
      <c r="D1042" s="203" t="s">
        <v>235</v>
      </c>
      <c r="E1042" s="204" t="s">
        <v>1529</v>
      </c>
      <c r="F1042" s="205" t="s">
        <v>1530</v>
      </c>
      <c r="G1042" s="206" t="s">
        <v>1509</v>
      </c>
      <c r="H1042" s="207">
        <v>1</v>
      </c>
      <c r="I1042" s="208"/>
      <c r="J1042" s="209">
        <f>ROUND(I1042*H1042,2)</f>
        <v>0</v>
      </c>
      <c r="K1042" s="205" t="s">
        <v>5</v>
      </c>
      <c r="L1042" s="46"/>
      <c r="M1042" s="210" t="s">
        <v>5</v>
      </c>
      <c r="N1042" s="211" t="s">
        <v>44</v>
      </c>
      <c r="O1042" s="47"/>
      <c r="P1042" s="212">
        <f>O1042*H1042</f>
        <v>0</v>
      </c>
      <c r="Q1042" s="212">
        <v>0</v>
      </c>
      <c r="R1042" s="212">
        <f>Q1042*H1042</f>
        <v>0</v>
      </c>
      <c r="S1042" s="212">
        <v>0</v>
      </c>
      <c r="T1042" s="213">
        <f>S1042*H1042</f>
        <v>0</v>
      </c>
      <c r="AR1042" s="24" t="s">
        <v>239</v>
      </c>
      <c r="AT1042" s="24" t="s">
        <v>235</v>
      </c>
      <c r="AU1042" s="24" t="s">
        <v>83</v>
      </c>
      <c r="AY1042" s="24" t="s">
        <v>231</v>
      </c>
      <c r="BE1042" s="214">
        <f>IF(N1042="základní",J1042,0)</f>
        <v>0</v>
      </c>
      <c r="BF1042" s="214">
        <f>IF(N1042="snížená",J1042,0)</f>
        <v>0</v>
      </c>
      <c r="BG1042" s="214">
        <f>IF(N1042="zákl. přenesená",J1042,0)</f>
        <v>0</v>
      </c>
      <c r="BH1042" s="214">
        <f>IF(N1042="sníž. přenesená",J1042,0)</f>
        <v>0</v>
      </c>
      <c r="BI1042" s="214">
        <f>IF(N1042="nulová",J1042,0)</f>
        <v>0</v>
      </c>
      <c r="BJ1042" s="24" t="s">
        <v>81</v>
      </c>
      <c r="BK1042" s="214">
        <f>ROUND(I1042*H1042,2)</f>
        <v>0</v>
      </c>
      <c r="BL1042" s="24" t="s">
        <v>239</v>
      </c>
      <c r="BM1042" s="24" t="s">
        <v>1531</v>
      </c>
    </row>
    <row r="1043" spans="2:47" s="1" customFormat="1" ht="13.5">
      <c r="B1043" s="46"/>
      <c r="D1043" s="215" t="s">
        <v>241</v>
      </c>
      <c r="F1043" s="216" t="s">
        <v>1530</v>
      </c>
      <c r="I1043" s="176"/>
      <c r="L1043" s="46"/>
      <c r="M1043" s="217"/>
      <c r="N1043" s="47"/>
      <c r="O1043" s="47"/>
      <c r="P1043" s="47"/>
      <c r="Q1043" s="47"/>
      <c r="R1043" s="47"/>
      <c r="S1043" s="47"/>
      <c r="T1043" s="85"/>
      <c r="AT1043" s="24" t="s">
        <v>241</v>
      </c>
      <c r="AU1043" s="24" t="s">
        <v>83</v>
      </c>
    </row>
    <row r="1044" spans="2:47" s="1" customFormat="1" ht="13.5">
      <c r="B1044" s="46"/>
      <c r="D1044" s="215" t="s">
        <v>442</v>
      </c>
      <c r="F1044" s="241" t="s">
        <v>1511</v>
      </c>
      <c r="I1044" s="176"/>
      <c r="L1044" s="46"/>
      <c r="M1044" s="217"/>
      <c r="N1044" s="47"/>
      <c r="O1044" s="47"/>
      <c r="P1044" s="47"/>
      <c r="Q1044" s="47"/>
      <c r="R1044" s="47"/>
      <c r="S1044" s="47"/>
      <c r="T1044" s="85"/>
      <c r="AT1044" s="24" t="s">
        <v>442</v>
      </c>
      <c r="AU1044" s="24" t="s">
        <v>83</v>
      </c>
    </row>
    <row r="1045" spans="2:65" s="1" customFormat="1" ht="25.5" customHeight="1">
      <c r="B1045" s="202"/>
      <c r="C1045" s="203" t="s">
        <v>1532</v>
      </c>
      <c r="D1045" s="203" t="s">
        <v>235</v>
      </c>
      <c r="E1045" s="204" t="s">
        <v>1533</v>
      </c>
      <c r="F1045" s="205" t="s">
        <v>1534</v>
      </c>
      <c r="G1045" s="206" t="s">
        <v>1509</v>
      </c>
      <c r="H1045" s="207">
        <v>1</v>
      </c>
      <c r="I1045" s="208"/>
      <c r="J1045" s="209">
        <f>ROUND(I1045*H1045,2)</f>
        <v>0</v>
      </c>
      <c r="K1045" s="205" t="s">
        <v>5</v>
      </c>
      <c r="L1045" s="46"/>
      <c r="M1045" s="210" t="s">
        <v>5</v>
      </c>
      <c r="N1045" s="211" t="s">
        <v>44</v>
      </c>
      <c r="O1045" s="47"/>
      <c r="P1045" s="212">
        <f>O1045*H1045</f>
        <v>0</v>
      </c>
      <c r="Q1045" s="212">
        <v>0</v>
      </c>
      <c r="R1045" s="212">
        <f>Q1045*H1045</f>
        <v>0</v>
      </c>
      <c r="S1045" s="212">
        <v>0</v>
      </c>
      <c r="T1045" s="213">
        <f>S1045*H1045</f>
        <v>0</v>
      </c>
      <c r="AR1045" s="24" t="s">
        <v>239</v>
      </c>
      <c r="AT1045" s="24" t="s">
        <v>235</v>
      </c>
      <c r="AU1045" s="24" t="s">
        <v>83</v>
      </c>
      <c r="AY1045" s="24" t="s">
        <v>231</v>
      </c>
      <c r="BE1045" s="214">
        <f>IF(N1045="základní",J1045,0)</f>
        <v>0</v>
      </c>
      <c r="BF1045" s="214">
        <f>IF(N1045="snížená",J1045,0)</f>
        <v>0</v>
      </c>
      <c r="BG1045" s="214">
        <f>IF(N1045="zákl. přenesená",J1045,0)</f>
        <v>0</v>
      </c>
      <c r="BH1045" s="214">
        <f>IF(N1045="sníž. přenesená",J1045,0)</f>
        <v>0</v>
      </c>
      <c r="BI1045" s="214">
        <f>IF(N1045="nulová",J1045,0)</f>
        <v>0</v>
      </c>
      <c r="BJ1045" s="24" t="s">
        <v>81</v>
      </c>
      <c r="BK1045" s="214">
        <f>ROUND(I1045*H1045,2)</f>
        <v>0</v>
      </c>
      <c r="BL1045" s="24" t="s">
        <v>239</v>
      </c>
      <c r="BM1045" s="24" t="s">
        <v>1535</v>
      </c>
    </row>
    <row r="1046" spans="2:47" s="1" customFormat="1" ht="13.5">
      <c r="B1046" s="46"/>
      <c r="D1046" s="215" t="s">
        <v>241</v>
      </c>
      <c r="F1046" s="216" t="s">
        <v>1534</v>
      </c>
      <c r="I1046" s="176"/>
      <c r="L1046" s="46"/>
      <c r="M1046" s="217"/>
      <c r="N1046" s="47"/>
      <c r="O1046" s="47"/>
      <c r="P1046" s="47"/>
      <c r="Q1046" s="47"/>
      <c r="R1046" s="47"/>
      <c r="S1046" s="47"/>
      <c r="T1046" s="85"/>
      <c r="AT1046" s="24" t="s">
        <v>241</v>
      </c>
      <c r="AU1046" s="24" t="s">
        <v>83</v>
      </c>
    </row>
    <row r="1047" spans="2:47" s="1" customFormat="1" ht="13.5">
      <c r="B1047" s="46"/>
      <c r="D1047" s="215" t="s">
        <v>442</v>
      </c>
      <c r="F1047" s="241" t="s">
        <v>1511</v>
      </c>
      <c r="I1047" s="176"/>
      <c r="L1047" s="46"/>
      <c r="M1047" s="217"/>
      <c r="N1047" s="47"/>
      <c r="O1047" s="47"/>
      <c r="P1047" s="47"/>
      <c r="Q1047" s="47"/>
      <c r="R1047" s="47"/>
      <c r="S1047" s="47"/>
      <c r="T1047" s="85"/>
      <c r="AT1047" s="24" t="s">
        <v>442</v>
      </c>
      <c r="AU1047" s="24" t="s">
        <v>83</v>
      </c>
    </row>
    <row r="1048" spans="2:65" s="1" customFormat="1" ht="25.5" customHeight="1">
      <c r="B1048" s="202"/>
      <c r="C1048" s="203" t="s">
        <v>1536</v>
      </c>
      <c r="D1048" s="203" t="s">
        <v>235</v>
      </c>
      <c r="E1048" s="204" t="s">
        <v>1537</v>
      </c>
      <c r="F1048" s="205" t="s">
        <v>1538</v>
      </c>
      <c r="G1048" s="206" t="s">
        <v>1509</v>
      </c>
      <c r="H1048" s="207">
        <v>1</v>
      </c>
      <c r="I1048" s="208"/>
      <c r="J1048" s="209">
        <f>ROUND(I1048*H1048,2)</f>
        <v>0</v>
      </c>
      <c r="K1048" s="205" t="s">
        <v>5</v>
      </c>
      <c r="L1048" s="46"/>
      <c r="M1048" s="210" t="s">
        <v>5</v>
      </c>
      <c r="N1048" s="211" t="s">
        <v>44</v>
      </c>
      <c r="O1048" s="47"/>
      <c r="P1048" s="212">
        <f>O1048*H1048</f>
        <v>0</v>
      </c>
      <c r="Q1048" s="212">
        <v>0</v>
      </c>
      <c r="R1048" s="212">
        <f>Q1048*H1048</f>
        <v>0</v>
      </c>
      <c r="S1048" s="212">
        <v>0</v>
      </c>
      <c r="T1048" s="213">
        <f>S1048*H1048</f>
        <v>0</v>
      </c>
      <c r="AR1048" s="24" t="s">
        <v>239</v>
      </c>
      <c r="AT1048" s="24" t="s">
        <v>235</v>
      </c>
      <c r="AU1048" s="24" t="s">
        <v>83</v>
      </c>
      <c r="AY1048" s="24" t="s">
        <v>231</v>
      </c>
      <c r="BE1048" s="214">
        <f>IF(N1048="základní",J1048,0)</f>
        <v>0</v>
      </c>
      <c r="BF1048" s="214">
        <f>IF(N1048="snížená",J1048,0)</f>
        <v>0</v>
      </c>
      <c r="BG1048" s="214">
        <f>IF(N1048="zákl. přenesená",J1048,0)</f>
        <v>0</v>
      </c>
      <c r="BH1048" s="214">
        <f>IF(N1048="sníž. přenesená",J1048,0)</f>
        <v>0</v>
      </c>
      <c r="BI1048" s="214">
        <f>IF(N1048="nulová",J1048,0)</f>
        <v>0</v>
      </c>
      <c r="BJ1048" s="24" t="s">
        <v>81</v>
      </c>
      <c r="BK1048" s="214">
        <f>ROUND(I1048*H1048,2)</f>
        <v>0</v>
      </c>
      <c r="BL1048" s="24" t="s">
        <v>239</v>
      </c>
      <c r="BM1048" s="24" t="s">
        <v>1539</v>
      </c>
    </row>
    <row r="1049" spans="2:47" s="1" customFormat="1" ht="13.5">
      <c r="B1049" s="46"/>
      <c r="D1049" s="215" t="s">
        <v>241</v>
      </c>
      <c r="F1049" s="216" t="s">
        <v>1538</v>
      </c>
      <c r="I1049" s="176"/>
      <c r="L1049" s="46"/>
      <c r="M1049" s="217"/>
      <c r="N1049" s="47"/>
      <c r="O1049" s="47"/>
      <c r="P1049" s="47"/>
      <c r="Q1049" s="47"/>
      <c r="R1049" s="47"/>
      <c r="S1049" s="47"/>
      <c r="T1049" s="85"/>
      <c r="AT1049" s="24" t="s">
        <v>241</v>
      </c>
      <c r="AU1049" s="24" t="s">
        <v>83</v>
      </c>
    </row>
    <row r="1050" spans="2:47" s="1" customFormat="1" ht="13.5">
      <c r="B1050" s="46"/>
      <c r="D1050" s="215" t="s">
        <v>442</v>
      </c>
      <c r="F1050" s="241" t="s">
        <v>1511</v>
      </c>
      <c r="I1050" s="176"/>
      <c r="L1050" s="46"/>
      <c r="M1050" s="217"/>
      <c r="N1050" s="47"/>
      <c r="O1050" s="47"/>
      <c r="P1050" s="47"/>
      <c r="Q1050" s="47"/>
      <c r="R1050" s="47"/>
      <c r="S1050" s="47"/>
      <c r="T1050" s="85"/>
      <c r="AT1050" s="24" t="s">
        <v>442</v>
      </c>
      <c r="AU1050" s="24" t="s">
        <v>83</v>
      </c>
    </row>
    <row r="1051" spans="2:65" s="1" customFormat="1" ht="25.5" customHeight="1">
      <c r="B1051" s="202"/>
      <c r="C1051" s="203" t="s">
        <v>1540</v>
      </c>
      <c r="D1051" s="203" t="s">
        <v>235</v>
      </c>
      <c r="E1051" s="204" t="s">
        <v>1541</v>
      </c>
      <c r="F1051" s="205" t="s">
        <v>1542</v>
      </c>
      <c r="G1051" s="206" t="s">
        <v>1509</v>
      </c>
      <c r="H1051" s="207">
        <v>2</v>
      </c>
      <c r="I1051" s="208"/>
      <c r="J1051" s="209">
        <f>ROUND(I1051*H1051,2)</f>
        <v>0</v>
      </c>
      <c r="K1051" s="205" t="s">
        <v>5</v>
      </c>
      <c r="L1051" s="46"/>
      <c r="M1051" s="210" t="s">
        <v>5</v>
      </c>
      <c r="N1051" s="211" t="s">
        <v>44</v>
      </c>
      <c r="O1051" s="47"/>
      <c r="P1051" s="212">
        <f>O1051*H1051</f>
        <v>0</v>
      </c>
      <c r="Q1051" s="212">
        <v>0</v>
      </c>
      <c r="R1051" s="212">
        <f>Q1051*H1051</f>
        <v>0</v>
      </c>
      <c r="S1051" s="212">
        <v>0</v>
      </c>
      <c r="T1051" s="213">
        <f>S1051*H1051</f>
        <v>0</v>
      </c>
      <c r="AR1051" s="24" t="s">
        <v>239</v>
      </c>
      <c r="AT1051" s="24" t="s">
        <v>235</v>
      </c>
      <c r="AU1051" s="24" t="s">
        <v>83</v>
      </c>
      <c r="AY1051" s="24" t="s">
        <v>231</v>
      </c>
      <c r="BE1051" s="214">
        <f>IF(N1051="základní",J1051,0)</f>
        <v>0</v>
      </c>
      <c r="BF1051" s="214">
        <f>IF(N1051="snížená",J1051,0)</f>
        <v>0</v>
      </c>
      <c r="BG1051" s="214">
        <f>IF(N1051="zákl. přenesená",J1051,0)</f>
        <v>0</v>
      </c>
      <c r="BH1051" s="214">
        <f>IF(N1051="sníž. přenesená",J1051,0)</f>
        <v>0</v>
      </c>
      <c r="BI1051" s="214">
        <f>IF(N1051="nulová",J1051,0)</f>
        <v>0</v>
      </c>
      <c r="BJ1051" s="24" t="s">
        <v>81</v>
      </c>
      <c r="BK1051" s="214">
        <f>ROUND(I1051*H1051,2)</f>
        <v>0</v>
      </c>
      <c r="BL1051" s="24" t="s">
        <v>239</v>
      </c>
      <c r="BM1051" s="24" t="s">
        <v>1543</v>
      </c>
    </row>
    <row r="1052" spans="2:47" s="1" customFormat="1" ht="13.5">
      <c r="B1052" s="46"/>
      <c r="D1052" s="215" t="s">
        <v>241</v>
      </c>
      <c r="F1052" s="216" t="s">
        <v>1542</v>
      </c>
      <c r="I1052" s="176"/>
      <c r="L1052" s="46"/>
      <c r="M1052" s="217"/>
      <c r="N1052" s="47"/>
      <c r="O1052" s="47"/>
      <c r="P1052" s="47"/>
      <c r="Q1052" s="47"/>
      <c r="R1052" s="47"/>
      <c r="S1052" s="47"/>
      <c r="T1052" s="85"/>
      <c r="AT1052" s="24" t="s">
        <v>241</v>
      </c>
      <c r="AU1052" s="24" t="s">
        <v>83</v>
      </c>
    </row>
    <row r="1053" spans="2:47" s="1" customFormat="1" ht="13.5">
      <c r="B1053" s="46"/>
      <c r="D1053" s="215" t="s">
        <v>442</v>
      </c>
      <c r="F1053" s="241" t="s">
        <v>1511</v>
      </c>
      <c r="I1053" s="176"/>
      <c r="L1053" s="46"/>
      <c r="M1053" s="217"/>
      <c r="N1053" s="47"/>
      <c r="O1053" s="47"/>
      <c r="P1053" s="47"/>
      <c r="Q1053" s="47"/>
      <c r="R1053" s="47"/>
      <c r="S1053" s="47"/>
      <c r="T1053" s="85"/>
      <c r="AT1053" s="24" t="s">
        <v>442</v>
      </c>
      <c r="AU1053" s="24" t="s">
        <v>83</v>
      </c>
    </row>
    <row r="1054" spans="2:65" s="1" customFormat="1" ht="25.5" customHeight="1">
      <c r="B1054" s="202"/>
      <c r="C1054" s="203" t="s">
        <v>1544</v>
      </c>
      <c r="D1054" s="203" t="s">
        <v>235</v>
      </c>
      <c r="E1054" s="204" t="s">
        <v>1545</v>
      </c>
      <c r="F1054" s="205" t="s">
        <v>1546</v>
      </c>
      <c r="G1054" s="206" t="s">
        <v>1509</v>
      </c>
      <c r="H1054" s="207">
        <v>7</v>
      </c>
      <c r="I1054" s="208"/>
      <c r="J1054" s="209">
        <f>ROUND(I1054*H1054,2)</f>
        <v>0</v>
      </c>
      <c r="K1054" s="205" t="s">
        <v>5</v>
      </c>
      <c r="L1054" s="46"/>
      <c r="M1054" s="210" t="s">
        <v>5</v>
      </c>
      <c r="N1054" s="211" t="s">
        <v>44</v>
      </c>
      <c r="O1054" s="47"/>
      <c r="P1054" s="212">
        <f>O1054*H1054</f>
        <v>0</v>
      </c>
      <c r="Q1054" s="212">
        <v>0</v>
      </c>
      <c r="R1054" s="212">
        <f>Q1054*H1054</f>
        <v>0</v>
      </c>
      <c r="S1054" s="212">
        <v>0</v>
      </c>
      <c r="T1054" s="213">
        <f>S1054*H1054</f>
        <v>0</v>
      </c>
      <c r="AR1054" s="24" t="s">
        <v>239</v>
      </c>
      <c r="AT1054" s="24" t="s">
        <v>235</v>
      </c>
      <c r="AU1054" s="24" t="s">
        <v>83</v>
      </c>
      <c r="AY1054" s="24" t="s">
        <v>231</v>
      </c>
      <c r="BE1054" s="214">
        <f>IF(N1054="základní",J1054,0)</f>
        <v>0</v>
      </c>
      <c r="BF1054" s="214">
        <f>IF(N1054="snížená",J1054,0)</f>
        <v>0</v>
      </c>
      <c r="BG1054" s="214">
        <f>IF(N1054="zákl. přenesená",J1054,0)</f>
        <v>0</v>
      </c>
      <c r="BH1054" s="214">
        <f>IF(N1054="sníž. přenesená",J1054,0)</f>
        <v>0</v>
      </c>
      <c r="BI1054" s="214">
        <f>IF(N1054="nulová",J1054,0)</f>
        <v>0</v>
      </c>
      <c r="BJ1054" s="24" t="s">
        <v>81</v>
      </c>
      <c r="BK1054" s="214">
        <f>ROUND(I1054*H1054,2)</f>
        <v>0</v>
      </c>
      <c r="BL1054" s="24" t="s">
        <v>239</v>
      </c>
      <c r="BM1054" s="24" t="s">
        <v>1547</v>
      </c>
    </row>
    <row r="1055" spans="2:47" s="1" customFormat="1" ht="13.5">
      <c r="B1055" s="46"/>
      <c r="D1055" s="215" t="s">
        <v>241</v>
      </c>
      <c r="F1055" s="216" t="s">
        <v>1546</v>
      </c>
      <c r="I1055" s="176"/>
      <c r="L1055" s="46"/>
      <c r="M1055" s="217"/>
      <c r="N1055" s="47"/>
      <c r="O1055" s="47"/>
      <c r="P1055" s="47"/>
      <c r="Q1055" s="47"/>
      <c r="R1055" s="47"/>
      <c r="S1055" s="47"/>
      <c r="T1055" s="85"/>
      <c r="AT1055" s="24" t="s">
        <v>241</v>
      </c>
      <c r="AU1055" s="24" t="s">
        <v>83</v>
      </c>
    </row>
    <row r="1056" spans="2:47" s="1" customFormat="1" ht="13.5">
      <c r="B1056" s="46"/>
      <c r="D1056" s="215" t="s">
        <v>442</v>
      </c>
      <c r="F1056" s="241" t="s">
        <v>1511</v>
      </c>
      <c r="I1056" s="176"/>
      <c r="L1056" s="46"/>
      <c r="M1056" s="217"/>
      <c r="N1056" s="47"/>
      <c r="O1056" s="47"/>
      <c r="P1056" s="47"/>
      <c r="Q1056" s="47"/>
      <c r="R1056" s="47"/>
      <c r="S1056" s="47"/>
      <c r="T1056" s="85"/>
      <c r="AT1056" s="24" t="s">
        <v>442</v>
      </c>
      <c r="AU1056" s="24" t="s">
        <v>83</v>
      </c>
    </row>
    <row r="1057" spans="2:65" s="1" customFormat="1" ht="25.5" customHeight="1">
      <c r="B1057" s="202"/>
      <c r="C1057" s="203" t="s">
        <v>1548</v>
      </c>
      <c r="D1057" s="203" t="s">
        <v>235</v>
      </c>
      <c r="E1057" s="204" t="s">
        <v>1549</v>
      </c>
      <c r="F1057" s="205" t="s">
        <v>1550</v>
      </c>
      <c r="G1057" s="206" t="s">
        <v>1509</v>
      </c>
      <c r="H1057" s="207">
        <v>2</v>
      </c>
      <c r="I1057" s="208"/>
      <c r="J1057" s="209">
        <f>ROUND(I1057*H1057,2)</f>
        <v>0</v>
      </c>
      <c r="K1057" s="205" t="s">
        <v>5</v>
      </c>
      <c r="L1057" s="46"/>
      <c r="M1057" s="210" t="s">
        <v>5</v>
      </c>
      <c r="N1057" s="211" t="s">
        <v>44</v>
      </c>
      <c r="O1057" s="47"/>
      <c r="P1057" s="212">
        <f>O1057*H1057</f>
        <v>0</v>
      </c>
      <c r="Q1057" s="212">
        <v>0</v>
      </c>
      <c r="R1057" s="212">
        <f>Q1057*H1057</f>
        <v>0</v>
      </c>
      <c r="S1057" s="212">
        <v>0</v>
      </c>
      <c r="T1057" s="213">
        <f>S1057*H1057</f>
        <v>0</v>
      </c>
      <c r="AR1057" s="24" t="s">
        <v>239</v>
      </c>
      <c r="AT1057" s="24" t="s">
        <v>235</v>
      </c>
      <c r="AU1057" s="24" t="s">
        <v>83</v>
      </c>
      <c r="AY1057" s="24" t="s">
        <v>231</v>
      </c>
      <c r="BE1057" s="214">
        <f>IF(N1057="základní",J1057,0)</f>
        <v>0</v>
      </c>
      <c r="BF1057" s="214">
        <f>IF(N1057="snížená",J1057,0)</f>
        <v>0</v>
      </c>
      <c r="BG1057" s="214">
        <f>IF(N1057="zákl. přenesená",J1057,0)</f>
        <v>0</v>
      </c>
      <c r="BH1057" s="214">
        <f>IF(N1057="sníž. přenesená",J1057,0)</f>
        <v>0</v>
      </c>
      <c r="BI1057" s="214">
        <f>IF(N1057="nulová",J1057,0)</f>
        <v>0</v>
      </c>
      <c r="BJ1057" s="24" t="s">
        <v>81</v>
      </c>
      <c r="BK1057" s="214">
        <f>ROUND(I1057*H1057,2)</f>
        <v>0</v>
      </c>
      <c r="BL1057" s="24" t="s">
        <v>239</v>
      </c>
      <c r="BM1057" s="24" t="s">
        <v>1551</v>
      </c>
    </row>
    <row r="1058" spans="2:47" s="1" customFormat="1" ht="13.5">
      <c r="B1058" s="46"/>
      <c r="D1058" s="215" t="s">
        <v>241</v>
      </c>
      <c r="F1058" s="216" t="s">
        <v>1550</v>
      </c>
      <c r="I1058" s="176"/>
      <c r="L1058" s="46"/>
      <c r="M1058" s="217"/>
      <c r="N1058" s="47"/>
      <c r="O1058" s="47"/>
      <c r="P1058" s="47"/>
      <c r="Q1058" s="47"/>
      <c r="R1058" s="47"/>
      <c r="S1058" s="47"/>
      <c r="T1058" s="85"/>
      <c r="AT1058" s="24" t="s">
        <v>241</v>
      </c>
      <c r="AU1058" s="24" t="s">
        <v>83</v>
      </c>
    </row>
    <row r="1059" spans="2:47" s="1" customFormat="1" ht="13.5">
      <c r="B1059" s="46"/>
      <c r="D1059" s="215" t="s">
        <v>442</v>
      </c>
      <c r="F1059" s="241" t="s">
        <v>1511</v>
      </c>
      <c r="I1059" s="176"/>
      <c r="L1059" s="46"/>
      <c r="M1059" s="217"/>
      <c r="N1059" s="47"/>
      <c r="O1059" s="47"/>
      <c r="P1059" s="47"/>
      <c r="Q1059" s="47"/>
      <c r="R1059" s="47"/>
      <c r="S1059" s="47"/>
      <c r="T1059" s="85"/>
      <c r="AT1059" s="24" t="s">
        <v>442</v>
      </c>
      <c r="AU1059" s="24" t="s">
        <v>83</v>
      </c>
    </row>
    <row r="1060" spans="2:65" s="1" customFormat="1" ht="25.5" customHeight="1">
      <c r="B1060" s="202"/>
      <c r="C1060" s="203" t="s">
        <v>1552</v>
      </c>
      <c r="D1060" s="203" t="s">
        <v>235</v>
      </c>
      <c r="E1060" s="204" t="s">
        <v>1553</v>
      </c>
      <c r="F1060" s="205" t="s">
        <v>1554</v>
      </c>
      <c r="G1060" s="206" t="s">
        <v>1509</v>
      </c>
      <c r="H1060" s="207">
        <v>1</v>
      </c>
      <c r="I1060" s="208"/>
      <c r="J1060" s="209">
        <f>ROUND(I1060*H1060,2)</f>
        <v>0</v>
      </c>
      <c r="K1060" s="205" t="s">
        <v>5</v>
      </c>
      <c r="L1060" s="46"/>
      <c r="M1060" s="210" t="s">
        <v>5</v>
      </c>
      <c r="N1060" s="211" t="s">
        <v>44</v>
      </c>
      <c r="O1060" s="47"/>
      <c r="P1060" s="212">
        <f>O1060*H1060</f>
        <v>0</v>
      </c>
      <c r="Q1060" s="212">
        <v>0</v>
      </c>
      <c r="R1060" s="212">
        <f>Q1060*H1060</f>
        <v>0</v>
      </c>
      <c r="S1060" s="212">
        <v>0</v>
      </c>
      <c r="T1060" s="213">
        <f>S1060*H1060</f>
        <v>0</v>
      </c>
      <c r="AR1060" s="24" t="s">
        <v>239</v>
      </c>
      <c r="AT1060" s="24" t="s">
        <v>235</v>
      </c>
      <c r="AU1060" s="24" t="s">
        <v>83</v>
      </c>
      <c r="AY1060" s="24" t="s">
        <v>231</v>
      </c>
      <c r="BE1060" s="214">
        <f>IF(N1060="základní",J1060,0)</f>
        <v>0</v>
      </c>
      <c r="BF1060" s="214">
        <f>IF(N1060="snížená",J1060,0)</f>
        <v>0</v>
      </c>
      <c r="BG1060" s="214">
        <f>IF(N1060="zákl. přenesená",J1060,0)</f>
        <v>0</v>
      </c>
      <c r="BH1060" s="214">
        <f>IF(N1060="sníž. přenesená",J1060,0)</f>
        <v>0</v>
      </c>
      <c r="BI1060" s="214">
        <f>IF(N1060="nulová",J1060,0)</f>
        <v>0</v>
      </c>
      <c r="BJ1060" s="24" t="s">
        <v>81</v>
      </c>
      <c r="BK1060" s="214">
        <f>ROUND(I1060*H1060,2)</f>
        <v>0</v>
      </c>
      <c r="BL1060" s="24" t="s">
        <v>239</v>
      </c>
      <c r="BM1060" s="24" t="s">
        <v>1555</v>
      </c>
    </row>
    <row r="1061" spans="2:47" s="1" customFormat="1" ht="13.5">
      <c r="B1061" s="46"/>
      <c r="D1061" s="215" t="s">
        <v>241</v>
      </c>
      <c r="F1061" s="216" t="s">
        <v>1554</v>
      </c>
      <c r="I1061" s="176"/>
      <c r="L1061" s="46"/>
      <c r="M1061" s="217"/>
      <c r="N1061" s="47"/>
      <c r="O1061" s="47"/>
      <c r="P1061" s="47"/>
      <c r="Q1061" s="47"/>
      <c r="R1061" s="47"/>
      <c r="S1061" s="47"/>
      <c r="T1061" s="85"/>
      <c r="AT1061" s="24" t="s">
        <v>241</v>
      </c>
      <c r="AU1061" s="24" t="s">
        <v>83</v>
      </c>
    </row>
    <row r="1062" spans="2:47" s="1" customFormat="1" ht="13.5">
      <c r="B1062" s="46"/>
      <c r="D1062" s="215" t="s">
        <v>442</v>
      </c>
      <c r="F1062" s="241" t="s">
        <v>1511</v>
      </c>
      <c r="I1062" s="176"/>
      <c r="L1062" s="46"/>
      <c r="M1062" s="217"/>
      <c r="N1062" s="47"/>
      <c r="O1062" s="47"/>
      <c r="P1062" s="47"/>
      <c r="Q1062" s="47"/>
      <c r="R1062" s="47"/>
      <c r="S1062" s="47"/>
      <c r="T1062" s="85"/>
      <c r="AT1062" s="24" t="s">
        <v>442</v>
      </c>
      <c r="AU1062" s="24" t="s">
        <v>83</v>
      </c>
    </row>
    <row r="1063" spans="2:65" s="1" customFormat="1" ht="25.5" customHeight="1">
      <c r="B1063" s="202"/>
      <c r="C1063" s="203" t="s">
        <v>1556</v>
      </c>
      <c r="D1063" s="203" t="s">
        <v>235</v>
      </c>
      <c r="E1063" s="204" t="s">
        <v>1557</v>
      </c>
      <c r="F1063" s="205" t="s">
        <v>1558</v>
      </c>
      <c r="G1063" s="206" t="s">
        <v>1509</v>
      </c>
      <c r="H1063" s="207">
        <v>1</v>
      </c>
      <c r="I1063" s="208"/>
      <c r="J1063" s="209">
        <f>ROUND(I1063*H1063,2)</f>
        <v>0</v>
      </c>
      <c r="K1063" s="205" t="s">
        <v>5</v>
      </c>
      <c r="L1063" s="46"/>
      <c r="M1063" s="210" t="s">
        <v>5</v>
      </c>
      <c r="N1063" s="211" t="s">
        <v>44</v>
      </c>
      <c r="O1063" s="47"/>
      <c r="P1063" s="212">
        <f>O1063*H1063</f>
        <v>0</v>
      </c>
      <c r="Q1063" s="212">
        <v>0</v>
      </c>
      <c r="R1063" s="212">
        <f>Q1063*H1063</f>
        <v>0</v>
      </c>
      <c r="S1063" s="212">
        <v>0</v>
      </c>
      <c r="T1063" s="213">
        <f>S1063*H1063</f>
        <v>0</v>
      </c>
      <c r="AR1063" s="24" t="s">
        <v>239</v>
      </c>
      <c r="AT1063" s="24" t="s">
        <v>235</v>
      </c>
      <c r="AU1063" s="24" t="s">
        <v>83</v>
      </c>
      <c r="AY1063" s="24" t="s">
        <v>231</v>
      </c>
      <c r="BE1063" s="214">
        <f>IF(N1063="základní",J1063,0)</f>
        <v>0</v>
      </c>
      <c r="BF1063" s="214">
        <f>IF(N1063="snížená",J1063,0)</f>
        <v>0</v>
      </c>
      <c r="BG1063" s="214">
        <f>IF(N1063="zákl. přenesená",J1063,0)</f>
        <v>0</v>
      </c>
      <c r="BH1063" s="214">
        <f>IF(N1063="sníž. přenesená",J1063,0)</f>
        <v>0</v>
      </c>
      <c r="BI1063" s="214">
        <f>IF(N1063="nulová",J1063,0)</f>
        <v>0</v>
      </c>
      <c r="BJ1063" s="24" t="s">
        <v>81</v>
      </c>
      <c r="BK1063" s="214">
        <f>ROUND(I1063*H1063,2)</f>
        <v>0</v>
      </c>
      <c r="BL1063" s="24" t="s">
        <v>239</v>
      </c>
      <c r="BM1063" s="24" t="s">
        <v>1559</v>
      </c>
    </row>
    <row r="1064" spans="2:47" s="1" customFormat="1" ht="13.5">
      <c r="B1064" s="46"/>
      <c r="D1064" s="215" t="s">
        <v>241</v>
      </c>
      <c r="F1064" s="216" t="s">
        <v>1558</v>
      </c>
      <c r="I1064" s="176"/>
      <c r="L1064" s="46"/>
      <c r="M1064" s="217"/>
      <c r="N1064" s="47"/>
      <c r="O1064" s="47"/>
      <c r="P1064" s="47"/>
      <c r="Q1064" s="47"/>
      <c r="R1064" s="47"/>
      <c r="S1064" s="47"/>
      <c r="T1064" s="85"/>
      <c r="AT1064" s="24" t="s">
        <v>241</v>
      </c>
      <c r="AU1064" s="24" t="s">
        <v>83</v>
      </c>
    </row>
    <row r="1065" spans="2:47" s="1" customFormat="1" ht="13.5">
      <c r="B1065" s="46"/>
      <c r="D1065" s="215" t="s">
        <v>442</v>
      </c>
      <c r="F1065" s="241" t="s">
        <v>1560</v>
      </c>
      <c r="I1065" s="176"/>
      <c r="L1065" s="46"/>
      <c r="M1065" s="217"/>
      <c r="N1065" s="47"/>
      <c r="O1065" s="47"/>
      <c r="P1065" s="47"/>
      <c r="Q1065" s="47"/>
      <c r="R1065" s="47"/>
      <c r="S1065" s="47"/>
      <c r="T1065" s="85"/>
      <c r="AT1065" s="24" t="s">
        <v>442</v>
      </c>
      <c r="AU1065" s="24" t="s">
        <v>83</v>
      </c>
    </row>
    <row r="1066" spans="2:65" s="1" customFormat="1" ht="25.5" customHeight="1">
      <c r="B1066" s="202"/>
      <c r="C1066" s="203" t="s">
        <v>1561</v>
      </c>
      <c r="D1066" s="203" t="s">
        <v>235</v>
      </c>
      <c r="E1066" s="204" t="s">
        <v>1562</v>
      </c>
      <c r="F1066" s="205" t="s">
        <v>1563</v>
      </c>
      <c r="G1066" s="206" t="s">
        <v>1509</v>
      </c>
      <c r="H1066" s="207">
        <v>2</v>
      </c>
      <c r="I1066" s="208"/>
      <c r="J1066" s="209">
        <f>ROUND(I1066*H1066,2)</f>
        <v>0</v>
      </c>
      <c r="K1066" s="205" t="s">
        <v>5</v>
      </c>
      <c r="L1066" s="46"/>
      <c r="M1066" s="210" t="s">
        <v>5</v>
      </c>
      <c r="N1066" s="211" t="s">
        <v>44</v>
      </c>
      <c r="O1066" s="47"/>
      <c r="P1066" s="212">
        <f>O1066*H1066</f>
        <v>0</v>
      </c>
      <c r="Q1066" s="212">
        <v>0</v>
      </c>
      <c r="R1066" s="212">
        <f>Q1066*H1066</f>
        <v>0</v>
      </c>
      <c r="S1066" s="212">
        <v>0</v>
      </c>
      <c r="T1066" s="213">
        <f>S1066*H1066</f>
        <v>0</v>
      </c>
      <c r="AR1066" s="24" t="s">
        <v>239</v>
      </c>
      <c r="AT1066" s="24" t="s">
        <v>235</v>
      </c>
      <c r="AU1066" s="24" t="s">
        <v>83</v>
      </c>
      <c r="AY1066" s="24" t="s">
        <v>231</v>
      </c>
      <c r="BE1066" s="214">
        <f>IF(N1066="základní",J1066,0)</f>
        <v>0</v>
      </c>
      <c r="BF1066" s="214">
        <f>IF(N1066="snížená",J1066,0)</f>
        <v>0</v>
      </c>
      <c r="BG1066" s="214">
        <f>IF(N1066="zákl. přenesená",J1066,0)</f>
        <v>0</v>
      </c>
      <c r="BH1066" s="214">
        <f>IF(N1066="sníž. přenesená",J1066,0)</f>
        <v>0</v>
      </c>
      <c r="BI1066" s="214">
        <f>IF(N1066="nulová",J1066,0)</f>
        <v>0</v>
      </c>
      <c r="BJ1066" s="24" t="s">
        <v>81</v>
      </c>
      <c r="BK1066" s="214">
        <f>ROUND(I1066*H1066,2)</f>
        <v>0</v>
      </c>
      <c r="BL1066" s="24" t="s">
        <v>239</v>
      </c>
      <c r="BM1066" s="24" t="s">
        <v>1564</v>
      </c>
    </row>
    <row r="1067" spans="2:47" s="1" customFormat="1" ht="13.5">
      <c r="B1067" s="46"/>
      <c r="D1067" s="215" t="s">
        <v>241</v>
      </c>
      <c r="F1067" s="216" t="s">
        <v>1563</v>
      </c>
      <c r="I1067" s="176"/>
      <c r="L1067" s="46"/>
      <c r="M1067" s="217"/>
      <c r="N1067" s="47"/>
      <c r="O1067" s="47"/>
      <c r="P1067" s="47"/>
      <c r="Q1067" s="47"/>
      <c r="R1067" s="47"/>
      <c r="S1067" s="47"/>
      <c r="T1067" s="85"/>
      <c r="AT1067" s="24" t="s">
        <v>241</v>
      </c>
      <c r="AU1067" s="24" t="s">
        <v>83</v>
      </c>
    </row>
    <row r="1068" spans="2:47" s="1" customFormat="1" ht="13.5">
      <c r="B1068" s="46"/>
      <c r="D1068" s="215" t="s">
        <v>442</v>
      </c>
      <c r="F1068" s="241" t="s">
        <v>1565</v>
      </c>
      <c r="I1068" s="176"/>
      <c r="L1068" s="46"/>
      <c r="M1068" s="217"/>
      <c r="N1068" s="47"/>
      <c r="O1068" s="47"/>
      <c r="P1068" s="47"/>
      <c r="Q1068" s="47"/>
      <c r="R1068" s="47"/>
      <c r="S1068" s="47"/>
      <c r="T1068" s="85"/>
      <c r="AT1068" s="24" t="s">
        <v>442</v>
      </c>
      <c r="AU1068" s="24" t="s">
        <v>83</v>
      </c>
    </row>
    <row r="1069" spans="2:65" s="1" customFormat="1" ht="25.5" customHeight="1">
      <c r="B1069" s="202"/>
      <c r="C1069" s="203" t="s">
        <v>1566</v>
      </c>
      <c r="D1069" s="203" t="s">
        <v>235</v>
      </c>
      <c r="E1069" s="204" t="s">
        <v>1567</v>
      </c>
      <c r="F1069" s="205" t="s">
        <v>1568</v>
      </c>
      <c r="G1069" s="206" t="s">
        <v>1509</v>
      </c>
      <c r="H1069" s="207">
        <v>1</v>
      </c>
      <c r="I1069" s="208"/>
      <c r="J1069" s="209">
        <f>ROUND(I1069*H1069,2)</f>
        <v>0</v>
      </c>
      <c r="K1069" s="205" t="s">
        <v>5</v>
      </c>
      <c r="L1069" s="46"/>
      <c r="M1069" s="210" t="s">
        <v>5</v>
      </c>
      <c r="N1069" s="211" t="s">
        <v>44</v>
      </c>
      <c r="O1069" s="47"/>
      <c r="P1069" s="212">
        <f>O1069*H1069</f>
        <v>0</v>
      </c>
      <c r="Q1069" s="212">
        <v>0</v>
      </c>
      <c r="R1069" s="212">
        <f>Q1069*H1069</f>
        <v>0</v>
      </c>
      <c r="S1069" s="212">
        <v>0</v>
      </c>
      <c r="T1069" s="213">
        <f>S1069*H1069</f>
        <v>0</v>
      </c>
      <c r="AR1069" s="24" t="s">
        <v>239</v>
      </c>
      <c r="AT1069" s="24" t="s">
        <v>235</v>
      </c>
      <c r="AU1069" s="24" t="s">
        <v>83</v>
      </c>
      <c r="AY1069" s="24" t="s">
        <v>231</v>
      </c>
      <c r="BE1069" s="214">
        <f>IF(N1069="základní",J1069,0)</f>
        <v>0</v>
      </c>
      <c r="BF1069" s="214">
        <f>IF(N1069="snížená",J1069,0)</f>
        <v>0</v>
      </c>
      <c r="BG1069" s="214">
        <f>IF(N1069="zákl. přenesená",J1069,0)</f>
        <v>0</v>
      </c>
      <c r="BH1069" s="214">
        <f>IF(N1069="sníž. přenesená",J1069,0)</f>
        <v>0</v>
      </c>
      <c r="BI1069" s="214">
        <f>IF(N1069="nulová",J1069,0)</f>
        <v>0</v>
      </c>
      <c r="BJ1069" s="24" t="s">
        <v>81</v>
      </c>
      <c r="BK1069" s="214">
        <f>ROUND(I1069*H1069,2)</f>
        <v>0</v>
      </c>
      <c r="BL1069" s="24" t="s">
        <v>239</v>
      </c>
      <c r="BM1069" s="24" t="s">
        <v>1569</v>
      </c>
    </row>
    <row r="1070" spans="2:47" s="1" customFormat="1" ht="13.5">
      <c r="B1070" s="46"/>
      <c r="D1070" s="215" t="s">
        <v>241</v>
      </c>
      <c r="F1070" s="216" t="s">
        <v>1568</v>
      </c>
      <c r="I1070" s="176"/>
      <c r="L1070" s="46"/>
      <c r="M1070" s="217"/>
      <c r="N1070" s="47"/>
      <c r="O1070" s="47"/>
      <c r="P1070" s="47"/>
      <c r="Q1070" s="47"/>
      <c r="R1070" s="47"/>
      <c r="S1070" s="47"/>
      <c r="T1070" s="85"/>
      <c r="AT1070" s="24" t="s">
        <v>241</v>
      </c>
      <c r="AU1070" s="24" t="s">
        <v>83</v>
      </c>
    </row>
    <row r="1071" spans="2:47" s="1" customFormat="1" ht="13.5">
      <c r="B1071" s="46"/>
      <c r="D1071" s="215" t="s">
        <v>442</v>
      </c>
      <c r="F1071" s="241" t="s">
        <v>1560</v>
      </c>
      <c r="I1071" s="176"/>
      <c r="L1071" s="46"/>
      <c r="M1071" s="217"/>
      <c r="N1071" s="47"/>
      <c r="O1071" s="47"/>
      <c r="P1071" s="47"/>
      <c r="Q1071" s="47"/>
      <c r="R1071" s="47"/>
      <c r="S1071" s="47"/>
      <c r="T1071" s="85"/>
      <c r="AT1071" s="24" t="s">
        <v>442</v>
      </c>
      <c r="AU1071" s="24" t="s">
        <v>83</v>
      </c>
    </row>
    <row r="1072" spans="2:65" s="1" customFormat="1" ht="25.5" customHeight="1">
      <c r="B1072" s="202"/>
      <c r="C1072" s="203" t="s">
        <v>1570</v>
      </c>
      <c r="D1072" s="203" t="s">
        <v>235</v>
      </c>
      <c r="E1072" s="204" t="s">
        <v>1571</v>
      </c>
      <c r="F1072" s="205" t="s">
        <v>1572</v>
      </c>
      <c r="G1072" s="206" t="s">
        <v>1509</v>
      </c>
      <c r="H1072" s="207">
        <v>1</v>
      </c>
      <c r="I1072" s="208"/>
      <c r="J1072" s="209">
        <f>ROUND(I1072*H1072,2)</f>
        <v>0</v>
      </c>
      <c r="K1072" s="205" t="s">
        <v>5</v>
      </c>
      <c r="L1072" s="46"/>
      <c r="M1072" s="210" t="s">
        <v>5</v>
      </c>
      <c r="N1072" s="211" t="s">
        <v>44</v>
      </c>
      <c r="O1072" s="47"/>
      <c r="P1072" s="212">
        <f>O1072*H1072</f>
        <v>0</v>
      </c>
      <c r="Q1072" s="212">
        <v>0</v>
      </c>
      <c r="R1072" s="212">
        <f>Q1072*H1072</f>
        <v>0</v>
      </c>
      <c r="S1072" s="212">
        <v>0</v>
      </c>
      <c r="T1072" s="213">
        <f>S1072*H1072</f>
        <v>0</v>
      </c>
      <c r="AR1072" s="24" t="s">
        <v>239</v>
      </c>
      <c r="AT1072" s="24" t="s">
        <v>235</v>
      </c>
      <c r="AU1072" s="24" t="s">
        <v>83</v>
      </c>
      <c r="AY1072" s="24" t="s">
        <v>231</v>
      </c>
      <c r="BE1072" s="214">
        <f>IF(N1072="základní",J1072,0)</f>
        <v>0</v>
      </c>
      <c r="BF1072" s="214">
        <f>IF(N1072="snížená",J1072,0)</f>
        <v>0</v>
      </c>
      <c r="BG1072" s="214">
        <f>IF(N1072="zákl. přenesená",J1072,0)</f>
        <v>0</v>
      </c>
      <c r="BH1072" s="214">
        <f>IF(N1072="sníž. přenesená",J1072,0)</f>
        <v>0</v>
      </c>
      <c r="BI1072" s="214">
        <f>IF(N1072="nulová",J1072,0)</f>
        <v>0</v>
      </c>
      <c r="BJ1072" s="24" t="s">
        <v>81</v>
      </c>
      <c r="BK1072" s="214">
        <f>ROUND(I1072*H1072,2)</f>
        <v>0</v>
      </c>
      <c r="BL1072" s="24" t="s">
        <v>239</v>
      </c>
      <c r="BM1072" s="24" t="s">
        <v>1573</v>
      </c>
    </row>
    <row r="1073" spans="2:47" s="1" customFormat="1" ht="13.5">
      <c r="B1073" s="46"/>
      <c r="D1073" s="215" t="s">
        <v>241</v>
      </c>
      <c r="F1073" s="216" t="s">
        <v>1572</v>
      </c>
      <c r="I1073" s="176"/>
      <c r="L1073" s="46"/>
      <c r="M1073" s="217"/>
      <c r="N1073" s="47"/>
      <c r="O1073" s="47"/>
      <c r="P1073" s="47"/>
      <c r="Q1073" s="47"/>
      <c r="R1073" s="47"/>
      <c r="S1073" s="47"/>
      <c r="T1073" s="85"/>
      <c r="AT1073" s="24" t="s">
        <v>241</v>
      </c>
      <c r="AU1073" s="24" t="s">
        <v>83</v>
      </c>
    </row>
    <row r="1074" spans="2:47" s="1" customFormat="1" ht="13.5">
      <c r="B1074" s="46"/>
      <c r="D1074" s="215" t="s">
        <v>442</v>
      </c>
      <c r="F1074" s="241" t="s">
        <v>1560</v>
      </c>
      <c r="I1074" s="176"/>
      <c r="L1074" s="46"/>
      <c r="M1074" s="217"/>
      <c r="N1074" s="47"/>
      <c r="O1074" s="47"/>
      <c r="P1074" s="47"/>
      <c r="Q1074" s="47"/>
      <c r="R1074" s="47"/>
      <c r="S1074" s="47"/>
      <c r="T1074" s="85"/>
      <c r="AT1074" s="24" t="s">
        <v>442</v>
      </c>
      <c r="AU1074" s="24" t="s">
        <v>83</v>
      </c>
    </row>
    <row r="1075" spans="2:65" s="1" customFormat="1" ht="25.5" customHeight="1">
      <c r="B1075" s="202"/>
      <c r="C1075" s="203" t="s">
        <v>1574</v>
      </c>
      <c r="D1075" s="203" t="s">
        <v>235</v>
      </c>
      <c r="E1075" s="204" t="s">
        <v>1575</v>
      </c>
      <c r="F1075" s="205" t="s">
        <v>1576</v>
      </c>
      <c r="G1075" s="206" t="s">
        <v>1509</v>
      </c>
      <c r="H1075" s="207">
        <v>1</v>
      </c>
      <c r="I1075" s="208"/>
      <c r="J1075" s="209">
        <f>ROUND(I1075*H1075,2)</f>
        <v>0</v>
      </c>
      <c r="K1075" s="205" t="s">
        <v>5</v>
      </c>
      <c r="L1075" s="46"/>
      <c r="M1075" s="210" t="s">
        <v>5</v>
      </c>
      <c r="N1075" s="211" t="s">
        <v>44</v>
      </c>
      <c r="O1075" s="47"/>
      <c r="P1075" s="212">
        <f>O1075*H1075</f>
        <v>0</v>
      </c>
      <c r="Q1075" s="212">
        <v>0</v>
      </c>
      <c r="R1075" s="212">
        <f>Q1075*H1075</f>
        <v>0</v>
      </c>
      <c r="S1075" s="212">
        <v>0</v>
      </c>
      <c r="T1075" s="213">
        <f>S1075*H1075</f>
        <v>0</v>
      </c>
      <c r="AR1075" s="24" t="s">
        <v>239</v>
      </c>
      <c r="AT1075" s="24" t="s">
        <v>235</v>
      </c>
      <c r="AU1075" s="24" t="s">
        <v>83</v>
      </c>
      <c r="AY1075" s="24" t="s">
        <v>231</v>
      </c>
      <c r="BE1075" s="214">
        <f>IF(N1075="základní",J1075,0)</f>
        <v>0</v>
      </c>
      <c r="BF1075" s="214">
        <f>IF(N1075="snížená",J1075,0)</f>
        <v>0</v>
      </c>
      <c r="BG1075" s="214">
        <f>IF(N1075="zákl. přenesená",J1075,0)</f>
        <v>0</v>
      </c>
      <c r="BH1075" s="214">
        <f>IF(N1075="sníž. přenesená",J1075,0)</f>
        <v>0</v>
      </c>
      <c r="BI1075" s="214">
        <f>IF(N1075="nulová",J1075,0)</f>
        <v>0</v>
      </c>
      <c r="BJ1075" s="24" t="s">
        <v>81</v>
      </c>
      <c r="BK1075" s="214">
        <f>ROUND(I1075*H1075,2)</f>
        <v>0</v>
      </c>
      <c r="BL1075" s="24" t="s">
        <v>239</v>
      </c>
      <c r="BM1075" s="24" t="s">
        <v>1577</v>
      </c>
    </row>
    <row r="1076" spans="2:47" s="1" customFormat="1" ht="13.5">
      <c r="B1076" s="46"/>
      <c r="D1076" s="215" t="s">
        <v>241</v>
      </c>
      <c r="F1076" s="216" t="s">
        <v>1576</v>
      </c>
      <c r="I1076" s="176"/>
      <c r="L1076" s="46"/>
      <c r="M1076" s="217"/>
      <c r="N1076" s="47"/>
      <c r="O1076" s="47"/>
      <c r="P1076" s="47"/>
      <c r="Q1076" s="47"/>
      <c r="R1076" s="47"/>
      <c r="S1076" s="47"/>
      <c r="T1076" s="85"/>
      <c r="AT1076" s="24" t="s">
        <v>241</v>
      </c>
      <c r="AU1076" s="24" t="s">
        <v>83</v>
      </c>
    </row>
    <row r="1077" spans="2:47" s="1" customFormat="1" ht="13.5">
      <c r="B1077" s="46"/>
      <c r="D1077" s="215" t="s">
        <v>442</v>
      </c>
      <c r="F1077" s="241" t="s">
        <v>1560</v>
      </c>
      <c r="I1077" s="176"/>
      <c r="L1077" s="46"/>
      <c r="M1077" s="217"/>
      <c r="N1077" s="47"/>
      <c r="O1077" s="47"/>
      <c r="P1077" s="47"/>
      <c r="Q1077" s="47"/>
      <c r="R1077" s="47"/>
      <c r="S1077" s="47"/>
      <c r="T1077" s="85"/>
      <c r="AT1077" s="24" t="s">
        <v>442</v>
      </c>
      <c r="AU1077" s="24" t="s">
        <v>83</v>
      </c>
    </row>
    <row r="1078" spans="2:65" s="1" customFormat="1" ht="25.5" customHeight="1">
      <c r="B1078" s="202"/>
      <c r="C1078" s="203" t="s">
        <v>1578</v>
      </c>
      <c r="D1078" s="203" t="s">
        <v>235</v>
      </c>
      <c r="E1078" s="204" t="s">
        <v>1579</v>
      </c>
      <c r="F1078" s="205" t="s">
        <v>1580</v>
      </c>
      <c r="G1078" s="206" t="s">
        <v>1509</v>
      </c>
      <c r="H1078" s="207">
        <v>1</v>
      </c>
      <c r="I1078" s="208"/>
      <c r="J1078" s="209">
        <f>ROUND(I1078*H1078,2)</f>
        <v>0</v>
      </c>
      <c r="K1078" s="205" t="s">
        <v>5</v>
      </c>
      <c r="L1078" s="46"/>
      <c r="M1078" s="210" t="s">
        <v>5</v>
      </c>
      <c r="N1078" s="211" t="s">
        <v>44</v>
      </c>
      <c r="O1078" s="47"/>
      <c r="P1078" s="212">
        <f>O1078*H1078</f>
        <v>0</v>
      </c>
      <c r="Q1078" s="212">
        <v>0</v>
      </c>
      <c r="R1078" s="212">
        <f>Q1078*H1078</f>
        <v>0</v>
      </c>
      <c r="S1078" s="212">
        <v>0</v>
      </c>
      <c r="T1078" s="213">
        <f>S1078*H1078</f>
        <v>0</v>
      </c>
      <c r="AR1078" s="24" t="s">
        <v>239</v>
      </c>
      <c r="AT1078" s="24" t="s">
        <v>235</v>
      </c>
      <c r="AU1078" s="24" t="s">
        <v>83</v>
      </c>
      <c r="AY1078" s="24" t="s">
        <v>231</v>
      </c>
      <c r="BE1078" s="214">
        <f>IF(N1078="základní",J1078,0)</f>
        <v>0</v>
      </c>
      <c r="BF1078" s="214">
        <f>IF(N1078="snížená",J1078,0)</f>
        <v>0</v>
      </c>
      <c r="BG1078" s="214">
        <f>IF(N1078="zákl. přenesená",J1078,0)</f>
        <v>0</v>
      </c>
      <c r="BH1078" s="214">
        <f>IF(N1078="sníž. přenesená",J1078,0)</f>
        <v>0</v>
      </c>
      <c r="BI1078" s="214">
        <f>IF(N1078="nulová",J1078,0)</f>
        <v>0</v>
      </c>
      <c r="BJ1078" s="24" t="s">
        <v>81</v>
      </c>
      <c r="BK1078" s="214">
        <f>ROUND(I1078*H1078,2)</f>
        <v>0</v>
      </c>
      <c r="BL1078" s="24" t="s">
        <v>239</v>
      </c>
      <c r="BM1078" s="24" t="s">
        <v>1581</v>
      </c>
    </row>
    <row r="1079" spans="2:47" s="1" customFormat="1" ht="13.5">
      <c r="B1079" s="46"/>
      <c r="D1079" s="215" t="s">
        <v>241</v>
      </c>
      <c r="F1079" s="216" t="s">
        <v>1580</v>
      </c>
      <c r="I1079" s="176"/>
      <c r="L1079" s="46"/>
      <c r="M1079" s="217"/>
      <c r="N1079" s="47"/>
      <c r="O1079" s="47"/>
      <c r="P1079" s="47"/>
      <c r="Q1079" s="47"/>
      <c r="R1079" s="47"/>
      <c r="S1079" s="47"/>
      <c r="T1079" s="85"/>
      <c r="AT1079" s="24" t="s">
        <v>241</v>
      </c>
      <c r="AU1079" s="24" t="s">
        <v>83</v>
      </c>
    </row>
    <row r="1080" spans="2:47" s="1" customFormat="1" ht="13.5">
      <c r="B1080" s="46"/>
      <c r="D1080" s="215" t="s">
        <v>442</v>
      </c>
      <c r="F1080" s="241" t="s">
        <v>1560</v>
      </c>
      <c r="I1080" s="176"/>
      <c r="L1080" s="46"/>
      <c r="M1080" s="217"/>
      <c r="N1080" s="47"/>
      <c r="O1080" s="47"/>
      <c r="P1080" s="47"/>
      <c r="Q1080" s="47"/>
      <c r="R1080" s="47"/>
      <c r="S1080" s="47"/>
      <c r="T1080" s="85"/>
      <c r="AT1080" s="24" t="s">
        <v>442</v>
      </c>
      <c r="AU1080" s="24" t="s">
        <v>83</v>
      </c>
    </row>
    <row r="1081" spans="2:65" s="1" customFormat="1" ht="25.5" customHeight="1">
      <c r="B1081" s="202"/>
      <c r="C1081" s="203" t="s">
        <v>1582</v>
      </c>
      <c r="D1081" s="203" t="s">
        <v>235</v>
      </c>
      <c r="E1081" s="204" t="s">
        <v>1583</v>
      </c>
      <c r="F1081" s="205" t="s">
        <v>1584</v>
      </c>
      <c r="G1081" s="206" t="s">
        <v>1509</v>
      </c>
      <c r="H1081" s="207">
        <v>21</v>
      </c>
      <c r="I1081" s="208"/>
      <c r="J1081" s="209">
        <f>ROUND(I1081*H1081,2)</f>
        <v>0</v>
      </c>
      <c r="K1081" s="205" t="s">
        <v>5</v>
      </c>
      <c r="L1081" s="46"/>
      <c r="M1081" s="210" t="s">
        <v>5</v>
      </c>
      <c r="N1081" s="211" t="s">
        <v>44</v>
      </c>
      <c r="O1081" s="47"/>
      <c r="P1081" s="212">
        <f>O1081*H1081</f>
        <v>0</v>
      </c>
      <c r="Q1081" s="212">
        <v>0</v>
      </c>
      <c r="R1081" s="212">
        <f>Q1081*H1081</f>
        <v>0</v>
      </c>
      <c r="S1081" s="212">
        <v>0</v>
      </c>
      <c r="T1081" s="213">
        <f>S1081*H1081</f>
        <v>0</v>
      </c>
      <c r="AR1081" s="24" t="s">
        <v>239</v>
      </c>
      <c r="AT1081" s="24" t="s">
        <v>235</v>
      </c>
      <c r="AU1081" s="24" t="s">
        <v>83</v>
      </c>
      <c r="AY1081" s="24" t="s">
        <v>231</v>
      </c>
      <c r="BE1081" s="214">
        <f>IF(N1081="základní",J1081,0)</f>
        <v>0</v>
      </c>
      <c r="BF1081" s="214">
        <f>IF(N1081="snížená",J1081,0)</f>
        <v>0</v>
      </c>
      <c r="BG1081" s="214">
        <f>IF(N1081="zákl. přenesená",J1081,0)</f>
        <v>0</v>
      </c>
      <c r="BH1081" s="214">
        <f>IF(N1081="sníž. přenesená",J1081,0)</f>
        <v>0</v>
      </c>
      <c r="BI1081" s="214">
        <f>IF(N1081="nulová",J1081,0)</f>
        <v>0</v>
      </c>
      <c r="BJ1081" s="24" t="s">
        <v>81</v>
      </c>
      <c r="BK1081" s="214">
        <f>ROUND(I1081*H1081,2)</f>
        <v>0</v>
      </c>
      <c r="BL1081" s="24" t="s">
        <v>239</v>
      </c>
      <c r="BM1081" s="24" t="s">
        <v>1585</v>
      </c>
    </row>
    <row r="1082" spans="2:47" s="1" customFormat="1" ht="13.5">
      <c r="B1082" s="46"/>
      <c r="D1082" s="215" t="s">
        <v>241</v>
      </c>
      <c r="F1082" s="216" t="s">
        <v>1584</v>
      </c>
      <c r="I1082" s="176"/>
      <c r="L1082" s="46"/>
      <c r="M1082" s="217"/>
      <c r="N1082" s="47"/>
      <c r="O1082" s="47"/>
      <c r="P1082" s="47"/>
      <c r="Q1082" s="47"/>
      <c r="R1082" s="47"/>
      <c r="S1082" s="47"/>
      <c r="T1082" s="85"/>
      <c r="AT1082" s="24" t="s">
        <v>241</v>
      </c>
      <c r="AU1082" s="24" t="s">
        <v>83</v>
      </c>
    </row>
    <row r="1083" spans="2:47" s="1" customFormat="1" ht="13.5">
      <c r="B1083" s="46"/>
      <c r="D1083" s="215" t="s">
        <v>442</v>
      </c>
      <c r="F1083" s="241" t="s">
        <v>1565</v>
      </c>
      <c r="I1083" s="176"/>
      <c r="L1083" s="46"/>
      <c r="M1083" s="217"/>
      <c r="N1083" s="47"/>
      <c r="O1083" s="47"/>
      <c r="P1083" s="47"/>
      <c r="Q1083" s="47"/>
      <c r="R1083" s="47"/>
      <c r="S1083" s="47"/>
      <c r="T1083" s="85"/>
      <c r="AT1083" s="24" t="s">
        <v>442</v>
      </c>
      <c r="AU1083" s="24" t="s">
        <v>83</v>
      </c>
    </row>
    <row r="1084" spans="2:65" s="1" customFormat="1" ht="25.5" customHeight="1">
      <c r="B1084" s="202"/>
      <c r="C1084" s="203" t="s">
        <v>1586</v>
      </c>
      <c r="D1084" s="203" t="s">
        <v>235</v>
      </c>
      <c r="E1084" s="204" t="s">
        <v>1587</v>
      </c>
      <c r="F1084" s="205" t="s">
        <v>1588</v>
      </c>
      <c r="G1084" s="206" t="s">
        <v>1509</v>
      </c>
      <c r="H1084" s="207">
        <v>1</v>
      </c>
      <c r="I1084" s="208"/>
      <c r="J1084" s="209">
        <f>ROUND(I1084*H1084,2)</f>
        <v>0</v>
      </c>
      <c r="K1084" s="205" t="s">
        <v>5</v>
      </c>
      <c r="L1084" s="46"/>
      <c r="M1084" s="210" t="s">
        <v>5</v>
      </c>
      <c r="N1084" s="211" t="s">
        <v>44</v>
      </c>
      <c r="O1084" s="47"/>
      <c r="P1084" s="212">
        <f>O1084*H1084</f>
        <v>0</v>
      </c>
      <c r="Q1084" s="212">
        <v>0</v>
      </c>
      <c r="R1084" s="212">
        <f>Q1084*H1084</f>
        <v>0</v>
      </c>
      <c r="S1084" s="212">
        <v>0</v>
      </c>
      <c r="T1084" s="213">
        <f>S1084*H1084</f>
        <v>0</v>
      </c>
      <c r="AR1084" s="24" t="s">
        <v>239</v>
      </c>
      <c r="AT1084" s="24" t="s">
        <v>235</v>
      </c>
      <c r="AU1084" s="24" t="s">
        <v>83</v>
      </c>
      <c r="AY1084" s="24" t="s">
        <v>231</v>
      </c>
      <c r="BE1084" s="214">
        <f>IF(N1084="základní",J1084,0)</f>
        <v>0</v>
      </c>
      <c r="BF1084" s="214">
        <f>IF(N1084="snížená",J1084,0)</f>
        <v>0</v>
      </c>
      <c r="BG1084" s="214">
        <f>IF(N1084="zákl. přenesená",J1084,0)</f>
        <v>0</v>
      </c>
      <c r="BH1084" s="214">
        <f>IF(N1084="sníž. přenesená",J1084,0)</f>
        <v>0</v>
      </c>
      <c r="BI1084" s="214">
        <f>IF(N1084="nulová",J1084,0)</f>
        <v>0</v>
      </c>
      <c r="BJ1084" s="24" t="s">
        <v>81</v>
      </c>
      <c r="BK1084" s="214">
        <f>ROUND(I1084*H1084,2)</f>
        <v>0</v>
      </c>
      <c r="BL1084" s="24" t="s">
        <v>239</v>
      </c>
      <c r="BM1084" s="24" t="s">
        <v>1589</v>
      </c>
    </row>
    <row r="1085" spans="2:47" s="1" customFormat="1" ht="13.5">
      <c r="B1085" s="46"/>
      <c r="D1085" s="215" t="s">
        <v>241</v>
      </c>
      <c r="F1085" s="216" t="s">
        <v>1588</v>
      </c>
      <c r="I1085" s="176"/>
      <c r="L1085" s="46"/>
      <c r="M1085" s="217"/>
      <c r="N1085" s="47"/>
      <c r="O1085" s="47"/>
      <c r="P1085" s="47"/>
      <c r="Q1085" s="47"/>
      <c r="R1085" s="47"/>
      <c r="S1085" s="47"/>
      <c r="T1085" s="85"/>
      <c r="AT1085" s="24" t="s">
        <v>241</v>
      </c>
      <c r="AU1085" s="24" t="s">
        <v>83</v>
      </c>
    </row>
    <row r="1086" spans="2:47" s="1" customFormat="1" ht="13.5">
      <c r="B1086" s="46"/>
      <c r="D1086" s="215" t="s">
        <v>442</v>
      </c>
      <c r="F1086" s="241" t="s">
        <v>1565</v>
      </c>
      <c r="I1086" s="176"/>
      <c r="L1086" s="46"/>
      <c r="M1086" s="217"/>
      <c r="N1086" s="47"/>
      <c r="O1086" s="47"/>
      <c r="P1086" s="47"/>
      <c r="Q1086" s="47"/>
      <c r="R1086" s="47"/>
      <c r="S1086" s="47"/>
      <c r="T1086" s="85"/>
      <c r="AT1086" s="24" t="s">
        <v>442</v>
      </c>
      <c r="AU1086" s="24" t="s">
        <v>83</v>
      </c>
    </row>
    <row r="1087" spans="2:65" s="1" customFormat="1" ht="25.5" customHeight="1">
      <c r="B1087" s="202"/>
      <c r="C1087" s="203" t="s">
        <v>1590</v>
      </c>
      <c r="D1087" s="203" t="s">
        <v>235</v>
      </c>
      <c r="E1087" s="204" t="s">
        <v>1591</v>
      </c>
      <c r="F1087" s="205" t="s">
        <v>1592</v>
      </c>
      <c r="G1087" s="206" t="s">
        <v>1509</v>
      </c>
      <c r="H1087" s="207">
        <v>1</v>
      </c>
      <c r="I1087" s="208"/>
      <c r="J1087" s="209">
        <f>ROUND(I1087*H1087,2)</f>
        <v>0</v>
      </c>
      <c r="K1087" s="205" t="s">
        <v>5</v>
      </c>
      <c r="L1087" s="46"/>
      <c r="M1087" s="210" t="s">
        <v>5</v>
      </c>
      <c r="N1087" s="211" t="s">
        <v>44</v>
      </c>
      <c r="O1087" s="47"/>
      <c r="P1087" s="212">
        <f>O1087*H1087</f>
        <v>0</v>
      </c>
      <c r="Q1087" s="212">
        <v>0</v>
      </c>
      <c r="R1087" s="212">
        <f>Q1087*H1087</f>
        <v>0</v>
      </c>
      <c r="S1087" s="212">
        <v>0</v>
      </c>
      <c r="T1087" s="213">
        <f>S1087*H1087</f>
        <v>0</v>
      </c>
      <c r="AR1087" s="24" t="s">
        <v>239</v>
      </c>
      <c r="AT1087" s="24" t="s">
        <v>235</v>
      </c>
      <c r="AU1087" s="24" t="s">
        <v>83</v>
      </c>
      <c r="AY1087" s="24" t="s">
        <v>231</v>
      </c>
      <c r="BE1087" s="214">
        <f>IF(N1087="základní",J1087,0)</f>
        <v>0</v>
      </c>
      <c r="BF1087" s="214">
        <f>IF(N1087="snížená",J1087,0)</f>
        <v>0</v>
      </c>
      <c r="BG1087" s="214">
        <f>IF(N1087="zákl. přenesená",J1087,0)</f>
        <v>0</v>
      </c>
      <c r="BH1087" s="214">
        <f>IF(N1087="sníž. přenesená",J1087,0)</f>
        <v>0</v>
      </c>
      <c r="BI1087" s="214">
        <f>IF(N1087="nulová",J1087,0)</f>
        <v>0</v>
      </c>
      <c r="BJ1087" s="24" t="s">
        <v>81</v>
      </c>
      <c r="BK1087" s="214">
        <f>ROUND(I1087*H1087,2)</f>
        <v>0</v>
      </c>
      <c r="BL1087" s="24" t="s">
        <v>239</v>
      </c>
      <c r="BM1087" s="24" t="s">
        <v>1593</v>
      </c>
    </row>
    <row r="1088" spans="2:47" s="1" customFormat="1" ht="13.5">
      <c r="B1088" s="46"/>
      <c r="D1088" s="215" t="s">
        <v>241</v>
      </c>
      <c r="F1088" s="216" t="s">
        <v>1592</v>
      </c>
      <c r="I1088" s="176"/>
      <c r="L1088" s="46"/>
      <c r="M1088" s="217"/>
      <c r="N1088" s="47"/>
      <c r="O1088" s="47"/>
      <c r="P1088" s="47"/>
      <c r="Q1088" s="47"/>
      <c r="R1088" s="47"/>
      <c r="S1088" s="47"/>
      <c r="T1088" s="85"/>
      <c r="AT1088" s="24" t="s">
        <v>241</v>
      </c>
      <c r="AU1088" s="24" t="s">
        <v>83</v>
      </c>
    </row>
    <row r="1089" spans="2:47" s="1" customFormat="1" ht="13.5">
      <c r="B1089" s="46"/>
      <c r="D1089" s="215" t="s">
        <v>442</v>
      </c>
      <c r="F1089" s="241" t="s">
        <v>1565</v>
      </c>
      <c r="I1089" s="176"/>
      <c r="L1089" s="46"/>
      <c r="M1089" s="217"/>
      <c r="N1089" s="47"/>
      <c r="O1089" s="47"/>
      <c r="P1089" s="47"/>
      <c r="Q1089" s="47"/>
      <c r="R1089" s="47"/>
      <c r="S1089" s="47"/>
      <c r="T1089" s="85"/>
      <c r="AT1089" s="24" t="s">
        <v>442</v>
      </c>
      <c r="AU1089" s="24" t="s">
        <v>83</v>
      </c>
    </row>
    <row r="1090" spans="2:65" s="1" customFormat="1" ht="25.5" customHeight="1">
      <c r="B1090" s="202"/>
      <c r="C1090" s="203" t="s">
        <v>1594</v>
      </c>
      <c r="D1090" s="203" t="s">
        <v>235</v>
      </c>
      <c r="E1090" s="204" t="s">
        <v>1595</v>
      </c>
      <c r="F1090" s="205" t="s">
        <v>1596</v>
      </c>
      <c r="G1090" s="206" t="s">
        <v>1509</v>
      </c>
      <c r="H1090" s="207">
        <v>3</v>
      </c>
      <c r="I1090" s="208"/>
      <c r="J1090" s="209">
        <f>ROUND(I1090*H1090,2)</f>
        <v>0</v>
      </c>
      <c r="K1090" s="205" t="s">
        <v>5</v>
      </c>
      <c r="L1090" s="46"/>
      <c r="M1090" s="210" t="s">
        <v>5</v>
      </c>
      <c r="N1090" s="211" t="s">
        <v>44</v>
      </c>
      <c r="O1090" s="47"/>
      <c r="P1090" s="212">
        <f>O1090*H1090</f>
        <v>0</v>
      </c>
      <c r="Q1090" s="212">
        <v>0</v>
      </c>
      <c r="R1090" s="212">
        <f>Q1090*H1090</f>
        <v>0</v>
      </c>
      <c r="S1090" s="212">
        <v>0</v>
      </c>
      <c r="T1090" s="213">
        <f>S1090*H1090</f>
        <v>0</v>
      </c>
      <c r="AR1090" s="24" t="s">
        <v>239</v>
      </c>
      <c r="AT1090" s="24" t="s">
        <v>235</v>
      </c>
      <c r="AU1090" s="24" t="s">
        <v>83</v>
      </c>
      <c r="AY1090" s="24" t="s">
        <v>231</v>
      </c>
      <c r="BE1090" s="214">
        <f>IF(N1090="základní",J1090,0)</f>
        <v>0</v>
      </c>
      <c r="BF1090" s="214">
        <f>IF(N1090="snížená",J1090,0)</f>
        <v>0</v>
      </c>
      <c r="BG1090" s="214">
        <f>IF(N1090="zákl. přenesená",J1090,0)</f>
        <v>0</v>
      </c>
      <c r="BH1090" s="214">
        <f>IF(N1090="sníž. přenesená",J1090,0)</f>
        <v>0</v>
      </c>
      <c r="BI1090" s="214">
        <f>IF(N1090="nulová",J1090,0)</f>
        <v>0</v>
      </c>
      <c r="BJ1090" s="24" t="s">
        <v>81</v>
      </c>
      <c r="BK1090" s="214">
        <f>ROUND(I1090*H1090,2)</f>
        <v>0</v>
      </c>
      <c r="BL1090" s="24" t="s">
        <v>239</v>
      </c>
      <c r="BM1090" s="24" t="s">
        <v>1597</v>
      </c>
    </row>
    <row r="1091" spans="2:47" s="1" customFormat="1" ht="13.5">
      <c r="B1091" s="46"/>
      <c r="D1091" s="215" t="s">
        <v>241</v>
      </c>
      <c r="F1091" s="216" t="s">
        <v>1596</v>
      </c>
      <c r="I1091" s="176"/>
      <c r="L1091" s="46"/>
      <c r="M1091" s="217"/>
      <c r="N1091" s="47"/>
      <c r="O1091" s="47"/>
      <c r="P1091" s="47"/>
      <c r="Q1091" s="47"/>
      <c r="R1091" s="47"/>
      <c r="S1091" s="47"/>
      <c r="T1091" s="85"/>
      <c r="AT1091" s="24" t="s">
        <v>241</v>
      </c>
      <c r="AU1091" s="24" t="s">
        <v>83</v>
      </c>
    </row>
    <row r="1092" spans="2:47" s="1" customFormat="1" ht="13.5">
      <c r="B1092" s="46"/>
      <c r="D1092" s="215" t="s">
        <v>442</v>
      </c>
      <c r="F1092" s="241" t="s">
        <v>1565</v>
      </c>
      <c r="I1092" s="176"/>
      <c r="L1092" s="46"/>
      <c r="M1092" s="217"/>
      <c r="N1092" s="47"/>
      <c r="O1092" s="47"/>
      <c r="P1092" s="47"/>
      <c r="Q1092" s="47"/>
      <c r="R1092" s="47"/>
      <c r="S1092" s="47"/>
      <c r="T1092" s="85"/>
      <c r="AT1092" s="24" t="s">
        <v>442</v>
      </c>
      <c r="AU1092" s="24" t="s">
        <v>83</v>
      </c>
    </row>
    <row r="1093" spans="2:65" s="1" customFormat="1" ht="16.5" customHeight="1">
      <c r="B1093" s="202"/>
      <c r="C1093" s="203" t="s">
        <v>1598</v>
      </c>
      <c r="D1093" s="203" t="s">
        <v>235</v>
      </c>
      <c r="E1093" s="204" t="s">
        <v>1599</v>
      </c>
      <c r="F1093" s="205" t="s">
        <v>1600</v>
      </c>
      <c r="G1093" s="206" t="s">
        <v>1509</v>
      </c>
      <c r="H1093" s="207">
        <v>2</v>
      </c>
      <c r="I1093" s="208"/>
      <c r="J1093" s="209">
        <f>ROUND(I1093*H1093,2)</f>
        <v>0</v>
      </c>
      <c r="K1093" s="205" t="s">
        <v>5</v>
      </c>
      <c r="L1093" s="46"/>
      <c r="M1093" s="210" t="s">
        <v>5</v>
      </c>
      <c r="N1093" s="211" t="s">
        <v>44</v>
      </c>
      <c r="O1093" s="47"/>
      <c r="P1093" s="212">
        <f>O1093*H1093</f>
        <v>0</v>
      </c>
      <c r="Q1093" s="212">
        <v>0</v>
      </c>
      <c r="R1093" s="212">
        <f>Q1093*H1093</f>
        <v>0</v>
      </c>
      <c r="S1093" s="212">
        <v>0</v>
      </c>
      <c r="T1093" s="213">
        <f>S1093*H1093</f>
        <v>0</v>
      </c>
      <c r="AR1093" s="24" t="s">
        <v>239</v>
      </c>
      <c r="AT1093" s="24" t="s">
        <v>235</v>
      </c>
      <c r="AU1093" s="24" t="s">
        <v>83</v>
      </c>
      <c r="AY1093" s="24" t="s">
        <v>231</v>
      </c>
      <c r="BE1093" s="214">
        <f>IF(N1093="základní",J1093,0)</f>
        <v>0</v>
      </c>
      <c r="BF1093" s="214">
        <f>IF(N1093="snížená",J1093,0)</f>
        <v>0</v>
      </c>
      <c r="BG1093" s="214">
        <f>IF(N1093="zákl. přenesená",J1093,0)</f>
        <v>0</v>
      </c>
      <c r="BH1093" s="214">
        <f>IF(N1093="sníž. přenesená",J1093,0)</f>
        <v>0</v>
      </c>
      <c r="BI1093" s="214">
        <f>IF(N1093="nulová",J1093,0)</f>
        <v>0</v>
      </c>
      <c r="BJ1093" s="24" t="s">
        <v>81</v>
      </c>
      <c r="BK1093" s="214">
        <f>ROUND(I1093*H1093,2)</f>
        <v>0</v>
      </c>
      <c r="BL1093" s="24" t="s">
        <v>239</v>
      </c>
      <c r="BM1093" s="24" t="s">
        <v>1601</v>
      </c>
    </row>
    <row r="1094" spans="2:47" s="1" customFormat="1" ht="13.5">
      <c r="B1094" s="46"/>
      <c r="D1094" s="215" t="s">
        <v>241</v>
      </c>
      <c r="F1094" s="216" t="s">
        <v>1600</v>
      </c>
      <c r="I1094" s="176"/>
      <c r="L1094" s="46"/>
      <c r="M1094" s="217"/>
      <c r="N1094" s="47"/>
      <c r="O1094" s="47"/>
      <c r="P1094" s="47"/>
      <c r="Q1094" s="47"/>
      <c r="R1094" s="47"/>
      <c r="S1094" s="47"/>
      <c r="T1094" s="85"/>
      <c r="AT1094" s="24" t="s">
        <v>241</v>
      </c>
      <c r="AU1094" s="24" t="s">
        <v>83</v>
      </c>
    </row>
    <row r="1095" spans="2:63" s="10" customFormat="1" ht="29.85" customHeight="1">
      <c r="B1095" s="189"/>
      <c r="D1095" s="190" t="s">
        <v>72</v>
      </c>
      <c r="E1095" s="200" t="s">
        <v>1602</v>
      </c>
      <c r="F1095" s="200" t="s">
        <v>1603</v>
      </c>
      <c r="I1095" s="192"/>
      <c r="J1095" s="201">
        <f>BK1095</f>
        <v>0</v>
      </c>
      <c r="L1095" s="189"/>
      <c r="M1095" s="194"/>
      <c r="N1095" s="195"/>
      <c r="O1095" s="195"/>
      <c r="P1095" s="196">
        <f>SUM(P1096:P1168)</f>
        <v>0</v>
      </c>
      <c r="Q1095" s="195"/>
      <c r="R1095" s="196">
        <f>SUM(R1096:R1168)</f>
        <v>1.09464872</v>
      </c>
      <c r="S1095" s="195"/>
      <c r="T1095" s="197">
        <f>SUM(T1096:T1168)</f>
        <v>0</v>
      </c>
      <c r="AR1095" s="190" t="s">
        <v>83</v>
      </c>
      <c r="AT1095" s="198" t="s">
        <v>72</v>
      </c>
      <c r="AU1095" s="198" t="s">
        <v>81</v>
      </c>
      <c r="AY1095" s="190" t="s">
        <v>231</v>
      </c>
      <c r="BK1095" s="199">
        <f>SUM(BK1096:BK1168)</f>
        <v>0</v>
      </c>
    </row>
    <row r="1096" spans="2:65" s="1" customFormat="1" ht="25.5" customHeight="1">
      <c r="B1096" s="202"/>
      <c r="C1096" s="203" t="s">
        <v>1604</v>
      </c>
      <c r="D1096" s="203" t="s">
        <v>235</v>
      </c>
      <c r="E1096" s="204" t="s">
        <v>1605</v>
      </c>
      <c r="F1096" s="205" t="s">
        <v>1606</v>
      </c>
      <c r="G1096" s="206" t="s">
        <v>367</v>
      </c>
      <c r="H1096" s="207">
        <v>20.812</v>
      </c>
      <c r="I1096" s="208"/>
      <c r="J1096" s="209">
        <f>ROUND(I1096*H1096,2)</f>
        <v>0</v>
      </c>
      <c r="K1096" s="205" t="s">
        <v>238</v>
      </c>
      <c r="L1096" s="46"/>
      <c r="M1096" s="210" t="s">
        <v>5</v>
      </c>
      <c r="N1096" s="211" t="s">
        <v>44</v>
      </c>
      <c r="O1096" s="47"/>
      <c r="P1096" s="212">
        <f>O1096*H1096</f>
        <v>0</v>
      </c>
      <c r="Q1096" s="212">
        <v>6E-05</v>
      </c>
      <c r="R1096" s="212">
        <f>Q1096*H1096</f>
        <v>0.00124872</v>
      </c>
      <c r="S1096" s="212">
        <v>0</v>
      </c>
      <c r="T1096" s="213">
        <f>S1096*H1096</f>
        <v>0</v>
      </c>
      <c r="AR1096" s="24" t="s">
        <v>298</v>
      </c>
      <c r="AT1096" s="24" t="s">
        <v>235</v>
      </c>
      <c r="AU1096" s="24" t="s">
        <v>83</v>
      </c>
      <c r="AY1096" s="24" t="s">
        <v>231</v>
      </c>
      <c r="BE1096" s="214">
        <f>IF(N1096="základní",J1096,0)</f>
        <v>0</v>
      </c>
      <c r="BF1096" s="214">
        <f>IF(N1096="snížená",J1096,0)</f>
        <v>0</v>
      </c>
      <c r="BG1096" s="214">
        <f>IF(N1096="zákl. přenesená",J1096,0)</f>
        <v>0</v>
      </c>
      <c r="BH1096" s="214">
        <f>IF(N1096="sníž. přenesená",J1096,0)</f>
        <v>0</v>
      </c>
      <c r="BI1096" s="214">
        <f>IF(N1096="nulová",J1096,0)</f>
        <v>0</v>
      </c>
      <c r="BJ1096" s="24" t="s">
        <v>81</v>
      </c>
      <c r="BK1096" s="214">
        <f>ROUND(I1096*H1096,2)</f>
        <v>0</v>
      </c>
      <c r="BL1096" s="24" t="s">
        <v>298</v>
      </c>
      <c r="BM1096" s="24" t="s">
        <v>1607</v>
      </c>
    </row>
    <row r="1097" spans="2:47" s="1" customFormat="1" ht="13.5">
      <c r="B1097" s="46"/>
      <c r="D1097" s="215" t="s">
        <v>241</v>
      </c>
      <c r="F1097" s="216" t="s">
        <v>1606</v>
      </c>
      <c r="I1097" s="176"/>
      <c r="L1097" s="46"/>
      <c r="M1097" s="217"/>
      <c r="N1097" s="47"/>
      <c r="O1097" s="47"/>
      <c r="P1097" s="47"/>
      <c r="Q1097" s="47"/>
      <c r="R1097" s="47"/>
      <c r="S1097" s="47"/>
      <c r="T1097" s="85"/>
      <c r="AT1097" s="24" t="s">
        <v>241</v>
      </c>
      <c r="AU1097" s="24" t="s">
        <v>83</v>
      </c>
    </row>
    <row r="1098" spans="2:65" s="1" customFormat="1" ht="25.5" customHeight="1">
      <c r="B1098" s="202"/>
      <c r="C1098" s="242" t="s">
        <v>1608</v>
      </c>
      <c r="D1098" s="242" t="s">
        <v>399</v>
      </c>
      <c r="E1098" s="243" t="s">
        <v>1609</v>
      </c>
      <c r="F1098" s="244" t="s">
        <v>1610</v>
      </c>
      <c r="G1098" s="245" t="s">
        <v>367</v>
      </c>
      <c r="H1098" s="246">
        <v>12.725</v>
      </c>
      <c r="I1098" s="247"/>
      <c r="J1098" s="248">
        <f>ROUND(I1098*H1098,2)</f>
        <v>0</v>
      </c>
      <c r="K1098" s="244" t="s">
        <v>5</v>
      </c>
      <c r="L1098" s="249"/>
      <c r="M1098" s="250" t="s">
        <v>5</v>
      </c>
      <c r="N1098" s="251" t="s">
        <v>44</v>
      </c>
      <c r="O1098" s="47"/>
      <c r="P1098" s="212">
        <f>O1098*H1098</f>
        <v>0</v>
      </c>
      <c r="Q1098" s="212">
        <v>0.05</v>
      </c>
      <c r="R1098" s="212">
        <f>Q1098*H1098</f>
        <v>0.63625</v>
      </c>
      <c r="S1098" s="212">
        <v>0</v>
      </c>
      <c r="T1098" s="213">
        <f>S1098*H1098</f>
        <v>0</v>
      </c>
      <c r="AR1098" s="24" t="s">
        <v>276</v>
      </c>
      <c r="AT1098" s="24" t="s">
        <v>399</v>
      </c>
      <c r="AU1098" s="24" t="s">
        <v>83</v>
      </c>
      <c r="AY1098" s="24" t="s">
        <v>231</v>
      </c>
      <c r="BE1098" s="214">
        <f>IF(N1098="základní",J1098,0)</f>
        <v>0</v>
      </c>
      <c r="BF1098" s="214">
        <f>IF(N1098="snížená",J1098,0)</f>
        <v>0</v>
      </c>
      <c r="BG1098" s="214">
        <f>IF(N1098="zákl. přenesená",J1098,0)</f>
        <v>0</v>
      </c>
      <c r="BH1098" s="214">
        <f>IF(N1098="sníž. přenesená",J1098,0)</f>
        <v>0</v>
      </c>
      <c r="BI1098" s="214">
        <f>IF(N1098="nulová",J1098,0)</f>
        <v>0</v>
      </c>
      <c r="BJ1098" s="24" t="s">
        <v>81</v>
      </c>
      <c r="BK1098" s="214">
        <f>ROUND(I1098*H1098,2)</f>
        <v>0</v>
      </c>
      <c r="BL1098" s="24" t="s">
        <v>239</v>
      </c>
      <c r="BM1098" s="24" t="s">
        <v>1611</v>
      </c>
    </row>
    <row r="1099" spans="2:47" s="1" customFormat="1" ht="13.5">
      <c r="B1099" s="46"/>
      <c r="D1099" s="215" t="s">
        <v>241</v>
      </c>
      <c r="F1099" s="216" t="s">
        <v>1610</v>
      </c>
      <c r="I1099" s="176"/>
      <c r="L1099" s="46"/>
      <c r="M1099" s="217"/>
      <c r="N1099" s="47"/>
      <c r="O1099" s="47"/>
      <c r="P1099" s="47"/>
      <c r="Q1099" s="47"/>
      <c r="R1099" s="47"/>
      <c r="S1099" s="47"/>
      <c r="T1099" s="85"/>
      <c r="AT1099" s="24" t="s">
        <v>241</v>
      </c>
      <c r="AU1099" s="24" t="s">
        <v>83</v>
      </c>
    </row>
    <row r="1100" spans="2:47" s="1" customFormat="1" ht="13.5">
      <c r="B1100" s="46"/>
      <c r="D1100" s="215" t="s">
        <v>442</v>
      </c>
      <c r="F1100" s="241" t="s">
        <v>1612</v>
      </c>
      <c r="I1100" s="176"/>
      <c r="L1100" s="46"/>
      <c r="M1100" s="217"/>
      <c r="N1100" s="47"/>
      <c r="O1100" s="47"/>
      <c r="P1100" s="47"/>
      <c r="Q1100" s="47"/>
      <c r="R1100" s="47"/>
      <c r="S1100" s="47"/>
      <c r="T1100" s="85"/>
      <c r="AT1100" s="24" t="s">
        <v>442</v>
      </c>
      <c r="AU1100" s="24" t="s">
        <v>83</v>
      </c>
    </row>
    <row r="1101" spans="2:51" s="11" customFormat="1" ht="13.5">
      <c r="B1101" s="218"/>
      <c r="D1101" s="215" t="s">
        <v>242</v>
      </c>
      <c r="E1101" s="219" t="s">
        <v>5</v>
      </c>
      <c r="F1101" s="220" t="s">
        <v>1613</v>
      </c>
      <c r="H1101" s="221">
        <v>12.725</v>
      </c>
      <c r="I1101" s="222"/>
      <c r="L1101" s="218"/>
      <c r="M1101" s="223"/>
      <c r="N1101" s="224"/>
      <c r="O1101" s="224"/>
      <c r="P1101" s="224"/>
      <c r="Q1101" s="224"/>
      <c r="R1101" s="224"/>
      <c r="S1101" s="224"/>
      <c r="T1101" s="225"/>
      <c r="AT1101" s="219" t="s">
        <v>242</v>
      </c>
      <c r="AU1101" s="219" t="s">
        <v>83</v>
      </c>
      <c r="AV1101" s="11" t="s">
        <v>83</v>
      </c>
      <c r="AW1101" s="11" t="s">
        <v>36</v>
      </c>
      <c r="AX1101" s="11" t="s">
        <v>81</v>
      </c>
      <c r="AY1101" s="219" t="s">
        <v>231</v>
      </c>
    </row>
    <row r="1102" spans="2:65" s="1" customFormat="1" ht="25.5" customHeight="1">
      <c r="B1102" s="202"/>
      <c r="C1102" s="242" t="s">
        <v>1614</v>
      </c>
      <c r="D1102" s="242" t="s">
        <v>399</v>
      </c>
      <c r="E1102" s="243" t="s">
        <v>1615</v>
      </c>
      <c r="F1102" s="244" t="s">
        <v>1610</v>
      </c>
      <c r="G1102" s="245" t="s">
        <v>367</v>
      </c>
      <c r="H1102" s="246">
        <v>8.087</v>
      </c>
      <c r="I1102" s="247"/>
      <c r="J1102" s="248">
        <f>ROUND(I1102*H1102,2)</f>
        <v>0</v>
      </c>
      <c r="K1102" s="244" t="s">
        <v>5</v>
      </c>
      <c r="L1102" s="249"/>
      <c r="M1102" s="250" t="s">
        <v>5</v>
      </c>
      <c r="N1102" s="251" t="s">
        <v>44</v>
      </c>
      <c r="O1102" s="47"/>
      <c r="P1102" s="212">
        <f>O1102*H1102</f>
        <v>0</v>
      </c>
      <c r="Q1102" s="212">
        <v>0.05</v>
      </c>
      <c r="R1102" s="212">
        <f>Q1102*H1102</f>
        <v>0.40435</v>
      </c>
      <c r="S1102" s="212">
        <v>0</v>
      </c>
      <c r="T1102" s="213">
        <f>S1102*H1102</f>
        <v>0</v>
      </c>
      <c r="AR1102" s="24" t="s">
        <v>276</v>
      </c>
      <c r="AT1102" s="24" t="s">
        <v>399</v>
      </c>
      <c r="AU1102" s="24" t="s">
        <v>83</v>
      </c>
      <c r="AY1102" s="24" t="s">
        <v>231</v>
      </c>
      <c r="BE1102" s="214">
        <f>IF(N1102="základní",J1102,0)</f>
        <v>0</v>
      </c>
      <c r="BF1102" s="214">
        <f>IF(N1102="snížená",J1102,0)</f>
        <v>0</v>
      </c>
      <c r="BG1102" s="214">
        <f>IF(N1102="zákl. přenesená",J1102,0)</f>
        <v>0</v>
      </c>
      <c r="BH1102" s="214">
        <f>IF(N1102="sníž. přenesená",J1102,0)</f>
        <v>0</v>
      </c>
      <c r="BI1102" s="214">
        <f>IF(N1102="nulová",J1102,0)</f>
        <v>0</v>
      </c>
      <c r="BJ1102" s="24" t="s">
        <v>81</v>
      </c>
      <c r="BK1102" s="214">
        <f>ROUND(I1102*H1102,2)</f>
        <v>0</v>
      </c>
      <c r="BL1102" s="24" t="s">
        <v>239</v>
      </c>
      <c r="BM1102" s="24" t="s">
        <v>1616</v>
      </c>
    </row>
    <row r="1103" spans="2:47" s="1" customFormat="1" ht="13.5">
      <c r="B1103" s="46"/>
      <c r="D1103" s="215" t="s">
        <v>241</v>
      </c>
      <c r="F1103" s="216" t="s">
        <v>1610</v>
      </c>
      <c r="I1103" s="176"/>
      <c r="L1103" s="46"/>
      <c r="M1103" s="217"/>
      <c r="N1103" s="47"/>
      <c r="O1103" s="47"/>
      <c r="P1103" s="47"/>
      <c r="Q1103" s="47"/>
      <c r="R1103" s="47"/>
      <c r="S1103" s="47"/>
      <c r="T1103" s="85"/>
      <c r="AT1103" s="24" t="s">
        <v>241</v>
      </c>
      <c r="AU1103" s="24" t="s">
        <v>83</v>
      </c>
    </row>
    <row r="1104" spans="2:47" s="1" customFormat="1" ht="13.5">
      <c r="B1104" s="46"/>
      <c r="D1104" s="215" t="s">
        <v>442</v>
      </c>
      <c r="F1104" s="241" t="s">
        <v>1617</v>
      </c>
      <c r="I1104" s="176"/>
      <c r="L1104" s="46"/>
      <c r="M1104" s="217"/>
      <c r="N1104" s="47"/>
      <c r="O1104" s="47"/>
      <c r="P1104" s="47"/>
      <c r="Q1104" s="47"/>
      <c r="R1104" s="47"/>
      <c r="S1104" s="47"/>
      <c r="T1104" s="85"/>
      <c r="AT1104" s="24" t="s">
        <v>442</v>
      </c>
      <c r="AU1104" s="24" t="s">
        <v>83</v>
      </c>
    </row>
    <row r="1105" spans="2:51" s="11" customFormat="1" ht="13.5">
      <c r="B1105" s="218"/>
      <c r="D1105" s="215" t="s">
        <v>242</v>
      </c>
      <c r="E1105" s="219" t="s">
        <v>5</v>
      </c>
      <c r="F1105" s="220" t="s">
        <v>1618</v>
      </c>
      <c r="H1105" s="221">
        <v>8.087</v>
      </c>
      <c r="I1105" s="222"/>
      <c r="L1105" s="218"/>
      <c r="M1105" s="223"/>
      <c r="N1105" s="224"/>
      <c r="O1105" s="224"/>
      <c r="P1105" s="224"/>
      <c r="Q1105" s="224"/>
      <c r="R1105" s="224"/>
      <c r="S1105" s="224"/>
      <c r="T1105" s="225"/>
      <c r="AT1105" s="219" t="s">
        <v>242</v>
      </c>
      <c r="AU1105" s="219" t="s">
        <v>83</v>
      </c>
      <c r="AV1105" s="11" t="s">
        <v>83</v>
      </c>
      <c r="AW1105" s="11" t="s">
        <v>36</v>
      </c>
      <c r="AX1105" s="11" t="s">
        <v>81</v>
      </c>
      <c r="AY1105" s="219" t="s">
        <v>231</v>
      </c>
    </row>
    <row r="1106" spans="2:65" s="1" customFormat="1" ht="16.5" customHeight="1">
      <c r="B1106" s="202"/>
      <c r="C1106" s="203" t="s">
        <v>1619</v>
      </c>
      <c r="D1106" s="203" t="s">
        <v>235</v>
      </c>
      <c r="E1106" s="204" t="s">
        <v>1620</v>
      </c>
      <c r="F1106" s="205" t="s">
        <v>1621</v>
      </c>
      <c r="G1106" s="206" t="s">
        <v>1622</v>
      </c>
      <c r="H1106" s="207">
        <v>1</v>
      </c>
      <c r="I1106" s="208"/>
      <c r="J1106" s="209">
        <f>ROUND(I1106*H1106,2)</f>
        <v>0</v>
      </c>
      <c r="K1106" s="205" t="s">
        <v>5</v>
      </c>
      <c r="L1106" s="46"/>
      <c r="M1106" s="210" t="s">
        <v>5</v>
      </c>
      <c r="N1106" s="211" t="s">
        <v>44</v>
      </c>
      <c r="O1106" s="47"/>
      <c r="P1106" s="212">
        <f>O1106*H1106</f>
        <v>0</v>
      </c>
      <c r="Q1106" s="212">
        <v>0</v>
      </c>
      <c r="R1106" s="212">
        <f>Q1106*H1106</f>
        <v>0</v>
      </c>
      <c r="S1106" s="212">
        <v>0</v>
      </c>
      <c r="T1106" s="213">
        <f>S1106*H1106</f>
        <v>0</v>
      </c>
      <c r="AR1106" s="24" t="s">
        <v>298</v>
      </c>
      <c r="AT1106" s="24" t="s">
        <v>235</v>
      </c>
      <c r="AU1106" s="24" t="s">
        <v>83</v>
      </c>
      <c r="AY1106" s="24" t="s">
        <v>231</v>
      </c>
      <c r="BE1106" s="214">
        <f>IF(N1106="základní",J1106,0)</f>
        <v>0</v>
      </c>
      <c r="BF1106" s="214">
        <f>IF(N1106="snížená",J1106,0)</f>
        <v>0</v>
      </c>
      <c r="BG1106" s="214">
        <f>IF(N1106="zákl. přenesená",J1106,0)</f>
        <v>0</v>
      </c>
      <c r="BH1106" s="214">
        <f>IF(N1106="sníž. přenesená",J1106,0)</f>
        <v>0</v>
      </c>
      <c r="BI1106" s="214">
        <f>IF(N1106="nulová",J1106,0)</f>
        <v>0</v>
      </c>
      <c r="BJ1106" s="24" t="s">
        <v>81</v>
      </c>
      <c r="BK1106" s="214">
        <f>ROUND(I1106*H1106,2)</f>
        <v>0</v>
      </c>
      <c r="BL1106" s="24" t="s">
        <v>298</v>
      </c>
      <c r="BM1106" s="24" t="s">
        <v>1623</v>
      </c>
    </row>
    <row r="1107" spans="2:47" s="1" customFormat="1" ht="13.5">
      <c r="B1107" s="46"/>
      <c r="D1107" s="215" t="s">
        <v>241</v>
      </c>
      <c r="F1107" s="216" t="s">
        <v>1621</v>
      </c>
      <c r="I1107" s="176"/>
      <c r="L1107" s="46"/>
      <c r="M1107" s="217"/>
      <c r="N1107" s="47"/>
      <c r="O1107" s="47"/>
      <c r="P1107" s="47"/>
      <c r="Q1107" s="47"/>
      <c r="R1107" s="47"/>
      <c r="S1107" s="47"/>
      <c r="T1107" s="85"/>
      <c r="AT1107" s="24" t="s">
        <v>241</v>
      </c>
      <c r="AU1107" s="24" t="s">
        <v>83</v>
      </c>
    </row>
    <row r="1108" spans="2:47" s="1" customFormat="1" ht="13.5">
      <c r="B1108" s="46"/>
      <c r="D1108" s="215" t="s">
        <v>442</v>
      </c>
      <c r="F1108" s="241" t="s">
        <v>1624</v>
      </c>
      <c r="I1108" s="176"/>
      <c r="L1108" s="46"/>
      <c r="M1108" s="217"/>
      <c r="N1108" s="47"/>
      <c r="O1108" s="47"/>
      <c r="P1108" s="47"/>
      <c r="Q1108" s="47"/>
      <c r="R1108" s="47"/>
      <c r="S1108" s="47"/>
      <c r="T1108" s="85"/>
      <c r="AT1108" s="24" t="s">
        <v>442</v>
      </c>
      <c r="AU1108" s="24" t="s">
        <v>83</v>
      </c>
    </row>
    <row r="1109" spans="2:65" s="1" customFormat="1" ht="16.5" customHeight="1">
      <c r="B1109" s="202"/>
      <c r="C1109" s="242" t="s">
        <v>1625</v>
      </c>
      <c r="D1109" s="242" t="s">
        <v>399</v>
      </c>
      <c r="E1109" s="243" t="s">
        <v>1626</v>
      </c>
      <c r="F1109" s="244" t="s">
        <v>1627</v>
      </c>
      <c r="G1109" s="245" t="s">
        <v>249</v>
      </c>
      <c r="H1109" s="246">
        <v>15</v>
      </c>
      <c r="I1109" s="247"/>
      <c r="J1109" s="248">
        <f>ROUND(I1109*H1109,2)</f>
        <v>0</v>
      </c>
      <c r="K1109" s="244" t="s">
        <v>5</v>
      </c>
      <c r="L1109" s="249"/>
      <c r="M1109" s="250" t="s">
        <v>5</v>
      </c>
      <c r="N1109" s="251" t="s">
        <v>44</v>
      </c>
      <c r="O1109" s="47"/>
      <c r="P1109" s="212">
        <f>O1109*H1109</f>
        <v>0</v>
      </c>
      <c r="Q1109" s="212">
        <v>0</v>
      </c>
      <c r="R1109" s="212">
        <f>Q1109*H1109</f>
        <v>0</v>
      </c>
      <c r="S1109" s="212">
        <v>0</v>
      </c>
      <c r="T1109" s="213">
        <f>S1109*H1109</f>
        <v>0</v>
      </c>
      <c r="AR1109" s="24" t="s">
        <v>410</v>
      </c>
      <c r="AT1109" s="24" t="s">
        <v>399</v>
      </c>
      <c r="AU1109" s="24" t="s">
        <v>83</v>
      </c>
      <c r="AY1109" s="24" t="s">
        <v>231</v>
      </c>
      <c r="BE1109" s="214">
        <f>IF(N1109="základní",J1109,0)</f>
        <v>0</v>
      </c>
      <c r="BF1109" s="214">
        <f>IF(N1109="snížená",J1109,0)</f>
        <v>0</v>
      </c>
      <c r="BG1109" s="214">
        <f>IF(N1109="zákl. přenesená",J1109,0)</f>
        <v>0</v>
      </c>
      <c r="BH1109" s="214">
        <f>IF(N1109="sníž. přenesená",J1109,0)</f>
        <v>0</v>
      </c>
      <c r="BI1109" s="214">
        <f>IF(N1109="nulová",J1109,0)</f>
        <v>0</v>
      </c>
      <c r="BJ1109" s="24" t="s">
        <v>81</v>
      </c>
      <c r="BK1109" s="214">
        <f>ROUND(I1109*H1109,2)</f>
        <v>0</v>
      </c>
      <c r="BL1109" s="24" t="s">
        <v>298</v>
      </c>
      <c r="BM1109" s="24" t="s">
        <v>1628</v>
      </c>
    </row>
    <row r="1110" spans="2:47" s="1" customFormat="1" ht="13.5">
      <c r="B1110" s="46"/>
      <c r="D1110" s="215" t="s">
        <v>241</v>
      </c>
      <c r="F1110" s="216" t="s">
        <v>1627</v>
      </c>
      <c r="I1110" s="176"/>
      <c r="L1110" s="46"/>
      <c r="M1110" s="217"/>
      <c r="N1110" s="47"/>
      <c r="O1110" s="47"/>
      <c r="P1110" s="47"/>
      <c r="Q1110" s="47"/>
      <c r="R1110" s="47"/>
      <c r="S1110" s="47"/>
      <c r="T1110" s="85"/>
      <c r="AT1110" s="24" t="s">
        <v>241</v>
      </c>
      <c r="AU1110" s="24" t="s">
        <v>83</v>
      </c>
    </row>
    <row r="1111" spans="2:65" s="1" customFormat="1" ht="16.5" customHeight="1">
      <c r="B1111" s="202"/>
      <c r="C1111" s="242" t="s">
        <v>1629</v>
      </c>
      <c r="D1111" s="242" t="s">
        <v>399</v>
      </c>
      <c r="E1111" s="243" t="s">
        <v>1630</v>
      </c>
      <c r="F1111" s="244" t="s">
        <v>1631</v>
      </c>
      <c r="G1111" s="245" t="s">
        <v>249</v>
      </c>
      <c r="H1111" s="246">
        <v>2</v>
      </c>
      <c r="I1111" s="247"/>
      <c r="J1111" s="248">
        <f>ROUND(I1111*H1111,2)</f>
        <v>0</v>
      </c>
      <c r="K1111" s="244" t="s">
        <v>5</v>
      </c>
      <c r="L1111" s="249"/>
      <c r="M1111" s="250" t="s">
        <v>5</v>
      </c>
      <c r="N1111" s="251" t="s">
        <v>44</v>
      </c>
      <c r="O1111" s="47"/>
      <c r="P1111" s="212">
        <f>O1111*H1111</f>
        <v>0</v>
      </c>
      <c r="Q1111" s="212">
        <v>0</v>
      </c>
      <c r="R1111" s="212">
        <f>Q1111*H1111</f>
        <v>0</v>
      </c>
      <c r="S1111" s="212">
        <v>0</v>
      </c>
      <c r="T1111" s="213">
        <f>S1111*H1111</f>
        <v>0</v>
      </c>
      <c r="AR1111" s="24" t="s">
        <v>410</v>
      </c>
      <c r="AT1111" s="24" t="s">
        <v>399</v>
      </c>
      <c r="AU1111" s="24" t="s">
        <v>83</v>
      </c>
      <c r="AY1111" s="24" t="s">
        <v>231</v>
      </c>
      <c r="BE1111" s="214">
        <f>IF(N1111="základní",J1111,0)</f>
        <v>0</v>
      </c>
      <c r="BF1111" s="214">
        <f>IF(N1111="snížená",J1111,0)</f>
        <v>0</v>
      </c>
      <c r="BG1111" s="214">
        <f>IF(N1111="zákl. přenesená",J1111,0)</f>
        <v>0</v>
      </c>
      <c r="BH1111" s="214">
        <f>IF(N1111="sníž. přenesená",J1111,0)</f>
        <v>0</v>
      </c>
      <c r="BI1111" s="214">
        <f>IF(N1111="nulová",J1111,0)</f>
        <v>0</v>
      </c>
      <c r="BJ1111" s="24" t="s">
        <v>81</v>
      </c>
      <c r="BK1111" s="214">
        <f>ROUND(I1111*H1111,2)</f>
        <v>0</v>
      </c>
      <c r="BL1111" s="24" t="s">
        <v>298</v>
      </c>
      <c r="BM1111" s="24" t="s">
        <v>1632</v>
      </c>
    </row>
    <row r="1112" spans="2:47" s="1" customFormat="1" ht="13.5">
      <c r="B1112" s="46"/>
      <c r="D1112" s="215" t="s">
        <v>241</v>
      </c>
      <c r="F1112" s="216" t="s">
        <v>1631</v>
      </c>
      <c r="I1112" s="176"/>
      <c r="L1112" s="46"/>
      <c r="M1112" s="217"/>
      <c r="N1112" s="47"/>
      <c r="O1112" s="47"/>
      <c r="P1112" s="47"/>
      <c r="Q1112" s="47"/>
      <c r="R1112" s="47"/>
      <c r="S1112" s="47"/>
      <c r="T1112" s="85"/>
      <c r="AT1112" s="24" t="s">
        <v>241</v>
      </c>
      <c r="AU1112" s="24" t="s">
        <v>83</v>
      </c>
    </row>
    <row r="1113" spans="2:65" s="1" customFormat="1" ht="16.5" customHeight="1">
      <c r="B1113" s="202"/>
      <c r="C1113" s="242" t="s">
        <v>1633</v>
      </c>
      <c r="D1113" s="242" t="s">
        <v>399</v>
      </c>
      <c r="E1113" s="243" t="s">
        <v>1634</v>
      </c>
      <c r="F1113" s="244" t="s">
        <v>1635</v>
      </c>
      <c r="G1113" s="245" t="s">
        <v>367</v>
      </c>
      <c r="H1113" s="246">
        <v>4</v>
      </c>
      <c r="I1113" s="247"/>
      <c r="J1113" s="248">
        <f>ROUND(I1113*H1113,2)</f>
        <v>0</v>
      </c>
      <c r="K1113" s="244" t="s">
        <v>5</v>
      </c>
      <c r="L1113" s="249"/>
      <c r="M1113" s="250" t="s">
        <v>5</v>
      </c>
      <c r="N1113" s="251" t="s">
        <v>44</v>
      </c>
      <c r="O1113" s="47"/>
      <c r="P1113" s="212">
        <f>O1113*H1113</f>
        <v>0</v>
      </c>
      <c r="Q1113" s="212">
        <v>0</v>
      </c>
      <c r="R1113" s="212">
        <f>Q1113*H1113</f>
        <v>0</v>
      </c>
      <c r="S1113" s="212">
        <v>0</v>
      </c>
      <c r="T1113" s="213">
        <f>S1113*H1113</f>
        <v>0</v>
      </c>
      <c r="AR1113" s="24" t="s">
        <v>410</v>
      </c>
      <c r="AT1113" s="24" t="s">
        <v>399</v>
      </c>
      <c r="AU1113" s="24" t="s">
        <v>83</v>
      </c>
      <c r="AY1113" s="24" t="s">
        <v>231</v>
      </c>
      <c r="BE1113" s="214">
        <f>IF(N1113="základní",J1113,0)</f>
        <v>0</v>
      </c>
      <c r="BF1113" s="214">
        <f>IF(N1113="snížená",J1113,0)</f>
        <v>0</v>
      </c>
      <c r="BG1113" s="214">
        <f>IF(N1113="zákl. přenesená",J1113,0)</f>
        <v>0</v>
      </c>
      <c r="BH1113" s="214">
        <f>IF(N1113="sníž. přenesená",J1113,0)</f>
        <v>0</v>
      </c>
      <c r="BI1113" s="214">
        <f>IF(N1113="nulová",J1113,0)</f>
        <v>0</v>
      </c>
      <c r="BJ1113" s="24" t="s">
        <v>81</v>
      </c>
      <c r="BK1113" s="214">
        <f>ROUND(I1113*H1113,2)</f>
        <v>0</v>
      </c>
      <c r="BL1113" s="24" t="s">
        <v>298</v>
      </c>
      <c r="BM1113" s="24" t="s">
        <v>1636</v>
      </c>
    </row>
    <row r="1114" spans="2:47" s="1" customFormat="1" ht="13.5">
      <c r="B1114" s="46"/>
      <c r="D1114" s="215" t="s">
        <v>241</v>
      </c>
      <c r="F1114" s="216" t="s">
        <v>1635</v>
      </c>
      <c r="I1114" s="176"/>
      <c r="L1114" s="46"/>
      <c r="M1114" s="217"/>
      <c r="N1114" s="47"/>
      <c r="O1114" s="47"/>
      <c r="P1114" s="47"/>
      <c r="Q1114" s="47"/>
      <c r="R1114" s="47"/>
      <c r="S1114" s="47"/>
      <c r="T1114" s="85"/>
      <c r="AT1114" s="24" t="s">
        <v>241</v>
      </c>
      <c r="AU1114" s="24" t="s">
        <v>83</v>
      </c>
    </row>
    <row r="1115" spans="2:65" s="1" customFormat="1" ht="16.5" customHeight="1">
      <c r="B1115" s="202"/>
      <c r="C1115" s="242" t="s">
        <v>1637</v>
      </c>
      <c r="D1115" s="242" t="s">
        <v>399</v>
      </c>
      <c r="E1115" s="243" t="s">
        <v>1638</v>
      </c>
      <c r="F1115" s="244" t="s">
        <v>1639</v>
      </c>
      <c r="G1115" s="245" t="s">
        <v>249</v>
      </c>
      <c r="H1115" s="246">
        <v>1</v>
      </c>
      <c r="I1115" s="247"/>
      <c r="J1115" s="248">
        <f>ROUND(I1115*H1115,2)</f>
        <v>0</v>
      </c>
      <c r="K1115" s="244" t="s">
        <v>5</v>
      </c>
      <c r="L1115" s="249"/>
      <c r="M1115" s="250" t="s">
        <v>5</v>
      </c>
      <c r="N1115" s="251" t="s">
        <v>44</v>
      </c>
      <c r="O1115" s="47"/>
      <c r="P1115" s="212">
        <f>O1115*H1115</f>
        <v>0</v>
      </c>
      <c r="Q1115" s="212">
        <v>0</v>
      </c>
      <c r="R1115" s="212">
        <f>Q1115*H1115</f>
        <v>0</v>
      </c>
      <c r="S1115" s="212">
        <v>0</v>
      </c>
      <c r="T1115" s="213">
        <f>S1115*H1115</f>
        <v>0</v>
      </c>
      <c r="AR1115" s="24" t="s">
        <v>410</v>
      </c>
      <c r="AT1115" s="24" t="s">
        <v>399</v>
      </c>
      <c r="AU1115" s="24" t="s">
        <v>83</v>
      </c>
      <c r="AY1115" s="24" t="s">
        <v>231</v>
      </c>
      <c r="BE1115" s="214">
        <f>IF(N1115="základní",J1115,0)</f>
        <v>0</v>
      </c>
      <c r="BF1115" s="214">
        <f>IF(N1115="snížená",J1115,0)</f>
        <v>0</v>
      </c>
      <c r="BG1115" s="214">
        <f>IF(N1115="zákl. přenesená",J1115,0)</f>
        <v>0</v>
      </c>
      <c r="BH1115" s="214">
        <f>IF(N1115="sníž. přenesená",J1115,0)</f>
        <v>0</v>
      </c>
      <c r="BI1115" s="214">
        <f>IF(N1115="nulová",J1115,0)</f>
        <v>0</v>
      </c>
      <c r="BJ1115" s="24" t="s">
        <v>81</v>
      </c>
      <c r="BK1115" s="214">
        <f>ROUND(I1115*H1115,2)</f>
        <v>0</v>
      </c>
      <c r="BL1115" s="24" t="s">
        <v>298</v>
      </c>
      <c r="BM1115" s="24" t="s">
        <v>1640</v>
      </c>
    </row>
    <row r="1116" spans="2:47" s="1" customFormat="1" ht="13.5">
      <c r="B1116" s="46"/>
      <c r="D1116" s="215" t="s">
        <v>241</v>
      </c>
      <c r="F1116" s="216" t="s">
        <v>1639</v>
      </c>
      <c r="I1116" s="176"/>
      <c r="L1116" s="46"/>
      <c r="M1116" s="217"/>
      <c r="N1116" s="47"/>
      <c r="O1116" s="47"/>
      <c r="P1116" s="47"/>
      <c r="Q1116" s="47"/>
      <c r="R1116" s="47"/>
      <c r="S1116" s="47"/>
      <c r="T1116" s="85"/>
      <c r="AT1116" s="24" t="s">
        <v>241</v>
      </c>
      <c r="AU1116" s="24" t="s">
        <v>83</v>
      </c>
    </row>
    <row r="1117" spans="2:65" s="1" customFormat="1" ht="16.5" customHeight="1">
      <c r="B1117" s="202"/>
      <c r="C1117" s="242" t="s">
        <v>1641</v>
      </c>
      <c r="D1117" s="242" t="s">
        <v>399</v>
      </c>
      <c r="E1117" s="243" t="s">
        <v>1642</v>
      </c>
      <c r="F1117" s="244" t="s">
        <v>1643</v>
      </c>
      <c r="G1117" s="245" t="s">
        <v>249</v>
      </c>
      <c r="H1117" s="246">
        <v>1</v>
      </c>
      <c r="I1117" s="247"/>
      <c r="J1117" s="248">
        <f>ROUND(I1117*H1117,2)</f>
        <v>0</v>
      </c>
      <c r="K1117" s="244" t="s">
        <v>5</v>
      </c>
      <c r="L1117" s="249"/>
      <c r="M1117" s="250" t="s">
        <v>5</v>
      </c>
      <c r="N1117" s="251" t="s">
        <v>44</v>
      </c>
      <c r="O1117" s="47"/>
      <c r="P1117" s="212">
        <f>O1117*H1117</f>
        <v>0</v>
      </c>
      <c r="Q1117" s="212">
        <v>0</v>
      </c>
      <c r="R1117" s="212">
        <f>Q1117*H1117</f>
        <v>0</v>
      </c>
      <c r="S1117" s="212">
        <v>0</v>
      </c>
      <c r="T1117" s="213">
        <f>S1117*H1117</f>
        <v>0</v>
      </c>
      <c r="AR1117" s="24" t="s">
        <v>410</v>
      </c>
      <c r="AT1117" s="24" t="s">
        <v>399</v>
      </c>
      <c r="AU1117" s="24" t="s">
        <v>83</v>
      </c>
      <c r="AY1117" s="24" t="s">
        <v>231</v>
      </c>
      <c r="BE1117" s="214">
        <f>IF(N1117="základní",J1117,0)</f>
        <v>0</v>
      </c>
      <c r="BF1117" s="214">
        <f>IF(N1117="snížená",J1117,0)</f>
        <v>0</v>
      </c>
      <c r="BG1117" s="214">
        <f>IF(N1117="zákl. přenesená",J1117,0)</f>
        <v>0</v>
      </c>
      <c r="BH1117" s="214">
        <f>IF(N1117="sníž. přenesená",J1117,0)</f>
        <v>0</v>
      </c>
      <c r="BI1117" s="214">
        <f>IF(N1117="nulová",J1117,0)</f>
        <v>0</v>
      </c>
      <c r="BJ1117" s="24" t="s">
        <v>81</v>
      </c>
      <c r="BK1117" s="214">
        <f>ROUND(I1117*H1117,2)</f>
        <v>0</v>
      </c>
      <c r="BL1117" s="24" t="s">
        <v>298</v>
      </c>
      <c r="BM1117" s="24" t="s">
        <v>1644</v>
      </c>
    </row>
    <row r="1118" spans="2:47" s="1" customFormat="1" ht="13.5">
      <c r="B1118" s="46"/>
      <c r="D1118" s="215" t="s">
        <v>241</v>
      </c>
      <c r="F1118" s="216" t="s">
        <v>1643</v>
      </c>
      <c r="I1118" s="176"/>
      <c r="L1118" s="46"/>
      <c r="M1118" s="217"/>
      <c r="N1118" s="47"/>
      <c r="O1118" s="47"/>
      <c r="P1118" s="47"/>
      <c r="Q1118" s="47"/>
      <c r="R1118" s="47"/>
      <c r="S1118" s="47"/>
      <c r="T1118" s="85"/>
      <c r="AT1118" s="24" t="s">
        <v>241</v>
      </c>
      <c r="AU1118" s="24" t="s">
        <v>83</v>
      </c>
    </row>
    <row r="1119" spans="2:65" s="1" customFormat="1" ht="25.5" customHeight="1">
      <c r="B1119" s="202"/>
      <c r="C1119" s="203" t="s">
        <v>1645</v>
      </c>
      <c r="D1119" s="203" t="s">
        <v>235</v>
      </c>
      <c r="E1119" s="204" t="s">
        <v>1646</v>
      </c>
      <c r="F1119" s="205" t="s">
        <v>1647</v>
      </c>
      <c r="G1119" s="206" t="s">
        <v>1622</v>
      </c>
      <c r="H1119" s="207">
        <v>3</v>
      </c>
      <c r="I1119" s="208"/>
      <c r="J1119" s="209">
        <f>ROUND(I1119*H1119,2)</f>
        <v>0</v>
      </c>
      <c r="K1119" s="205" t="s">
        <v>5</v>
      </c>
      <c r="L1119" s="46"/>
      <c r="M1119" s="210" t="s">
        <v>5</v>
      </c>
      <c r="N1119" s="211" t="s">
        <v>44</v>
      </c>
      <c r="O1119" s="47"/>
      <c r="P1119" s="212">
        <f>O1119*H1119</f>
        <v>0</v>
      </c>
      <c r="Q1119" s="212">
        <v>0</v>
      </c>
      <c r="R1119" s="212">
        <f>Q1119*H1119</f>
        <v>0</v>
      </c>
      <c r="S1119" s="212">
        <v>0</v>
      </c>
      <c r="T1119" s="213">
        <f>S1119*H1119</f>
        <v>0</v>
      </c>
      <c r="AR1119" s="24" t="s">
        <v>298</v>
      </c>
      <c r="AT1119" s="24" t="s">
        <v>235</v>
      </c>
      <c r="AU1119" s="24" t="s">
        <v>83</v>
      </c>
      <c r="AY1119" s="24" t="s">
        <v>231</v>
      </c>
      <c r="BE1119" s="214">
        <f>IF(N1119="základní",J1119,0)</f>
        <v>0</v>
      </c>
      <c r="BF1119" s="214">
        <f>IF(N1119="snížená",J1119,0)</f>
        <v>0</v>
      </c>
      <c r="BG1119" s="214">
        <f>IF(N1119="zákl. přenesená",J1119,0)</f>
        <v>0</v>
      </c>
      <c r="BH1119" s="214">
        <f>IF(N1119="sníž. přenesená",J1119,0)</f>
        <v>0</v>
      </c>
      <c r="BI1119" s="214">
        <f>IF(N1119="nulová",J1119,0)</f>
        <v>0</v>
      </c>
      <c r="BJ1119" s="24" t="s">
        <v>81</v>
      </c>
      <c r="BK1119" s="214">
        <f>ROUND(I1119*H1119,2)</f>
        <v>0</v>
      </c>
      <c r="BL1119" s="24" t="s">
        <v>298</v>
      </c>
      <c r="BM1119" s="24" t="s">
        <v>1648</v>
      </c>
    </row>
    <row r="1120" spans="2:47" s="1" customFormat="1" ht="13.5">
      <c r="B1120" s="46"/>
      <c r="D1120" s="215" t="s">
        <v>241</v>
      </c>
      <c r="F1120" s="216" t="s">
        <v>1649</v>
      </c>
      <c r="I1120" s="176"/>
      <c r="L1120" s="46"/>
      <c r="M1120" s="217"/>
      <c r="N1120" s="47"/>
      <c r="O1120" s="47"/>
      <c r="P1120" s="47"/>
      <c r="Q1120" s="47"/>
      <c r="R1120" s="47"/>
      <c r="S1120" s="47"/>
      <c r="T1120" s="85"/>
      <c r="AT1120" s="24" t="s">
        <v>241</v>
      </c>
      <c r="AU1120" s="24" t="s">
        <v>83</v>
      </c>
    </row>
    <row r="1121" spans="2:47" s="1" customFormat="1" ht="13.5">
      <c r="B1121" s="46"/>
      <c r="D1121" s="215" t="s">
        <v>442</v>
      </c>
      <c r="F1121" s="241" t="s">
        <v>1650</v>
      </c>
      <c r="I1121" s="176"/>
      <c r="L1121" s="46"/>
      <c r="M1121" s="217"/>
      <c r="N1121" s="47"/>
      <c r="O1121" s="47"/>
      <c r="P1121" s="47"/>
      <c r="Q1121" s="47"/>
      <c r="R1121" s="47"/>
      <c r="S1121" s="47"/>
      <c r="T1121" s="85"/>
      <c r="AT1121" s="24" t="s">
        <v>442</v>
      </c>
      <c r="AU1121" s="24" t="s">
        <v>83</v>
      </c>
    </row>
    <row r="1122" spans="2:65" s="1" customFormat="1" ht="16.5" customHeight="1">
      <c r="B1122" s="202"/>
      <c r="C1122" s="242" t="s">
        <v>1651</v>
      </c>
      <c r="D1122" s="242" t="s">
        <v>399</v>
      </c>
      <c r="E1122" s="243" t="s">
        <v>1652</v>
      </c>
      <c r="F1122" s="244" t="s">
        <v>1653</v>
      </c>
      <c r="G1122" s="245" t="s">
        <v>1622</v>
      </c>
      <c r="H1122" s="246">
        <v>1</v>
      </c>
      <c r="I1122" s="247"/>
      <c r="J1122" s="248">
        <f>ROUND(I1122*H1122,2)</f>
        <v>0</v>
      </c>
      <c r="K1122" s="244" t="s">
        <v>5</v>
      </c>
      <c r="L1122" s="249"/>
      <c r="M1122" s="250" t="s">
        <v>5</v>
      </c>
      <c r="N1122" s="251" t="s">
        <v>44</v>
      </c>
      <c r="O1122" s="47"/>
      <c r="P1122" s="212">
        <f>O1122*H1122</f>
        <v>0</v>
      </c>
      <c r="Q1122" s="212">
        <v>0</v>
      </c>
      <c r="R1122" s="212">
        <f>Q1122*H1122</f>
        <v>0</v>
      </c>
      <c r="S1122" s="212">
        <v>0</v>
      </c>
      <c r="T1122" s="213">
        <f>S1122*H1122</f>
        <v>0</v>
      </c>
      <c r="AR1122" s="24" t="s">
        <v>410</v>
      </c>
      <c r="AT1122" s="24" t="s">
        <v>399</v>
      </c>
      <c r="AU1122" s="24" t="s">
        <v>83</v>
      </c>
      <c r="AY1122" s="24" t="s">
        <v>231</v>
      </c>
      <c r="BE1122" s="214">
        <f>IF(N1122="základní",J1122,0)</f>
        <v>0</v>
      </c>
      <c r="BF1122" s="214">
        <f>IF(N1122="snížená",J1122,0)</f>
        <v>0</v>
      </c>
      <c r="BG1122" s="214">
        <f>IF(N1122="zákl. přenesená",J1122,0)</f>
        <v>0</v>
      </c>
      <c r="BH1122" s="214">
        <f>IF(N1122="sníž. přenesená",J1122,0)</f>
        <v>0</v>
      </c>
      <c r="BI1122" s="214">
        <f>IF(N1122="nulová",J1122,0)</f>
        <v>0</v>
      </c>
      <c r="BJ1122" s="24" t="s">
        <v>81</v>
      </c>
      <c r="BK1122" s="214">
        <f>ROUND(I1122*H1122,2)</f>
        <v>0</v>
      </c>
      <c r="BL1122" s="24" t="s">
        <v>298</v>
      </c>
      <c r="BM1122" s="24" t="s">
        <v>1654</v>
      </c>
    </row>
    <row r="1123" spans="2:47" s="1" customFormat="1" ht="13.5">
      <c r="B1123" s="46"/>
      <c r="D1123" s="215" t="s">
        <v>241</v>
      </c>
      <c r="F1123" s="216" t="s">
        <v>1653</v>
      </c>
      <c r="I1123" s="176"/>
      <c r="L1123" s="46"/>
      <c r="M1123" s="217"/>
      <c r="N1123" s="47"/>
      <c r="O1123" s="47"/>
      <c r="P1123" s="47"/>
      <c r="Q1123" s="47"/>
      <c r="R1123" s="47"/>
      <c r="S1123" s="47"/>
      <c r="T1123" s="85"/>
      <c r="AT1123" s="24" t="s">
        <v>241</v>
      </c>
      <c r="AU1123" s="24" t="s">
        <v>83</v>
      </c>
    </row>
    <row r="1124" spans="2:47" s="1" customFormat="1" ht="13.5">
      <c r="B1124" s="46"/>
      <c r="D1124" s="215" t="s">
        <v>442</v>
      </c>
      <c r="F1124" s="241" t="s">
        <v>1655</v>
      </c>
      <c r="I1124" s="176"/>
      <c r="L1124" s="46"/>
      <c r="M1124" s="217"/>
      <c r="N1124" s="47"/>
      <c r="O1124" s="47"/>
      <c r="P1124" s="47"/>
      <c r="Q1124" s="47"/>
      <c r="R1124" s="47"/>
      <c r="S1124" s="47"/>
      <c r="T1124" s="85"/>
      <c r="AT1124" s="24" t="s">
        <v>442</v>
      </c>
      <c r="AU1124" s="24" t="s">
        <v>83</v>
      </c>
    </row>
    <row r="1125" spans="2:65" s="1" customFormat="1" ht="16.5" customHeight="1">
      <c r="B1125" s="202"/>
      <c r="C1125" s="242" t="s">
        <v>1656</v>
      </c>
      <c r="D1125" s="242" t="s">
        <v>399</v>
      </c>
      <c r="E1125" s="243" t="s">
        <v>1657</v>
      </c>
      <c r="F1125" s="244" t="s">
        <v>1658</v>
      </c>
      <c r="G1125" s="245" t="s">
        <v>1622</v>
      </c>
      <c r="H1125" s="246">
        <v>1</v>
      </c>
      <c r="I1125" s="247"/>
      <c r="J1125" s="248">
        <f>ROUND(I1125*H1125,2)</f>
        <v>0</v>
      </c>
      <c r="K1125" s="244" t="s">
        <v>5</v>
      </c>
      <c r="L1125" s="249"/>
      <c r="M1125" s="250" t="s">
        <v>5</v>
      </c>
      <c r="N1125" s="251" t="s">
        <v>44</v>
      </c>
      <c r="O1125" s="47"/>
      <c r="P1125" s="212">
        <f>O1125*H1125</f>
        <v>0</v>
      </c>
      <c r="Q1125" s="212">
        <v>0</v>
      </c>
      <c r="R1125" s="212">
        <f>Q1125*H1125</f>
        <v>0</v>
      </c>
      <c r="S1125" s="212">
        <v>0</v>
      </c>
      <c r="T1125" s="213">
        <f>S1125*H1125</f>
        <v>0</v>
      </c>
      <c r="AR1125" s="24" t="s">
        <v>410</v>
      </c>
      <c r="AT1125" s="24" t="s">
        <v>399</v>
      </c>
      <c r="AU1125" s="24" t="s">
        <v>83</v>
      </c>
      <c r="AY1125" s="24" t="s">
        <v>231</v>
      </c>
      <c r="BE1125" s="214">
        <f>IF(N1125="základní",J1125,0)</f>
        <v>0</v>
      </c>
      <c r="BF1125" s="214">
        <f>IF(N1125="snížená",J1125,0)</f>
        <v>0</v>
      </c>
      <c r="BG1125" s="214">
        <f>IF(N1125="zákl. přenesená",J1125,0)</f>
        <v>0</v>
      </c>
      <c r="BH1125" s="214">
        <f>IF(N1125="sníž. přenesená",J1125,0)</f>
        <v>0</v>
      </c>
      <c r="BI1125" s="214">
        <f>IF(N1125="nulová",J1125,0)</f>
        <v>0</v>
      </c>
      <c r="BJ1125" s="24" t="s">
        <v>81</v>
      </c>
      <c r="BK1125" s="214">
        <f>ROUND(I1125*H1125,2)</f>
        <v>0</v>
      </c>
      <c r="BL1125" s="24" t="s">
        <v>298</v>
      </c>
      <c r="BM1125" s="24" t="s">
        <v>1659</v>
      </c>
    </row>
    <row r="1126" spans="2:47" s="1" customFormat="1" ht="13.5">
      <c r="B1126" s="46"/>
      <c r="D1126" s="215" t="s">
        <v>241</v>
      </c>
      <c r="F1126" s="216" t="s">
        <v>1658</v>
      </c>
      <c r="I1126" s="176"/>
      <c r="L1126" s="46"/>
      <c r="M1126" s="217"/>
      <c r="N1126" s="47"/>
      <c r="O1126" s="47"/>
      <c r="P1126" s="47"/>
      <c r="Q1126" s="47"/>
      <c r="R1126" s="47"/>
      <c r="S1126" s="47"/>
      <c r="T1126" s="85"/>
      <c r="AT1126" s="24" t="s">
        <v>241</v>
      </c>
      <c r="AU1126" s="24" t="s">
        <v>83</v>
      </c>
    </row>
    <row r="1127" spans="2:47" s="1" customFormat="1" ht="13.5">
      <c r="B1127" s="46"/>
      <c r="D1127" s="215" t="s">
        <v>442</v>
      </c>
      <c r="F1127" s="241" t="s">
        <v>1655</v>
      </c>
      <c r="I1127" s="176"/>
      <c r="L1127" s="46"/>
      <c r="M1127" s="217"/>
      <c r="N1127" s="47"/>
      <c r="O1127" s="47"/>
      <c r="P1127" s="47"/>
      <c r="Q1127" s="47"/>
      <c r="R1127" s="47"/>
      <c r="S1127" s="47"/>
      <c r="T1127" s="85"/>
      <c r="AT1127" s="24" t="s">
        <v>442</v>
      </c>
      <c r="AU1127" s="24" t="s">
        <v>83</v>
      </c>
    </row>
    <row r="1128" spans="2:65" s="1" customFormat="1" ht="16.5" customHeight="1">
      <c r="B1128" s="202"/>
      <c r="C1128" s="242" t="s">
        <v>1660</v>
      </c>
      <c r="D1128" s="242" t="s">
        <v>399</v>
      </c>
      <c r="E1128" s="243" t="s">
        <v>1661</v>
      </c>
      <c r="F1128" s="244" t="s">
        <v>1662</v>
      </c>
      <c r="G1128" s="245" t="s">
        <v>1622</v>
      </c>
      <c r="H1128" s="246">
        <v>1</v>
      </c>
      <c r="I1128" s="247"/>
      <c r="J1128" s="248">
        <f>ROUND(I1128*H1128,2)</f>
        <v>0</v>
      </c>
      <c r="K1128" s="244" t="s">
        <v>5</v>
      </c>
      <c r="L1128" s="249"/>
      <c r="M1128" s="250" t="s">
        <v>5</v>
      </c>
      <c r="N1128" s="251" t="s">
        <v>44</v>
      </c>
      <c r="O1128" s="47"/>
      <c r="P1128" s="212">
        <f>O1128*H1128</f>
        <v>0</v>
      </c>
      <c r="Q1128" s="212">
        <v>0</v>
      </c>
      <c r="R1128" s="212">
        <f>Q1128*H1128</f>
        <v>0</v>
      </c>
      <c r="S1128" s="212">
        <v>0</v>
      </c>
      <c r="T1128" s="213">
        <f>S1128*H1128</f>
        <v>0</v>
      </c>
      <c r="AR1128" s="24" t="s">
        <v>410</v>
      </c>
      <c r="AT1128" s="24" t="s">
        <v>399</v>
      </c>
      <c r="AU1128" s="24" t="s">
        <v>83</v>
      </c>
      <c r="AY1128" s="24" t="s">
        <v>231</v>
      </c>
      <c r="BE1128" s="214">
        <f>IF(N1128="základní",J1128,0)</f>
        <v>0</v>
      </c>
      <c r="BF1128" s="214">
        <f>IF(N1128="snížená",J1128,0)</f>
        <v>0</v>
      </c>
      <c r="BG1128" s="214">
        <f>IF(N1128="zákl. přenesená",J1128,0)</f>
        <v>0</v>
      </c>
      <c r="BH1128" s="214">
        <f>IF(N1128="sníž. přenesená",J1128,0)</f>
        <v>0</v>
      </c>
      <c r="BI1128" s="214">
        <f>IF(N1128="nulová",J1128,0)</f>
        <v>0</v>
      </c>
      <c r="BJ1128" s="24" t="s">
        <v>81</v>
      </c>
      <c r="BK1128" s="214">
        <f>ROUND(I1128*H1128,2)</f>
        <v>0</v>
      </c>
      <c r="BL1128" s="24" t="s">
        <v>298</v>
      </c>
      <c r="BM1128" s="24" t="s">
        <v>1663</v>
      </c>
    </row>
    <row r="1129" spans="2:47" s="1" customFormat="1" ht="13.5">
      <c r="B1129" s="46"/>
      <c r="D1129" s="215" t="s">
        <v>241</v>
      </c>
      <c r="F1129" s="216" t="s">
        <v>1662</v>
      </c>
      <c r="I1129" s="176"/>
      <c r="L1129" s="46"/>
      <c r="M1129" s="217"/>
      <c r="N1129" s="47"/>
      <c r="O1129" s="47"/>
      <c r="P1129" s="47"/>
      <c r="Q1129" s="47"/>
      <c r="R1129" s="47"/>
      <c r="S1129" s="47"/>
      <c r="T1129" s="85"/>
      <c r="AT1129" s="24" t="s">
        <v>241</v>
      </c>
      <c r="AU1129" s="24" t="s">
        <v>83</v>
      </c>
    </row>
    <row r="1130" spans="2:47" s="1" customFormat="1" ht="13.5">
      <c r="B1130" s="46"/>
      <c r="D1130" s="215" t="s">
        <v>442</v>
      </c>
      <c r="F1130" s="241" t="s">
        <v>1664</v>
      </c>
      <c r="I1130" s="176"/>
      <c r="L1130" s="46"/>
      <c r="M1130" s="217"/>
      <c r="N1130" s="47"/>
      <c r="O1130" s="47"/>
      <c r="P1130" s="47"/>
      <c r="Q1130" s="47"/>
      <c r="R1130" s="47"/>
      <c r="S1130" s="47"/>
      <c r="T1130" s="85"/>
      <c r="AT1130" s="24" t="s">
        <v>442</v>
      </c>
      <c r="AU1130" s="24" t="s">
        <v>83</v>
      </c>
    </row>
    <row r="1131" spans="2:65" s="1" customFormat="1" ht="16.5" customHeight="1">
      <c r="B1131" s="202"/>
      <c r="C1131" s="242" t="s">
        <v>1665</v>
      </c>
      <c r="D1131" s="242" t="s">
        <v>399</v>
      </c>
      <c r="E1131" s="243" t="s">
        <v>1666</v>
      </c>
      <c r="F1131" s="244" t="s">
        <v>1667</v>
      </c>
      <c r="G1131" s="245" t="s">
        <v>249</v>
      </c>
      <c r="H1131" s="246">
        <v>1</v>
      </c>
      <c r="I1131" s="247"/>
      <c r="J1131" s="248">
        <f>ROUND(I1131*H1131,2)</f>
        <v>0</v>
      </c>
      <c r="K1131" s="244" t="s">
        <v>5</v>
      </c>
      <c r="L1131" s="249"/>
      <c r="M1131" s="250" t="s">
        <v>5</v>
      </c>
      <c r="N1131" s="251" t="s">
        <v>44</v>
      </c>
      <c r="O1131" s="47"/>
      <c r="P1131" s="212">
        <f>O1131*H1131</f>
        <v>0</v>
      </c>
      <c r="Q1131" s="212">
        <v>0</v>
      </c>
      <c r="R1131" s="212">
        <f>Q1131*H1131</f>
        <v>0</v>
      </c>
      <c r="S1131" s="212">
        <v>0</v>
      </c>
      <c r="T1131" s="213">
        <f>S1131*H1131</f>
        <v>0</v>
      </c>
      <c r="AR1131" s="24" t="s">
        <v>410</v>
      </c>
      <c r="AT1131" s="24" t="s">
        <v>399</v>
      </c>
      <c r="AU1131" s="24" t="s">
        <v>83</v>
      </c>
      <c r="AY1131" s="24" t="s">
        <v>231</v>
      </c>
      <c r="BE1131" s="214">
        <f>IF(N1131="základní",J1131,0)</f>
        <v>0</v>
      </c>
      <c r="BF1131" s="214">
        <f>IF(N1131="snížená",J1131,0)</f>
        <v>0</v>
      </c>
      <c r="BG1131" s="214">
        <f>IF(N1131="zákl. přenesená",J1131,0)</f>
        <v>0</v>
      </c>
      <c r="BH1131" s="214">
        <f>IF(N1131="sníž. přenesená",J1131,0)</f>
        <v>0</v>
      </c>
      <c r="BI1131" s="214">
        <f>IF(N1131="nulová",J1131,0)</f>
        <v>0</v>
      </c>
      <c r="BJ1131" s="24" t="s">
        <v>81</v>
      </c>
      <c r="BK1131" s="214">
        <f>ROUND(I1131*H1131,2)</f>
        <v>0</v>
      </c>
      <c r="BL1131" s="24" t="s">
        <v>298</v>
      </c>
      <c r="BM1131" s="24" t="s">
        <v>1668</v>
      </c>
    </row>
    <row r="1132" spans="2:47" s="1" customFormat="1" ht="13.5">
      <c r="B1132" s="46"/>
      <c r="D1132" s="215" t="s">
        <v>241</v>
      </c>
      <c r="F1132" s="216" t="s">
        <v>1667</v>
      </c>
      <c r="I1132" s="176"/>
      <c r="L1132" s="46"/>
      <c r="M1132" s="217"/>
      <c r="N1132" s="47"/>
      <c r="O1132" s="47"/>
      <c r="P1132" s="47"/>
      <c r="Q1132" s="47"/>
      <c r="R1132" s="47"/>
      <c r="S1132" s="47"/>
      <c r="T1132" s="85"/>
      <c r="AT1132" s="24" t="s">
        <v>241</v>
      </c>
      <c r="AU1132" s="24" t="s">
        <v>83</v>
      </c>
    </row>
    <row r="1133" spans="2:47" s="1" customFormat="1" ht="13.5">
      <c r="B1133" s="46"/>
      <c r="D1133" s="215" t="s">
        <v>442</v>
      </c>
      <c r="F1133" s="241" t="s">
        <v>1669</v>
      </c>
      <c r="I1133" s="176"/>
      <c r="L1133" s="46"/>
      <c r="M1133" s="217"/>
      <c r="N1133" s="47"/>
      <c r="O1133" s="47"/>
      <c r="P1133" s="47"/>
      <c r="Q1133" s="47"/>
      <c r="R1133" s="47"/>
      <c r="S1133" s="47"/>
      <c r="T1133" s="85"/>
      <c r="AT1133" s="24" t="s">
        <v>442</v>
      </c>
      <c r="AU1133" s="24" t="s">
        <v>83</v>
      </c>
    </row>
    <row r="1134" spans="2:65" s="1" customFormat="1" ht="16.5" customHeight="1">
      <c r="B1134" s="202"/>
      <c r="C1134" s="242" t="s">
        <v>1670</v>
      </c>
      <c r="D1134" s="242" t="s">
        <v>399</v>
      </c>
      <c r="E1134" s="243" t="s">
        <v>1671</v>
      </c>
      <c r="F1134" s="244" t="s">
        <v>1672</v>
      </c>
      <c r="G1134" s="245" t="s">
        <v>249</v>
      </c>
      <c r="H1134" s="246">
        <v>6</v>
      </c>
      <c r="I1134" s="247"/>
      <c r="J1134" s="248">
        <f>ROUND(I1134*H1134,2)</f>
        <v>0</v>
      </c>
      <c r="K1134" s="244" t="s">
        <v>5</v>
      </c>
      <c r="L1134" s="249"/>
      <c r="M1134" s="250" t="s">
        <v>5</v>
      </c>
      <c r="N1134" s="251" t="s">
        <v>44</v>
      </c>
      <c r="O1134" s="47"/>
      <c r="P1134" s="212">
        <f>O1134*H1134</f>
        <v>0</v>
      </c>
      <c r="Q1134" s="212">
        <v>0</v>
      </c>
      <c r="R1134" s="212">
        <f>Q1134*H1134</f>
        <v>0</v>
      </c>
      <c r="S1134" s="212">
        <v>0</v>
      </c>
      <c r="T1134" s="213">
        <f>S1134*H1134</f>
        <v>0</v>
      </c>
      <c r="AR1134" s="24" t="s">
        <v>410</v>
      </c>
      <c r="AT1134" s="24" t="s">
        <v>399</v>
      </c>
      <c r="AU1134" s="24" t="s">
        <v>83</v>
      </c>
      <c r="AY1134" s="24" t="s">
        <v>231</v>
      </c>
      <c r="BE1134" s="214">
        <f>IF(N1134="základní",J1134,0)</f>
        <v>0</v>
      </c>
      <c r="BF1134" s="214">
        <f>IF(N1134="snížená",J1134,0)</f>
        <v>0</v>
      </c>
      <c r="BG1134" s="214">
        <f>IF(N1134="zákl. přenesená",J1134,0)</f>
        <v>0</v>
      </c>
      <c r="BH1134" s="214">
        <f>IF(N1134="sníž. přenesená",J1134,0)</f>
        <v>0</v>
      </c>
      <c r="BI1134" s="214">
        <f>IF(N1134="nulová",J1134,0)</f>
        <v>0</v>
      </c>
      <c r="BJ1134" s="24" t="s">
        <v>81</v>
      </c>
      <c r="BK1134" s="214">
        <f>ROUND(I1134*H1134,2)</f>
        <v>0</v>
      </c>
      <c r="BL1134" s="24" t="s">
        <v>298</v>
      </c>
      <c r="BM1134" s="24" t="s">
        <v>1673</v>
      </c>
    </row>
    <row r="1135" spans="2:47" s="1" customFormat="1" ht="13.5">
      <c r="B1135" s="46"/>
      <c r="D1135" s="215" t="s">
        <v>241</v>
      </c>
      <c r="F1135" s="216" t="s">
        <v>1672</v>
      </c>
      <c r="I1135" s="176"/>
      <c r="L1135" s="46"/>
      <c r="M1135" s="217"/>
      <c r="N1135" s="47"/>
      <c r="O1135" s="47"/>
      <c r="P1135" s="47"/>
      <c r="Q1135" s="47"/>
      <c r="R1135" s="47"/>
      <c r="S1135" s="47"/>
      <c r="T1135" s="85"/>
      <c r="AT1135" s="24" t="s">
        <v>241</v>
      </c>
      <c r="AU1135" s="24" t="s">
        <v>83</v>
      </c>
    </row>
    <row r="1136" spans="2:65" s="1" customFormat="1" ht="25.5" customHeight="1">
      <c r="B1136" s="202"/>
      <c r="C1136" s="203" t="s">
        <v>1674</v>
      </c>
      <c r="D1136" s="203" t="s">
        <v>235</v>
      </c>
      <c r="E1136" s="204" t="s">
        <v>993</v>
      </c>
      <c r="F1136" s="205" t="s">
        <v>994</v>
      </c>
      <c r="G1136" s="206" t="s">
        <v>249</v>
      </c>
      <c r="H1136" s="207">
        <v>28</v>
      </c>
      <c r="I1136" s="208"/>
      <c r="J1136" s="209">
        <f>ROUND(I1136*H1136,2)</f>
        <v>0</v>
      </c>
      <c r="K1136" s="205" t="s">
        <v>238</v>
      </c>
      <c r="L1136" s="46"/>
      <c r="M1136" s="210" t="s">
        <v>5</v>
      </c>
      <c r="N1136" s="211" t="s">
        <v>44</v>
      </c>
      <c r="O1136" s="47"/>
      <c r="P1136" s="212">
        <f>O1136*H1136</f>
        <v>0</v>
      </c>
      <c r="Q1136" s="212">
        <v>4E-05</v>
      </c>
      <c r="R1136" s="212">
        <f>Q1136*H1136</f>
        <v>0.0011200000000000001</v>
      </c>
      <c r="S1136" s="212">
        <v>0</v>
      </c>
      <c r="T1136" s="213">
        <f>S1136*H1136</f>
        <v>0</v>
      </c>
      <c r="AR1136" s="24" t="s">
        <v>239</v>
      </c>
      <c r="AT1136" s="24" t="s">
        <v>235</v>
      </c>
      <c r="AU1136" s="24" t="s">
        <v>83</v>
      </c>
      <c r="AY1136" s="24" t="s">
        <v>231</v>
      </c>
      <c r="BE1136" s="214">
        <f>IF(N1136="základní",J1136,0)</f>
        <v>0</v>
      </c>
      <c r="BF1136" s="214">
        <f>IF(N1136="snížená",J1136,0)</f>
        <v>0</v>
      </c>
      <c r="BG1136" s="214">
        <f>IF(N1136="zákl. přenesená",J1136,0)</f>
        <v>0</v>
      </c>
      <c r="BH1136" s="214">
        <f>IF(N1136="sníž. přenesená",J1136,0)</f>
        <v>0</v>
      </c>
      <c r="BI1136" s="214">
        <f>IF(N1136="nulová",J1136,0)</f>
        <v>0</v>
      </c>
      <c r="BJ1136" s="24" t="s">
        <v>81</v>
      </c>
      <c r="BK1136" s="214">
        <f>ROUND(I1136*H1136,2)</f>
        <v>0</v>
      </c>
      <c r="BL1136" s="24" t="s">
        <v>239</v>
      </c>
      <c r="BM1136" s="24" t="s">
        <v>1675</v>
      </c>
    </row>
    <row r="1137" spans="2:47" s="1" customFormat="1" ht="13.5">
      <c r="B1137" s="46"/>
      <c r="D1137" s="215" t="s">
        <v>241</v>
      </c>
      <c r="F1137" s="216" t="s">
        <v>994</v>
      </c>
      <c r="I1137" s="176"/>
      <c r="L1137" s="46"/>
      <c r="M1137" s="217"/>
      <c r="N1137" s="47"/>
      <c r="O1137" s="47"/>
      <c r="P1137" s="47"/>
      <c r="Q1137" s="47"/>
      <c r="R1137" s="47"/>
      <c r="S1137" s="47"/>
      <c r="T1137" s="85"/>
      <c r="AT1137" s="24" t="s">
        <v>241</v>
      </c>
      <c r="AU1137" s="24" t="s">
        <v>83</v>
      </c>
    </row>
    <row r="1138" spans="2:65" s="1" customFormat="1" ht="25.5" customHeight="1">
      <c r="B1138" s="202"/>
      <c r="C1138" s="203" t="s">
        <v>1676</v>
      </c>
      <c r="D1138" s="203" t="s">
        <v>235</v>
      </c>
      <c r="E1138" s="204" t="s">
        <v>997</v>
      </c>
      <c r="F1138" s="205" t="s">
        <v>998</v>
      </c>
      <c r="G1138" s="206" t="s">
        <v>249</v>
      </c>
      <c r="H1138" s="207">
        <v>28</v>
      </c>
      <c r="I1138" s="208"/>
      <c r="J1138" s="209">
        <f>ROUND(I1138*H1138,2)</f>
        <v>0</v>
      </c>
      <c r="K1138" s="205" t="s">
        <v>238</v>
      </c>
      <c r="L1138" s="46"/>
      <c r="M1138" s="210" t="s">
        <v>5</v>
      </c>
      <c r="N1138" s="211" t="s">
        <v>44</v>
      </c>
      <c r="O1138" s="47"/>
      <c r="P1138" s="212">
        <f>O1138*H1138</f>
        <v>0</v>
      </c>
      <c r="Q1138" s="212">
        <v>0.0002</v>
      </c>
      <c r="R1138" s="212">
        <f>Q1138*H1138</f>
        <v>0.0056</v>
      </c>
      <c r="S1138" s="212">
        <v>0</v>
      </c>
      <c r="T1138" s="213">
        <f>S1138*H1138</f>
        <v>0</v>
      </c>
      <c r="AR1138" s="24" t="s">
        <v>239</v>
      </c>
      <c r="AT1138" s="24" t="s">
        <v>235</v>
      </c>
      <c r="AU1138" s="24" t="s">
        <v>83</v>
      </c>
      <c r="AY1138" s="24" t="s">
        <v>231</v>
      </c>
      <c r="BE1138" s="214">
        <f>IF(N1138="základní",J1138,0)</f>
        <v>0</v>
      </c>
      <c r="BF1138" s="214">
        <f>IF(N1138="snížená",J1138,0)</f>
        <v>0</v>
      </c>
      <c r="BG1138" s="214">
        <f>IF(N1138="zákl. přenesená",J1138,0)</f>
        <v>0</v>
      </c>
      <c r="BH1138" s="214">
        <f>IF(N1138="sníž. přenesená",J1138,0)</f>
        <v>0</v>
      </c>
      <c r="BI1138" s="214">
        <f>IF(N1138="nulová",J1138,0)</f>
        <v>0</v>
      </c>
      <c r="BJ1138" s="24" t="s">
        <v>81</v>
      </c>
      <c r="BK1138" s="214">
        <f>ROUND(I1138*H1138,2)</f>
        <v>0</v>
      </c>
      <c r="BL1138" s="24" t="s">
        <v>239</v>
      </c>
      <c r="BM1138" s="24" t="s">
        <v>1677</v>
      </c>
    </row>
    <row r="1139" spans="2:47" s="1" customFormat="1" ht="13.5">
      <c r="B1139" s="46"/>
      <c r="D1139" s="215" t="s">
        <v>241</v>
      </c>
      <c r="F1139" s="216" t="s">
        <v>998</v>
      </c>
      <c r="I1139" s="176"/>
      <c r="L1139" s="46"/>
      <c r="M1139" s="217"/>
      <c r="N1139" s="47"/>
      <c r="O1139" s="47"/>
      <c r="P1139" s="47"/>
      <c r="Q1139" s="47"/>
      <c r="R1139" s="47"/>
      <c r="S1139" s="47"/>
      <c r="T1139" s="85"/>
      <c r="AT1139" s="24" t="s">
        <v>241</v>
      </c>
      <c r="AU1139" s="24" t="s">
        <v>83</v>
      </c>
    </row>
    <row r="1140" spans="2:65" s="1" customFormat="1" ht="16.5" customHeight="1">
      <c r="B1140" s="202"/>
      <c r="C1140" s="203" t="s">
        <v>1678</v>
      </c>
      <c r="D1140" s="203" t="s">
        <v>235</v>
      </c>
      <c r="E1140" s="204" t="s">
        <v>1679</v>
      </c>
      <c r="F1140" s="205" t="s">
        <v>1680</v>
      </c>
      <c r="G1140" s="206" t="s">
        <v>147</v>
      </c>
      <c r="H1140" s="207">
        <v>3.24</v>
      </c>
      <c r="I1140" s="208"/>
      <c r="J1140" s="209">
        <f>ROUND(I1140*H1140,2)</f>
        <v>0</v>
      </c>
      <c r="K1140" s="205" t="s">
        <v>238</v>
      </c>
      <c r="L1140" s="46"/>
      <c r="M1140" s="210" t="s">
        <v>5</v>
      </c>
      <c r="N1140" s="211" t="s">
        <v>44</v>
      </c>
      <c r="O1140" s="47"/>
      <c r="P1140" s="212">
        <f>O1140*H1140</f>
        <v>0</v>
      </c>
      <c r="Q1140" s="212">
        <v>0</v>
      </c>
      <c r="R1140" s="212">
        <f>Q1140*H1140</f>
        <v>0</v>
      </c>
      <c r="S1140" s="212">
        <v>0</v>
      </c>
      <c r="T1140" s="213">
        <f>S1140*H1140</f>
        <v>0</v>
      </c>
      <c r="AR1140" s="24" t="s">
        <v>298</v>
      </c>
      <c r="AT1140" s="24" t="s">
        <v>235</v>
      </c>
      <c r="AU1140" s="24" t="s">
        <v>83</v>
      </c>
      <c r="AY1140" s="24" t="s">
        <v>231</v>
      </c>
      <c r="BE1140" s="214">
        <f>IF(N1140="základní",J1140,0)</f>
        <v>0</v>
      </c>
      <c r="BF1140" s="214">
        <f>IF(N1140="snížená",J1140,0)</f>
        <v>0</v>
      </c>
      <c r="BG1140" s="214">
        <f>IF(N1140="zákl. přenesená",J1140,0)</f>
        <v>0</v>
      </c>
      <c r="BH1140" s="214">
        <f>IF(N1140="sníž. přenesená",J1140,0)</f>
        <v>0</v>
      </c>
      <c r="BI1140" s="214">
        <f>IF(N1140="nulová",J1140,0)</f>
        <v>0</v>
      </c>
      <c r="BJ1140" s="24" t="s">
        <v>81</v>
      </c>
      <c r="BK1140" s="214">
        <f>ROUND(I1140*H1140,2)</f>
        <v>0</v>
      </c>
      <c r="BL1140" s="24" t="s">
        <v>298</v>
      </c>
      <c r="BM1140" s="24" t="s">
        <v>1681</v>
      </c>
    </row>
    <row r="1141" spans="2:47" s="1" customFormat="1" ht="13.5">
      <c r="B1141" s="46"/>
      <c r="D1141" s="215" t="s">
        <v>241</v>
      </c>
      <c r="F1141" s="216" t="s">
        <v>1680</v>
      </c>
      <c r="I1141" s="176"/>
      <c r="L1141" s="46"/>
      <c r="M1141" s="217"/>
      <c r="N1141" s="47"/>
      <c r="O1141" s="47"/>
      <c r="P1141" s="47"/>
      <c r="Q1141" s="47"/>
      <c r="R1141" s="47"/>
      <c r="S1141" s="47"/>
      <c r="T1141" s="85"/>
      <c r="AT1141" s="24" t="s">
        <v>241</v>
      </c>
      <c r="AU1141" s="24" t="s">
        <v>83</v>
      </c>
    </row>
    <row r="1142" spans="2:51" s="11" customFormat="1" ht="13.5">
      <c r="B1142" s="218"/>
      <c r="D1142" s="215" t="s">
        <v>242</v>
      </c>
      <c r="E1142" s="219" t="s">
        <v>5</v>
      </c>
      <c r="F1142" s="220" t="s">
        <v>1682</v>
      </c>
      <c r="H1142" s="221">
        <v>2.16</v>
      </c>
      <c r="I1142" s="222"/>
      <c r="L1142" s="218"/>
      <c r="M1142" s="223"/>
      <c r="N1142" s="224"/>
      <c r="O1142" s="224"/>
      <c r="P1142" s="224"/>
      <c r="Q1142" s="224"/>
      <c r="R1142" s="224"/>
      <c r="S1142" s="224"/>
      <c r="T1142" s="225"/>
      <c r="AT1142" s="219" t="s">
        <v>242</v>
      </c>
      <c r="AU1142" s="219" t="s">
        <v>83</v>
      </c>
      <c r="AV1142" s="11" t="s">
        <v>83</v>
      </c>
      <c r="AW1142" s="11" t="s">
        <v>36</v>
      </c>
      <c r="AX1142" s="11" t="s">
        <v>73</v>
      </c>
      <c r="AY1142" s="219" t="s">
        <v>231</v>
      </c>
    </row>
    <row r="1143" spans="2:51" s="11" customFormat="1" ht="13.5">
      <c r="B1143" s="218"/>
      <c r="D1143" s="215" t="s">
        <v>242</v>
      </c>
      <c r="E1143" s="219" t="s">
        <v>5</v>
      </c>
      <c r="F1143" s="220" t="s">
        <v>1683</v>
      </c>
      <c r="H1143" s="221">
        <v>1.08</v>
      </c>
      <c r="I1143" s="222"/>
      <c r="L1143" s="218"/>
      <c r="M1143" s="223"/>
      <c r="N1143" s="224"/>
      <c r="O1143" s="224"/>
      <c r="P1143" s="224"/>
      <c r="Q1143" s="224"/>
      <c r="R1143" s="224"/>
      <c r="S1143" s="224"/>
      <c r="T1143" s="225"/>
      <c r="AT1143" s="219" t="s">
        <v>242</v>
      </c>
      <c r="AU1143" s="219" t="s">
        <v>83</v>
      </c>
      <c r="AV1143" s="11" t="s">
        <v>83</v>
      </c>
      <c r="AW1143" s="11" t="s">
        <v>36</v>
      </c>
      <c r="AX1143" s="11" t="s">
        <v>73</v>
      </c>
      <c r="AY1143" s="219" t="s">
        <v>231</v>
      </c>
    </row>
    <row r="1144" spans="2:51" s="12" customFormat="1" ht="13.5">
      <c r="B1144" s="226"/>
      <c r="D1144" s="215" t="s">
        <v>242</v>
      </c>
      <c r="E1144" s="227" t="s">
        <v>5</v>
      </c>
      <c r="F1144" s="228" t="s">
        <v>269</v>
      </c>
      <c r="H1144" s="229">
        <v>3.24</v>
      </c>
      <c r="I1144" s="230"/>
      <c r="L1144" s="226"/>
      <c r="M1144" s="231"/>
      <c r="N1144" s="232"/>
      <c r="O1144" s="232"/>
      <c r="P1144" s="232"/>
      <c r="Q1144" s="232"/>
      <c r="R1144" s="232"/>
      <c r="S1144" s="232"/>
      <c r="T1144" s="233"/>
      <c r="AT1144" s="227" t="s">
        <v>242</v>
      </c>
      <c r="AU1144" s="227" t="s">
        <v>83</v>
      </c>
      <c r="AV1144" s="12" t="s">
        <v>239</v>
      </c>
      <c r="AW1144" s="12" t="s">
        <v>36</v>
      </c>
      <c r="AX1144" s="12" t="s">
        <v>81</v>
      </c>
      <c r="AY1144" s="227" t="s">
        <v>231</v>
      </c>
    </row>
    <row r="1145" spans="2:65" s="1" customFormat="1" ht="16.5" customHeight="1">
      <c r="B1145" s="202"/>
      <c r="C1145" s="242" t="s">
        <v>1684</v>
      </c>
      <c r="D1145" s="242" t="s">
        <v>399</v>
      </c>
      <c r="E1145" s="243" t="s">
        <v>1685</v>
      </c>
      <c r="F1145" s="244" t="s">
        <v>1686</v>
      </c>
      <c r="G1145" s="245" t="s">
        <v>147</v>
      </c>
      <c r="H1145" s="246">
        <v>1.08</v>
      </c>
      <c r="I1145" s="247"/>
      <c r="J1145" s="248">
        <f>ROUND(I1145*H1145,2)</f>
        <v>0</v>
      </c>
      <c r="K1145" s="244" t="s">
        <v>238</v>
      </c>
      <c r="L1145" s="249"/>
      <c r="M1145" s="250" t="s">
        <v>5</v>
      </c>
      <c r="N1145" s="251" t="s">
        <v>44</v>
      </c>
      <c r="O1145" s="47"/>
      <c r="P1145" s="212">
        <f>O1145*H1145</f>
        <v>0</v>
      </c>
      <c r="Q1145" s="212">
        <v>0.003</v>
      </c>
      <c r="R1145" s="212">
        <f>Q1145*H1145</f>
        <v>0.0032400000000000003</v>
      </c>
      <c r="S1145" s="212">
        <v>0</v>
      </c>
      <c r="T1145" s="213">
        <f>S1145*H1145</f>
        <v>0</v>
      </c>
      <c r="AR1145" s="24" t="s">
        <v>410</v>
      </c>
      <c r="AT1145" s="24" t="s">
        <v>399</v>
      </c>
      <c r="AU1145" s="24" t="s">
        <v>83</v>
      </c>
      <c r="AY1145" s="24" t="s">
        <v>231</v>
      </c>
      <c r="BE1145" s="214">
        <f>IF(N1145="základní",J1145,0)</f>
        <v>0</v>
      </c>
      <c r="BF1145" s="214">
        <f>IF(N1145="snížená",J1145,0)</f>
        <v>0</v>
      </c>
      <c r="BG1145" s="214">
        <f>IF(N1145="zákl. přenesená",J1145,0)</f>
        <v>0</v>
      </c>
      <c r="BH1145" s="214">
        <f>IF(N1145="sníž. přenesená",J1145,0)</f>
        <v>0</v>
      </c>
      <c r="BI1145" s="214">
        <f>IF(N1145="nulová",J1145,0)</f>
        <v>0</v>
      </c>
      <c r="BJ1145" s="24" t="s">
        <v>81</v>
      </c>
      <c r="BK1145" s="214">
        <f>ROUND(I1145*H1145,2)</f>
        <v>0</v>
      </c>
      <c r="BL1145" s="24" t="s">
        <v>298</v>
      </c>
      <c r="BM1145" s="24" t="s">
        <v>1687</v>
      </c>
    </row>
    <row r="1146" spans="2:47" s="1" customFormat="1" ht="13.5">
      <c r="B1146" s="46"/>
      <c r="D1146" s="215" t="s">
        <v>241</v>
      </c>
      <c r="F1146" s="216" t="s">
        <v>1686</v>
      </c>
      <c r="I1146" s="176"/>
      <c r="L1146" s="46"/>
      <c r="M1146" s="217"/>
      <c r="N1146" s="47"/>
      <c r="O1146" s="47"/>
      <c r="P1146" s="47"/>
      <c r="Q1146" s="47"/>
      <c r="R1146" s="47"/>
      <c r="S1146" s="47"/>
      <c r="T1146" s="85"/>
      <c r="AT1146" s="24" t="s">
        <v>241</v>
      </c>
      <c r="AU1146" s="24" t="s">
        <v>83</v>
      </c>
    </row>
    <row r="1147" spans="2:51" s="11" customFormat="1" ht="13.5">
      <c r="B1147" s="218"/>
      <c r="D1147" s="215" t="s">
        <v>242</v>
      </c>
      <c r="E1147" s="219" t="s">
        <v>5</v>
      </c>
      <c r="F1147" s="220" t="s">
        <v>1688</v>
      </c>
      <c r="H1147" s="221">
        <v>1.08</v>
      </c>
      <c r="I1147" s="222"/>
      <c r="L1147" s="218"/>
      <c r="M1147" s="223"/>
      <c r="N1147" s="224"/>
      <c r="O1147" s="224"/>
      <c r="P1147" s="224"/>
      <c r="Q1147" s="224"/>
      <c r="R1147" s="224"/>
      <c r="S1147" s="224"/>
      <c r="T1147" s="225"/>
      <c r="AT1147" s="219" t="s">
        <v>242</v>
      </c>
      <c r="AU1147" s="219" t="s">
        <v>83</v>
      </c>
      <c r="AV1147" s="11" t="s">
        <v>83</v>
      </c>
      <c r="AW1147" s="11" t="s">
        <v>36</v>
      </c>
      <c r="AX1147" s="11" t="s">
        <v>81</v>
      </c>
      <c r="AY1147" s="219" t="s">
        <v>231</v>
      </c>
    </row>
    <row r="1148" spans="2:65" s="1" customFormat="1" ht="16.5" customHeight="1">
      <c r="B1148" s="202"/>
      <c r="C1148" s="242" t="s">
        <v>1689</v>
      </c>
      <c r="D1148" s="242" t="s">
        <v>399</v>
      </c>
      <c r="E1148" s="243" t="s">
        <v>1690</v>
      </c>
      <c r="F1148" s="244" t="s">
        <v>1691</v>
      </c>
      <c r="G1148" s="245" t="s">
        <v>147</v>
      </c>
      <c r="H1148" s="246">
        <v>2.16</v>
      </c>
      <c r="I1148" s="247"/>
      <c r="J1148" s="248">
        <f>ROUND(I1148*H1148,2)</f>
        <v>0</v>
      </c>
      <c r="K1148" s="244" t="s">
        <v>238</v>
      </c>
      <c r="L1148" s="249"/>
      <c r="M1148" s="250" t="s">
        <v>5</v>
      </c>
      <c r="N1148" s="251" t="s">
        <v>44</v>
      </c>
      <c r="O1148" s="47"/>
      <c r="P1148" s="212">
        <f>O1148*H1148</f>
        <v>0</v>
      </c>
      <c r="Q1148" s="212">
        <v>0.018</v>
      </c>
      <c r="R1148" s="212">
        <f>Q1148*H1148</f>
        <v>0.03888</v>
      </c>
      <c r="S1148" s="212">
        <v>0</v>
      </c>
      <c r="T1148" s="213">
        <f>S1148*H1148</f>
        <v>0</v>
      </c>
      <c r="AR1148" s="24" t="s">
        <v>410</v>
      </c>
      <c r="AT1148" s="24" t="s">
        <v>399</v>
      </c>
      <c r="AU1148" s="24" t="s">
        <v>83</v>
      </c>
      <c r="AY1148" s="24" t="s">
        <v>231</v>
      </c>
      <c r="BE1148" s="214">
        <f>IF(N1148="základní",J1148,0)</f>
        <v>0</v>
      </c>
      <c r="BF1148" s="214">
        <f>IF(N1148="snížená",J1148,0)</f>
        <v>0</v>
      </c>
      <c r="BG1148" s="214">
        <f>IF(N1148="zákl. přenesená",J1148,0)</f>
        <v>0</v>
      </c>
      <c r="BH1148" s="214">
        <f>IF(N1148="sníž. přenesená",J1148,0)</f>
        <v>0</v>
      </c>
      <c r="BI1148" s="214">
        <f>IF(N1148="nulová",J1148,0)</f>
        <v>0</v>
      </c>
      <c r="BJ1148" s="24" t="s">
        <v>81</v>
      </c>
      <c r="BK1148" s="214">
        <f>ROUND(I1148*H1148,2)</f>
        <v>0</v>
      </c>
      <c r="BL1148" s="24" t="s">
        <v>298</v>
      </c>
      <c r="BM1148" s="24" t="s">
        <v>1692</v>
      </c>
    </row>
    <row r="1149" spans="2:47" s="1" customFormat="1" ht="13.5">
      <c r="B1149" s="46"/>
      <c r="D1149" s="215" t="s">
        <v>241</v>
      </c>
      <c r="F1149" s="216" t="s">
        <v>1691</v>
      </c>
      <c r="I1149" s="176"/>
      <c r="L1149" s="46"/>
      <c r="M1149" s="217"/>
      <c r="N1149" s="47"/>
      <c r="O1149" s="47"/>
      <c r="P1149" s="47"/>
      <c r="Q1149" s="47"/>
      <c r="R1149" s="47"/>
      <c r="S1149" s="47"/>
      <c r="T1149" s="85"/>
      <c r="AT1149" s="24" t="s">
        <v>241</v>
      </c>
      <c r="AU1149" s="24" t="s">
        <v>83</v>
      </c>
    </row>
    <row r="1150" spans="2:65" s="1" customFormat="1" ht="25.5" customHeight="1">
      <c r="B1150" s="202"/>
      <c r="C1150" s="203" t="s">
        <v>1693</v>
      </c>
      <c r="D1150" s="203" t="s">
        <v>235</v>
      </c>
      <c r="E1150" s="204" t="s">
        <v>1694</v>
      </c>
      <c r="F1150" s="205" t="s">
        <v>1695</v>
      </c>
      <c r="G1150" s="206" t="s">
        <v>367</v>
      </c>
      <c r="H1150" s="207">
        <v>14.4</v>
      </c>
      <c r="I1150" s="208"/>
      <c r="J1150" s="209">
        <f>ROUND(I1150*H1150,2)</f>
        <v>0</v>
      </c>
      <c r="K1150" s="205" t="s">
        <v>238</v>
      </c>
      <c r="L1150" s="46"/>
      <c r="M1150" s="210" t="s">
        <v>5</v>
      </c>
      <c r="N1150" s="211" t="s">
        <v>44</v>
      </c>
      <c r="O1150" s="47"/>
      <c r="P1150" s="212">
        <f>O1150*H1150</f>
        <v>0</v>
      </c>
      <c r="Q1150" s="212">
        <v>0</v>
      </c>
      <c r="R1150" s="212">
        <f>Q1150*H1150</f>
        <v>0</v>
      </c>
      <c r="S1150" s="212">
        <v>0</v>
      </c>
      <c r="T1150" s="213">
        <f>S1150*H1150</f>
        <v>0</v>
      </c>
      <c r="AR1150" s="24" t="s">
        <v>298</v>
      </c>
      <c r="AT1150" s="24" t="s">
        <v>235</v>
      </c>
      <c r="AU1150" s="24" t="s">
        <v>83</v>
      </c>
      <c r="AY1150" s="24" t="s">
        <v>231</v>
      </c>
      <c r="BE1150" s="214">
        <f>IF(N1150="základní",J1150,0)</f>
        <v>0</v>
      </c>
      <c r="BF1150" s="214">
        <f>IF(N1150="snížená",J1150,0)</f>
        <v>0</v>
      </c>
      <c r="BG1150" s="214">
        <f>IF(N1150="zákl. přenesená",J1150,0)</f>
        <v>0</v>
      </c>
      <c r="BH1150" s="214">
        <f>IF(N1150="sníž. přenesená",J1150,0)</f>
        <v>0</v>
      </c>
      <c r="BI1150" s="214">
        <f>IF(N1150="nulová",J1150,0)</f>
        <v>0</v>
      </c>
      <c r="BJ1150" s="24" t="s">
        <v>81</v>
      </c>
      <c r="BK1150" s="214">
        <f>ROUND(I1150*H1150,2)</f>
        <v>0</v>
      </c>
      <c r="BL1150" s="24" t="s">
        <v>298</v>
      </c>
      <c r="BM1150" s="24" t="s">
        <v>1696</v>
      </c>
    </row>
    <row r="1151" spans="2:47" s="1" customFormat="1" ht="13.5">
      <c r="B1151" s="46"/>
      <c r="D1151" s="215" t="s">
        <v>241</v>
      </c>
      <c r="F1151" s="216" t="s">
        <v>1695</v>
      </c>
      <c r="I1151" s="176"/>
      <c r="L1151" s="46"/>
      <c r="M1151" s="217"/>
      <c r="N1151" s="47"/>
      <c r="O1151" s="47"/>
      <c r="P1151" s="47"/>
      <c r="Q1151" s="47"/>
      <c r="R1151" s="47"/>
      <c r="S1151" s="47"/>
      <c r="T1151" s="85"/>
      <c r="AT1151" s="24" t="s">
        <v>241</v>
      </c>
      <c r="AU1151" s="24" t="s">
        <v>83</v>
      </c>
    </row>
    <row r="1152" spans="2:51" s="11" customFormat="1" ht="13.5">
      <c r="B1152" s="218"/>
      <c r="D1152" s="215" t="s">
        <v>242</v>
      </c>
      <c r="E1152" s="219" t="s">
        <v>5</v>
      </c>
      <c r="F1152" s="220" t="s">
        <v>1697</v>
      </c>
      <c r="H1152" s="221">
        <v>6</v>
      </c>
      <c r="I1152" s="222"/>
      <c r="L1152" s="218"/>
      <c r="M1152" s="223"/>
      <c r="N1152" s="224"/>
      <c r="O1152" s="224"/>
      <c r="P1152" s="224"/>
      <c r="Q1152" s="224"/>
      <c r="R1152" s="224"/>
      <c r="S1152" s="224"/>
      <c r="T1152" s="225"/>
      <c r="AT1152" s="219" t="s">
        <v>242</v>
      </c>
      <c r="AU1152" s="219" t="s">
        <v>83</v>
      </c>
      <c r="AV1152" s="11" t="s">
        <v>83</v>
      </c>
      <c r="AW1152" s="11" t="s">
        <v>36</v>
      </c>
      <c r="AX1152" s="11" t="s">
        <v>73</v>
      </c>
      <c r="AY1152" s="219" t="s">
        <v>231</v>
      </c>
    </row>
    <row r="1153" spans="2:51" s="11" customFormat="1" ht="13.5">
      <c r="B1153" s="218"/>
      <c r="D1153" s="215" t="s">
        <v>242</v>
      </c>
      <c r="E1153" s="219" t="s">
        <v>5</v>
      </c>
      <c r="F1153" s="220" t="s">
        <v>1698</v>
      </c>
      <c r="H1153" s="221">
        <v>8.4</v>
      </c>
      <c r="I1153" s="222"/>
      <c r="L1153" s="218"/>
      <c r="M1153" s="223"/>
      <c r="N1153" s="224"/>
      <c r="O1153" s="224"/>
      <c r="P1153" s="224"/>
      <c r="Q1153" s="224"/>
      <c r="R1153" s="224"/>
      <c r="S1153" s="224"/>
      <c r="T1153" s="225"/>
      <c r="AT1153" s="219" t="s">
        <v>242</v>
      </c>
      <c r="AU1153" s="219" t="s">
        <v>83</v>
      </c>
      <c r="AV1153" s="11" t="s">
        <v>83</v>
      </c>
      <c r="AW1153" s="11" t="s">
        <v>36</v>
      </c>
      <c r="AX1153" s="11" t="s">
        <v>73</v>
      </c>
      <c r="AY1153" s="219" t="s">
        <v>231</v>
      </c>
    </row>
    <row r="1154" spans="2:51" s="12" customFormat="1" ht="13.5">
      <c r="B1154" s="226"/>
      <c r="D1154" s="215" t="s">
        <v>242</v>
      </c>
      <c r="E1154" s="227" t="s">
        <v>5</v>
      </c>
      <c r="F1154" s="228" t="s">
        <v>269</v>
      </c>
      <c r="H1154" s="229">
        <v>14.4</v>
      </c>
      <c r="I1154" s="230"/>
      <c r="L1154" s="226"/>
      <c r="M1154" s="231"/>
      <c r="N1154" s="232"/>
      <c r="O1154" s="232"/>
      <c r="P1154" s="232"/>
      <c r="Q1154" s="232"/>
      <c r="R1154" s="232"/>
      <c r="S1154" s="232"/>
      <c r="T1154" s="233"/>
      <c r="AT1154" s="227" t="s">
        <v>242</v>
      </c>
      <c r="AU1154" s="227" t="s">
        <v>83</v>
      </c>
      <c r="AV1154" s="12" t="s">
        <v>239</v>
      </c>
      <c r="AW1154" s="12" t="s">
        <v>36</v>
      </c>
      <c r="AX1154" s="12" t="s">
        <v>81</v>
      </c>
      <c r="AY1154" s="227" t="s">
        <v>231</v>
      </c>
    </row>
    <row r="1155" spans="2:65" s="1" customFormat="1" ht="16.5" customHeight="1">
      <c r="B1155" s="202"/>
      <c r="C1155" s="242" t="s">
        <v>1699</v>
      </c>
      <c r="D1155" s="242" t="s">
        <v>399</v>
      </c>
      <c r="E1155" s="243" t="s">
        <v>1700</v>
      </c>
      <c r="F1155" s="244" t="s">
        <v>1701</v>
      </c>
      <c r="G1155" s="245" t="s">
        <v>367</v>
      </c>
      <c r="H1155" s="246">
        <v>14.4</v>
      </c>
      <c r="I1155" s="247"/>
      <c r="J1155" s="248">
        <f>ROUND(I1155*H1155,2)</f>
        <v>0</v>
      </c>
      <c r="K1155" s="244" t="s">
        <v>238</v>
      </c>
      <c r="L1155" s="249"/>
      <c r="M1155" s="250" t="s">
        <v>5</v>
      </c>
      <c r="N1155" s="251" t="s">
        <v>44</v>
      </c>
      <c r="O1155" s="47"/>
      <c r="P1155" s="212">
        <f>O1155*H1155</f>
        <v>0</v>
      </c>
      <c r="Q1155" s="212">
        <v>0.0002</v>
      </c>
      <c r="R1155" s="212">
        <f>Q1155*H1155</f>
        <v>0.00288</v>
      </c>
      <c r="S1155" s="212">
        <v>0</v>
      </c>
      <c r="T1155" s="213">
        <f>S1155*H1155</f>
        <v>0</v>
      </c>
      <c r="AR1155" s="24" t="s">
        <v>410</v>
      </c>
      <c r="AT1155" s="24" t="s">
        <v>399</v>
      </c>
      <c r="AU1155" s="24" t="s">
        <v>83</v>
      </c>
      <c r="AY1155" s="24" t="s">
        <v>231</v>
      </c>
      <c r="BE1155" s="214">
        <f>IF(N1155="základní",J1155,0)</f>
        <v>0</v>
      </c>
      <c r="BF1155" s="214">
        <f>IF(N1155="snížená",J1155,0)</f>
        <v>0</v>
      </c>
      <c r="BG1155" s="214">
        <f>IF(N1155="zákl. přenesená",J1155,0)</f>
        <v>0</v>
      </c>
      <c r="BH1155" s="214">
        <f>IF(N1155="sníž. přenesená",J1155,0)</f>
        <v>0</v>
      </c>
      <c r="BI1155" s="214">
        <f>IF(N1155="nulová",J1155,0)</f>
        <v>0</v>
      </c>
      <c r="BJ1155" s="24" t="s">
        <v>81</v>
      </c>
      <c r="BK1155" s="214">
        <f>ROUND(I1155*H1155,2)</f>
        <v>0</v>
      </c>
      <c r="BL1155" s="24" t="s">
        <v>298</v>
      </c>
      <c r="BM1155" s="24" t="s">
        <v>1702</v>
      </c>
    </row>
    <row r="1156" spans="2:47" s="1" customFormat="1" ht="13.5">
      <c r="B1156" s="46"/>
      <c r="D1156" s="215" t="s">
        <v>241</v>
      </c>
      <c r="F1156" s="216" t="s">
        <v>1701</v>
      </c>
      <c r="I1156" s="176"/>
      <c r="L1156" s="46"/>
      <c r="M1156" s="217"/>
      <c r="N1156" s="47"/>
      <c r="O1156" s="47"/>
      <c r="P1156" s="47"/>
      <c r="Q1156" s="47"/>
      <c r="R1156" s="47"/>
      <c r="S1156" s="47"/>
      <c r="T1156" s="85"/>
      <c r="AT1156" s="24" t="s">
        <v>241</v>
      </c>
      <c r="AU1156" s="24" t="s">
        <v>83</v>
      </c>
    </row>
    <row r="1157" spans="2:65" s="1" customFormat="1" ht="25.5" customHeight="1">
      <c r="B1157" s="202"/>
      <c r="C1157" s="203" t="s">
        <v>1703</v>
      </c>
      <c r="D1157" s="203" t="s">
        <v>235</v>
      </c>
      <c r="E1157" s="204" t="s">
        <v>1704</v>
      </c>
      <c r="F1157" s="205" t="s">
        <v>1705</v>
      </c>
      <c r="G1157" s="206" t="s">
        <v>249</v>
      </c>
      <c r="H1157" s="207">
        <v>9</v>
      </c>
      <c r="I1157" s="208"/>
      <c r="J1157" s="209">
        <f>ROUND(I1157*H1157,2)</f>
        <v>0</v>
      </c>
      <c r="K1157" s="205" t="s">
        <v>238</v>
      </c>
      <c r="L1157" s="46"/>
      <c r="M1157" s="210" t="s">
        <v>5</v>
      </c>
      <c r="N1157" s="211" t="s">
        <v>44</v>
      </c>
      <c r="O1157" s="47"/>
      <c r="P1157" s="212">
        <f>O1157*H1157</f>
        <v>0</v>
      </c>
      <c r="Q1157" s="212">
        <v>0</v>
      </c>
      <c r="R1157" s="212">
        <f>Q1157*H1157</f>
        <v>0</v>
      </c>
      <c r="S1157" s="212">
        <v>0</v>
      </c>
      <c r="T1157" s="213">
        <f>S1157*H1157</f>
        <v>0</v>
      </c>
      <c r="AR1157" s="24" t="s">
        <v>298</v>
      </c>
      <c r="AT1157" s="24" t="s">
        <v>235</v>
      </c>
      <c r="AU1157" s="24" t="s">
        <v>83</v>
      </c>
      <c r="AY1157" s="24" t="s">
        <v>231</v>
      </c>
      <c r="BE1157" s="214">
        <f>IF(N1157="základní",J1157,0)</f>
        <v>0</v>
      </c>
      <c r="BF1157" s="214">
        <f>IF(N1157="snížená",J1157,0)</f>
        <v>0</v>
      </c>
      <c r="BG1157" s="214">
        <f>IF(N1157="zákl. přenesená",J1157,0)</f>
        <v>0</v>
      </c>
      <c r="BH1157" s="214">
        <f>IF(N1157="sníž. přenesená",J1157,0)</f>
        <v>0</v>
      </c>
      <c r="BI1157" s="214">
        <f>IF(N1157="nulová",J1157,0)</f>
        <v>0</v>
      </c>
      <c r="BJ1157" s="24" t="s">
        <v>81</v>
      </c>
      <c r="BK1157" s="214">
        <f>ROUND(I1157*H1157,2)</f>
        <v>0</v>
      </c>
      <c r="BL1157" s="24" t="s">
        <v>298</v>
      </c>
      <c r="BM1157" s="24" t="s">
        <v>1706</v>
      </c>
    </row>
    <row r="1158" spans="2:47" s="1" customFormat="1" ht="13.5">
      <c r="B1158" s="46"/>
      <c r="D1158" s="215" t="s">
        <v>241</v>
      </c>
      <c r="F1158" s="216" t="s">
        <v>1705</v>
      </c>
      <c r="I1158" s="176"/>
      <c r="L1158" s="46"/>
      <c r="M1158" s="217"/>
      <c r="N1158" s="47"/>
      <c r="O1158" s="47"/>
      <c r="P1158" s="47"/>
      <c r="Q1158" s="47"/>
      <c r="R1158" s="47"/>
      <c r="S1158" s="47"/>
      <c r="T1158" s="85"/>
      <c r="AT1158" s="24" t="s">
        <v>241</v>
      </c>
      <c r="AU1158" s="24" t="s">
        <v>83</v>
      </c>
    </row>
    <row r="1159" spans="2:65" s="1" customFormat="1" ht="16.5" customHeight="1">
      <c r="B1159" s="202"/>
      <c r="C1159" s="242" t="s">
        <v>1707</v>
      </c>
      <c r="D1159" s="242" t="s">
        <v>399</v>
      </c>
      <c r="E1159" s="243" t="s">
        <v>1708</v>
      </c>
      <c r="F1159" s="244" t="s">
        <v>1709</v>
      </c>
      <c r="G1159" s="245" t="s">
        <v>249</v>
      </c>
      <c r="H1159" s="246">
        <v>9</v>
      </c>
      <c r="I1159" s="247"/>
      <c r="J1159" s="248">
        <f>ROUND(I1159*H1159,2)</f>
        <v>0</v>
      </c>
      <c r="K1159" s="244" t="s">
        <v>238</v>
      </c>
      <c r="L1159" s="249"/>
      <c r="M1159" s="250" t="s">
        <v>5</v>
      </c>
      <c r="N1159" s="251" t="s">
        <v>44</v>
      </c>
      <c r="O1159" s="47"/>
      <c r="P1159" s="212">
        <f>O1159*H1159</f>
        <v>0</v>
      </c>
      <c r="Q1159" s="212">
        <v>0.00012</v>
      </c>
      <c r="R1159" s="212">
        <f>Q1159*H1159</f>
        <v>0.00108</v>
      </c>
      <c r="S1159" s="212">
        <v>0</v>
      </c>
      <c r="T1159" s="213">
        <f>S1159*H1159</f>
        <v>0</v>
      </c>
      <c r="AR1159" s="24" t="s">
        <v>410</v>
      </c>
      <c r="AT1159" s="24" t="s">
        <v>399</v>
      </c>
      <c r="AU1159" s="24" t="s">
        <v>83</v>
      </c>
      <c r="AY1159" s="24" t="s">
        <v>231</v>
      </c>
      <c r="BE1159" s="214">
        <f>IF(N1159="základní",J1159,0)</f>
        <v>0</v>
      </c>
      <c r="BF1159" s="214">
        <f>IF(N1159="snížená",J1159,0)</f>
        <v>0</v>
      </c>
      <c r="BG1159" s="214">
        <f>IF(N1159="zákl. přenesená",J1159,0)</f>
        <v>0</v>
      </c>
      <c r="BH1159" s="214">
        <f>IF(N1159="sníž. přenesená",J1159,0)</f>
        <v>0</v>
      </c>
      <c r="BI1159" s="214">
        <f>IF(N1159="nulová",J1159,0)</f>
        <v>0</v>
      </c>
      <c r="BJ1159" s="24" t="s">
        <v>81</v>
      </c>
      <c r="BK1159" s="214">
        <f>ROUND(I1159*H1159,2)</f>
        <v>0</v>
      </c>
      <c r="BL1159" s="24" t="s">
        <v>298</v>
      </c>
      <c r="BM1159" s="24" t="s">
        <v>1710</v>
      </c>
    </row>
    <row r="1160" spans="2:47" s="1" customFormat="1" ht="13.5">
      <c r="B1160" s="46"/>
      <c r="D1160" s="215" t="s">
        <v>241</v>
      </c>
      <c r="F1160" s="216" t="s">
        <v>1709</v>
      </c>
      <c r="I1160" s="176"/>
      <c r="L1160" s="46"/>
      <c r="M1160" s="217"/>
      <c r="N1160" s="47"/>
      <c r="O1160" s="47"/>
      <c r="P1160" s="47"/>
      <c r="Q1160" s="47"/>
      <c r="R1160" s="47"/>
      <c r="S1160" s="47"/>
      <c r="T1160" s="85"/>
      <c r="AT1160" s="24" t="s">
        <v>241</v>
      </c>
      <c r="AU1160" s="24" t="s">
        <v>83</v>
      </c>
    </row>
    <row r="1161" spans="2:47" s="1" customFormat="1" ht="13.5">
      <c r="B1161" s="46"/>
      <c r="D1161" s="215" t="s">
        <v>442</v>
      </c>
      <c r="F1161" s="241" t="s">
        <v>1711</v>
      </c>
      <c r="I1161" s="176"/>
      <c r="L1161" s="46"/>
      <c r="M1161" s="217"/>
      <c r="N1161" s="47"/>
      <c r="O1161" s="47"/>
      <c r="P1161" s="47"/>
      <c r="Q1161" s="47"/>
      <c r="R1161" s="47"/>
      <c r="S1161" s="47"/>
      <c r="T1161" s="85"/>
      <c r="AT1161" s="24" t="s">
        <v>442</v>
      </c>
      <c r="AU1161" s="24" t="s">
        <v>83</v>
      </c>
    </row>
    <row r="1162" spans="2:65" s="1" customFormat="1" ht="16.5" customHeight="1">
      <c r="B1162" s="202"/>
      <c r="C1162" s="203" t="s">
        <v>1712</v>
      </c>
      <c r="D1162" s="203" t="s">
        <v>235</v>
      </c>
      <c r="E1162" s="204" t="s">
        <v>1713</v>
      </c>
      <c r="F1162" s="205" t="s">
        <v>1714</v>
      </c>
      <c r="G1162" s="206" t="s">
        <v>367</v>
      </c>
      <c r="H1162" s="207">
        <v>1.2</v>
      </c>
      <c r="I1162" s="208"/>
      <c r="J1162" s="209">
        <f>ROUND(I1162*H1162,2)</f>
        <v>0</v>
      </c>
      <c r="K1162" s="205" t="s">
        <v>238</v>
      </c>
      <c r="L1162" s="46"/>
      <c r="M1162" s="210" t="s">
        <v>5</v>
      </c>
      <c r="N1162" s="211" t="s">
        <v>44</v>
      </c>
      <c r="O1162" s="47"/>
      <c r="P1162" s="212">
        <f>O1162*H1162</f>
        <v>0</v>
      </c>
      <c r="Q1162" s="212">
        <v>0</v>
      </c>
      <c r="R1162" s="212">
        <f>Q1162*H1162</f>
        <v>0</v>
      </c>
      <c r="S1162" s="212">
        <v>0</v>
      </c>
      <c r="T1162" s="213">
        <f>S1162*H1162</f>
        <v>0</v>
      </c>
      <c r="AR1162" s="24" t="s">
        <v>298</v>
      </c>
      <c r="AT1162" s="24" t="s">
        <v>235</v>
      </c>
      <c r="AU1162" s="24" t="s">
        <v>83</v>
      </c>
      <c r="AY1162" s="24" t="s">
        <v>231</v>
      </c>
      <c r="BE1162" s="214">
        <f>IF(N1162="základní",J1162,0)</f>
        <v>0</v>
      </c>
      <c r="BF1162" s="214">
        <f>IF(N1162="snížená",J1162,0)</f>
        <v>0</v>
      </c>
      <c r="BG1162" s="214">
        <f>IF(N1162="zákl. přenesená",J1162,0)</f>
        <v>0</v>
      </c>
      <c r="BH1162" s="214">
        <f>IF(N1162="sníž. přenesená",J1162,0)</f>
        <v>0</v>
      </c>
      <c r="BI1162" s="214">
        <f>IF(N1162="nulová",J1162,0)</f>
        <v>0</v>
      </c>
      <c r="BJ1162" s="24" t="s">
        <v>81</v>
      </c>
      <c r="BK1162" s="214">
        <f>ROUND(I1162*H1162,2)</f>
        <v>0</v>
      </c>
      <c r="BL1162" s="24" t="s">
        <v>298</v>
      </c>
      <c r="BM1162" s="24" t="s">
        <v>1715</v>
      </c>
    </row>
    <row r="1163" spans="2:47" s="1" customFormat="1" ht="13.5">
      <c r="B1163" s="46"/>
      <c r="D1163" s="215" t="s">
        <v>241</v>
      </c>
      <c r="F1163" s="216" t="s">
        <v>1714</v>
      </c>
      <c r="I1163" s="176"/>
      <c r="L1163" s="46"/>
      <c r="M1163" s="217"/>
      <c r="N1163" s="47"/>
      <c r="O1163" s="47"/>
      <c r="P1163" s="47"/>
      <c r="Q1163" s="47"/>
      <c r="R1163" s="47"/>
      <c r="S1163" s="47"/>
      <c r="T1163" s="85"/>
      <c r="AT1163" s="24" t="s">
        <v>241</v>
      </c>
      <c r="AU1163" s="24" t="s">
        <v>83</v>
      </c>
    </row>
    <row r="1164" spans="2:51" s="11" customFormat="1" ht="13.5">
      <c r="B1164" s="218"/>
      <c r="D1164" s="215" t="s">
        <v>242</v>
      </c>
      <c r="E1164" s="219" t="s">
        <v>5</v>
      </c>
      <c r="F1164" s="220" t="s">
        <v>1716</v>
      </c>
      <c r="H1164" s="221">
        <v>1.2</v>
      </c>
      <c r="I1164" s="222"/>
      <c r="L1164" s="218"/>
      <c r="M1164" s="223"/>
      <c r="N1164" s="224"/>
      <c r="O1164" s="224"/>
      <c r="P1164" s="224"/>
      <c r="Q1164" s="224"/>
      <c r="R1164" s="224"/>
      <c r="S1164" s="224"/>
      <c r="T1164" s="225"/>
      <c r="AT1164" s="219" t="s">
        <v>242</v>
      </c>
      <c r="AU1164" s="219" t="s">
        <v>83</v>
      </c>
      <c r="AV1164" s="11" t="s">
        <v>83</v>
      </c>
      <c r="AW1164" s="11" t="s">
        <v>36</v>
      </c>
      <c r="AX1164" s="11" t="s">
        <v>81</v>
      </c>
      <c r="AY1164" s="219" t="s">
        <v>231</v>
      </c>
    </row>
    <row r="1165" spans="2:65" s="1" customFormat="1" ht="16.5" customHeight="1">
      <c r="B1165" s="202"/>
      <c r="C1165" s="242" t="s">
        <v>1717</v>
      </c>
      <c r="D1165" s="242" t="s">
        <v>399</v>
      </c>
      <c r="E1165" s="243" t="s">
        <v>1718</v>
      </c>
      <c r="F1165" s="244" t="s">
        <v>1719</v>
      </c>
      <c r="G1165" s="245" t="s">
        <v>1509</v>
      </c>
      <c r="H1165" s="246">
        <v>1</v>
      </c>
      <c r="I1165" s="247"/>
      <c r="J1165" s="248">
        <f>ROUND(I1165*H1165,2)</f>
        <v>0</v>
      </c>
      <c r="K1165" s="244" t="s">
        <v>5</v>
      </c>
      <c r="L1165" s="249"/>
      <c r="M1165" s="250" t="s">
        <v>5</v>
      </c>
      <c r="N1165" s="251" t="s">
        <v>44</v>
      </c>
      <c r="O1165" s="47"/>
      <c r="P1165" s="212">
        <f>O1165*H1165</f>
        <v>0</v>
      </c>
      <c r="Q1165" s="212">
        <v>0</v>
      </c>
      <c r="R1165" s="212">
        <f>Q1165*H1165</f>
        <v>0</v>
      </c>
      <c r="S1165" s="212">
        <v>0</v>
      </c>
      <c r="T1165" s="213">
        <f>S1165*H1165</f>
        <v>0</v>
      </c>
      <c r="AR1165" s="24" t="s">
        <v>410</v>
      </c>
      <c r="AT1165" s="24" t="s">
        <v>399</v>
      </c>
      <c r="AU1165" s="24" t="s">
        <v>83</v>
      </c>
      <c r="AY1165" s="24" t="s">
        <v>231</v>
      </c>
      <c r="BE1165" s="214">
        <f>IF(N1165="základní",J1165,0)</f>
        <v>0</v>
      </c>
      <c r="BF1165" s="214">
        <f>IF(N1165="snížená",J1165,0)</f>
        <v>0</v>
      </c>
      <c r="BG1165" s="214">
        <f>IF(N1165="zákl. přenesená",J1165,0)</f>
        <v>0</v>
      </c>
      <c r="BH1165" s="214">
        <f>IF(N1165="sníž. přenesená",J1165,0)</f>
        <v>0</v>
      </c>
      <c r="BI1165" s="214">
        <f>IF(N1165="nulová",J1165,0)</f>
        <v>0</v>
      </c>
      <c r="BJ1165" s="24" t="s">
        <v>81</v>
      </c>
      <c r="BK1165" s="214">
        <f>ROUND(I1165*H1165,2)</f>
        <v>0</v>
      </c>
      <c r="BL1165" s="24" t="s">
        <v>298</v>
      </c>
      <c r="BM1165" s="24" t="s">
        <v>1720</v>
      </c>
    </row>
    <row r="1166" spans="2:47" s="1" customFormat="1" ht="13.5">
      <c r="B1166" s="46"/>
      <c r="D1166" s="215" t="s">
        <v>241</v>
      </c>
      <c r="F1166" s="216" t="s">
        <v>1719</v>
      </c>
      <c r="I1166" s="176"/>
      <c r="L1166" s="46"/>
      <c r="M1166" s="217"/>
      <c r="N1166" s="47"/>
      <c r="O1166" s="47"/>
      <c r="P1166" s="47"/>
      <c r="Q1166" s="47"/>
      <c r="R1166" s="47"/>
      <c r="S1166" s="47"/>
      <c r="T1166" s="85"/>
      <c r="AT1166" s="24" t="s">
        <v>241</v>
      </c>
      <c r="AU1166" s="24" t="s">
        <v>83</v>
      </c>
    </row>
    <row r="1167" spans="2:65" s="1" customFormat="1" ht="38.25" customHeight="1">
      <c r="B1167" s="202"/>
      <c r="C1167" s="203" t="s">
        <v>1721</v>
      </c>
      <c r="D1167" s="203" t="s">
        <v>235</v>
      </c>
      <c r="E1167" s="204" t="s">
        <v>1722</v>
      </c>
      <c r="F1167" s="205" t="s">
        <v>1723</v>
      </c>
      <c r="G1167" s="206" t="s">
        <v>352</v>
      </c>
      <c r="H1167" s="207">
        <v>0.052</v>
      </c>
      <c r="I1167" s="208"/>
      <c r="J1167" s="209">
        <f>ROUND(I1167*H1167,2)</f>
        <v>0</v>
      </c>
      <c r="K1167" s="205" t="s">
        <v>238</v>
      </c>
      <c r="L1167" s="46"/>
      <c r="M1167" s="210" t="s">
        <v>5</v>
      </c>
      <c r="N1167" s="211" t="s">
        <v>44</v>
      </c>
      <c r="O1167" s="47"/>
      <c r="P1167" s="212">
        <f>O1167*H1167</f>
        <v>0</v>
      </c>
      <c r="Q1167" s="212">
        <v>0</v>
      </c>
      <c r="R1167" s="212">
        <f>Q1167*H1167</f>
        <v>0</v>
      </c>
      <c r="S1167" s="212">
        <v>0</v>
      </c>
      <c r="T1167" s="213">
        <f>S1167*H1167</f>
        <v>0</v>
      </c>
      <c r="AR1167" s="24" t="s">
        <v>298</v>
      </c>
      <c r="AT1167" s="24" t="s">
        <v>235</v>
      </c>
      <c r="AU1167" s="24" t="s">
        <v>83</v>
      </c>
      <c r="AY1167" s="24" t="s">
        <v>231</v>
      </c>
      <c r="BE1167" s="214">
        <f>IF(N1167="základní",J1167,0)</f>
        <v>0</v>
      </c>
      <c r="BF1167" s="214">
        <f>IF(N1167="snížená",J1167,0)</f>
        <v>0</v>
      </c>
      <c r="BG1167" s="214">
        <f>IF(N1167="zákl. přenesená",J1167,0)</f>
        <v>0</v>
      </c>
      <c r="BH1167" s="214">
        <f>IF(N1167="sníž. přenesená",J1167,0)</f>
        <v>0</v>
      </c>
      <c r="BI1167" s="214">
        <f>IF(N1167="nulová",J1167,0)</f>
        <v>0</v>
      </c>
      <c r="BJ1167" s="24" t="s">
        <v>81</v>
      </c>
      <c r="BK1167" s="214">
        <f>ROUND(I1167*H1167,2)</f>
        <v>0</v>
      </c>
      <c r="BL1167" s="24" t="s">
        <v>298</v>
      </c>
      <c r="BM1167" s="24" t="s">
        <v>1724</v>
      </c>
    </row>
    <row r="1168" spans="2:47" s="1" customFormat="1" ht="13.5">
      <c r="B1168" s="46"/>
      <c r="D1168" s="215" t="s">
        <v>241</v>
      </c>
      <c r="F1168" s="216" t="s">
        <v>1723</v>
      </c>
      <c r="I1168" s="176"/>
      <c r="L1168" s="46"/>
      <c r="M1168" s="217"/>
      <c r="N1168" s="47"/>
      <c r="O1168" s="47"/>
      <c r="P1168" s="47"/>
      <c r="Q1168" s="47"/>
      <c r="R1168" s="47"/>
      <c r="S1168" s="47"/>
      <c r="T1168" s="85"/>
      <c r="AT1168" s="24" t="s">
        <v>241</v>
      </c>
      <c r="AU1168" s="24" t="s">
        <v>83</v>
      </c>
    </row>
    <row r="1169" spans="2:63" s="10" customFormat="1" ht="29.85" customHeight="1">
      <c r="B1169" s="189"/>
      <c r="D1169" s="190" t="s">
        <v>72</v>
      </c>
      <c r="E1169" s="200" t="s">
        <v>1725</v>
      </c>
      <c r="F1169" s="200" t="s">
        <v>1726</v>
      </c>
      <c r="I1169" s="192"/>
      <c r="J1169" s="201">
        <f>BK1169</f>
        <v>0</v>
      </c>
      <c r="L1169" s="189"/>
      <c r="M1169" s="194"/>
      <c r="N1169" s="195"/>
      <c r="O1169" s="195"/>
      <c r="P1169" s="196">
        <f>SUM(P1170:P1221)</f>
        <v>0</v>
      </c>
      <c r="Q1169" s="195"/>
      <c r="R1169" s="196">
        <f>SUM(R1170:R1221)</f>
        <v>9.54638982</v>
      </c>
      <c r="S1169" s="195"/>
      <c r="T1169" s="197">
        <f>SUM(T1170:T1221)</f>
        <v>0</v>
      </c>
      <c r="AR1169" s="190" t="s">
        <v>83</v>
      </c>
      <c r="AT1169" s="198" t="s">
        <v>72</v>
      </c>
      <c r="AU1169" s="198" t="s">
        <v>81</v>
      </c>
      <c r="AY1169" s="190" t="s">
        <v>231</v>
      </c>
      <c r="BK1169" s="199">
        <f>SUM(BK1170:BK1221)</f>
        <v>0</v>
      </c>
    </row>
    <row r="1170" spans="2:65" s="1" customFormat="1" ht="25.5" customHeight="1">
      <c r="B1170" s="202"/>
      <c r="C1170" s="203" t="s">
        <v>1727</v>
      </c>
      <c r="D1170" s="203" t="s">
        <v>235</v>
      </c>
      <c r="E1170" s="204" t="s">
        <v>1728</v>
      </c>
      <c r="F1170" s="205" t="s">
        <v>1729</v>
      </c>
      <c r="G1170" s="206" t="s">
        <v>367</v>
      </c>
      <c r="H1170" s="207">
        <v>141.433</v>
      </c>
      <c r="I1170" s="208"/>
      <c r="J1170" s="209">
        <f>ROUND(I1170*H1170,2)</f>
        <v>0</v>
      </c>
      <c r="K1170" s="205" t="s">
        <v>238</v>
      </c>
      <c r="L1170" s="46"/>
      <c r="M1170" s="210" t="s">
        <v>5</v>
      </c>
      <c r="N1170" s="211" t="s">
        <v>44</v>
      </c>
      <c r="O1170" s="47"/>
      <c r="P1170" s="212">
        <f>O1170*H1170</f>
        <v>0</v>
      </c>
      <c r="Q1170" s="212">
        <v>0.00028</v>
      </c>
      <c r="R1170" s="212">
        <f>Q1170*H1170</f>
        <v>0.039601239999999996</v>
      </c>
      <c r="S1170" s="212">
        <v>0</v>
      </c>
      <c r="T1170" s="213">
        <f>S1170*H1170</f>
        <v>0</v>
      </c>
      <c r="AR1170" s="24" t="s">
        <v>298</v>
      </c>
      <c r="AT1170" s="24" t="s">
        <v>235</v>
      </c>
      <c r="AU1170" s="24" t="s">
        <v>83</v>
      </c>
      <c r="AY1170" s="24" t="s">
        <v>231</v>
      </c>
      <c r="BE1170" s="214">
        <f>IF(N1170="základní",J1170,0)</f>
        <v>0</v>
      </c>
      <c r="BF1170" s="214">
        <f>IF(N1170="snížená",J1170,0)</f>
        <v>0</v>
      </c>
      <c r="BG1170" s="214">
        <f>IF(N1170="zákl. přenesená",J1170,0)</f>
        <v>0</v>
      </c>
      <c r="BH1170" s="214">
        <f>IF(N1170="sníž. přenesená",J1170,0)</f>
        <v>0</v>
      </c>
      <c r="BI1170" s="214">
        <f>IF(N1170="nulová",J1170,0)</f>
        <v>0</v>
      </c>
      <c r="BJ1170" s="24" t="s">
        <v>81</v>
      </c>
      <c r="BK1170" s="214">
        <f>ROUND(I1170*H1170,2)</f>
        <v>0</v>
      </c>
      <c r="BL1170" s="24" t="s">
        <v>298</v>
      </c>
      <c r="BM1170" s="24" t="s">
        <v>1730</v>
      </c>
    </row>
    <row r="1171" spans="2:47" s="1" customFormat="1" ht="13.5">
      <c r="B1171" s="46"/>
      <c r="D1171" s="215" t="s">
        <v>241</v>
      </c>
      <c r="F1171" s="216" t="s">
        <v>1729</v>
      </c>
      <c r="I1171" s="176"/>
      <c r="L1171" s="46"/>
      <c r="M1171" s="217"/>
      <c r="N1171" s="47"/>
      <c r="O1171" s="47"/>
      <c r="P1171" s="47"/>
      <c r="Q1171" s="47"/>
      <c r="R1171" s="47"/>
      <c r="S1171" s="47"/>
      <c r="T1171" s="85"/>
      <c r="AT1171" s="24" t="s">
        <v>241</v>
      </c>
      <c r="AU1171" s="24" t="s">
        <v>83</v>
      </c>
    </row>
    <row r="1172" spans="2:51" s="11" customFormat="1" ht="13.5">
      <c r="B1172" s="218"/>
      <c r="D1172" s="215" t="s">
        <v>242</v>
      </c>
      <c r="E1172" s="219" t="s">
        <v>5</v>
      </c>
      <c r="F1172" s="220" t="s">
        <v>1731</v>
      </c>
      <c r="H1172" s="221">
        <v>132.533</v>
      </c>
      <c r="I1172" s="222"/>
      <c r="L1172" s="218"/>
      <c r="M1172" s="223"/>
      <c r="N1172" s="224"/>
      <c r="O1172" s="224"/>
      <c r="P1172" s="224"/>
      <c r="Q1172" s="224"/>
      <c r="R1172" s="224"/>
      <c r="S1172" s="224"/>
      <c r="T1172" s="225"/>
      <c r="AT1172" s="219" t="s">
        <v>242</v>
      </c>
      <c r="AU1172" s="219" t="s">
        <v>83</v>
      </c>
      <c r="AV1172" s="11" t="s">
        <v>83</v>
      </c>
      <c r="AW1172" s="11" t="s">
        <v>36</v>
      </c>
      <c r="AX1172" s="11" t="s">
        <v>73</v>
      </c>
      <c r="AY1172" s="219" t="s">
        <v>231</v>
      </c>
    </row>
    <row r="1173" spans="2:51" s="11" customFormat="1" ht="13.5">
      <c r="B1173" s="218"/>
      <c r="D1173" s="215" t="s">
        <v>242</v>
      </c>
      <c r="E1173" s="219" t="s">
        <v>5</v>
      </c>
      <c r="F1173" s="220" t="s">
        <v>1732</v>
      </c>
      <c r="H1173" s="221">
        <v>8.9</v>
      </c>
      <c r="I1173" s="222"/>
      <c r="L1173" s="218"/>
      <c r="M1173" s="223"/>
      <c r="N1173" s="224"/>
      <c r="O1173" s="224"/>
      <c r="P1173" s="224"/>
      <c r="Q1173" s="224"/>
      <c r="R1173" s="224"/>
      <c r="S1173" s="224"/>
      <c r="T1173" s="225"/>
      <c r="AT1173" s="219" t="s">
        <v>242</v>
      </c>
      <c r="AU1173" s="219" t="s">
        <v>83</v>
      </c>
      <c r="AV1173" s="11" t="s">
        <v>83</v>
      </c>
      <c r="AW1173" s="11" t="s">
        <v>36</v>
      </c>
      <c r="AX1173" s="11" t="s">
        <v>73</v>
      </c>
      <c r="AY1173" s="219" t="s">
        <v>231</v>
      </c>
    </row>
    <row r="1174" spans="2:51" s="12" customFormat="1" ht="13.5">
      <c r="B1174" s="226"/>
      <c r="D1174" s="215" t="s">
        <v>242</v>
      </c>
      <c r="E1174" s="227" t="s">
        <v>5</v>
      </c>
      <c r="F1174" s="228" t="s">
        <v>269</v>
      </c>
      <c r="H1174" s="229">
        <v>141.433</v>
      </c>
      <c r="I1174" s="230"/>
      <c r="L1174" s="226"/>
      <c r="M1174" s="231"/>
      <c r="N1174" s="232"/>
      <c r="O1174" s="232"/>
      <c r="P1174" s="232"/>
      <c r="Q1174" s="232"/>
      <c r="R1174" s="232"/>
      <c r="S1174" s="232"/>
      <c r="T1174" s="233"/>
      <c r="AT1174" s="227" t="s">
        <v>242</v>
      </c>
      <c r="AU1174" s="227" t="s">
        <v>83</v>
      </c>
      <c r="AV1174" s="12" t="s">
        <v>239</v>
      </c>
      <c r="AW1174" s="12" t="s">
        <v>36</v>
      </c>
      <c r="AX1174" s="12" t="s">
        <v>81</v>
      </c>
      <c r="AY1174" s="227" t="s">
        <v>231</v>
      </c>
    </row>
    <row r="1175" spans="2:65" s="1" customFormat="1" ht="16.5" customHeight="1">
      <c r="B1175" s="202"/>
      <c r="C1175" s="242" t="s">
        <v>1733</v>
      </c>
      <c r="D1175" s="242" t="s">
        <v>399</v>
      </c>
      <c r="E1175" s="243" t="s">
        <v>1734</v>
      </c>
      <c r="F1175" s="244" t="s">
        <v>1735</v>
      </c>
      <c r="G1175" s="245" t="s">
        <v>249</v>
      </c>
      <c r="H1175" s="246">
        <v>471.443</v>
      </c>
      <c r="I1175" s="247"/>
      <c r="J1175" s="248">
        <f>ROUND(I1175*H1175,2)</f>
        <v>0</v>
      </c>
      <c r="K1175" s="244" t="s">
        <v>238</v>
      </c>
      <c r="L1175" s="249"/>
      <c r="M1175" s="250" t="s">
        <v>5</v>
      </c>
      <c r="N1175" s="251" t="s">
        <v>44</v>
      </c>
      <c r="O1175" s="47"/>
      <c r="P1175" s="212">
        <f>O1175*H1175</f>
        <v>0</v>
      </c>
      <c r="Q1175" s="212">
        <v>0.00036</v>
      </c>
      <c r="R1175" s="212">
        <f>Q1175*H1175</f>
        <v>0.16971948</v>
      </c>
      <c r="S1175" s="212">
        <v>0</v>
      </c>
      <c r="T1175" s="213">
        <f>S1175*H1175</f>
        <v>0</v>
      </c>
      <c r="AR1175" s="24" t="s">
        <v>410</v>
      </c>
      <c r="AT1175" s="24" t="s">
        <v>399</v>
      </c>
      <c r="AU1175" s="24" t="s">
        <v>83</v>
      </c>
      <c r="AY1175" s="24" t="s">
        <v>231</v>
      </c>
      <c r="BE1175" s="214">
        <f>IF(N1175="základní",J1175,0)</f>
        <v>0</v>
      </c>
      <c r="BF1175" s="214">
        <f>IF(N1175="snížená",J1175,0)</f>
        <v>0</v>
      </c>
      <c r="BG1175" s="214">
        <f>IF(N1175="zákl. přenesená",J1175,0)</f>
        <v>0</v>
      </c>
      <c r="BH1175" s="214">
        <f>IF(N1175="sníž. přenesená",J1175,0)</f>
        <v>0</v>
      </c>
      <c r="BI1175" s="214">
        <f>IF(N1175="nulová",J1175,0)</f>
        <v>0</v>
      </c>
      <c r="BJ1175" s="24" t="s">
        <v>81</v>
      </c>
      <c r="BK1175" s="214">
        <f>ROUND(I1175*H1175,2)</f>
        <v>0</v>
      </c>
      <c r="BL1175" s="24" t="s">
        <v>298</v>
      </c>
      <c r="BM1175" s="24" t="s">
        <v>1736</v>
      </c>
    </row>
    <row r="1176" spans="2:47" s="1" customFormat="1" ht="13.5">
      <c r="B1176" s="46"/>
      <c r="D1176" s="215" t="s">
        <v>241</v>
      </c>
      <c r="F1176" s="216" t="s">
        <v>1735</v>
      </c>
      <c r="I1176" s="176"/>
      <c r="L1176" s="46"/>
      <c r="M1176" s="217"/>
      <c r="N1176" s="47"/>
      <c r="O1176" s="47"/>
      <c r="P1176" s="47"/>
      <c r="Q1176" s="47"/>
      <c r="R1176" s="47"/>
      <c r="S1176" s="47"/>
      <c r="T1176" s="85"/>
      <c r="AT1176" s="24" t="s">
        <v>241</v>
      </c>
      <c r="AU1176" s="24" t="s">
        <v>83</v>
      </c>
    </row>
    <row r="1177" spans="2:51" s="11" customFormat="1" ht="13.5">
      <c r="B1177" s="218"/>
      <c r="D1177" s="215" t="s">
        <v>242</v>
      </c>
      <c r="E1177" s="219" t="s">
        <v>5</v>
      </c>
      <c r="F1177" s="220" t="s">
        <v>1737</v>
      </c>
      <c r="H1177" s="221">
        <v>471.443</v>
      </c>
      <c r="I1177" s="222"/>
      <c r="L1177" s="218"/>
      <c r="M1177" s="223"/>
      <c r="N1177" s="224"/>
      <c r="O1177" s="224"/>
      <c r="P1177" s="224"/>
      <c r="Q1177" s="224"/>
      <c r="R1177" s="224"/>
      <c r="S1177" s="224"/>
      <c r="T1177" s="225"/>
      <c r="AT1177" s="219" t="s">
        <v>242</v>
      </c>
      <c r="AU1177" s="219" t="s">
        <v>83</v>
      </c>
      <c r="AV1177" s="11" t="s">
        <v>83</v>
      </c>
      <c r="AW1177" s="11" t="s">
        <v>36</v>
      </c>
      <c r="AX1177" s="11" t="s">
        <v>81</v>
      </c>
      <c r="AY1177" s="219" t="s">
        <v>231</v>
      </c>
    </row>
    <row r="1178" spans="2:65" s="1" customFormat="1" ht="25.5" customHeight="1">
      <c r="B1178" s="202"/>
      <c r="C1178" s="203" t="s">
        <v>1738</v>
      </c>
      <c r="D1178" s="203" t="s">
        <v>235</v>
      </c>
      <c r="E1178" s="204" t="s">
        <v>1739</v>
      </c>
      <c r="F1178" s="205" t="s">
        <v>1740</v>
      </c>
      <c r="G1178" s="206" t="s">
        <v>367</v>
      </c>
      <c r="H1178" s="207">
        <v>24</v>
      </c>
      <c r="I1178" s="208"/>
      <c r="J1178" s="209">
        <f>ROUND(I1178*H1178,2)</f>
        <v>0</v>
      </c>
      <c r="K1178" s="205" t="s">
        <v>238</v>
      </c>
      <c r="L1178" s="46"/>
      <c r="M1178" s="210" t="s">
        <v>5</v>
      </c>
      <c r="N1178" s="211" t="s">
        <v>44</v>
      </c>
      <c r="O1178" s="47"/>
      <c r="P1178" s="212">
        <f>O1178*H1178</f>
        <v>0</v>
      </c>
      <c r="Q1178" s="212">
        <v>0.00046</v>
      </c>
      <c r="R1178" s="212">
        <f>Q1178*H1178</f>
        <v>0.011040000000000001</v>
      </c>
      <c r="S1178" s="212">
        <v>0</v>
      </c>
      <c r="T1178" s="213">
        <f>S1178*H1178</f>
        <v>0</v>
      </c>
      <c r="AR1178" s="24" t="s">
        <v>298</v>
      </c>
      <c r="AT1178" s="24" t="s">
        <v>235</v>
      </c>
      <c r="AU1178" s="24" t="s">
        <v>83</v>
      </c>
      <c r="AY1178" s="24" t="s">
        <v>231</v>
      </c>
      <c r="BE1178" s="214">
        <f>IF(N1178="základní",J1178,0)</f>
        <v>0</v>
      </c>
      <c r="BF1178" s="214">
        <f>IF(N1178="snížená",J1178,0)</f>
        <v>0</v>
      </c>
      <c r="BG1178" s="214">
        <f>IF(N1178="zákl. přenesená",J1178,0)</f>
        <v>0</v>
      </c>
      <c r="BH1178" s="214">
        <f>IF(N1178="sníž. přenesená",J1178,0)</f>
        <v>0</v>
      </c>
      <c r="BI1178" s="214">
        <f>IF(N1178="nulová",J1178,0)</f>
        <v>0</v>
      </c>
      <c r="BJ1178" s="24" t="s">
        <v>81</v>
      </c>
      <c r="BK1178" s="214">
        <f>ROUND(I1178*H1178,2)</f>
        <v>0</v>
      </c>
      <c r="BL1178" s="24" t="s">
        <v>298</v>
      </c>
      <c r="BM1178" s="24" t="s">
        <v>1741</v>
      </c>
    </row>
    <row r="1179" spans="2:47" s="1" customFormat="1" ht="13.5">
      <c r="B1179" s="46"/>
      <c r="D1179" s="215" t="s">
        <v>241</v>
      </c>
      <c r="F1179" s="216" t="s">
        <v>1740</v>
      </c>
      <c r="I1179" s="176"/>
      <c r="L1179" s="46"/>
      <c r="M1179" s="217"/>
      <c r="N1179" s="47"/>
      <c r="O1179" s="47"/>
      <c r="P1179" s="47"/>
      <c r="Q1179" s="47"/>
      <c r="R1179" s="47"/>
      <c r="S1179" s="47"/>
      <c r="T1179" s="85"/>
      <c r="AT1179" s="24" t="s">
        <v>241</v>
      </c>
      <c r="AU1179" s="24" t="s">
        <v>83</v>
      </c>
    </row>
    <row r="1180" spans="2:51" s="11" customFormat="1" ht="13.5">
      <c r="B1180" s="218"/>
      <c r="D1180" s="215" t="s">
        <v>242</v>
      </c>
      <c r="E1180" s="219" t="s">
        <v>5</v>
      </c>
      <c r="F1180" s="220" t="s">
        <v>1742</v>
      </c>
      <c r="H1180" s="221">
        <v>11.25</v>
      </c>
      <c r="I1180" s="222"/>
      <c r="L1180" s="218"/>
      <c r="M1180" s="223"/>
      <c r="N1180" s="224"/>
      <c r="O1180" s="224"/>
      <c r="P1180" s="224"/>
      <c r="Q1180" s="224"/>
      <c r="R1180" s="224"/>
      <c r="S1180" s="224"/>
      <c r="T1180" s="225"/>
      <c r="AT1180" s="219" t="s">
        <v>242</v>
      </c>
      <c r="AU1180" s="219" t="s">
        <v>83</v>
      </c>
      <c r="AV1180" s="11" t="s">
        <v>83</v>
      </c>
      <c r="AW1180" s="11" t="s">
        <v>36</v>
      </c>
      <c r="AX1180" s="11" t="s">
        <v>73</v>
      </c>
      <c r="AY1180" s="219" t="s">
        <v>231</v>
      </c>
    </row>
    <row r="1181" spans="2:51" s="11" customFormat="1" ht="13.5">
      <c r="B1181" s="218"/>
      <c r="D1181" s="215" t="s">
        <v>242</v>
      </c>
      <c r="E1181" s="219" t="s">
        <v>5</v>
      </c>
      <c r="F1181" s="220" t="s">
        <v>1743</v>
      </c>
      <c r="H1181" s="221">
        <v>12.75</v>
      </c>
      <c r="I1181" s="222"/>
      <c r="L1181" s="218"/>
      <c r="M1181" s="223"/>
      <c r="N1181" s="224"/>
      <c r="O1181" s="224"/>
      <c r="P1181" s="224"/>
      <c r="Q1181" s="224"/>
      <c r="R1181" s="224"/>
      <c r="S1181" s="224"/>
      <c r="T1181" s="225"/>
      <c r="AT1181" s="219" t="s">
        <v>242</v>
      </c>
      <c r="AU1181" s="219" t="s">
        <v>83</v>
      </c>
      <c r="AV1181" s="11" t="s">
        <v>83</v>
      </c>
      <c r="AW1181" s="11" t="s">
        <v>36</v>
      </c>
      <c r="AX1181" s="11" t="s">
        <v>73</v>
      </c>
      <c r="AY1181" s="219" t="s">
        <v>231</v>
      </c>
    </row>
    <row r="1182" spans="2:51" s="12" customFormat="1" ht="13.5">
      <c r="B1182" s="226"/>
      <c r="D1182" s="215" t="s">
        <v>242</v>
      </c>
      <c r="E1182" s="227" t="s">
        <v>5</v>
      </c>
      <c r="F1182" s="228" t="s">
        <v>269</v>
      </c>
      <c r="H1182" s="229">
        <v>24</v>
      </c>
      <c r="I1182" s="230"/>
      <c r="L1182" s="226"/>
      <c r="M1182" s="231"/>
      <c r="N1182" s="232"/>
      <c r="O1182" s="232"/>
      <c r="P1182" s="232"/>
      <c r="Q1182" s="232"/>
      <c r="R1182" s="232"/>
      <c r="S1182" s="232"/>
      <c r="T1182" s="233"/>
      <c r="AT1182" s="227" t="s">
        <v>242</v>
      </c>
      <c r="AU1182" s="227" t="s">
        <v>83</v>
      </c>
      <c r="AV1182" s="12" t="s">
        <v>239</v>
      </c>
      <c r="AW1182" s="12" t="s">
        <v>36</v>
      </c>
      <c r="AX1182" s="12" t="s">
        <v>81</v>
      </c>
      <c r="AY1182" s="227" t="s">
        <v>231</v>
      </c>
    </row>
    <row r="1183" spans="2:65" s="1" customFormat="1" ht="16.5" customHeight="1">
      <c r="B1183" s="202"/>
      <c r="C1183" s="242" t="s">
        <v>1744</v>
      </c>
      <c r="D1183" s="242" t="s">
        <v>399</v>
      </c>
      <c r="E1183" s="243" t="s">
        <v>1745</v>
      </c>
      <c r="F1183" s="244" t="s">
        <v>1746</v>
      </c>
      <c r="G1183" s="245" t="s">
        <v>147</v>
      </c>
      <c r="H1183" s="246">
        <v>2.963</v>
      </c>
      <c r="I1183" s="247"/>
      <c r="J1183" s="248">
        <f>ROUND(I1183*H1183,2)</f>
        <v>0</v>
      </c>
      <c r="K1183" s="244" t="s">
        <v>238</v>
      </c>
      <c r="L1183" s="249"/>
      <c r="M1183" s="250" t="s">
        <v>5</v>
      </c>
      <c r="N1183" s="251" t="s">
        <v>44</v>
      </c>
      <c r="O1183" s="47"/>
      <c r="P1183" s="212">
        <f>O1183*H1183</f>
        <v>0</v>
      </c>
      <c r="Q1183" s="212">
        <v>0.0192</v>
      </c>
      <c r="R1183" s="212">
        <f>Q1183*H1183</f>
        <v>0.0568896</v>
      </c>
      <c r="S1183" s="212">
        <v>0</v>
      </c>
      <c r="T1183" s="213">
        <f>S1183*H1183</f>
        <v>0</v>
      </c>
      <c r="AR1183" s="24" t="s">
        <v>410</v>
      </c>
      <c r="AT1183" s="24" t="s">
        <v>399</v>
      </c>
      <c r="AU1183" s="24" t="s">
        <v>83</v>
      </c>
      <c r="AY1183" s="24" t="s">
        <v>231</v>
      </c>
      <c r="BE1183" s="214">
        <f>IF(N1183="základní",J1183,0)</f>
        <v>0</v>
      </c>
      <c r="BF1183" s="214">
        <f>IF(N1183="snížená",J1183,0)</f>
        <v>0</v>
      </c>
      <c r="BG1183" s="214">
        <f>IF(N1183="zákl. přenesená",J1183,0)</f>
        <v>0</v>
      </c>
      <c r="BH1183" s="214">
        <f>IF(N1183="sníž. přenesená",J1183,0)</f>
        <v>0</v>
      </c>
      <c r="BI1183" s="214">
        <f>IF(N1183="nulová",J1183,0)</f>
        <v>0</v>
      </c>
      <c r="BJ1183" s="24" t="s">
        <v>81</v>
      </c>
      <c r="BK1183" s="214">
        <f>ROUND(I1183*H1183,2)</f>
        <v>0</v>
      </c>
      <c r="BL1183" s="24" t="s">
        <v>298</v>
      </c>
      <c r="BM1183" s="24" t="s">
        <v>1747</v>
      </c>
    </row>
    <row r="1184" spans="2:47" s="1" customFormat="1" ht="13.5">
      <c r="B1184" s="46"/>
      <c r="D1184" s="215" t="s">
        <v>241</v>
      </c>
      <c r="F1184" s="216" t="s">
        <v>1746</v>
      </c>
      <c r="I1184" s="176"/>
      <c r="L1184" s="46"/>
      <c r="M1184" s="217"/>
      <c r="N1184" s="47"/>
      <c r="O1184" s="47"/>
      <c r="P1184" s="47"/>
      <c r="Q1184" s="47"/>
      <c r="R1184" s="47"/>
      <c r="S1184" s="47"/>
      <c r="T1184" s="85"/>
      <c r="AT1184" s="24" t="s">
        <v>241</v>
      </c>
      <c r="AU1184" s="24" t="s">
        <v>83</v>
      </c>
    </row>
    <row r="1185" spans="2:51" s="11" customFormat="1" ht="13.5">
      <c r="B1185" s="218"/>
      <c r="D1185" s="215" t="s">
        <v>242</v>
      </c>
      <c r="E1185" s="219" t="s">
        <v>5</v>
      </c>
      <c r="F1185" s="220" t="s">
        <v>1748</v>
      </c>
      <c r="H1185" s="221">
        <v>1.688</v>
      </c>
      <c r="I1185" s="222"/>
      <c r="L1185" s="218"/>
      <c r="M1185" s="223"/>
      <c r="N1185" s="224"/>
      <c r="O1185" s="224"/>
      <c r="P1185" s="224"/>
      <c r="Q1185" s="224"/>
      <c r="R1185" s="224"/>
      <c r="S1185" s="224"/>
      <c r="T1185" s="225"/>
      <c r="AT1185" s="219" t="s">
        <v>242</v>
      </c>
      <c r="AU1185" s="219" t="s">
        <v>83</v>
      </c>
      <c r="AV1185" s="11" t="s">
        <v>83</v>
      </c>
      <c r="AW1185" s="11" t="s">
        <v>36</v>
      </c>
      <c r="AX1185" s="11" t="s">
        <v>73</v>
      </c>
      <c r="AY1185" s="219" t="s">
        <v>231</v>
      </c>
    </row>
    <row r="1186" spans="2:51" s="11" customFormat="1" ht="13.5">
      <c r="B1186" s="218"/>
      <c r="D1186" s="215" t="s">
        <v>242</v>
      </c>
      <c r="E1186" s="219" t="s">
        <v>5</v>
      </c>
      <c r="F1186" s="220" t="s">
        <v>1749</v>
      </c>
      <c r="H1186" s="221">
        <v>1.275</v>
      </c>
      <c r="I1186" s="222"/>
      <c r="L1186" s="218"/>
      <c r="M1186" s="223"/>
      <c r="N1186" s="224"/>
      <c r="O1186" s="224"/>
      <c r="P1186" s="224"/>
      <c r="Q1186" s="224"/>
      <c r="R1186" s="224"/>
      <c r="S1186" s="224"/>
      <c r="T1186" s="225"/>
      <c r="AT1186" s="219" t="s">
        <v>242</v>
      </c>
      <c r="AU1186" s="219" t="s">
        <v>83</v>
      </c>
      <c r="AV1186" s="11" t="s">
        <v>83</v>
      </c>
      <c r="AW1186" s="11" t="s">
        <v>36</v>
      </c>
      <c r="AX1186" s="11" t="s">
        <v>73</v>
      </c>
      <c r="AY1186" s="219" t="s">
        <v>231</v>
      </c>
    </row>
    <row r="1187" spans="2:51" s="12" customFormat="1" ht="13.5">
      <c r="B1187" s="226"/>
      <c r="D1187" s="215" t="s">
        <v>242</v>
      </c>
      <c r="E1187" s="227" t="s">
        <v>5</v>
      </c>
      <c r="F1187" s="228" t="s">
        <v>269</v>
      </c>
      <c r="H1187" s="229">
        <v>2.963</v>
      </c>
      <c r="I1187" s="230"/>
      <c r="L1187" s="226"/>
      <c r="M1187" s="231"/>
      <c r="N1187" s="232"/>
      <c r="O1187" s="232"/>
      <c r="P1187" s="232"/>
      <c r="Q1187" s="232"/>
      <c r="R1187" s="232"/>
      <c r="S1187" s="232"/>
      <c r="T1187" s="233"/>
      <c r="AT1187" s="227" t="s">
        <v>242</v>
      </c>
      <c r="AU1187" s="227" t="s">
        <v>83</v>
      </c>
      <c r="AV1187" s="12" t="s">
        <v>239</v>
      </c>
      <c r="AW1187" s="12" t="s">
        <v>36</v>
      </c>
      <c r="AX1187" s="12" t="s">
        <v>81</v>
      </c>
      <c r="AY1187" s="227" t="s">
        <v>231</v>
      </c>
    </row>
    <row r="1188" spans="2:65" s="1" customFormat="1" ht="25.5" customHeight="1">
      <c r="B1188" s="202"/>
      <c r="C1188" s="203" t="s">
        <v>1750</v>
      </c>
      <c r="D1188" s="203" t="s">
        <v>235</v>
      </c>
      <c r="E1188" s="204" t="s">
        <v>1751</v>
      </c>
      <c r="F1188" s="205" t="s">
        <v>1752</v>
      </c>
      <c r="G1188" s="206" t="s">
        <v>147</v>
      </c>
      <c r="H1188" s="207">
        <v>138.01</v>
      </c>
      <c r="I1188" s="208"/>
      <c r="J1188" s="209">
        <f>ROUND(I1188*H1188,2)</f>
        <v>0</v>
      </c>
      <c r="K1188" s="205" t="s">
        <v>238</v>
      </c>
      <c r="L1188" s="46"/>
      <c r="M1188" s="210" t="s">
        <v>5</v>
      </c>
      <c r="N1188" s="211" t="s">
        <v>44</v>
      </c>
      <c r="O1188" s="47"/>
      <c r="P1188" s="212">
        <f>O1188*H1188</f>
        <v>0</v>
      </c>
      <c r="Q1188" s="212">
        <v>0.00417</v>
      </c>
      <c r="R1188" s="212">
        <f>Q1188*H1188</f>
        <v>0.5755017</v>
      </c>
      <c r="S1188" s="212">
        <v>0</v>
      </c>
      <c r="T1188" s="213">
        <f>S1188*H1188</f>
        <v>0</v>
      </c>
      <c r="AR1188" s="24" t="s">
        <v>298</v>
      </c>
      <c r="AT1188" s="24" t="s">
        <v>235</v>
      </c>
      <c r="AU1188" s="24" t="s">
        <v>83</v>
      </c>
      <c r="AY1188" s="24" t="s">
        <v>231</v>
      </c>
      <c r="BE1188" s="214">
        <f>IF(N1188="základní",J1188,0)</f>
        <v>0</v>
      </c>
      <c r="BF1188" s="214">
        <f>IF(N1188="snížená",J1188,0)</f>
        <v>0</v>
      </c>
      <c r="BG1188" s="214">
        <f>IF(N1188="zákl. přenesená",J1188,0)</f>
        <v>0</v>
      </c>
      <c r="BH1188" s="214">
        <f>IF(N1188="sníž. přenesená",J1188,0)</f>
        <v>0</v>
      </c>
      <c r="BI1188" s="214">
        <f>IF(N1188="nulová",J1188,0)</f>
        <v>0</v>
      </c>
      <c r="BJ1188" s="24" t="s">
        <v>81</v>
      </c>
      <c r="BK1188" s="214">
        <f>ROUND(I1188*H1188,2)</f>
        <v>0</v>
      </c>
      <c r="BL1188" s="24" t="s">
        <v>298</v>
      </c>
      <c r="BM1188" s="24" t="s">
        <v>1753</v>
      </c>
    </row>
    <row r="1189" spans="2:47" s="1" customFormat="1" ht="13.5">
      <c r="B1189" s="46"/>
      <c r="D1189" s="215" t="s">
        <v>241</v>
      </c>
      <c r="F1189" s="216" t="s">
        <v>1752</v>
      </c>
      <c r="I1189" s="176"/>
      <c r="L1189" s="46"/>
      <c r="M1189" s="217"/>
      <c r="N1189" s="47"/>
      <c r="O1189" s="47"/>
      <c r="P1189" s="47"/>
      <c r="Q1189" s="47"/>
      <c r="R1189" s="47"/>
      <c r="S1189" s="47"/>
      <c r="T1189" s="85"/>
      <c r="AT1189" s="24" t="s">
        <v>241</v>
      </c>
      <c r="AU1189" s="24" t="s">
        <v>83</v>
      </c>
    </row>
    <row r="1190" spans="2:51" s="11" customFormat="1" ht="13.5">
      <c r="B1190" s="218"/>
      <c r="D1190" s="215" t="s">
        <v>242</v>
      </c>
      <c r="E1190" s="219" t="s">
        <v>5</v>
      </c>
      <c r="F1190" s="220" t="s">
        <v>1754</v>
      </c>
      <c r="H1190" s="221">
        <v>138.01</v>
      </c>
      <c r="I1190" s="222"/>
      <c r="L1190" s="218"/>
      <c r="M1190" s="223"/>
      <c r="N1190" s="224"/>
      <c r="O1190" s="224"/>
      <c r="P1190" s="224"/>
      <c r="Q1190" s="224"/>
      <c r="R1190" s="224"/>
      <c r="S1190" s="224"/>
      <c r="T1190" s="225"/>
      <c r="AT1190" s="219" t="s">
        <v>242</v>
      </c>
      <c r="AU1190" s="219" t="s">
        <v>83</v>
      </c>
      <c r="AV1190" s="11" t="s">
        <v>83</v>
      </c>
      <c r="AW1190" s="11" t="s">
        <v>36</v>
      </c>
      <c r="AX1190" s="11" t="s">
        <v>73</v>
      </c>
      <c r="AY1190" s="219" t="s">
        <v>231</v>
      </c>
    </row>
    <row r="1191" spans="2:51" s="12" customFormat="1" ht="13.5">
      <c r="B1191" s="226"/>
      <c r="D1191" s="215" t="s">
        <v>242</v>
      </c>
      <c r="E1191" s="227" t="s">
        <v>5</v>
      </c>
      <c r="F1191" s="228" t="s">
        <v>269</v>
      </c>
      <c r="H1191" s="229">
        <v>138.01</v>
      </c>
      <c r="I1191" s="230"/>
      <c r="L1191" s="226"/>
      <c r="M1191" s="231"/>
      <c r="N1191" s="232"/>
      <c r="O1191" s="232"/>
      <c r="P1191" s="232"/>
      <c r="Q1191" s="232"/>
      <c r="R1191" s="232"/>
      <c r="S1191" s="232"/>
      <c r="T1191" s="233"/>
      <c r="AT1191" s="227" t="s">
        <v>242</v>
      </c>
      <c r="AU1191" s="227" t="s">
        <v>83</v>
      </c>
      <c r="AV1191" s="12" t="s">
        <v>239</v>
      </c>
      <c r="AW1191" s="12" t="s">
        <v>36</v>
      </c>
      <c r="AX1191" s="12" t="s">
        <v>81</v>
      </c>
      <c r="AY1191" s="227" t="s">
        <v>231</v>
      </c>
    </row>
    <row r="1192" spans="2:65" s="1" customFormat="1" ht="16.5" customHeight="1">
      <c r="B1192" s="202"/>
      <c r="C1192" s="242" t="s">
        <v>1755</v>
      </c>
      <c r="D1192" s="242" t="s">
        <v>399</v>
      </c>
      <c r="E1192" s="243" t="s">
        <v>1756</v>
      </c>
      <c r="F1192" s="244" t="s">
        <v>1757</v>
      </c>
      <c r="G1192" s="245" t="s">
        <v>147</v>
      </c>
      <c r="H1192" s="246">
        <v>151.811</v>
      </c>
      <c r="I1192" s="247"/>
      <c r="J1192" s="248">
        <f>ROUND(I1192*H1192,2)</f>
        <v>0</v>
      </c>
      <c r="K1192" s="244" t="s">
        <v>238</v>
      </c>
      <c r="L1192" s="249"/>
      <c r="M1192" s="250" t="s">
        <v>5</v>
      </c>
      <c r="N1192" s="251" t="s">
        <v>44</v>
      </c>
      <c r="O1192" s="47"/>
      <c r="P1192" s="212">
        <f>O1192*H1192</f>
        <v>0</v>
      </c>
      <c r="Q1192" s="212">
        <v>0.0192</v>
      </c>
      <c r="R1192" s="212">
        <f>Q1192*H1192</f>
        <v>2.9147711999999997</v>
      </c>
      <c r="S1192" s="212">
        <v>0</v>
      </c>
      <c r="T1192" s="213">
        <f>S1192*H1192</f>
        <v>0</v>
      </c>
      <c r="AR1192" s="24" t="s">
        <v>410</v>
      </c>
      <c r="AT1192" s="24" t="s">
        <v>399</v>
      </c>
      <c r="AU1192" s="24" t="s">
        <v>83</v>
      </c>
      <c r="AY1192" s="24" t="s">
        <v>231</v>
      </c>
      <c r="BE1192" s="214">
        <f>IF(N1192="základní",J1192,0)</f>
        <v>0</v>
      </c>
      <c r="BF1192" s="214">
        <f>IF(N1192="snížená",J1192,0)</f>
        <v>0</v>
      </c>
      <c r="BG1192" s="214">
        <f>IF(N1192="zákl. přenesená",J1192,0)</f>
        <v>0</v>
      </c>
      <c r="BH1192" s="214">
        <f>IF(N1192="sníž. přenesená",J1192,0)</f>
        <v>0</v>
      </c>
      <c r="BI1192" s="214">
        <f>IF(N1192="nulová",J1192,0)</f>
        <v>0</v>
      </c>
      <c r="BJ1192" s="24" t="s">
        <v>81</v>
      </c>
      <c r="BK1192" s="214">
        <f>ROUND(I1192*H1192,2)</f>
        <v>0</v>
      </c>
      <c r="BL1192" s="24" t="s">
        <v>298</v>
      </c>
      <c r="BM1192" s="24" t="s">
        <v>1758</v>
      </c>
    </row>
    <row r="1193" spans="2:47" s="1" customFormat="1" ht="13.5">
      <c r="B1193" s="46"/>
      <c r="D1193" s="215" t="s">
        <v>241</v>
      </c>
      <c r="F1193" s="216" t="s">
        <v>1757</v>
      </c>
      <c r="I1193" s="176"/>
      <c r="L1193" s="46"/>
      <c r="M1193" s="217"/>
      <c r="N1193" s="47"/>
      <c r="O1193" s="47"/>
      <c r="P1193" s="47"/>
      <c r="Q1193" s="47"/>
      <c r="R1193" s="47"/>
      <c r="S1193" s="47"/>
      <c r="T1193" s="85"/>
      <c r="AT1193" s="24" t="s">
        <v>241</v>
      </c>
      <c r="AU1193" s="24" t="s">
        <v>83</v>
      </c>
    </row>
    <row r="1194" spans="2:51" s="11" customFormat="1" ht="13.5">
      <c r="B1194" s="218"/>
      <c r="D1194" s="215" t="s">
        <v>242</v>
      </c>
      <c r="E1194" s="219" t="s">
        <v>5</v>
      </c>
      <c r="F1194" s="220" t="s">
        <v>1754</v>
      </c>
      <c r="H1194" s="221">
        <v>138.01</v>
      </c>
      <c r="I1194" s="222"/>
      <c r="L1194" s="218"/>
      <c r="M1194" s="223"/>
      <c r="N1194" s="224"/>
      <c r="O1194" s="224"/>
      <c r="P1194" s="224"/>
      <c r="Q1194" s="224"/>
      <c r="R1194" s="224"/>
      <c r="S1194" s="224"/>
      <c r="T1194" s="225"/>
      <c r="AT1194" s="219" t="s">
        <v>242</v>
      </c>
      <c r="AU1194" s="219" t="s">
        <v>83</v>
      </c>
      <c r="AV1194" s="11" t="s">
        <v>83</v>
      </c>
      <c r="AW1194" s="11" t="s">
        <v>36</v>
      </c>
      <c r="AX1194" s="11" t="s">
        <v>73</v>
      </c>
      <c r="AY1194" s="219" t="s">
        <v>231</v>
      </c>
    </row>
    <row r="1195" spans="2:51" s="11" customFormat="1" ht="13.5">
      <c r="B1195" s="218"/>
      <c r="D1195" s="215" t="s">
        <v>242</v>
      </c>
      <c r="E1195" s="219" t="s">
        <v>5</v>
      </c>
      <c r="F1195" s="220" t="s">
        <v>1759</v>
      </c>
      <c r="H1195" s="221">
        <v>151.811</v>
      </c>
      <c r="I1195" s="222"/>
      <c r="L1195" s="218"/>
      <c r="M1195" s="223"/>
      <c r="N1195" s="224"/>
      <c r="O1195" s="224"/>
      <c r="P1195" s="224"/>
      <c r="Q1195" s="224"/>
      <c r="R1195" s="224"/>
      <c r="S1195" s="224"/>
      <c r="T1195" s="225"/>
      <c r="AT1195" s="219" t="s">
        <v>242</v>
      </c>
      <c r="AU1195" s="219" t="s">
        <v>83</v>
      </c>
      <c r="AV1195" s="11" t="s">
        <v>83</v>
      </c>
      <c r="AW1195" s="11" t="s">
        <v>36</v>
      </c>
      <c r="AX1195" s="11" t="s">
        <v>81</v>
      </c>
      <c r="AY1195" s="219" t="s">
        <v>231</v>
      </c>
    </row>
    <row r="1196" spans="2:65" s="1" customFormat="1" ht="25.5" customHeight="1">
      <c r="B1196" s="202"/>
      <c r="C1196" s="203" t="s">
        <v>1760</v>
      </c>
      <c r="D1196" s="203" t="s">
        <v>235</v>
      </c>
      <c r="E1196" s="204" t="s">
        <v>1761</v>
      </c>
      <c r="F1196" s="205" t="s">
        <v>1762</v>
      </c>
      <c r="G1196" s="206" t="s">
        <v>147</v>
      </c>
      <c r="H1196" s="207">
        <v>61.41</v>
      </c>
      <c r="I1196" s="208"/>
      <c r="J1196" s="209">
        <f>ROUND(I1196*H1196,2)</f>
        <v>0</v>
      </c>
      <c r="K1196" s="205" t="s">
        <v>238</v>
      </c>
      <c r="L1196" s="46"/>
      <c r="M1196" s="210" t="s">
        <v>5</v>
      </c>
      <c r="N1196" s="211" t="s">
        <v>44</v>
      </c>
      <c r="O1196" s="47"/>
      <c r="P1196" s="212">
        <f>O1196*H1196</f>
        <v>0</v>
      </c>
      <c r="Q1196" s="212">
        <v>0.00422</v>
      </c>
      <c r="R1196" s="212">
        <f>Q1196*H1196</f>
        <v>0.2591502</v>
      </c>
      <c r="S1196" s="212">
        <v>0</v>
      </c>
      <c r="T1196" s="213">
        <f>S1196*H1196</f>
        <v>0</v>
      </c>
      <c r="AR1196" s="24" t="s">
        <v>298</v>
      </c>
      <c r="AT1196" s="24" t="s">
        <v>235</v>
      </c>
      <c r="AU1196" s="24" t="s">
        <v>83</v>
      </c>
      <c r="AY1196" s="24" t="s">
        <v>231</v>
      </c>
      <c r="BE1196" s="214">
        <f>IF(N1196="základní",J1196,0)</f>
        <v>0</v>
      </c>
      <c r="BF1196" s="214">
        <f>IF(N1196="snížená",J1196,0)</f>
        <v>0</v>
      </c>
      <c r="BG1196" s="214">
        <f>IF(N1196="zákl. přenesená",J1196,0)</f>
        <v>0</v>
      </c>
      <c r="BH1196" s="214">
        <f>IF(N1196="sníž. přenesená",J1196,0)</f>
        <v>0</v>
      </c>
      <c r="BI1196" s="214">
        <f>IF(N1196="nulová",J1196,0)</f>
        <v>0</v>
      </c>
      <c r="BJ1196" s="24" t="s">
        <v>81</v>
      </c>
      <c r="BK1196" s="214">
        <f>ROUND(I1196*H1196,2)</f>
        <v>0</v>
      </c>
      <c r="BL1196" s="24" t="s">
        <v>298</v>
      </c>
      <c r="BM1196" s="24" t="s">
        <v>1763</v>
      </c>
    </row>
    <row r="1197" spans="2:47" s="1" customFormat="1" ht="13.5">
      <c r="B1197" s="46"/>
      <c r="D1197" s="215" t="s">
        <v>241</v>
      </c>
      <c r="F1197" s="216" t="s">
        <v>1762</v>
      </c>
      <c r="I1197" s="176"/>
      <c r="L1197" s="46"/>
      <c r="M1197" s="217"/>
      <c r="N1197" s="47"/>
      <c r="O1197" s="47"/>
      <c r="P1197" s="47"/>
      <c r="Q1197" s="47"/>
      <c r="R1197" s="47"/>
      <c r="S1197" s="47"/>
      <c r="T1197" s="85"/>
      <c r="AT1197" s="24" t="s">
        <v>241</v>
      </c>
      <c r="AU1197" s="24" t="s">
        <v>83</v>
      </c>
    </row>
    <row r="1198" spans="2:51" s="11" customFormat="1" ht="13.5">
      <c r="B1198" s="218"/>
      <c r="D1198" s="215" t="s">
        <v>242</v>
      </c>
      <c r="E1198" s="219" t="s">
        <v>5</v>
      </c>
      <c r="F1198" s="220" t="s">
        <v>1764</v>
      </c>
      <c r="H1198" s="221">
        <v>61.41</v>
      </c>
      <c r="I1198" s="222"/>
      <c r="L1198" s="218"/>
      <c r="M1198" s="223"/>
      <c r="N1198" s="224"/>
      <c r="O1198" s="224"/>
      <c r="P1198" s="224"/>
      <c r="Q1198" s="224"/>
      <c r="R1198" s="224"/>
      <c r="S1198" s="224"/>
      <c r="T1198" s="225"/>
      <c r="AT1198" s="219" t="s">
        <v>242</v>
      </c>
      <c r="AU1198" s="219" t="s">
        <v>83</v>
      </c>
      <c r="AV1198" s="11" t="s">
        <v>83</v>
      </c>
      <c r="AW1198" s="11" t="s">
        <v>36</v>
      </c>
      <c r="AX1198" s="11" t="s">
        <v>73</v>
      </c>
      <c r="AY1198" s="219" t="s">
        <v>231</v>
      </c>
    </row>
    <row r="1199" spans="2:51" s="12" customFormat="1" ht="13.5">
      <c r="B1199" s="226"/>
      <c r="D1199" s="215" t="s">
        <v>242</v>
      </c>
      <c r="E1199" s="227" t="s">
        <v>5</v>
      </c>
      <c r="F1199" s="228" t="s">
        <v>269</v>
      </c>
      <c r="H1199" s="229">
        <v>61.41</v>
      </c>
      <c r="I1199" s="230"/>
      <c r="L1199" s="226"/>
      <c r="M1199" s="231"/>
      <c r="N1199" s="232"/>
      <c r="O1199" s="232"/>
      <c r="P1199" s="232"/>
      <c r="Q1199" s="232"/>
      <c r="R1199" s="232"/>
      <c r="S1199" s="232"/>
      <c r="T1199" s="233"/>
      <c r="AT1199" s="227" t="s">
        <v>242</v>
      </c>
      <c r="AU1199" s="227" t="s">
        <v>83</v>
      </c>
      <c r="AV1199" s="12" t="s">
        <v>239</v>
      </c>
      <c r="AW1199" s="12" t="s">
        <v>36</v>
      </c>
      <c r="AX1199" s="12" t="s">
        <v>81</v>
      </c>
      <c r="AY1199" s="227" t="s">
        <v>231</v>
      </c>
    </row>
    <row r="1200" spans="2:65" s="1" customFormat="1" ht="16.5" customHeight="1">
      <c r="B1200" s="202"/>
      <c r="C1200" s="242" t="s">
        <v>1765</v>
      </c>
      <c r="D1200" s="242" t="s">
        <v>399</v>
      </c>
      <c r="E1200" s="243" t="s">
        <v>1766</v>
      </c>
      <c r="F1200" s="244" t="s">
        <v>1767</v>
      </c>
      <c r="G1200" s="245" t="s">
        <v>147</v>
      </c>
      <c r="H1200" s="246">
        <v>67.551</v>
      </c>
      <c r="I1200" s="247"/>
      <c r="J1200" s="248">
        <f>ROUND(I1200*H1200,2)</f>
        <v>0</v>
      </c>
      <c r="K1200" s="244" t="s">
        <v>238</v>
      </c>
      <c r="L1200" s="249"/>
      <c r="M1200" s="250" t="s">
        <v>5</v>
      </c>
      <c r="N1200" s="251" t="s">
        <v>44</v>
      </c>
      <c r="O1200" s="47"/>
      <c r="P1200" s="212">
        <f>O1200*H1200</f>
        <v>0</v>
      </c>
      <c r="Q1200" s="212">
        <v>0.0192</v>
      </c>
      <c r="R1200" s="212">
        <f>Q1200*H1200</f>
        <v>1.2969792</v>
      </c>
      <c r="S1200" s="212">
        <v>0</v>
      </c>
      <c r="T1200" s="213">
        <f>S1200*H1200</f>
        <v>0</v>
      </c>
      <c r="AR1200" s="24" t="s">
        <v>410</v>
      </c>
      <c r="AT1200" s="24" t="s">
        <v>399</v>
      </c>
      <c r="AU1200" s="24" t="s">
        <v>83</v>
      </c>
      <c r="AY1200" s="24" t="s">
        <v>231</v>
      </c>
      <c r="BE1200" s="214">
        <f>IF(N1200="základní",J1200,0)</f>
        <v>0</v>
      </c>
      <c r="BF1200" s="214">
        <f>IF(N1200="snížená",J1200,0)</f>
        <v>0</v>
      </c>
      <c r="BG1200" s="214">
        <f>IF(N1200="zákl. přenesená",J1200,0)</f>
        <v>0</v>
      </c>
      <c r="BH1200" s="214">
        <f>IF(N1200="sníž. přenesená",J1200,0)</f>
        <v>0</v>
      </c>
      <c r="BI1200" s="214">
        <f>IF(N1200="nulová",J1200,0)</f>
        <v>0</v>
      </c>
      <c r="BJ1200" s="24" t="s">
        <v>81</v>
      </c>
      <c r="BK1200" s="214">
        <f>ROUND(I1200*H1200,2)</f>
        <v>0</v>
      </c>
      <c r="BL1200" s="24" t="s">
        <v>298</v>
      </c>
      <c r="BM1200" s="24" t="s">
        <v>1768</v>
      </c>
    </row>
    <row r="1201" spans="2:47" s="1" customFormat="1" ht="13.5">
      <c r="B1201" s="46"/>
      <c r="D1201" s="215" t="s">
        <v>241</v>
      </c>
      <c r="F1201" s="216" t="s">
        <v>1767</v>
      </c>
      <c r="I1201" s="176"/>
      <c r="L1201" s="46"/>
      <c r="M1201" s="217"/>
      <c r="N1201" s="47"/>
      <c r="O1201" s="47"/>
      <c r="P1201" s="47"/>
      <c r="Q1201" s="47"/>
      <c r="R1201" s="47"/>
      <c r="S1201" s="47"/>
      <c r="T1201" s="85"/>
      <c r="AT1201" s="24" t="s">
        <v>241</v>
      </c>
      <c r="AU1201" s="24" t="s">
        <v>83</v>
      </c>
    </row>
    <row r="1202" spans="2:51" s="11" customFormat="1" ht="13.5">
      <c r="B1202" s="218"/>
      <c r="D1202" s="215" t="s">
        <v>242</v>
      </c>
      <c r="E1202" s="219" t="s">
        <v>5</v>
      </c>
      <c r="F1202" s="220" t="s">
        <v>1764</v>
      </c>
      <c r="H1202" s="221">
        <v>61.41</v>
      </c>
      <c r="I1202" s="222"/>
      <c r="L1202" s="218"/>
      <c r="M1202" s="223"/>
      <c r="N1202" s="224"/>
      <c r="O1202" s="224"/>
      <c r="P1202" s="224"/>
      <c r="Q1202" s="224"/>
      <c r="R1202" s="224"/>
      <c r="S1202" s="224"/>
      <c r="T1202" s="225"/>
      <c r="AT1202" s="219" t="s">
        <v>242</v>
      </c>
      <c r="AU1202" s="219" t="s">
        <v>83</v>
      </c>
      <c r="AV1202" s="11" t="s">
        <v>83</v>
      </c>
      <c r="AW1202" s="11" t="s">
        <v>36</v>
      </c>
      <c r="AX1202" s="11" t="s">
        <v>73</v>
      </c>
      <c r="AY1202" s="219" t="s">
        <v>231</v>
      </c>
    </row>
    <row r="1203" spans="2:51" s="11" customFormat="1" ht="13.5">
      <c r="B1203" s="218"/>
      <c r="D1203" s="215" t="s">
        <v>242</v>
      </c>
      <c r="E1203" s="219" t="s">
        <v>5</v>
      </c>
      <c r="F1203" s="220" t="s">
        <v>1769</v>
      </c>
      <c r="H1203" s="221">
        <v>67.551</v>
      </c>
      <c r="I1203" s="222"/>
      <c r="L1203" s="218"/>
      <c r="M1203" s="223"/>
      <c r="N1203" s="224"/>
      <c r="O1203" s="224"/>
      <c r="P1203" s="224"/>
      <c r="Q1203" s="224"/>
      <c r="R1203" s="224"/>
      <c r="S1203" s="224"/>
      <c r="T1203" s="225"/>
      <c r="AT1203" s="219" t="s">
        <v>242</v>
      </c>
      <c r="AU1203" s="219" t="s">
        <v>83</v>
      </c>
      <c r="AV1203" s="11" t="s">
        <v>83</v>
      </c>
      <c r="AW1203" s="11" t="s">
        <v>36</v>
      </c>
      <c r="AX1203" s="11" t="s">
        <v>81</v>
      </c>
      <c r="AY1203" s="219" t="s">
        <v>231</v>
      </c>
    </row>
    <row r="1204" spans="2:65" s="1" customFormat="1" ht="25.5" customHeight="1">
      <c r="B1204" s="202"/>
      <c r="C1204" s="203" t="s">
        <v>1770</v>
      </c>
      <c r="D1204" s="203" t="s">
        <v>235</v>
      </c>
      <c r="E1204" s="204" t="s">
        <v>1771</v>
      </c>
      <c r="F1204" s="205" t="s">
        <v>1772</v>
      </c>
      <c r="G1204" s="206" t="s">
        <v>147</v>
      </c>
      <c r="H1204" s="207">
        <v>32.93</v>
      </c>
      <c r="I1204" s="208"/>
      <c r="J1204" s="209">
        <f>ROUND(I1204*H1204,2)</f>
        <v>0</v>
      </c>
      <c r="K1204" s="205" t="s">
        <v>238</v>
      </c>
      <c r="L1204" s="46"/>
      <c r="M1204" s="210" t="s">
        <v>5</v>
      </c>
      <c r="N1204" s="211" t="s">
        <v>44</v>
      </c>
      <c r="O1204" s="47"/>
      <c r="P1204" s="212">
        <f>O1204*H1204</f>
        <v>0</v>
      </c>
      <c r="Q1204" s="212">
        <v>0.00222</v>
      </c>
      <c r="R1204" s="212">
        <f>Q1204*H1204</f>
        <v>0.0731046</v>
      </c>
      <c r="S1204" s="212">
        <v>0</v>
      </c>
      <c r="T1204" s="213">
        <f>S1204*H1204</f>
        <v>0</v>
      </c>
      <c r="AR1204" s="24" t="s">
        <v>298</v>
      </c>
      <c r="AT1204" s="24" t="s">
        <v>235</v>
      </c>
      <c r="AU1204" s="24" t="s">
        <v>83</v>
      </c>
      <c r="AY1204" s="24" t="s">
        <v>231</v>
      </c>
      <c r="BE1204" s="214">
        <f>IF(N1204="základní",J1204,0)</f>
        <v>0</v>
      </c>
      <c r="BF1204" s="214">
        <f>IF(N1204="snížená",J1204,0)</f>
        <v>0</v>
      </c>
      <c r="BG1204" s="214">
        <f>IF(N1204="zákl. přenesená",J1204,0)</f>
        <v>0</v>
      </c>
      <c r="BH1204" s="214">
        <f>IF(N1204="sníž. přenesená",J1204,0)</f>
        <v>0</v>
      </c>
      <c r="BI1204" s="214">
        <f>IF(N1204="nulová",J1204,0)</f>
        <v>0</v>
      </c>
      <c r="BJ1204" s="24" t="s">
        <v>81</v>
      </c>
      <c r="BK1204" s="214">
        <f>ROUND(I1204*H1204,2)</f>
        <v>0</v>
      </c>
      <c r="BL1204" s="24" t="s">
        <v>298</v>
      </c>
      <c r="BM1204" s="24" t="s">
        <v>1773</v>
      </c>
    </row>
    <row r="1205" spans="2:47" s="1" customFormat="1" ht="13.5">
      <c r="B1205" s="46"/>
      <c r="D1205" s="215" t="s">
        <v>241</v>
      </c>
      <c r="F1205" s="216" t="s">
        <v>1772</v>
      </c>
      <c r="I1205" s="176"/>
      <c r="L1205" s="46"/>
      <c r="M1205" s="217"/>
      <c r="N1205" s="47"/>
      <c r="O1205" s="47"/>
      <c r="P1205" s="47"/>
      <c r="Q1205" s="47"/>
      <c r="R1205" s="47"/>
      <c r="S1205" s="47"/>
      <c r="T1205" s="85"/>
      <c r="AT1205" s="24" t="s">
        <v>241</v>
      </c>
      <c r="AU1205" s="24" t="s">
        <v>83</v>
      </c>
    </row>
    <row r="1206" spans="2:51" s="11" customFormat="1" ht="13.5">
      <c r="B1206" s="218"/>
      <c r="D1206" s="215" t="s">
        <v>242</v>
      </c>
      <c r="E1206" s="219" t="s">
        <v>5</v>
      </c>
      <c r="F1206" s="220" t="s">
        <v>167</v>
      </c>
      <c r="H1206" s="221">
        <v>32.93</v>
      </c>
      <c r="I1206" s="222"/>
      <c r="L1206" s="218"/>
      <c r="M1206" s="223"/>
      <c r="N1206" s="224"/>
      <c r="O1206" s="224"/>
      <c r="P1206" s="224"/>
      <c r="Q1206" s="224"/>
      <c r="R1206" s="224"/>
      <c r="S1206" s="224"/>
      <c r="T1206" s="225"/>
      <c r="AT1206" s="219" t="s">
        <v>242</v>
      </c>
      <c r="AU1206" s="219" t="s">
        <v>83</v>
      </c>
      <c r="AV1206" s="11" t="s">
        <v>83</v>
      </c>
      <c r="AW1206" s="11" t="s">
        <v>36</v>
      </c>
      <c r="AX1206" s="11" t="s">
        <v>81</v>
      </c>
      <c r="AY1206" s="219" t="s">
        <v>231</v>
      </c>
    </row>
    <row r="1207" spans="2:65" s="1" customFormat="1" ht="16.5" customHeight="1">
      <c r="B1207" s="202"/>
      <c r="C1207" s="242" t="s">
        <v>1774</v>
      </c>
      <c r="D1207" s="242" t="s">
        <v>399</v>
      </c>
      <c r="E1207" s="243" t="s">
        <v>1745</v>
      </c>
      <c r="F1207" s="244" t="s">
        <v>1746</v>
      </c>
      <c r="G1207" s="245" t="s">
        <v>147</v>
      </c>
      <c r="H1207" s="246">
        <v>36.223</v>
      </c>
      <c r="I1207" s="247"/>
      <c r="J1207" s="248">
        <f>ROUND(I1207*H1207,2)</f>
        <v>0</v>
      </c>
      <c r="K1207" s="244" t="s">
        <v>238</v>
      </c>
      <c r="L1207" s="249"/>
      <c r="M1207" s="250" t="s">
        <v>5</v>
      </c>
      <c r="N1207" s="251" t="s">
        <v>44</v>
      </c>
      <c r="O1207" s="47"/>
      <c r="P1207" s="212">
        <f>O1207*H1207</f>
        <v>0</v>
      </c>
      <c r="Q1207" s="212">
        <v>0.0192</v>
      </c>
      <c r="R1207" s="212">
        <f>Q1207*H1207</f>
        <v>0.6954815999999999</v>
      </c>
      <c r="S1207" s="212">
        <v>0</v>
      </c>
      <c r="T1207" s="213">
        <f>S1207*H1207</f>
        <v>0</v>
      </c>
      <c r="AR1207" s="24" t="s">
        <v>410</v>
      </c>
      <c r="AT1207" s="24" t="s">
        <v>399</v>
      </c>
      <c r="AU1207" s="24" t="s">
        <v>83</v>
      </c>
      <c r="AY1207" s="24" t="s">
        <v>231</v>
      </c>
      <c r="BE1207" s="214">
        <f>IF(N1207="základní",J1207,0)</f>
        <v>0</v>
      </c>
      <c r="BF1207" s="214">
        <f>IF(N1207="snížená",J1207,0)</f>
        <v>0</v>
      </c>
      <c r="BG1207" s="214">
        <f>IF(N1207="zákl. přenesená",J1207,0)</f>
        <v>0</v>
      </c>
      <c r="BH1207" s="214">
        <f>IF(N1207="sníž. přenesená",J1207,0)</f>
        <v>0</v>
      </c>
      <c r="BI1207" s="214">
        <f>IF(N1207="nulová",J1207,0)</f>
        <v>0</v>
      </c>
      <c r="BJ1207" s="24" t="s">
        <v>81</v>
      </c>
      <c r="BK1207" s="214">
        <f>ROUND(I1207*H1207,2)</f>
        <v>0</v>
      </c>
      <c r="BL1207" s="24" t="s">
        <v>298</v>
      </c>
      <c r="BM1207" s="24" t="s">
        <v>1775</v>
      </c>
    </row>
    <row r="1208" spans="2:47" s="1" customFormat="1" ht="13.5">
      <c r="B1208" s="46"/>
      <c r="D1208" s="215" t="s">
        <v>241</v>
      </c>
      <c r="F1208" s="216" t="s">
        <v>1746</v>
      </c>
      <c r="I1208" s="176"/>
      <c r="L1208" s="46"/>
      <c r="M1208" s="217"/>
      <c r="N1208" s="47"/>
      <c r="O1208" s="47"/>
      <c r="P1208" s="47"/>
      <c r="Q1208" s="47"/>
      <c r="R1208" s="47"/>
      <c r="S1208" s="47"/>
      <c r="T1208" s="85"/>
      <c r="AT1208" s="24" t="s">
        <v>241</v>
      </c>
      <c r="AU1208" s="24" t="s">
        <v>83</v>
      </c>
    </row>
    <row r="1209" spans="2:51" s="11" customFormat="1" ht="13.5">
      <c r="B1209" s="218"/>
      <c r="D1209" s="215" t="s">
        <v>242</v>
      </c>
      <c r="E1209" s="219" t="s">
        <v>5</v>
      </c>
      <c r="F1209" s="220" t="s">
        <v>167</v>
      </c>
      <c r="H1209" s="221">
        <v>32.93</v>
      </c>
      <c r="I1209" s="222"/>
      <c r="L1209" s="218"/>
      <c r="M1209" s="223"/>
      <c r="N1209" s="224"/>
      <c r="O1209" s="224"/>
      <c r="P1209" s="224"/>
      <c r="Q1209" s="224"/>
      <c r="R1209" s="224"/>
      <c r="S1209" s="224"/>
      <c r="T1209" s="225"/>
      <c r="AT1209" s="219" t="s">
        <v>242</v>
      </c>
      <c r="AU1209" s="219" t="s">
        <v>83</v>
      </c>
      <c r="AV1209" s="11" t="s">
        <v>83</v>
      </c>
      <c r="AW1209" s="11" t="s">
        <v>36</v>
      </c>
      <c r="AX1209" s="11" t="s">
        <v>73</v>
      </c>
      <c r="AY1209" s="219" t="s">
        <v>231</v>
      </c>
    </row>
    <row r="1210" spans="2:51" s="11" customFormat="1" ht="13.5">
      <c r="B1210" s="218"/>
      <c r="D1210" s="215" t="s">
        <v>242</v>
      </c>
      <c r="E1210" s="219" t="s">
        <v>5</v>
      </c>
      <c r="F1210" s="220" t="s">
        <v>1776</v>
      </c>
      <c r="H1210" s="221">
        <v>36.223</v>
      </c>
      <c r="I1210" s="222"/>
      <c r="L1210" s="218"/>
      <c r="M1210" s="223"/>
      <c r="N1210" s="224"/>
      <c r="O1210" s="224"/>
      <c r="P1210" s="224"/>
      <c r="Q1210" s="224"/>
      <c r="R1210" s="224"/>
      <c r="S1210" s="224"/>
      <c r="T1210" s="225"/>
      <c r="AT1210" s="219" t="s">
        <v>242</v>
      </c>
      <c r="AU1210" s="219" t="s">
        <v>83</v>
      </c>
      <c r="AV1210" s="11" t="s">
        <v>83</v>
      </c>
      <c r="AW1210" s="11" t="s">
        <v>36</v>
      </c>
      <c r="AX1210" s="11" t="s">
        <v>81</v>
      </c>
      <c r="AY1210" s="219" t="s">
        <v>231</v>
      </c>
    </row>
    <row r="1211" spans="2:65" s="1" customFormat="1" ht="16.5" customHeight="1">
      <c r="B1211" s="202"/>
      <c r="C1211" s="203" t="s">
        <v>1777</v>
      </c>
      <c r="D1211" s="203" t="s">
        <v>235</v>
      </c>
      <c r="E1211" s="204" t="s">
        <v>1778</v>
      </c>
      <c r="F1211" s="205" t="s">
        <v>1779</v>
      </c>
      <c r="G1211" s="206" t="s">
        <v>147</v>
      </c>
      <c r="H1211" s="207">
        <v>835.22</v>
      </c>
      <c r="I1211" s="208"/>
      <c r="J1211" s="209">
        <f>ROUND(I1211*H1211,2)</f>
        <v>0</v>
      </c>
      <c r="K1211" s="205" t="s">
        <v>238</v>
      </c>
      <c r="L1211" s="46"/>
      <c r="M1211" s="210" t="s">
        <v>5</v>
      </c>
      <c r="N1211" s="211" t="s">
        <v>44</v>
      </c>
      <c r="O1211" s="47"/>
      <c r="P1211" s="212">
        <f>O1211*H1211</f>
        <v>0</v>
      </c>
      <c r="Q1211" s="212">
        <v>0.0003</v>
      </c>
      <c r="R1211" s="212">
        <f>Q1211*H1211</f>
        <v>0.250566</v>
      </c>
      <c r="S1211" s="212">
        <v>0</v>
      </c>
      <c r="T1211" s="213">
        <f>S1211*H1211</f>
        <v>0</v>
      </c>
      <c r="AR1211" s="24" t="s">
        <v>298</v>
      </c>
      <c r="AT1211" s="24" t="s">
        <v>235</v>
      </c>
      <c r="AU1211" s="24" t="s">
        <v>83</v>
      </c>
      <c r="AY1211" s="24" t="s">
        <v>231</v>
      </c>
      <c r="BE1211" s="214">
        <f>IF(N1211="základní",J1211,0)</f>
        <v>0</v>
      </c>
      <c r="BF1211" s="214">
        <f>IF(N1211="snížená",J1211,0)</f>
        <v>0</v>
      </c>
      <c r="BG1211" s="214">
        <f>IF(N1211="zákl. přenesená",J1211,0)</f>
        <v>0</v>
      </c>
      <c r="BH1211" s="214">
        <f>IF(N1211="sníž. přenesená",J1211,0)</f>
        <v>0</v>
      </c>
      <c r="BI1211" s="214">
        <f>IF(N1211="nulová",J1211,0)</f>
        <v>0</v>
      </c>
      <c r="BJ1211" s="24" t="s">
        <v>81</v>
      </c>
      <c r="BK1211" s="214">
        <f>ROUND(I1211*H1211,2)</f>
        <v>0</v>
      </c>
      <c r="BL1211" s="24" t="s">
        <v>298</v>
      </c>
      <c r="BM1211" s="24" t="s">
        <v>1780</v>
      </c>
    </row>
    <row r="1212" spans="2:47" s="1" customFormat="1" ht="13.5">
      <c r="B1212" s="46"/>
      <c r="D1212" s="215" t="s">
        <v>241</v>
      </c>
      <c r="F1212" s="216" t="s">
        <v>1779</v>
      </c>
      <c r="I1212" s="176"/>
      <c r="L1212" s="46"/>
      <c r="M1212" s="217"/>
      <c r="N1212" s="47"/>
      <c r="O1212" s="47"/>
      <c r="P1212" s="47"/>
      <c r="Q1212" s="47"/>
      <c r="R1212" s="47"/>
      <c r="S1212" s="47"/>
      <c r="T1212" s="85"/>
      <c r="AT1212" s="24" t="s">
        <v>241</v>
      </c>
      <c r="AU1212" s="24" t="s">
        <v>83</v>
      </c>
    </row>
    <row r="1213" spans="2:51" s="11" customFormat="1" ht="13.5">
      <c r="B1213" s="218"/>
      <c r="D1213" s="215" t="s">
        <v>242</v>
      </c>
      <c r="E1213" s="219" t="s">
        <v>5</v>
      </c>
      <c r="F1213" s="220" t="s">
        <v>1781</v>
      </c>
      <c r="H1213" s="221">
        <v>835.22</v>
      </c>
      <c r="I1213" s="222"/>
      <c r="L1213" s="218"/>
      <c r="M1213" s="223"/>
      <c r="N1213" s="224"/>
      <c r="O1213" s="224"/>
      <c r="P1213" s="224"/>
      <c r="Q1213" s="224"/>
      <c r="R1213" s="224"/>
      <c r="S1213" s="224"/>
      <c r="T1213" s="225"/>
      <c r="AT1213" s="219" t="s">
        <v>242</v>
      </c>
      <c r="AU1213" s="219" t="s">
        <v>83</v>
      </c>
      <c r="AV1213" s="11" t="s">
        <v>83</v>
      </c>
      <c r="AW1213" s="11" t="s">
        <v>36</v>
      </c>
      <c r="AX1213" s="11" t="s">
        <v>73</v>
      </c>
      <c r="AY1213" s="219" t="s">
        <v>231</v>
      </c>
    </row>
    <row r="1214" spans="2:51" s="12" customFormat="1" ht="13.5">
      <c r="B1214" s="226"/>
      <c r="D1214" s="215" t="s">
        <v>242</v>
      </c>
      <c r="E1214" s="227" t="s">
        <v>5</v>
      </c>
      <c r="F1214" s="228" t="s">
        <v>269</v>
      </c>
      <c r="H1214" s="229">
        <v>835.22</v>
      </c>
      <c r="I1214" s="230"/>
      <c r="L1214" s="226"/>
      <c r="M1214" s="231"/>
      <c r="N1214" s="232"/>
      <c r="O1214" s="232"/>
      <c r="P1214" s="232"/>
      <c r="Q1214" s="232"/>
      <c r="R1214" s="232"/>
      <c r="S1214" s="232"/>
      <c r="T1214" s="233"/>
      <c r="AT1214" s="227" t="s">
        <v>242</v>
      </c>
      <c r="AU1214" s="227" t="s">
        <v>83</v>
      </c>
      <c r="AV1214" s="12" t="s">
        <v>239</v>
      </c>
      <c r="AW1214" s="12" t="s">
        <v>36</v>
      </c>
      <c r="AX1214" s="12" t="s">
        <v>81</v>
      </c>
      <c r="AY1214" s="227" t="s">
        <v>231</v>
      </c>
    </row>
    <row r="1215" spans="2:65" s="1" customFormat="1" ht="16.5" customHeight="1">
      <c r="B1215" s="202"/>
      <c r="C1215" s="203" t="s">
        <v>1782</v>
      </c>
      <c r="D1215" s="203" t="s">
        <v>235</v>
      </c>
      <c r="E1215" s="204" t="s">
        <v>1783</v>
      </c>
      <c r="F1215" s="205" t="s">
        <v>1784</v>
      </c>
      <c r="G1215" s="206" t="s">
        <v>249</v>
      </c>
      <c r="H1215" s="207">
        <v>80</v>
      </c>
      <c r="I1215" s="208"/>
      <c r="J1215" s="209">
        <f>ROUND(I1215*H1215,2)</f>
        <v>0</v>
      </c>
      <c r="K1215" s="205" t="s">
        <v>238</v>
      </c>
      <c r="L1215" s="46"/>
      <c r="M1215" s="210" t="s">
        <v>5</v>
      </c>
      <c r="N1215" s="211" t="s">
        <v>44</v>
      </c>
      <c r="O1215" s="47"/>
      <c r="P1215" s="212">
        <f>O1215*H1215</f>
        <v>0</v>
      </c>
      <c r="Q1215" s="212">
        <v>0</v>
      </c>
      <c r="R1215" s="212">
        <f>Q1215*H1215</f>
        <v>0</v>
      </c>
      <c r="S1215" s="212">
        <v>0</v>
      </c>
      <c r="T1215" s="213">
        <f>S1215*H1215</f>
        <v>0</v>
      </c>
      <c r="AR1215" s="24" t="s">
        <v>298</v>
      </c>
      <c r="AT1215" s="24" t="s">
        <v>235</v>
      </c>
      <c r="AU1215" s="24" t="s">
        <v>83</v>
      </c>
      <c r="AY1215" s="24" t="s">
        <v>231</v>
      </c>
      <c r="BE1215" s="214">
        <f>IF(N1215="základní",J1215,0)</f>
        <v>0</v>
      </c>
      <c r="BF1215" s="214">
        <f>IF(N1215="snížená",J1215,0)</f>
        <v>0</v>
      </c>
      <c r="BG1215" s="214">
        <f>IF(N1215="zákl. přenesená",J1215,0)</f>
        <v>0</v>
      </c>
      <c r="BH1215" s="214">
        <f>IF(N1215="sníž. přenesená",J1215,0)</f>
        <v>0</v>
      </c>
      <c r="BI1215" s="214">
        <f>IF(N1215="nulová",J1215,0)</f>
        <v>0</v>
      </c>
      <c r="BJ1215" s="24" t="s">
        <v>81</v>
      </c>
      <c r="BK1215" s="214">
        <f>ROUND(I1215*H1215,2)</f>
        <v>0</v>
      </c>
      <c r="BL1215" s="24" t="s">
        <v>298</v>
      </c>
      <c r="BM1215" s="24" t="s">
        <v>1785</v>
      </c>
    </row>
    <row r="1216" spans="2:47" s="1" customFormat="1" ht="13.5">
      <c r="B1216" s="46"/>
      <c r="D1216" s="215" t="s">
        <v>241</v>
      </c>
      <c r="F1216" s="216" t="s">
        <v>1784</v>
      </c>
      <c r="I1216" s="176"/>
      <c r="L1216" s="46"/>
      <c r="M1216" s="217"/>
      <c r="N1216" s="47"/>
      <c r="O1216" s="47"/>
      <c r="P1216" s="47"/>
      <c r="Q1216" s="47"/>
      <c r="R1216" s="47"/>
      <c r="S1216" s="47"/>
      <c r="T1216" s="85"/>
      <c r="AT1216" s="24" t="s">
        <v>241</v>
      </c>
      <c r="AU1216" s="24" t="s">
        <v>83</v>
      </c>
    </row>
    <row r="1217" spans="2:65" s="1" customFormat="1" ht="25.5" customHeight="1">
      <c r="B1217" s="202"/>
      <c r="C1217" s="203" t="s">
        <v>1786</v>
      </c>
      <c r="D1217" s="203" t="s">
        <v>235</v>
      </c>
      <c r="E1217" s="204" t="s">
        <v>1787</v>
      </c>
      <c r="F1217" s="205" t="s">
        <v>1788</v>
      </c>
      <c r="G1217" s="206" t="s">
        <v>147</v>
      </c>
      <c r="H1217" s="207">
        <v>416.05</v>
      </c>
      <c r="I1217" s="208"/>
      <c r="J1217" s="209">
        <f>ROUND(I1217*H1217,2)</f>
        <v>0</v>
      </c>
      <c r="K1217" s="205" t="s">
        <v>238</v>
      </c>
      <c r="L1217" s="46"/>
      <c r="M1217" s="210" t="s">
        <v>5</v>
      </c>
      <c r="N1217" s="211" t="s">
        <v>44</v>
      </c>
      <c r="O1217" s="47"/>
      <c r="P1217" s="212">
        <f>O1217*H1217</f>
        <v>0</v>
      </c>
      <c r="Q1217" s="212">
        <v>0.0077</v>
      </c>
      <c r="R1217" s="212">
        <f>Q1217*H1217</f>
        <v>3.2035850000000003</v>
      </c>
      <c r="S1217" s="212">
        <v>0</v>
      </c>
      <c r="T1217" s="213">
        <f>S1217*H1217</f>
        <v>0</v>
      </c>
      <c r="AR1217" s="24" t="s">
        <v>298</v>
      </c>
      <c r="AT1217" s="24" t="s">
        <v>235</v>
      </c>
      <c r="AU1217" s="24" t="s">
        <v>83</v>
      </c>
      <c r="AY1217" s="24" t="s">
        <v>231</v>
      </c>
      <c r="BE1217" s="214">
        <f>IF(N1217="základní",J1217,0)</f>
        <v>0</v>
      </c>
      <c r="BF1217" s="214">
        <f>IF(N1217="snížená",J1217,0)</f>
        <v>0</v>
      </c>
      <c r="BG1217" s="214">
        <f>IF(N1217="zákl. přenesená",J1217,0)</f>
        <v>0</v>
      </c>
      <c r="BH1217" s="214">
        <f>IF(N1217="sníž. přenesená",J1217,0)</f>
        <v>0</v>
      </c>
      <c r="BI1217" s="214">
        <f>IF(N1217="nulová",J1217,0)</f>
        <v>0</v>
      </c>
      <c r="BJ1217" s="24" t="s">
        <v>81</v>
      </c>
      <c r="BK1217" s="214">
        <f>ROUND(I1217*H1217,2)</f>
        <v>0</v>
      </c>
      <c r="BL1217" s="24" t="s">
        <v>298</v>
      </c>
      <c r="BM1217" s="24" t="s">
        <v>1789</v>
      </c>
    </row>
    <row r="1218" spans="2:47" s="1" customFormat="1" ht="13.5">
      <c r="B1218" s="46"/>
      <c r="D1218" s="215" t="s">
        <v>241</v>
      </c>
      <c r="F1218" s="216" t="s">
        <v>1788</v>
      </c>
      <c r="I1218" s="176"/>
      <c r="L1218" s="46"/>
      <c r="M1218" s="217"/>
      <c r="N1218" s="47"/>
      <c r="O1218" s="47"/>
      <c r="P1218" s="47"/>
      <c r="Q1218" s="47"/>
      <c r="R1218" s="47"/>
      <c r="S1218" s="47"/>
      <c r="T1218" s="85"/>
      <c r="AT1218" s="24" t="s">
        <v>241</v>
      </c>
      <c r="AU1218" s="24" t="s">
        <v>83</v>
      </c>
    </row>
    <row r="1219" spans="2:51" s="11" customFormat="1" ht="13.5">
      <c r="B1219" s="218"/>
      <c r="D1219" s="215" t="s">
        <v>242</v>
      </c>
      <c r="E1219" s="219" t="s">
        <v>5</v>
      </c>
      <c r="F1219" s="220" t="s">
        <v>1790</v>
      </c>
      <c r="H1219" s="221">
        <v>416.05</v>
      </c>
      <c r="I1219" s="222"/>
      <c r="L1219" s="218"/>
      <c r="M1219" s="223"/>
      <c r="N1219" s="224"/>
      <c r="O1219" s="224"/>
      <c r="P1219" s="224"/>
      <c r="Q1219" s="224"/>
      <c r="R1219" s="224"/>
      <c r="S1219" s="224"/>
      <c r="T1219" s="225"/>
      <c r="AT1219" s="219" t="s">
        <v>242</v>
      </c>
      <c r="AU1219" s="219" t="s">
        <v>83</v>
      </c>
      <c r="AV1219" s="11" t="s">
        <v>83</v>
      </c>
      <c r="AW1219" s="11" t="s">
        <v>36</v>
      </c>
      <c r="AX1219" s="11" t="s">
        <v>81</v>
      </c>
      <c r="AY1219" s="219" t="s">
        <v>231</v>
      </c>
    </row>
    <row r="1220" spans="2:65" s="1" customFormat="1" ht="38.25" customHeight="1">
      <c r="B1220" s="202"/>
      <c r="C1220" s="203" t="s">
        <v>1791</v>
      </c>
      <c r="D1220" s="203" t="s">
        <v>235</v>
      </c>
      <c r="E1220" s="204" t="s">
        <v>1792</v>
      </c>
      <c r="F1220" s="205" t="s">
        <v>1793</v>
      </c>
      <c r="G1220" s="206" t="s">
        <v>352</v>
      </c>
      <c r="H1220" s="207">
        <v>9.546</v>
      </c>
      <c r="I1220" s="208"/>
      <c r="J1220" s="209">
        <f>ROUND(I1220*H1220,2)</f>
        <v>0</v>
      </c>
      <c r="K1220" s="205" t="s">
        <v>238</v>
      </c>
      <c r="L1220" s="46"/>
      <c r="M1220" s="210" t="s">
        <v>5</v>
      </c>
      <c r="N1220" s="211" t="s">
        <v>44</v>
      </c>
      <c r="O1220" s="47"/>
      <c r="P1220" s="212">
        <f>O1220*H1220</f>
        <v>0</v>
      </c>
      <c r="Q1220" s="212">
        <v>0</v>
      </c>
      <c r="R1220" s="212">
        <f>Q1220*H1220</f>
        <v>0</v>
      </c>
      <c r="S1220" s="212">
        <v>0</v>
      </c>
      <c r="T1220" s="213">
        <f>S1220*H1220</f>
        <v>0</v>
      </c>
      <c r="AR1220" s="24" t="s">
        <v>298</v>
      </c>
      <c r="AT1220" s="24" t="s">
        <v>235</v>
      </c>
      <c r="AU1220" s="24" t="s">
        <v>83</v>
      </c>
      <c r="AY1220" s="24" t="s">
        <v>231</v>
      </c>
      <c r="BE1220" s="214">
        <f>IF(N1220="základní",J1220,0)</f>
        <v>0</v>
      </c>
      <c r="BF1220" s="214">
        <f>IF(N1220="snížená",J1220,0)</f>
        <v>0</v>
      </c>
      <c r="BG1220" s="214">
        <f>IF(N1220="zákl. přenesená",J1220,0)</f>
        <v>0</v>
      </c>
      <c r="BH1220" s="214">
        <f>IF(N1220="sníž. přenesená",J1220,0)</f>
        <v>0</v>
      </c>
      <c r="BI1220" s="214">
        <f>IF(N1220="nulová",J1220,0)</f>
        <v>0</v>
      </c>
      <c r="BJ1220" s="24" t="s">
        <v>81</v>
      </c>
      <c r="BK1220" s="214">
        <f>ROUND(I1220*H1220,2)</f>
        <v>0</v>
      </c>
      <c r="BL1220" s="24" t="s">
        <v>298</v>
      </c>
      <c r="BM1220" s="24" t="s">
        <v>1794</v>
      </c>
    </row>
    <row r="1221" spans="2:47" s="1" customFormat="1" ht="13.5">
      <c r="B1221" s="46"/>
      <c r="D1221" s="215" t="s">
        <v>241</v>
      </c>
      <c r="F1221" s="216" t="s">
        <v>1793</v>
      </c>
      <c r="I1221" s="176"/>
      <c r="L1221" s="46"/>
      <c r="M1221" s="217"/>
      <c r="N1221" s="47"/>
      <c r="O1221" s="47"/>
      <c r="P1221" s="47"/>
      <c r="Q1221" s="47"/>
      <c r="R1221" s="47"/>
      <c r="S1221" s="47"/>
      <c r="T1221" s="85"/>
      <c r="AT1221" s="24" t="s">
        <v>241</v>
      </c>
      <c r="AU1221" s="24" t="s">
        <v>83</v>
      </c>
    </row>
    <row r="1222" spans="2:63" s="10" customFormat="1" ht="29.85" customHeight="1">
      <c r="B1222" s="189"/>
      <c r="D1222" s="190" t="s">
        <v>72</v>
      </c>
      <c r="E1222" s="200" t="s">
        <v>1795</v>
      </c>
      <c r="F1222" s="200" t="s">
        <v>1796</v>
      </c>
      <c r="I1222" s="192"/>
      <c r="J1222" s="201">
        <f>BK1222</f>
        <v>0</v>
      </c>
      <c r="L1222" s="189"/>
      <c r="M1222" s="194"/>
      <c r="N1222" s="195"/>
      <c r="O1222" s="195"/>
      <c r="P1222" s="196">
        <f>SUM(P1223:P1244)</f>
        <v>0</v>
      </c>
      <c r="Q1222" s="195"/>
      <c r="R1222" s="196">
        <f>SUM(R1223:R1244)</f>
        <v>0.00620475</v>
      </c>
      <c r="S1222" s="195"/>
      <c r="T1222" s="197">
        <f>SUM(T1223:T1244)</f>
        <v>0</v>
      </c>
      <c r="AR1222" s="190" t="s">
        <v>83</v>
      </c>
      <c r="AT1222" s="198" t="s">
        <v>72</v>
      </c>
      <c r="AU1222" s="198" t="s">
        <v>81</v>
      </c>
      <c r="AY1222" s="190" t="s">
        <v>231</v>
      </c>
      <c r="BK1222" s="199">
        <f>SUM(BK1223:BK1244)</f>
        <v>0</v>
      </c>
    </row>
    <row r="1223" spans="2:65" s="1" customFormat="1" ht="16.5" customHeight="1">
      <c r="B1223" s="202"/>
      <c r="C1223" s="203" t="s">
        <v>1797</v>
      </c>
      <c r="D1223" s="203" t="s">
        <v>235</v>
      </c>
      <c r="E1223" s="204" t="s">
        <v>1798</v>
      </c>
      <c r="F1223" s="205" t="s">
        <v>1799</v>
      </c>
      <c r="G1223" s="206" t="s">
        <v>367</v>
      </c>
      <c r="H1223" s="207">
        <v>16.115</v>
      </c>
      <c r="I1223" s="208"/>
      <c r="J1223" s="209">
        <f>ROUND(I1223*H1223,2)</f>
        <v>0</v>
      </c>
      <c r="K1223" s="205" t="s">
        <v>238</v>
      </c>
      <c r="L1223" s="46"/>
      <c r="M1223" s="210" t="s">
        <v>5</v>
      </c>
      <c r="N1223" s="211" t="s">
        <v>44</v>
      </c>
      <c r="O1223" s="47"/>
      <c r="P1223" s="212">
        <f>O1223*H1223</f>
        <v>0</v>
      </c>
      <c r="Q1223" s="212">
        <v>4E-05</v>
      </c>
      <c r="R1223" s="212">
        <f>Q1223*H1223</f>
        <v>0.0006446</v>
      </c>
      <c r="S1223" s="212">
        <v>0</v>
      </c>
      <c r="T1223" s="213">
        <f>S1223*H1223</f>
        <v>0</v>
      </c>
      <c r="AR1223" s="24" t="s">
        <v>298</v>
      </c>
      <c r="AT1223" s="24" t="s">
        <v>235</v>
      </c>
      <c r="AU1223" s="24" t="s">
        <v>83</v>
      </c>
      <c r="AY1223" s="24" t="s">
        <v>231</v>
      </c>
      <c r="BE1223" s="214">
        <f>IF(N1223="základní",J1223,0)</f>
        <v>0</v>
      </c>
      <c r="BF1223" s="214">
        <f>IF(N1223="snížená",J1223,0)</f>
        <v>0</v>
      </c>
      <c r="BG1223" s="214">
        <f>IF(N1223="zákl. přenesená",J1223,0)</f>
        <v>0</v>
      </c>
      <c r="BH1223" s="214">
        <f>IF(N1223="sníž. přenesená",J1223,0)</f>
        <v>0</v>
      </c>
      <c r="BI1223" s="214">
        <f>IF(N1223="nulová",J1223,0)</f>
        <v>0</v>
      </c>
      <c r="BJ1223" s="24" t="s">
        <v>81</v>
      </c>
      <c r="BK1223" s="214">
        <f>ROUND(I1223*H1223,2)</f>
        <v>0</v>
      </c>
      <c r="BL1223" s="24" t="s">
        <v>298</v>
      </c>
      <c r="BM1223" s="24" t="s">
        <v>1800</v>
      </c>
    </row>
    <row r="1224" spans="2:47" s="1" customFormat="1" ht="13.5">
      <c r="B1224" s="46"/>
      <c r="D1224" s="215" t="s">
        <v>241</v>
      </c>
      <c r="F1224" s="216" t="s">
        <v>1799</v>
      </c>
      <c r="I1224" s="176"/>
      <c r="L1224" s="46"/>
      <c r="M1224" s="217"/>
      <c r="N1224" s="47"/>
      <c r="O1224" s="47"/>
      <c r="P1224" s="47"/>
      <c r="Q1224" s="47"/>
      <c r="R1224" s="47"/>
      <c r="S1224" s="47"/>
      <c r="T1224" s="85"/>
      <c r="AT1224" s="24" t="s">
        <v>241</v>
      </c>
      <c r="AU1224" s="24" t="s">
        <v>83</v>
      </c>
    </row>
    <row r="1225" spans="2:51" s="13" customFormat="1" ht="13.5">
      <c r="B1225" s="234"/>
      <c r="D1225" s="215" t="s">
        <v>242</v>
      </c>
      <c r="E1225" s="235" t="s">
        <v>5</v>
      </c>
      <c r="F1225" s="236" t="s">
        <v>1801</v>
      </c>
      <c r="H1225" s="235" t="s">
        <v>5</v>
      </c>
      <c r="I1225" s="237"/>
      <c r="L1225" s="234"/>
      <c r="M1225" s="238"/>
      <c r="N1225" s="239"/>
      <c r="O1225" s="239"/>
      <c r="P1225" s="239"/>
      <c r="Q1225" s="239"/>
      <c r="R1225" s="239"/>
      <c r="S1225" s="239"/>
      <c r="T1225" s="240"/>
      <c r="AT1225" s="235" t="s">
        <v>242</v>
      </c>
      <c r="AU1225" s="235" t="s">
        <v>83</v>
      </c>
      <c r="AV1225" s="13" t="s">
        <v>81</v>
      </c>
      <c r="AW1225" s="13" t="s">
        <v>36</v>
      </c>
      <c r="AX1225" s="13" t="s">
        <v>73</v>
      </c>
      <c r="AY1225" s="235" t="s">
        <v>231</v>
      </c>
    </row>
    <row r="1226" spans="2:51" s="11" customFormat="1" ht="13.5">
      <c r="B1226" s="218"/>
      <c r="D1226" s="215" t="s">
        <v>242</v>
      </c>
      <c r="E1226" s="219" t="s">
        <v>5</v>
      </c>
      <c r="F1226" s="220" t="s">
        <v>1802</v>
      </c>
      <c r="H1226" s="221">
        <v>2.7</v>
      </c>
      <c r="I1226" s="222"/>
      <c r="L1226" s="218"/>
      <c r="M1226" s="223"/>
      <c r="N1226" s="224"/>
      <c r="O1226" s="224"/>
      <c r="P1226" s="224"/>
      <c r="Q1226" s="224"/>
      <c r="R1226" s="224"/>
      <c r="S1226" s="224"/>
      <c r="T1226" s="225"/>
      <c r="AT1226" s="219" t="s">
        <v>242</v>
      </c>
      <c r="AU1226" s="219" t="s">
        <v>83</v>
      </c>
      <c r="AV1226" s="11" t="s">
        <v>83</v>
      </c>
      <c r="AW1226" s="11" t="s">
        <v>36</v>
      </c>
      <c r="AX1226" s="11" t="s">
        <v>73</v>
      </c>
      <c r="AY1226" s="219" t="s">
        <v>231</v>
      </c>
    </row>
    <row r="1227" spans="2:51" s="11" customFormat="1" ht="13.5">
      <c r="B1227" s="218"/>
      <c r="D1227" s="215" t="s">
        <v>242</v>
      </c>
      <c r="E1227" s="219" t="s">
        <v>5</v>
      </c>
      <c r="F1227" s="220" t="s">
        <v>1803</v>
      </c>
      <c r="H1227" s="221">
        <v>13.415</v>
      </c>
      <c r="I1227" s="222"/>
      <c r="L1227" s="218"/>
      <c r="M1227" s="223"/>
      <c r="N1227" s="224"/>
      <c r="O1227" s="224"/>
      <c r="P1227" s="224"/>
      <c r="Q1227" s="224"/>
      <c r="R1227" s="224"/>
      <c r="S1227" s="224"/>
      <c r="T1227" s="225"/>
      <c r="AT1227" s="219" t="s">
        <v>242</v>
      </c>
      <c r="AU1227" s="219" t="s">
        <v>83</v>
      </c>
      <c r="AV1227" s="11" t="s">
        <v>83</v>
      </c>
      <c r="AW1227" s="11" t="s">
        <v>36</v>
      </c>
      <c r="AX1227" s="11" t="s">
        <v>73</v>
      </c>
      <c r="AY1227" s="219" t="s">
        <v>231</v>
      </c>
    </row>
    <row r="1228" spans="2:51" s="12" customFormat="1" ht="13.5">
      <c r="B1228" s="226"/>
      <c r="D1228" s="215" t="s">
        <v>242</v>
      </c>
      <c r="E1228" s="227" t="s">
        <v>5</v>
      </c>
      <c r="F1228" s="228" t="s">
        <v>269</v>
      </c>
      <c r="H1228" s="229">
        <v>16.115</v>
      </c>
      <c r="I1228" s="230"/>
      <c r="L1228" s="226"/>
      <c r="M1228" s="231"/>
      <c r="N1228" s="232"/>
      <c r="O1228" s="232"/>
      <c r="P1228" s="232"/>
      <c r="Q1228" s="232"/>
      <c r="R1228" s="232"/>
      <c r="S1228" s="232"/>
      <c r="T1228" s="233"/>
      <c r="AT1228" s="227" t="s">
        <v>242</v>
      </c>
      <c r="AU1228" s="227" t="s">
        <v>83</v>
      </c>
      <c r="AV1228" s="12" t="s">
        <v>239</v>
      </c>
      <c r="AW1228" s="12" t="s">
        <v>36</v>
      </c>
      <c r="AX1228" s="12" t="s">
        <v>81</v>
      </c>
      <c r="AY1228" s="227" t="s">
        <v>231</v>
      </c>
    </row>
    <row r="1229" spans="2:65" s="1" customFormat="1" ht="16.5" customHeight="1">
      <c r="B1229" s="202"/>
      <c r="C1229" s="242" t="s">
        <v>1804</v>
      </c>
      <c r="D1229" s="242" t="s">
        <v>399</v>
      </c>
      <c r="E1229" s="243" t="s">
        <v>1805</v>
      </c>
      <c r="F1229" s="244" t="s">
        <v>1806</v>
      </c>
      <c r="G1229" s="245" t="s">
        <v>367</v>
      </c>
      <c r="H1229" s="246">
        <v>16.115</v>
      </c>
      <c r="I1229" s="247"/>
      <c r="J1229" s="248">
        <f>ROUND(I1229*H1229,2)</f>
        <v>0</v>
      </c>
      <c r="K1229" s="244" t="s">
        <v>5</v>
      </c>
      <c r="L1229" s="249"/>
      <c r="M1229" s="250" t="s">
        <v>5</v>
      </c>
      <c r="N1229" s="251" t="s">
        <v>44</v>
      </c>
      <c r="O1229" s="47"/>
      <c r="P1229" s="212">
        <f>O1229*H1229</f>
        <v>0</v>
      </c>
      <c r="Q1229" s="212">
        <v>0.00021</v>
      </c>
      <c r="R1229" s="212">
        <f>Q1229*H1229</f>
        <v>0.00338415</v>
      </c>
      <c r="S1229" s="212">
        <v>0</v>
      </c>
      <c r="T1229" s="213">
        <f>S1229*H1229</f>
        <v>0</v>
      </c>
      <c r="AR1229" s="24" t="s">
        <v>410</v>
      </c>
      <c r="AT1229" s="24" t="s">
        <v>399</v>
      </c>
      <c r="AU1229" s="24" t="s">
        <v>83</v>
      </c>
      <c r="AY1229" s="24" t="s">
        <v>231</v>
      </c>
      <c r="BE1229" s="214">
        <f>IF(N1229="základní",J1229,0)</f>
        <v>0</v>
      </c>
      <c r="BF1229" s="214">
        <f>IF(N1229="snížená",J1229,0)</f>
        <v>0</v>
      </c>
      <c r="BG1229" s="214">
        <f>IF(N1229="zákl. přenesená",J1229,0)</f>
        <v>0</v>
      </c>
      <c r="BH1229" s="214">
        <f>IF(N1229="sníž. přenesená",J1229,0)</f>
        <v>0</v>
      </c>
      <c r="BI1229" s="214">
        <f>IF(N1229="nulová",J1229,0)</f>
        <v>0</v>
      </c>
      <c r="BJ1229" s="24" t="s">
        <v>81</v>
      </c>
      <c r="BK1229" s="214">
        <f>ROUND(I1229*H1229,2)</f>
        <v>0</v>
      </c>
      <c r="BL1229" s="24" t="s">
        <v>298</v>
      </c>
      <c r="BM1229" s="24" t="s">
        <v>1807</v>
      </c>
    </row>
    <row r="1230" spans="2:47" s="1" customFormat="1" ht="13.5">
      <c r="B1230" s="46"/>
      <c r="D1230" s="215" t="s">
        <v>241</v>
      </c>
      <c r="F1230" s="216" t="s">
        <v>1806</v>
      </c>
      <c r="I1230" s="176"/>
      <c r="L1230" s="46"/>
      <c r="M1230" s="217"/>
      <c r="N1230" s="47"/>
      <c r="O1230" s="47"/>
      <c r="P1230" s="47"/>
      <c r="Q1230" s="47"/>
      <c r="R1230" s="47"/>
      <c r="S1230" s="47"/>
      <c r="T1230" s="85"/>
      <c r="AT1230" s="24" t="s">
        <v>241</v>
      </c>
      <c r="AU1230" s="24" t="s">
        <v>83</v>
      </c>
    </row>
    <row r="1231" spans="2:51" s="13" customFormat="1" ht="13.5">
      <c r="B1231" s="234"/>
      <c r="D1231" s="215" t="s">
        <v>242</v>
      </c>
      <c r="E1231" s="235" t="s">
        <v>5</v>
      </c>
      <c r="F1231" s="236" t="s">
        <v>1801</v>
      </c>
      <c r="H1231" s="235" t="s">
        <v>5</v>
      </c>
      <c r="I1231" s="237"/>
      <c r="L1231" s="234"/>
      <c r="M1231" s="238"/>
      <c r="N1231" s="239"/>
      <c r="O1231" s="239"/>
      <c r="P1231" s="239"/>
      <c r="Q1231" s="239"/>
      <c r="R1231" s="239"/>
      <c r="S1231" s="239"/>
      <c r="T1231" s="240"/>
      <c r="AT1231" s="235" t="s">
        <v>242</v>
      </c>
      <c r="AU1231" s="235" t="s">
        <v>83</v>
      </c>
      <c r="AV1231" s="13" t="s">
        <v>81</v>
      </c>
      <c r="AW1231" s="13" t="s">
        <v>36</v>
      </c>
      <c r="AX1231" s="13" t="s">
        <v>73</v>
      </c>
      <c r="AY1231" s="235" t="s">
        <v>231</v>
      </c>
    </row>
    <row r="1232" spans="2:51" s="11" customFormat="1" ht="13.5">
      <c r="B1232" s="218"/>
      <c r="D1232" s="215" t="s">
        <v>242</v>
      </c>
      <c r="E1232" s="219" t="s">
        <v>5</v>
      </c>
      <c r="F1232" s="220" t="s">
        <v>1802</v>
      </c>
      <c r="H1232" s="221">
        <v>2.7</v>
      </c>
      <c r="I1232" s="222"/>
      <c r="L1232" s="218"/>
      <c r="M1232" s="223"/>
      <c r="N1232" s="224"/>
      <c r="O1232" s="224"/>
      <c r="P1232" s="224"/>
      <c r="Q1232" s="224"/>
      <c r="R1232" s="224"/>
      <c r="S1232" s="224"/>
      <c r="T1232" s="225"/>
      <c r="AT1232" s="219" t="s">
        <v>242</v>
      </c>
      <c r="AU1232" s="219" t="s">
        <v>83</v>
      </c>
      <c r="AV1232" s="11" t="s">
        <v>83</v>
      </c>
      <c r="AW1232" s="11" t="s">
        <v>36</v>
      </c>
      <c r="AX1232" s="11" t="s">
        <v>73</v>
      </c>
      <c r="AY1232" s="219" t="s">
        <v>231</v>
      </c>
    </row>
    <row r="1233" spans="2:51" s="11" customFormat="1" ht="13.5">
      <c r="B1233" s="218"/>
      <c r="D1233" s="215" t="s">
        <v>242</v>
      </c>
      <c r="E1233" s="219" t="s">
        <v>5</v>
      </c>
      <c r="F1233" s="220" t="s">
        <v>1803</v>
      </c>
      <c r="H1233" s="221">
        <v>13.415</v>
      </c>
      <c r="I1233" s="222"/>
      <c r="L1233" s="218"/>
      <c r="M1233" s="223"/>
      <c r="N1233" s="224"/>
      <c r="O1233" s="224"/>
      <c r="P1233" s="224"/>
      <c r="Q1233" s="224"/>
      <c r="R1233" s="224"/>
      <c r="S1233" s="224"/>
      <c r="T1233" s="225"/>
      <c r="AT1233" s="219" t="s">
        <v>242</v>
      </c>
      <c r="AU1233" s="219" t="s">
        <v>83</v>
      </c>
      <c r="AV1233" s="11" t="s">
        <v>83</v>
      </c>
      <c r="AW1233" s="11" t="s">
        <v>36</v>
      </c>
      <c r="AX1233" s="11" t="s">
        <v>73</v>
      </c>
      <c r="AY1233" s="219" t="s">
        <v>231</v>
      </c>
    </row>
    <row r="1234" spans="2:51" s="12" customFormat="1" ht="13.5">
      <c r="B1234" s="226"/>
      <c r="D1234" s="215" t="s">
        <v>242</v>
      </c>
      <c r="E1234" s="227" t="s">
        <v>5</v>
      </c>
      <c r="F1234" s="228" t="s">
        <v>269</v>
      </c>
      <c r="H1234" s="229">
        <v>16.115</v>
      </c>
      <c r="I1234" s="230"/>
      <c r="L1234" s="226"/>
      <c r="M1234" s="231"/>
      <c r="N1234" s="232"/>
      <c r="O1234" s="232"/>
      <c r="P1234" s="232"/>
      <c r="Q1234" s="232"/>
      <c r="R1234" s="232"/>
      <c r="S1234" s="232"/>
      <c r="T1234" s="233"/>
      <c r="AT1234" s="227" t="s">
        <v>242</v>
      </c>
      <c r="AU1234" s="227" t="s">
        <v>83</v>
      </c>
      <c r="AV1234" s="12" t="s">
        <v>239</v>
      </c>
      <c r="AW1234" s="12" t="s">
        <v>36</v>
      </c>
      <c r="AX1234" s="12" t="s">
        <v>81</v>
      </c>
      <c r="AY1234" s="227" t="s">
        <v>231</v>
      </c>
    </row>
    <row r="1235" spans="2:65" s="1" customFormat="1" ht="16.5" customHeight="1">
      <c r="B1235" s="202"/>
      <c r="C1235" s="203" t="s">
        <v>1808</v>
      </c>
      <c r="D1235" s="203" t="s">
        <v>235</v>
      </c>
      <c r="E1235" s="204" t="s">
        <v>1809</v>
      </c>
      <c r="F1235" s="205" t="s">
        <v>1810</v>
      </c>
      <c r="G1235" s="206" t="s">
        <v>367</v>
      </c>
      <c r="H1235" s="207">
        <v>12.8</v>
      </c>
      <c r="I1235" s="208"/>
      <c r="J1235" s="209">
        <f>ROUND(I1235*H1235,2)</f>
        <v>0</v>
      </c>
      <c r="K1235" s="205" t="s">
        <v>238</v>
      </c>
      <c r="L1235" s="46"/>
      <c r="M1235" s="210" t="s">
        <v>5</v>
      </c>
      <c r="N1235" s="211" t="s">
        <v>44</v>
      </c>
      <c r="O1235" s="47"/>
      <c r="P1235" s="212">
        <f>O1235*H1235</f>
        <v>0</v>
      </c>
      <c r="Q1235" s="212">
        <v>0</v>
      </c>
      <c r="R1235" s="212">
        <f>Q1235*H1235</f>
        <v>0</v>
      </c>
      <c r="S1235" s="212">
        <v>0</v>
      </c>
      <c r="T1235" s="213">
        <f>S1235*H1235</f>
        <v>0</v>
      </c>
      <c r="AR1235" s="24" t="s">
        <v>298</v>
      </c>
      <c r="AT1235" s="24" t="s">
        <v>235</v>
      </c>
      <c r="AU1235" s="24" t="s">
        <v>83</v>
      </c>
      <c r="AY1235" s="24" t="s">
        <v>231</v>
      </c>
      <c r="BE1235" s="214">
        <f>IF(N1235="základní",J1235,0)</f>
        <v>0</v>
      </c>
      <c r="BF1235" s="214">
        <f>IF(N1235="snížená",J1235,0)</f>
        <v>0</v>
      </c>
      <c r="BG1235" s="214">
        <f>IF(N1235="zákl. přenesená",J1235,0)</f>
        <v>0</v>
      </c>
      <c r="BH1235" s="214">
        <f>IF(N1235="sníž. přenesená",J1235,0)</f>
        <v>0</v>
      </c>
      <c r="BI1235" s="214">
        <f>IF(N1235="nulová",J1235,0)</f>
        <v>0</v>
      </c>
      <c r="BJ1235" s="24" t="s">
        <v>81</v>
      </c>
      <c r="BK1235" s="214">
        <f>ROUND(I1235*H1235,2)</f>
        <v>0</v>
      </c>
      <c r="BL1235" s="24" t="s">
        <v>298</v>
      </c>
      <c r="BM1235" s="24" t="s">
        <v>1811</v>
      </c>
    </row>
    <row r="1236" spans="2:47" s="1" customFormat="1" ht="13.5">
      <c r="B1236" s="46"/>
      <c r="D1236" s="215" t="s">
        <v>241</v>
      </c>
      <c r="F1236" s="216" t="s">
        <v>1810</v>
      </c>
      <c r="I1236" s="176"/>
      <c r="L1236" s="46"/>
      <c r="M1236" s="217"/>
      <c r="N1236" s="47"/>
      <c r="O1236" s="47"/>
      <c r="P1236" s="47"/>
      <c r="Q1236" s="47"/>
      <c r="R1236" s="47"/>
      <c r="S1236" s="47"/>
      <c r="T1236" s="85"/>
      <c r="AT1236" s="24" t="s">
        <v>241</v>
      </c>
      <c r="AU1236" s="24" t="s">
        <v>83</v>
      </c>
    </row>
    <row r="1237" spans="2:51" s="13" customFormat="1" ht="13.5">
      <c r="B1237" s="234"/>
      <c r="D1237" s="215" t="s">
        <v>242</v>
      </c>
      <c r="E1237" s="235" t="s">
        <v>5</v>
      </c>
      <c r="F1237" s="236" t="s">
        <v>1812</v>
      </c>
      <c r="H1237" s="235" t="s">
        <v>5</v>
      </c>
      <c r="I1237" s="237"/>
      <c r="L1237" s="234"/>
      <c r="M1237" s="238"/>
      <c r="N1237" s="239"/>
      <c r="O1237" s="239"/>
      <c r="P1237" s="239"/>
      <c r="Q1237" s="239"/>
      <c r="R1237" s="239"/>
      <c r="S1237" s="239"/>
      <c r="T1237" s="240"/>
      <c r="AT1237" s="235" t="s">
        <v>242</v>
      </c>
      <c r="AU1237" s="235" t="s">
        <v>83</v>
      </c>
      <c r="AV1237" s="13" t="s">
        <v>81</v>
      </c>
      <c r="AW1237" s="13" t="s">
        <v>36</v>
      </c>
      <c r="AX1237" s="13" t="s">
        <v>73</v>
      </c>
      <c r="AY1237" s="235" t="s">
        <v>231</v>
      </c>
    </row>
    <row r="1238" spans="2:51" s="11" customFormat="1" ht="13.5">
      <c r="B1238" s="218"/>
      <c r="D1238" s="215" t="s">
        <v>242</v>
      </c>
      <c r="E1238" s="219" t="s">
        <v>5</v>
      </c>
      <c r="F1238" s="220" t="s">
        <v>1813</v>
      </c>
      <c r="H1238" s="221">
        <v>5.4</v>
      </c>
      <c r="I1238" s="222"/>
      <c r="L1238" s="218"/>
      <c r="M1238" s="223"/>
      <c r="N1238" s="224"/>
      <c r="O1238" s="224"/>
      <c r="P1238" s="224"/>
      <c r="Q1238" s="224"/>
      <c r="R1238" s="224"/>
      <c r="S1238" s="224"/>
      <c r="T1238" s="225"/>
      <c r="AT1238" s="219" t="s">
        <v>242</v>
      </c>
      <c r="AU1238" s="219" t="s">
        <v>83</v>
      </c>
      <c r="AV1238" s="11" t="s">
        <v>83</v>
      </c>
      <c r="AW1238" s="11" t="s">
        <v>36</v>
      </c>
      <c r="AX1238" s="11" t="s">
        <v>73</v>
      </c>
      <c r="AY1238" s="219" t="s">
        <v>231</v>
      </c>
    </row>
    <row r="1239" spans="2:51" s="11" customFormat="1" ht="13.5">
      <c r="B1239" s="218"/>
      <c r="D1239" s="215" t="s">
        <v>242</v>
      </c>
      <c r="E1239" s="219" t="s">
        <v>5</v>
      </c>
      <c r="F1239" s="220" t="s">
        <v>1814</v>
      </c>
      <c r="H1239" s="221">
        <v>7.4</v>
      </c>
      <c r="I1239" s="222"/>
      <c r="L1239" s="218"/>
      <c r="M1239" s="223"/>
      <c r="N1239" s="224"/>
      <c r="O1239" s="224"/>
      <c r="P1239" s="224"/>
      <c r="Q1239" s="224"/>
      <c r="R1239" s="224"/>
      <c r="S1239" s="224"/>
      <c r="T1239" s="225"/>
      <c r="AT1239" s="219" t="s">
        <v>242</v>
      </c>
      <c r="AU1239" s="219" t="s">
        <v>83</v>
      </c>
      <c r="AV1239" s="11" t="s">
        <v>83</v>
      </c>
      <c r="AW1239" s="11" t="s">
        <v>36</v>
      </c>
      <c r="AX1239" s="11" t="s">
        <v>73</v>
      </c>
      <c r="AY1239" s="219" t="s">
        <v>231</v>
      </c>
    </row>
    <row r="1240" spans="2:51" s="12" customFormat="1" ht="13.5">
      <c r="B1240" s="226"/>
      <c r="D1240" s="215" t="s">
        <v>242</v>
      </c>
      <c r="E1240" s="227" t="s">
        <v>5</v>
      </c>
      <c r="F1240" s="228" t="s">
        <v>269</v>
      </c>
      <c r="H1240" s="229">
        <v>12.8</v>
      </c>
      <c r="I1240" s="230"/>
      <c r="L1240" s="226"/>
      <c r="M1240" s="231"/>
      <c r="N1240" s="232"/>
      <c r="O1240" s="232"/>
      <c r="P1240" s="232"/>
      <c r="Q1240" s="232"/>
      <c r="R1240" s="232"/>
      <c r="S1240" s="232"/>
      <c r="T1240" s="233"/>
      <c r="AT1240" s="227" t="s">
        <v>242</v>
      </c>
      <c r="AU1240" s="227" t="s">
        <v>83</v>
      </c>
      <c r="AV1240" s="12" t="s">
        <v>239</v>
      </c>
      <c r="AW1240" s="12" t="s">
        <v>36</v>
      </c>
      <c r="AX1240" s="12" t="s">
        <v>81</v>
      </c>
      <c r="AY1240" s="227" t="s">
        <v>231</v>
      </c>
    </row>
    <row r="1241" spans="2:65" s="1" customFormat="1" ht="16.5" customHeight="1">
      <c r="B1241" s="202"/>
      <c r="C1241" s="242" t="s">
        <v>1815</v>
      </c>
      <c r="D1241" s="242" t="s">
        <v>399</v>
      </c>
      <c r="E1241" s="243" t="s">
        <v>1816</v>
      </c>
      <c r="F1241" s="244" t="s">
        <v>1817</v>
      </c>
      <c r="G1241" s="245" t="s">
        <v>367</v>
      </c>
      <c r="H1241" s="246">
        <v>12.8</v>
      </c>
      <c r="I1241" s="247"/>
      <c r="J1241" s="248">
        <f>ROUND(I1241*H1241,2)</f>
        <v>0</v>
      </c>
      <c r="K1241" s="244" t="s">
        <v>5</v>
      </c>
      <c r="L1241" s="249"/>
      <c r="M1241" s="250" t="s">
        <v>5</v>
      </c>
      <c r="N1241" s="251" t="s">
        <v>44</v>
      </c>
      <c r="O1241" s="47"/>
      <c r="P1241" s="212">
        <f>O1241*H1241</f>
        <v>0</v>
      </c>
      <c r="Q1241" s="212">
        <v>0.00017</v>
      </c>
      <c r="R1241" s="212">
        <f>Q1241*H1241</f>
        <v>0.0021760000000000004</v>
      </c>
      <c r="S1241" s="212">
        <v>0</v>
      </c>
      <c r="T1241" s="213">
        <f>S1241*H1241</f>
        <v>0</v>
      </c>
      <c r="AR1241" s="24" t="s">
        <v>410</v>
      </c>
      <c r="AT1241" s="24" t="s">
        <v>399</v>
      </c>
      <c r="AU1241" s="24" t="s">
        <v>83</v>
      </c>
      <c r="AY1241" s="24" t="s">
        <v>231</v>
      </c>
      <c r="BE1241" s="214">
        <f>IF(N1241="základní",J1241,0)</f>
        <v>0</v>
      </c>
      <c r="BF1241" s="214">
        <f>IF(N1241="snížená",J1241,0)</f>
        <v>0</v>
      </c>
      <c r="BG1241" s="214">
        <f>IF(N1241="zákl. přenesená",J1241,0)</f>
        <v>0</v>
      </c>
      <c r="BH1241" s="214">
        <f>IF(N1241="sníž. přenesená",J1241,0)</f>
        <v>0</v>
      </c>
      <c r="BI1241" s="214">
        <f>IF(N1241="nulová",J1241,0)</f>
        <v>0</v>
      </c>
      <c r="BJ1241" s="24" t="s">
        <v>81</v>
      </c>
      <c r="BK1241" s="214">
        <f>ROUND(I1241*H1241,2)</f>
        <v>0</v>
      </c>
      <c r="BL1241" s="24" t="s">
        <v>298</v>
      </c>
      <c r="BM1241" s="24" t="s">
        <v>1818</v>
      </c>
    </row>
    <row r="1242" spans="2:47" s="1" customFormat="1" ht="13.5">
      <c r="B1242" s="46"/>
      <c r="D1242" s="215" t="s">
        <v>241</v>
      </c>
      <c r="F1242" s="216" t="s">
        <v>1817</v>
      </c>
      <c r="I1242" s="176"/>
      <c r="L1242" s="46"/>
      <c r="M1242" s="217"/>
      <c r="N1242" s="47"/>
      <c r="O1242" s="47"/>
      <c r="P1242" s="47"/>
      <c r="Q1242" s="47"/>
      <c r="R1242" s="47"/>
      <c r="S1242" s="47"/>
      <c r="T1242" s="85"/>
      <c r="AT1242" s="24" t="s">
        <v>241</v>
      </c>
      <c r="AU1242" s="24" t="s">
        <v>83</v>
      </c>
    </row>
    <row r="1243" spans="2:65" s="1" customFormat="1" ht="38.25" customHeight="1">
      <c r="B1243" s="202"/>
      <c r="C1243" s="203" t="s">
        <v>1819</v>
      </c>
      <c r="D1243" s="203" t="s">
        <v>235</v>
      </c>
      <c r="E1243" s="204" t="s">
        <v>1820</v>
      </c>
      <c r="F1243" s="205" t="s">
        <v>1821</v>
      </c>
      <c r="G1243" s="206" t="s">
        <v>352</v>
      </c>
      <c r="H1243" s="207">
        <v>0.006</v>
      </c>
      <c r="I1243" s="208"/>
      <c r="J1243" s="209">
        <f>ROUND(I1243*H1243,2)</f>
        <v>0</v>
      </c>
      <c r="K1243" s="205" t="s">
        <v>238</v>
      </c>
      <c r="L1243" s="46"/>
      <c r="M1243" s="210" t="s">
        <v>5</v>
      </c>
      <c r="N1243" s="211" t="s">
        <v>44</v>
      </c>
      <c r="O1243" s="47"/>
      <c r="P1243" s="212">
        <f>O1243*H1243</f>
        <v>0</v>
      </c>
      <c r="Q1243" s="212">
        <v>0</v>
      </c>
      <c r="R1243" s="212">
        <f>Q1243*H1243</f>
        <v>0</v>
      </c>
      <c r="S1243" s="212">
        <v>0</v>
      </c>
      <c r="T1243" s="213">
        <f>S1243*H1243</f>
        <v>0</v>
      </c>
      <c r="AR1243" s="24" t="s">
        <v>298</v>
      </c>
      <c r="AT1243" s="24" t="s">
        <v>235</v>
      </c>
      <c r="AU1243" s="24" t="s">
        <v>83</v>
      </c>
      <c r="AY1243" s="24" t="s">
        <v>231</v>
      </c>
      <c r="BE1243" s="214">
        <f>IF(N1243="základní",J1243,0)</f>
        <v>0</v>
      </c>
      <c r="BF1243" s="214">
        <f>IF(N1243="snížená",J1243,0)</f>
        <v>0</v>
      </c>
      <c r="BG1243" s="214">
        <f>IF(N1243="zákl. přenesená",J1243,0)</f>
        <v>0</v>
      </c>
      <c r="BH1243" s="214">
        <f>IF(N1243="sníž. přenesená",J1243,0)</f>
        <v>0</v>
      </c>
      <c r="BI1243" s="214">
        <f>IF(N1243="nulová",J1243,0)</f>
        <v>0</v>
      </c>
      <c r="BJ1243" s="24" t="s">
        <v>81</v>
      </c>
      <c r="BK1243" s="214">
        <f>ROUND(I1243*H1243,2)</f>
        <v>0</v>
      </c>
      <c r="BL1243" s="24" t="s">
        <v>298</v>
      </c>
      <c r="BM1243" s="24" t="s">
        <v>1822</v>
      </c>
    </row>
    <row r="1244" spans="2:47" s="1" customFormat="1" ht="13.5">
      <c r="B1244" s="46"/>
      <c r="D1244" s="215" t="s">
        <v>241</v>
      </c>
      <c r="F1244" s="216" t="s">
        <v>1821</v>
      </c>
      <c r="I1244" s="176"/>
      <c r="L1244" s="46"/>
      <c r="M1244" s="217"/>
      <c r="N1244" s="47"/>
      <c r="O1244" s="47"/>
      <c r="P1244" s="47"/>
      <c r="Q1244" s="47"/>
      <c r="R1244" s="47"/>
      <c r="S1244" s="47"/>
      <c r="T1244" s="85"/>
      <c r="AT1244" s="24" t="s">
        <v>241</v>
      </c>
      <c r="AU1244" s="24" t="s">
        <v>83</v>
      </c>
    </row>
    <row r="1245" spans="2:63" s="10" customFormat="1" ht="29.85" customHeight="1">
      <c r="B1245" s="189"/>
      <c r="D1245" s="190" t="s">
        <v>72</v>
      </c>
      <c r="E1245" s="200" t="s">
        <v>1823</v>
      </c>
      <c r="F1245" s="200" t="s">
        <v>1824</v>
      </c>
      <c r="I1245" s="192"/>
      <c r="J1245" s="201">
        <f>BK1245</f>
        <v>0</v>
      </c>
      <c r="L1245" s="189"/>
      <c r="M1245" s="194"/>
      <c r="N1245" s="195"/>
      <c r="O1245" s="195"/>
      <c r="P1245" s="196">
        <f>SUM(P1246:P1265)</f>
        <v>0</v>
      </c>
      <c r="Q1245" s="195"/>
      <c r="R1245" s="196">
        <f>SUM(R1246:R1265)</f>
        <v>0.47928</v>
      </c>
      <c r="S1245" s="195"/>
      <c r="T1245" s="197">
        <f>SUM(T1246:T1265)</f>
        <v>0</v>
      </c>
      <c r="AR1245" s="190" t="s">
        <v>83</v>
      </c>
      <c r="AT1245" s="198" t="s">
        <v>72</v>
      </c>
      <c r="AU1245" s="198" t="s">
        <v>81</v>
      </c>
      <c r="AY1245" s="190" t="s">
        <v>231</v>
      </c>
      <c r="BK1245" s="199">
        <f>SUM(BK1246:BK1265)</f>
        <v>0</v>
      </c>
    </row>
    <row r="1246" spans="2:65" s="1" customFormat="1" ht="25.5" customHeight="1">
      <c r="B1246" s="202"/>
      <c r="C1246" s="203" t="s">
        <v>1825</v>
      </c>
      <c r="D1246" s="203" t="s">
        <v>235</v>
      </c>
      <c r="E1246" s="204" t="s">
        <v>1826</v>
      </c>
      <c r="F1246" s="205" t="s">
        <v>1827</v>
      </c>
      <c r="G1246" s="206" t="s">
        <v>147</v>
      </c>
      <c r="H1246" s="207">
        <v>183.7</v>
      </c>
      <c r="I1246" s="208"/>
      <c r="J1246" s="209">
        <f>ROUND(I1246*H1246,2)</f>
        <v>0</v>
      </c>
      <c r="K1246" s="205" t="s">
        <v>238</v>
      </c>
      <c r="L1246" s="46"/>
      <c r="M1246" s="210" t="s">
        <v>5</v>
      </c>
      <c r="N1246" s="211" t="s">
        <v>44</v>
      </c>
      <c r="O1246" s="47"/>
      <c r="P1246" s="212">
        <f>O1246*H1246</f>
        <v>0</v>
      </c>
      <c r="Q1246" s="212">
        <v>0.0004</v>
      </c>
      <c r="R1246" s="212">
        <f>Q1246*H1246</f>
        <v>0.07348</v>
      </c>
      <c r="S1246" s="212">
        <v>0</v>
      </c>
      <c r="T1246" s="213">
        <f>S1246*H1246</f>
        <v>0</v>
      </c>
      <c r="AR1246" s="24" t="s">
        <v>298</v>
      </c>
      <c r="AT1246" s="24" t="s">
        <v>235</v>
      </c>
      <c r="AU1246" s="24" t="s">
        <v>83</v>
      </c>
      <c r="AY1246" s="24" t="s">
        <v>231</v>
      </c>
      <c r="BE1246" s="214">
        <f>IF(N1246="základní",J1246,0)</f>
        <v>0</v>
      </c>
      <c r="BF1246" s="214">
        <f>IF(N1246="snížená",J1246,0)</f>
        <v>0</v>
      </c>
      <c r="BG1246" s="214">
        <f>IF(N1246="zákl. přenesená",J1246,0)</f>
        <v>0</v>
      </c>
      <c r="BH1246" s="214">
        <f>IF(N1246="sníž. přenesená",J1246,0)</f>
        <v>0</v>
      </c>
      <c r="BI1246" s="214">
        <f>IF(N1246="nulová",J1246,0)</f>
        <v>0</v>
      </c>
      <c r="BJ1246" s="24" t="s">
        <v>81</v>
      </c>
      <c r="BK1246" s="214">
        <f>ROUND(I1246*H1246,2)</f>
        <v>0</v>
      </c>
      <c r="BL1246" s="24" t="s">
        <v>298</v>
      </c>
      <c r="BM1246" s="24" t="s">
        <v>1828</v>
      </c>
    </row>
    <row r="1247" spans="2:47" s="1" customFormat="1" ht="13.5">
      <c r="B1247" s="46"/>
      <c r="D1247" s="215" t="s">
        <v>241</v>
      </c>
      <c r="F1247" s="216" t="s">
        <v>1827</v>
      </c>
      <c r="I1247" s="176"/>
      <c r="L1247" s="46"/>
      <c r="M1247" s="217"/>
      <c r="N1247" s="47"/>
      <c r="O1247" s="47"/>
      <c r="P1247" s="47"/>
      <c r="Q1247" s="47"/>
      <c r="R1247" s="47"/>
      <c r="S1247" s="47"/>
      <c r="T1247" s="85"/>
      <c r="AT1247" s="24" t="s">
        <v>241</v>
      </c>
      <c r="AU1247" s="24" t="s">
        <v>83</v>
      </c>
    </row>
    <row r="1248" spans="2:51" s="11" customFormat="1" ht="13.5">
      <c r="B1248" s="218"/>
      <c r="D1248" s="215" t="s">
        <v>242</v>
      </c>
      <c r="E1248" s="219" t="s">
        <v>5</v>
      </c>
      <c r="F1248" s="220" t="s">
        <v>1829</v>
      </c>
      <c r="H1248" s="221">
        <v>183.7</v>
      </c>
      <c r="I1248" s="222"/>
      <c r="L1248" s="218"/>
      <c r="M1248" s="223"/>
      <c r="N1248" s="224"/>
      <c r="O1248" s="224"/>
      <c r="P1248" s="224"/>
      <c r="Q1248" s="224"/>
      <c r="R1248" s="224"/>
      <c r="S1248" s="224"/>
      <c r="T1248" s="225"/>
      <c r="AT1248" s="219" t="s">
        <v>242</v>
      </c>
      <c r="AU1248" s="219" t="s">
        <v>83</v>
      </c>
      <c r="AV1248" s="11" t="s">
        <v>83</v>
      </c>
      <c r="AW1248" s="11" t="s">
        <v>36</v>
      </c>
      <c r="AX1248" s="11" t="s">
        <v>73</v>
      </c>
      <c r="AY1248" s="219" t="s">
        <v>231</v>
      </c>
    </row>
    <row r="1249" spans="2:51" s="12" customFormat="1" ht="13.5">
      <c r="B1249" s="226"/>
      <c r="D1249" s="215" t="s">
        <v>242</v>
      </c>
      <c r="E1249" s="227" t="s">
        <v>5</v>
      </c>
      <c r="F1249" s="228" t="s">
        <v>269</v>
      </c>
      <c r="H1249" s="229">
        <v>183.7</v>
      </c>
      <c r="I1249" s="230"/>
      <c r="L1249" s="226"/>
      <c r="M1249" s="231"/>
      <c r="N1249" s="232"/>
      <c r="O1249" s="232"/>
      <c r="P1249" s="232"/>
      <c r="Q1249" s="232"/>
      <c r="R1249" s="232"/>
      <c r="S1249" s="232"/>
      <c r="T1249" s="233"/>
      <c r="AT1249" s="227" t="s">
        <v>242</v>
      </c>
      <c r="AU1249" s="227" t="s">
        <v>83</v>
      </c>
      <c r="AV1249" s="12" t="s">
        <v>239</v>
      </c>
      <c r="AW1249" s="12" t="s">
        <v>36</v>
      </c>
      <c r="AX1249" s="12" t="s">
        <v>81</v>
      </c>
      <c r="AY1249" s="227" t="s">
        <v>231</v>
      </c>
    </row>
    <row r="1250" spans="2:65" s="1" customFormat="1" ht="16.5" customHeight="1">
      <c r="B1250" s="202"/>
      <c r="C1250" s="242" t="s">
        <v>1830</v>
      </c>
      <c r="D1250" s="242" t="s">
        <v>399</v>
      </c>
      <c r="E1250" s="243" t="s">
        <v>1831</v>
      </c>
      <c r="F1250" s="244" t="s">
        <v>1832</v>
      </c>
      <c r="G1250" s="245" t="s">
        <v>147</v>
      </c>
      <c r="H1250" s="246">
        <v>202.07</v>
      </c>
      <c r="I1250" s="247"/>
      <c r="J1250" s="248">
        <f>ROUND(I1250*H1250,2)</f>
        <v>0</v>
      </c>
      <c r="K1250" s="244" t="s">
        <v>238</v>
      </c>
      <c r="L1250" s="249"/>
      <c r="M1250" s="250" t="s">
        <v>5</v>
      </c>
      <c r="N1250" s="251" t="s">
        <v>44</v>
      </c>
      <c r="O1250" s="47"/>
      <c r="P1250" s="212">
        <f>O1250*H1250</f>
        <v>0</v>
      </c>
      <c r="Q1250" s="212">
        <v>0.002</v>
      </c>
      <c r="R1250" s="212">
        <f>Q1250*H1250</f>
        <v>0.40414</v>
      </c>
      <c r="S1250" s="212">
        <v>0</v>
      </c>
      <c r="T1250" s="213">
        <f>S1250*H1250</f>
        <v>0</v>
      </c>
      <c r="AR1250" s="24" t="s">
        <v>410</v>
      </c>
      <c r="AT1250" s="24" t="s">
        <v>399</v>
      </c>
      <c r="AU1250" s="24" t="s">
        <v>83</v>
      </c>
      <c r="AY1250" s="24" t="s">
        <v>231</v>
      </c>
      <c r="BE1250" s="214">
        <f>IF(N1250="základní",J1250,0)</f>
        <v>0</v>
      </c>
      <c r="BF1250" s="214">
        <f>IF(N1250="snížená",J1250,0)</f>
        <v>0</v>
      </c>
      <c r="BG1250" s="214">
        <f>IF(N1250="zákl. přenesená",J1250,0)</f>
        <v>0</v>
      </c>
      <c r="BH1250" s="214">
        <f>IF(N1250="sníž. přenesená",J1250,0)</f>
        <v>0</v>
      </c>
      <c r="BI1250" s="214">
        <f>IF(N1250="nulová",J1250,0)</f>
        <v>0</v>
      </c>
      <c r="BJ1250" s="24" t="s">
        <v>81</v>
      </c>
      <c r="BK1250" s="214">
        <f>ROUND(I1250*H1250,2)</f>
        <v>0</v>
      </c>
      <c r="BL1250" s="24" t="s">
        <v>298</v>
      </c>
      <c r="BM1250" s="24" t="s">
        <v>1833</v>
      </c>
    </row>
    <row r="1251" spans="2:47" s="1" customFormat="1" ht="13.5">
      <c r="B1251" s="46"/>
      <c r="D1251" s="215" t="s">
        <v>241</v>
      </c>
      <c r="F1251" s="216" t="s">
        <v>1832</v>
      </c>
      <c r="I1251" s="176"/>
      <c r="L1251" s="46"/>
      <c r="M1251" s="217"/>
      <c r="N1251" s="47"/>
      <c r="O1251" s="47"/>
      <c r="P1251" s="47"/>
      <c r="Q1251" s="47"/>
      <c r="R1251" s="47"/>
      <c r="S1251" s="47"/>
      <c r="T1251" s="85"/>
      <c r="AT1251" s="24" t="s">
        <v>241</v>
      </c>
      <c r="AU1251" s="24" t="s">
        <v>83</v>
      </c>
    </row>
    <row r="1252" spans="2:51" s="11" customFormat="1" ht="13.5">
      <c r="B1252" s="218"/>
      <c r="D1252" s="215" t="s">
        <v>242</v>
      </c>
      <c r="E1252" s="219" t="s">
        <v>5</v>
      </c>
      <c r="F1252" s="220" t="s">
        <v>1829</v>
      </c>
      <c r="H1252" s="221">
        <v>183.7</v>
      </c>
      <c r="I1252" s="222"/>
      <c r="L1252" s="218"/>
      <c r="M1252" s="223"/>
      <c r="N1252" s="224"/>
      <c r="O1252" s="224"/>
      <c r="P1252" s="224"/>
      <c r="Q1252" s="224"/>
      <c r="R1252" s="224"/>
      <c r="S1252" s="224"/>
      <c r="T1252" s="225"/>
      <c r="AT1252" s="219" t="s">
        <v>242</v>
      </c>
      <c r="AU1252" s="219" t="s">
        <v>83</v>
      </c>
      <c r="AV1252" s="11" t="s">
        <v>83</v>
      </c>
      <c r="AW1252" s="11" t="s">
        <v>36</v>
      </c>
      <c r="AX1252" s="11" t="s">
        <v>73</v>
      </c>
      <c r="AY1252" s="219" t="s">
        <v>231</v>
      </c>
    </row>
    <row r="1253" spans="2:51" s="12" customFormat="1" ht="13.5">
      <c r="B1253" s="226"/>
      <c r="D1253" s="215" t="s">
        <v>242</v>
      </c>
      <c r="E1253" s="227" t="s">
        <v>5</v>
      </c>
      <c r="F1253" s="228" t="s">
        <v>269</v>
      </c>
      <c r="H1253" s="229">
        <v>183.7</v>
      </c>
      <c r="I1253" s="230"/>
      <c r="L1253" s="226"/>
      <c r="M1253" s="231"/>
      <c r="N1253" s="232"/>
      <c r="O1253" s="232"/>
      <c r="P1253" s="232"/>
      <c r="Q1253" s="232"/>
      <c r="R1253" s="232"/>
      <c r="S1253" s="232"/>
      <c r="T1253" s="233"/>
      <c r="AT1253" s="227" t="s">
        <v>242</v>
      </c>
      <c r="AU1253" s="227" t="s">
        <v>83</v>
      </c>
      <c r="AV1253" s="12" t="s">
        <v>239</v>
      </c>
      <c r="AW1253" s="12" t="s">
        <v>36</v>
      </c>
      <c r="AX1253" s="12" t="s">
        <v>73</v>
      </c>
      <c r="AY1253" s="227" t="s">
        <v>231</v>
      </c>
    </row>
    <row r="1254" spans="2:51" s="11" customFormat="1" ht="13.5">
      <c r="B1254" s="218"/>
      <c r="D1254" s="215" t="s">
        <v>242</v>
      </c>
      <c r="E1254" s="219" t="s">
        <v>5</v>
      </c>
      <c r="F1254" s="220" t="s">
        <v>1834</v>
      </c>
      <c r="H1254" s="221">
        <v>202.07</v>
      </c>
      <c r="I1254" s="222"/>
      <c r="L1254" s="218"/>
      <c r="M1254" s="223"/>
      <c r="N1254" s="224"/>
      <c r="O1254" s="224"/>
      <c r="P1254" s="224"/>
      <c r="Q1254" s="224"/>
      <c r="R1254" s="224"/>
      <c r="S1254" s="224"/>
      <c r="T1254" s="225"/>
      <c r="AT1254" s="219" t="s">
        <v>242</v>
      </c>
      <c r="AU1254" s="219" t="s">
        <v>83</v>
      </c>
      <c r="AV1254" s="11" t="s">
        <v>83</v>
      </c>
      <c r="AW1254" s="11" t="s">
        <v>36</v>
      </c>
      <c r="AX1254" s="11" t="s">
        <v>81</v>
      </c>
      <c r="AY1254" s="219" t="s">
        <v>231</v>
      </c>
    </row>
    <row r="1255" spans="2:65" s="1" customFormat="1" ht="16.5" customHeight="1">
      <c r="B1255" s="202"/>
      <c r="C1255" s="203" t="s">
        <v>1835</v>
      </c>
      <c r="D1255" s="203" t="s">
        <v>235</v>
      </c>
      <c r="E1255" s="204" t="s">
        <v>1836</v>
      </c>
      <c r="F1255" s="205" t="s">
        <v>1837</v>
      </c>
      <c r="G1255" s="206" t="s">
        <v>367</v>
      </c>
      <c r="H1255" s="207">
        <v>166</v>
      </c>
      <c r="I1255" s="208"/>
      <c r="J1255" s="209">
        <f>ROUND(I1255*H1255,2)</f>
        <v>0</v>
      </c>
      <c r="K1255" s="205" t="s">
        <v>264</v>
      </c>
      <c r="L1255" s="46"/>
      <c r="M1255" s="210" t="s">
        <v>5</v>
      </c>
      <c r="N1255" s="211" t="s">
        <v>44</v>
      </c>
      <c r="O1255" s="47"/>
      <c r="P1255" s="212">
        <f>O1255*H1255</f>
        <v>0</v>
      </c>
      <c r="Q1255" s="212">
        <v>1E-05</v>
      </c>
      <c r="R1255" s="212">
        <f>Q1255*H1255</f>
        <v>0.0016600000000000002</v>
      </c>
      <c r="S1255" s="212">
        <v>0</v>
      </c>
      <c r="T1255" s="213">
        <f>S1255*H1255</f>
        <v>0</v>
      </c>
      <c r="AR1255" s="24" t="s">
        <v>298</v>
      </c>
      <c r="AT1255" s="24" t="s">
        <v>235</v>
      </c>
      <c r="AU1255" s="24" t="s">
        <v>83</v>
      </c>
      <c r="AY1255" s="24" t="s">
        <v>231</v>
      </c>
      <c r="BE1255" s="214">
        <f>IF(N1255="základní",J1255,0)</f>
        <v>0</v>
      </c>
      <c r="BF1255" s="214">
        <f>IF(N1255="snížená",J1255,0)</f>
        <v>0</v>
      </c>
      <c r="BG1255" s="214">
        <f>IF(N1255="zákl. přenesená",J1255,0)</f>
        <v>0</v>
      </c>
      <c r="BH1255" s="214">
        <f>IF(N1255="sníž. přenesená",J1255,0)</f>
        <v>0</v>
      </c>
      <c r="BI1255" s="214">
        <f>IF(N1255="nulová",J1255,0)</f>
        <v>0</v>
      </c>
      <c r="BJ1255" s="24" t="s">
        <v>81</v>
      </c>
      <c r="BK1255" s="214">
        <f>ROUND(I1255*H1255,2)</f>
        <v>0</v>
      </c>
      <c r="BL1255" s="24" t="s">
        <v>298</v>
      </c>
      <c r="BM1255" s="24" t="s">
        <v>1838</v>
      </c>
    </row>
    <row r="1256" spans="2:47" s="1" customFormat="1" ht="13.5">
      <c r="B1256" s="46"/>
      <c r="D1256" s="215" t="s">
        <v>241</v>
      </c>
      <c r="F1256" s="216" t="s">
        <v>1839</v>
      </c>
      <c r="I1256" s="176"/>
      <c r="L1256" s="46"/>
      <c r="M1256" s="217"/>
      <c r="N1256" s="47"/>
      <c r="O1256" s="47"/>
      <c r="P1256" s="47"/>
      <c r="Q1256" s="47"/>
      <c r="R1256" s="47"/>
      <c r="S1256" s="47"/>
      <c r="T1256" s="85"/>
      <c r="AT1256" s="24" t="s">
        <v>241</v>
      </c>
      <c r="AU1256" s="24" t="s">
        <v>83</v>
      </c>
    </row>
    <row r="1257" spans="2:51" s="13" customFormat="1" ht="13.5">
      <c r="B1257" s="234"/>
      <c r="D1257" s="215" t="s">
        <v>242</v>
      </c>
      <c r="E1257" s="235" t="s">
        <v>5</v>
      </c>
      <c r="F1257" s="236" t="s">
        <v>1840</v>
      </c>
      <c r="H1257" s="235" t="s">
        <v>5</v>
      </c>
      <c r="I1257" s="237"/>
      <c r="L1257" s="234"/>
      <c r="M1257" s="238"/>
      <c r="N1257" s="239"/>
      <c r="O1257" s="239"/>
      <c r="P1257" s="239"/>
      <c r="Q1257" s="239"/>
      <c r="R1257" s="239"/>
      <c r="S1257" s="239"/>
      <c r="T1257" s="240"/>
      <c r="AT1257" s="235" t="s">
        <v>242</v>
      </c>
      <c r="AU1257" s="235" t="s">
        <v>83</v>
      </c>
      <c r="AV1257" s="13" t="s">
        <v>81</v>
      </c>
      <c r="AW1257" s="13" t="s">
        <v>36</v>
      </c>
      <c r="AX1257" s="13" t="s">
        <v>73</v>
      </c>
      <c r="AY1257" s="235" t="s">
        <v>231</v>
      </c>
    </row>
    <row r="1258" spans="2:51" s="11" customFormat="1" ht="13.5">
      <c r="B1258" s="218"/>
      <c r="D1258" s="215" t="s">
        <v>242</v>
      </c>
      <c r="E1258" s="219" t="s">
        <v>5</v>
      </c>
      <c r="F1258" s="220" t="s">
        <v>1841</v>
      </c>
      <c r="H1258" s="221">
        <v>95.2</v>
      </c>
      <c r="I1258" s="222"/>
      <c r="L1258" s="218"/>
      <c r="M1258" s="223"/>
      <c r="N1258" s="224"/>
      <c r="O1258" s="224"/>
      <c r="P1258" s="224"/>
      <c r="Q1258" s="224"/>
      <c r="R1258" s="224"/>
      <c r="S1258" s="224"/>
      <c r="T1258" s="225"/>
      <c r="AT1258" s="219" t="s">
        <v>242</v>
      </c>
      <c r="AU1258" s="219" t="s">
        <v>83</v>
      </c>
      <c r="AV1258" s="11" t="s">
        <v>83</v>
      </c>
      <c r="AW1258" s="11" t="s">
        <v>36</v>
      </c>
      <c r="AX1258" s="11" t="s">
        <v>73</v>
      </c>
      <c r="AY1258" s="219" t="s">
        <v>231</v>
      </c>
    </row>
    <row r="1259" spans="2:51" s="11" customFormat="1" ht="13.5">
      <c r="B1259" s="218"/>
      <c r="D1259" s="215" t="s">
        <v>242</v>
      </c>
      <c r="E1259" s="219" t="s">
        <v>5</v>
      </c>
      <c r="F1259" s="220" t="s">
        <v>1842</v>
      </c>
      <c r="H1259" s="221">
        <v>70.8</v>
      </c>
      <c r="I1259" s="222"/>
      <c r="L1259" s="218"/>
      <c r="M1259" s="223"/>
      <c r="N1259" s="224"/>
      <c r="O1259" s="224"/>
      <c r="P1259" s="224"/>
      <c r="Q1259" s="224"/>
      <c r="R1259" s="224"/>
      <c r="S1259" s="224"/>
      <c r="T1259" s="225"/>
      <c r="AT1259" s="219" t="s">
        <v>242</v>
      </c>
      <c r="AU1259" s="219" t="s">
        <v>83</v>
      </c>
      <c r="AV1259" s="11" t="s">
        <v>83</v>
      </c>
      <c r="AW1259" s="11" t="s">
        <v>36</v>
      </c>
      <c r="AX1259" s="11" t="s">
        <v>73</v>
      </c>
      <c r="AY1259" s="219" t="s">
        <v>231</v>
      </c>
    </row>
    <row r="1260" spans="2:51" s="12" customFormat="1" ht="13.5">
      <c r="B1260" s="226"/>
      <c r="D1260" s="215" t="s">
        <v>242</v>
      </c>
      <c r="E1260" s="227" t="s">
        <v>5</v>
      </c>
      <c r="F1260" s="228" t="s">
        <v>269</v>
      </c>
      <c r="H1260" s="229">
        <v>166</v>
      </c>
      <c r="I1260" s="230"/>
      <c r="L1260" s="226"/>
      <c r="M1260" s="231"/>
      <c r="N1260" s="232"/>
      <c r="O1260" s="232"/>
      <c r="P1260" s="232"/>
      <c r="Q1260" s="232"/>
      <c r="R1260" s="232"/>
      <c r="S1260" s="232"/>
      <c r="T1260" s="233"/>
      <c r="AT1260" s="227" t="s">
        <v>242</v>
      </c>
      <c r="AU1260" s="227" t="s">
        <v>83</v>
      </c>
      <c r="AV1260" s="12" t="s">
        <v>239</v>
      </c>
      <c r="AW1260" s="12" t="s">
        <v>36</v>
      </c>
      <c r="AX1260" s="12" t="s">
        <v>81</v>
      </c>
      <c r="AY1260" s="227" t="s">
        <v>231</v>
      </c>
    </row>
    <row r="1261" spans="2:65" s="1" customFormat="1" ht="16.5" customHeight="1">
      <c r="B1261" s="202"/>
      <c r="C1261" s="242" t="s">
        <v>1843</v>
      </c>
      <c r="D1261" s="242" t="s">
        <v>399</v>
      </c>
      <c r="E1261" s="243" t="s">
        <v>1844</v>
      </c>
      <c r="F1261" s="244" t="s">
        <v>5</v>
      </c>
      <c r="G1261" s="245" t="s">
        <v>367</v>
      </c>
      <c r="H1261" s="246">
        <v>190.9</v>
      </c>
      <c r="I1261" s="247"/>
      <c r="J1261" s="248">
        <f>ROUND(I1261*H1261,2)</f>
        <v>0</v>
      </c>
      <c r="K1261" s="244" t="s">
        <v>5</v>
      </c>
      <c r="L1261" s="249"/>
      <c r="M1261" s="250" t="s">
        <v>5</v>
      </c>
      <c r="N1261" s="251" t="s">
        <v>44</v>
      </c>
      <c r="O1261" s="47"/>
      <c r="P1261" s="212">
        <f>O1261*H1261</f>
        <v>0</v>
      </c>
      <c r="Q1261" s="212">
        <v>0</v>
      </c>
      <c r="R1261" s="212">
        <f>Q1261*H1261</f>
        <v>0</v>
      </c>
      <c r="S1261" s="212">
        <v>0</v>
      </c>
      <c r="T1261" s="213">
        <f>S1261*H1261</f>
        <v>0</v>
      </c>
      <c r="AR1261" s="24" t="s">
        <v>410</v>
      </c>
      <c r="AT1261" s="24" t="s">
        <v>399</v>
      </c>
      <c r="AU1261" s="24" t="s">
        <v>83</v>
      </c>
      <c r="AY1261" s="24" t="s">
        <v>231</v>
      </c>
      <c r="BE1261" s="214">
        <f>IF(N1261="základní",J1261,0)</f>
        <v>0</v>
      </c>
      <c r="BF1261" s="214">
        <f>IF(N1261="snížená",J1261,0)</f>
        <v>0</v>
      </c>
      <c r="BG1261" s="214">
        <f>IF(N1261="zákl. přenesená",J1261,0)</f>
        <v>0</v>
      </c>
      <c r="BH1261" s="214">
        <f>IF(N1261="sníž. přenesená",J1261,0)</f>
        <v>0</v>
      </c>
      <c r="BI1261" s="214">
        <f>IF(N1261="nulová",J1261,0)</f>
        <v>0</v>
      </c>
      <c r="BJ1261" s="24" t="s">
        <v>81</v>
      </c>
      <c r="BK1261" s="214">
        <f>ROUND(I1261*H1261,2)</f>
        <v>0</v>
      </c>
      <c r="BL1261" s="24" t="s">
        <v>298</v>
      </c>
      <c r="BM1261" s="24" t="s">
        <v>1845</v>
      </c>
    </row>
    <row r="1262" spans="2:47" s="1" customFormat="1" ht="13.5">
      <c r="B1262" s="46"/>
      <c r="D1262" s="215" t="s">
        <v>241</v>
      </c>
      <c r="F1262" s="216" t="s">
        <v>1846</v>
      </c>
      <c r="I1262" s="176"/>
      <c r="L1262" s="46"/>
      <c r="M1262" s="217"/>
      <c r="N1262" s="47"/>
      <c r="O1262" s="47"/>
      <c r="P1262" s="47"/>
      <c r="Q1262" s="47"/>
      <c r="R1262" s="47"/>
      <c r="S1262" s="47"/>
      <c r="T1262" s="85"/>
      <c r="AT1262" s="24" t="s">
        <v>241</v>
      </c>
      <c r="AU1262" s="24" t="s">
        <v>83</v>
      </c>
    </row>
    <row r="1263" spans="2:51" s="11" customFormat="1" ht="13.5">
      <c r="B1263" s="218"/>
      <c r="D1263" s="215" t="s">
        <v>242</v>
      </c>
      <c r="F1263" s="220" t="s">
        <v>1847</v>
      </c>
      <c r="H1263" s="221">
        <v>190.9</v>
      </c>
      <c r="I1263" s="222"/>
      <c r="L1263" s="218"/>
      <c r="M1263" s="223"/>
      <c r="N1263" s="224"/>
      <c r="O1263" s="224"/>
      <c r="P1263" s="224"/>
      <c r="Q1263" s="224"/>
      <c r="R1263" s="224"/>
      <c r="S1263" s="224"/>
      <c r="T1263" s="225"/>
      <c r="AT1263" s="219" t="s">
        <v>242</v>
      </c>
      <c r="AU1263" s="219" t="s">
        <v>83</v>
      </c>
      <c r="AV1263" s="11" t="s">
        <v>83</v>
      </c>
      <c r="AW1263" s="11" t="s">
        <v>6</v>
      </c>
      <c r="AX1263" s="11" t="s">
        <v>81</v>
      </c>
      <c r="AY1263" s="219" t="s">
        <v>231</v>
      </c>
    </row>
    <row r="1264" spans="2:65" s="1" customFormat="1" ht="38.25" customHeight="1">
      <c r="B1264" s="202"/>
      <c r="C1264" s="203" t="s">
        <v>1848</v>
      </c>
      <c r="D1264" s="203" t="s">
        <v>235</v>
      </c>
      <c r="E1264" s="204" t="s">
        <v>1849</v>
      </c>
      <c r="F1264" s="205" t="s">
        <v>1850</v>
      </c>
      <c r="G1264" s="206" t="s">
        <v>352</v>
      </c>
      <c r="H1264" s="207">
        <v>0.479</v>
      </c>
      <c r="I1264" s="208"/>
      <c r="J1264" s="209">
        <f>ROUND(I1264*H1264,2)</f>
        <v>0</v>
      </c>
      <c r="K1264" s="205" t="s">
        <v>238</v>
      </c>
      <c r="L1264" s="46"/>
      <c r="M1264" s="210" t="s">
        <v>5</v>
      </c>
      <c r="N1264" s="211" t="s">
        <v>44</v>
      </c>
      <c r="O1264" s="47"/>
      <c r="P1264" s="212">
        <f>O1264*H1264</f>
        <v>0</v>
      </c>
      <c r="Q1264" s="212">
        <v>0</v>
      </c>
      <c r="R1264" s="212">
        <f>Q1264*H1264</f>
        <v>0</v>
      </c>
      <c r="S1264" s="212">
        <v>0</v>
      </c>
      <c r="T1264" s="213">
        <f>S1264*H1264</f>
        <v>0</v>
      </c>
      <c r="AR1264" s="24" t="s">
        <v>298</v>
      </c>
      <c r="AT1264" s="24" t="s">
        <v>235</v>
      </c>
      <c r="AU1264" s="24" t="s">
        <v>83</v>
      </c>
      <c r="AY1264" s="24" t="s">
        <v>231</v>
      </c>
      <c r="BE1264" s="214">
        <f>IF(N1264="základní",J1264,0)</f>
        <v>0</v>
      </c>
      <c r="BF1264" s="214">
        <f>IF(N1264="snížená",J1264,0)</f>
        <v>0</v>
      </c>
      <c r="BG1264" s="214">
        <f>IF(N1264="zákl. přenesená",J1264,0)</f>
        <v>0</v>
      </c>
      <c r="BH1264" s="214">
        <f>IF(N1264="sníž. přenesená",J1264,0)</f>
        <v>0</v>
      </c>
      <c r="BI1264" s="214">
        <f>IF(N1264="nulová",J1264,0)</f>
        <v>0</v>
      </c>
      <c r="BJ1264" s="24" t="s">
        <v>81</v>
      </c>
      <c r="BK1264" s="214">
        <f>ROUND(I1264*H1264,2)</f>
        <v>0</v>
      </c>
      <c r="BL1264" s="24" t="s">
        <v>298</v>
      </c>
      <c r="BM1264" s="24" t="s">
        <v>1851</v>
      </c>
    </row>
    <row r="1265" spans="2:47" s="1" customFormat="1" ht="13.5">
      <c r="B1265" s="46"/>
      <c r="D1265" s="215" t="s">
        <v>241</v>
      </c>
      <c r="F1265" s="216" t="s">
        <v>1850</v>
      </c>
      <c r="I1265" s="176"/>
      <c r="L1265" s="46"/>
      <c r="M1265" s="217"/>
      <c r="N1265" s="47"/>
      <c r="O1265" s="47"/>
      <c r="P1265" s="47"/>
      <c r="Q1265" s="47"/>
      <c r="R1265" s="47"/>
      <c r="S1265" s="47"/>
      <c r="T1265" s="85"/>
      <c r="AT1265" s="24" t="s">
        <v>241</v>
      </c>
      <c r="AU1265" s="24" t="s">
        <v>83</v>
      </c>
    </row>
    <row r="1266" spans="2:63" s="10" customFormat="1" ht="29.85" customHeight="1">
      <c r="B1266" s="189"/>
      <c r="D1266" s="190" t="s">
        <v>72</v>
      </c>
      <c r="E1266" s="200" t="s">
        <v>1852</v>
      </c>
      <c r="F1266" s="200" t="s">
        <v>1853</v>
      </c>
      <c r="I1266" s="192"/>
      <c r="J1266" s="201">
        <f>BK1266</f>
        <v>0</v>
      </c>
      <c r="L1266" s="189"/>
      <c r="M1266" s="194"/>
      <c r="N1266" s="195"/>
      <c r="O1266" s="195"/>
      <c r="P1266" s="196">
        <f>SUM(P1267:P1294)</f>
        <v>0</v>
      </c>
      <c r="Q1266" s="195"/>
      <c r="R1266" s="196">
        <f>SUM(R1267:R1294)</f>
        <v>2.28947718</v>
      </c>
      <c r="S1266" s="195"/>
      <c r="T1266" s="197">
        <f>SUM(T1267:T1294)</f>
        <v>0</v>
      </c>
      <c r="AR1266" s="190" t="s">
        <v>83</v>
      </c>
      <c r="AT1266" s="198" t="s">
        <v>72</v>
      </c>
      <c r="AU1266" s="198" t="s">
        <v>81</v>
      </c>
      <c r="AY1266" s="190" t="s">
        <v>231</v>
      </c>
      <c r="BK1266" s="199">
        <f>SUM(BK1267:BK1294)</f>
        <v>0</v>
      </c>
    </row>
    <row r="1267" spans="2:65" s="1" customFormat="1" ht="25.5" customHeight="1">
      <c r="B1267" s="202"/>
      <c r="C1267" s="203" t="s">
        <v>1854</v>
      </c>
      <c r="D1267" s="203" t="s">
        <v>235</v>
      </c>
      <c r="E1267" s="204" t="s">
        <v>1855</v>
      </c>
      <c r="F1267" s="205" t="s">
        <v>1856</v>
      </c>
      <c r="G1267" s="206" t="s">
        <v>147</v>
      </c>
      <c r="H1267" s="207">
        <v>103.281</v>
      </c>
      <c r="I1267" s="208"/>
      <c r="J1267" s="209">
        <f>ROUND(I1267*H1267,2)</f>
        <v>0</v>
      </c>
      <c r="K1267" s="205" t="s">
        <v>238</v>
      </c>
      <c r="L1267" s="46"/>
      <c r="M1267" s="210" t="s">
        <v>5</v>
      </c>
      <c r="N1267" s="211" t="s">
        <v>44</v>
      </c>
      <c r="O1267" s="47"/>
      <c r="P1267" s="212">
        <f>O1267*H1267</f>
        <v>0</v>
      </c>
      <c r="Q1267" s="212">
        <v>0.003</v>
      </c>
      <c r="R1267" s="212">
        <f>Q1267*H1267</f>
        <v>0.30984300000000004</v>
      </c>
      <c r="S1267" s="212">
        <v>0</v>
      </c>
      <c r="T1267" s="213">
        <f>S1267*H1267</f>
        <v>0</v>
      </c>
      <c r="AR1267" s="24" t="s">
        <v>298</v>
      </c>
      <c r="AT1267" s="24" t="s">
        <v>235</v>
      </c>
      <c r="AU1267" s="24" t="s">
        <v>83</v>
      </c>
      <c r="AY1267" s="24" t="s">
        <v>231</v>
      </c>
      <c r="BE1267" s="214">
        <f>IF(N1267="základní",J1267,0)</f>
        <v>0</v>
      </c>
      <c r="BF1267" s="214">
        <f>IF(N1267="snížená",J1267,0)</f>
        <v>0</v>
      </c>
      <c r="BG1267" s="214">
        <f>IF(N1267="zákl. přenesená",J1267,0)</f>
        <v>0</v>
      </c>
      <c r="BH1267" s="214">
        <f>IF(N1267="sníž. přenesená",J1267,0)</f>
        <v>0</v>
      </c>
      <c r="BI1267" s="214">
        <f>IF(N1267="nulová",J1267,0)</f>
        <v>0</v>
      </c>
      <c r="BJ1267" s="24" t="s">
        <v>81</v>
      </c>
      <c r="BK1267" s="214">
        <f>ROUND(I1267*H1267,2)</f>
        <v>0</v>
      </c>
      <c r="BL1267" s="24" t="s">
        <v>298</v>
      </c>
      <c r="BM1267" s="24" t="s">
        <v>1857</v>
      </c>
    </row>
    <row r="1268" spans="2:47" s="1" customFormat="1" ht="13.5">
      <c r="B1268" s="46"/>
      <c r="D1268" s="215" t="s">
        <v>241</v>
      </c>
      <c r="F1268" s="216" t="s">
        <v>1856</v>
      </c>
      <c r="I1268" s="176"/>
      <c r="L1268" s="46"/>
      <c r="M1268" s="217"/>
      <c r="N1268" s="47"/>
      <c r="O1268" s="47"/>
      <c r="P1268" s="47"/>
      <c r="Q1268" s="47"/>
      <c r="R1268" s="47"/>
      <c r="S1268" s="47"/>
      <c r="T1268" s="85"/>
      <c r="AT1268" s="24" t="s">
        <v>241</v>
      </c>
      <c r="AU1268" s="24" t="s">
        <v>83</v>
      </c>
    </row>
    <row r="1269" spans="2:51" s="11" customFormat="1" ht="13.5">
      <c r="B1269" s="218"/>
      <c r="D1269" s="215" t="s">
        <v>242</v>
      </c>
      <c r="E1269" s="219" t="s">
        <v>5</v>
      </c>
      <c r="F1269" s="220" t="s">
        <v>1858</v>
      </c>
      <c r="H1269" s="221">
        <v>34.8</v>
      </c>
      <c r="I1269" s="222"/>
      <c r="L1269" s="218"/>
      <c r="M1269" s="223"/>
      <c r="N1269" s="224"/>
      <c r="O1269" s="224"/>
      <c r="P1269" s="224"/>
      <c r="Q1269" s="224"/>
      <c r="R1269" s="224"/>
      <c r="S1269" s="224"/>
      <c r="T1269" s="225"/>
      <c r="AT1269" s="219" t="s">
        <v>242</v>
      </c>
      <c r="AU1269" s="219" t="s">
        <v>83</v>
      </c>
      <c r="AV1269" s="11" t="s">
        <v>83</v>
      </c>
      <c r="AW1269" s="11" t="s">
        <v>36</v>
      </c>
      <c r="AX1269" s="11" t="s">
        <v>73</v>
      </c>
      <c r="AY1269" s="219" t="s">
        <v>231</v>
      </c>
    </row>
    <row r="1270" spans="2:51" s="11" customFormat="1" ht="13.5">
      <c r="B1270" s="218"/>
      <c r="D1270" s="215" t="s">
        <v>242</v>
      </c>
      <c r="E1270" s="219" t="s">
        <v>5</v>
      </c>
      <c r="F1270" s="220" t="s">
        <v>1859</v>
      </c>
      <c r="H1270" s="221">
        <v>64.781</v>
      </c>
      <c r="I1270" s="222"/>
      <c r="L1270" s="218"/>
      <c r="M1270" s="223"/>
      <c r="N1270" s="224"/>
      <c r="O1270" s="224"/>
      <c r="P1270" s="224"/>
      <c r="Q1270" s="224"/>
      <c r="R1270" s="224"/>
      <c r="S1270" s="224"/>
      <c r="T1270" s="225"/>
      <c r="AT1270" s="219" t="s">
        <v>242</v>
      </c>
      <c r="AU1270" s="219" t="s">
        <v>83</v>
      </c>
      <c r="AV1270" s="11" t="s">
        <v>83</v>
      </c>
      <c r="AW1270" s="11" t="s">
        <v>36</v>
      </c>
      <c r="AX1270" s="11" t="s">
        <v>73</v>
      </c>
      <c r="AY1270" s="219" t="s">
        <v>231</v>
      </c>
    </row>
    <row r="1271" spans="2:51" s="11" customFormat="1" ht="13.5">
      <c r="B1271" s="218"/>
      <c r="D1271" s="215" t="s">
        <v>242</v>
      </c>
      <c r="E1271" s="219" t="s">
        <v>5</v>
      </c>
      <c r="F1271" s="220" t="s">
        <v>1860</v>
      </c>
      <c r="H1271" s="221">
        <v>2.5</v>
      </c>
      <c r="I1271" s="222"/>
      <c r="L1271" s="218"/>
      <c r="M1271" s="223"/>
      <c r="N1271" s="224"/>
      <c r="O1271" s="224"/>
      <c r="P1271" s="224"/>
      <c r="Q1271" s="224"/>
      <c r="R1271" s="224"/>
      <c r="S1271" s="224"/>
      <c r="T1271" s="225"/>
      <c r="AT1271" s="219" t="s">
        <v>242</v>
      </c>
      <c r="AU1271" s="219" t="s">
        <v>83</v>
      </c>
      <c r="AV1271" s="11" t="s">
        <v>83</v>
      </c>
      <c r="AW1271" s="11" t="s">
        <v>36</v>
      </c>
      <c r="AX1271" s="11" t="s">
        <v>73</v>
      </c>
      <c r="AY1271" s="219" t="s">
        <v>231</v>
      </c>
    </row>
    <row r="1272" spans="2:51" s="11" customFormat="1" ht="13.5">
      <c r="B1272" s="218"/>
      <c r="D1272" s="215" t="s">
        <v>242</v>
      </c>
      <c r="E1272" s="219" t="s">
        <v>5</v>
      </c>
      <c r="F1272" s="220" t="s">
        <v>1861</v>
      </c>
      <c r="H1272" s="221">
        <v>1.2</v>
      </c>
      <c r="I1272" s="222"/>
      <c r="L1272" s="218"/>
      <c r="M1272" s="223"/>
      <c r="N1272" s="224"/>
      <c r="O1272" s="224"/>
      <c r="P1272" s="224"/>
      <c r="Q1272" s="224"/>
      <c r="R1272" s="224"/>
      <c r="S1272" s="224"/>
      <c r="T1272" s="225"/>
      <c r="AT1272" s="219" t="s">
        <v>242</v>
      </c>
      <c r="AU1272" s="219" t="s">
        <v>83</v>
      </c>
      <c r="AV1272" s="11" t="s">
        <v>83</v>
      </c>
      <c r="AW1272" s="11" t="s">
        <v>36</v>
      </c>
      <c r="AX1272" s="11" t="s">
        <v>73</v>
      </c>
      <c r="AY1272" s="219" t="s">
        <v>231</v>
      </c>
    </row>
    <row r="1273" spans="2:51" s="12" customFormat="1" ht="13.5">
      <c r="B1273" s="226"/>
      <c r="D1273" s="215" t="s">
        <v>242</v>
      </c>
      <c r="E1273" s="227" t="s">
        <v>5</v>
      </c>
      <c r="F1273" s="228" t="s">
        <v>269</v>
      </c>
      <c r="H1273" s="229">
        <v>103.281</v>
      </c>
      <c r="I1273" s="230"/>
      <c r="L1273" s="226"/>
      <c r="M1273" s="231"/>
      <c r="N1273" s="232"/>
      <c r="O1273" s="232"/>
      <c r="P1273" s="232"/>
      <c r="Q1273" s="232"/>
      <c r="R1273" s="232"/>
      <c r="S1273" s="232"/>
      <c r="T1273" s="233"/>
      <c r="AT1273" s="227" t="s">
        <v>242</v>
      </c>
      <c r="AU1273" s="227" t="s">
        <v>83</v>
      </c>
      <c r="AV1273" s="12" t="s">
        <v>239</v>
      </c>
      <c r="AW1273" s="12" t="s">
        <v>36</v>
      </c>
      <c r="AX1273" s="12" t="s">
        <v>81</v>
      </c>
      <c r="AY1273" s="227" t="s">
        <v>231</v>
      </c>
    </row>
    <row r="1274" spans="2:65" s="1" customFormat="1" ht="16.5" customHeight="1">
      <c r="B1274" s="202"/>
      <c r="C1274" s="242" t="s">
        <v>1862</v>
      </c>
      <c r="D1274" s="242" t="s">
        <v>399</v>
      </c>
      <c r="E1274" s="243" t="s">
        <v>1863</v>
      </c>
      <c r="F1274" s="244" t="s">
        <v>1864</v>
      </c>
      <c r="G1274" s="245" t="s">
        <v>147</v>
      </c>
      <c r="H1274" s="246">
        <v>113.609</v>
      </c>
      <c r="I1274" s="247"/>
      <c r="J1274" s="248">
        <f>ROUND(I1274*H1274,2)</f>
        <v>0</v>
      </c>
      <c r="K1274" s="244" t="s">
        <v>238</v>
      </c>
      <c r="L1274" s="249"/>
      <c r="M1274" s="250" t="s">
        <v>5</v>
      </c>
      <c r="N1274" s="251" t="s">
        <v>44</v>
      </c>
      <c r="O1274" s="47"/>
      <c r="P1274" s="212">
        <f>O1274*H1274</f>
        <v>0</v>
      </c>
      <c r="Q1274" s="212">
        <v>0.0155</v>
      </c>
      <c r="R1274" s="212">
        <f>Q1274*H1274</f>
        <v>1.7609394999999999</v>
      </c>
      <c r="S1274" s="212">
        <v>0</v>
      </c>
      <c r="T1274" s="213">
        <f>S1274*H1274</f>
        <v>0</v>
      </c>
      <c r="AR1274" s="24" t="s">
        <v>410</v>
      </c>
      <c r="AT1274" s="24" t="s">
        <v>399</v>
      </c>
      <c r="AU1274" s="24" t="s">
        <v>83</v>
      </c>
      <c r="AY1274" s="24" t="s">
        <v>231</v>
      </c>
      <c r="BE1274" s="214">
        <f>IF(N1274="základní",J1274,0)</f>
        <v>0</v>
      </c>
      <c r="BF1274" s="214">
        <f>IF(N1274="snížená",J1274,0)</f>
        <v>0</v>
      </c>
      <c r="BG1274" s="214">
        <f>IF(N1274="zákl. přenesená",J1274,0)</f>
        <v>0</v>
      </c>
      <c r="BH1274" s="214">
        <f>IF(N1274="sníž. přenesená",J1274,0)</f>
        <v>0</v>
      </c>
      <c r="BI1274" s="214">
        <f>IF(N1274="nulová",J1274,0)</f>
        <v>0</v>
      </c>
      <c r="BJ1274" s="24" t="s">
        <v>81</v>
      </c>
      <c r="BK1274" s="214">
        <f>ROUND(I1274*H1274,2)</f>
        <v>0</v>
      </c>
      <c r="BL1274" s="24" t="s">
        <v>298</v>
      </c>
      <c r="BM1274" s="24" t="s">
        <v>1865</v>
      </c>
    </row>
    <row r="1275" spans="2:47" s="1" customFormat="1" ht="13.5">
      <c r="B1275" s="46"/>
      <c r="D1275" s="215" t="s">
        <v>241</v>
      </c>
      <c r="F1275" s="216" t="s">
        <v>1864</v>
      </c>
      <c r="I1275" s="176"/>
      <c r="L1275" s="46"/>
      <c r="M1275" s="217"/>
      <c r="N1275" s="47"/>
      <c r="O1275" s="47"/>
      <c r="P1275" s="47"/>
      <c r="Q1275" s="47"/>
      <c r="R1275" s="47"/>
      <c r="S1275" s="47"/>
      <c r="T1275" s="85"/>
      <c r="AT1275" s="24" t="s">
        <v>241</v>
      </c>
      <c r="AU1275" s="24" t="s">
        <v>83</v>
      </c>
    </row>
    <row r="1276" spans="2:51" s="11" customFormat="1" ht="13.5">
      <c r="B1276" s="218"/>
      <c r="D1276" s="215" t="s">
        <v>242</v>
      </c>
      <c r="E1276" s="219" t="s">
        <v>5</v>
      </c>
      <c r="F1276" s="220" t="s">
        <v>1866</v>
      </c>
      <c r="H1276" s="221">
        <v>113.609</v>
      </c>
      <c r="I1276" s="222"/>
      <c r="L1276" s="218"/>
      <c r="M1276" s="223"/>
      <c r="N1276" s="224"/>
      <c r="O1276" s="224"/>
      <c r="P1276" s="224"/>
      <c r="Q1276" s="224"/>
      <c r="R1276" s="224"/>
      <c r="S1276" s="224"/>
      <c r="T1276" s="225"/>
      <c r="AT1276" s="219" t="s">
        <v>242</v>
      </c>
      <c r="AU1276" s="219" t="s">
        <v>83</v>
      </c>
      <c r="AV1276" s="11" t="s">
        <v>83</v>
      </c>
      <c r="AW1276" s="11" t="s">
        <v>36</v>
      </c>
      <c r="AX1276" s="11" t="s">
        <v>81</v>
      </c>
      <c r="AY1276" s="219" t="s">
        <v>231</v>
      </c>
    </row>
    <row r="1277" spans="2:65" s="1" customFormat="1" ht="25.5" customHeight="1">
      <c r="B1277" s="202"/>
      <c r="C1277" s="203" t="s">
        <v>1867</v>
      </c>
      <c r="D1277" s="203" t="s">
        <v>235</v>
      </c>
      <c r="E1277" s="204" t="s">
        <v>1868</v>
      </c>
      <c r="F1277" s="205" t="s">
        <v>1869</v>
      </c>
      <c r="G1277" s="206" t="s">
        <v>147</v>
      </c>
      <c r="H1277" s="207">
        <v>11.43</v>
      </c>
      <c r="I1277" s="208"/>
      <c r="J1277" s="209">
        <f>ROUND(I1277*H1277,2)</f>
        <v>0</v>
      </c>
      <c r="K1277" s="205" t="s">
        <v>238</v>
      </c>
      <c r="L1277" s="46"/>
      <c r="M1277" s="210" t="s">
        <v>5</v>
      </c>
      <c r="N1277" s="211" t="s">
        <v>44</v>
      </c>
      <c r="O1277" s="47"/>
      <c r="P1277" s="212">
        <f>O1277*H1277</f>
        <v>0</v>
      </c>
      <c r="Q1277" s="212">
        <v>0.00325</v>
      </c>
      <c r="R1277" s="212">
        <f>Q1277*H1277</f>
        <v>0.0371475</v>
      </c>
      <c r="S1277" s="212">
        <v>0</v>
      </c>
      <c r="T1277" s="213">
        <f>S1277*H1277</f>
        <v>0</v>
      </c>
      <c r="AR1277" s="24" t="s">
        <v>298</v>
      </c>
      <c r="AT1277" s="24" t="s">
        <v>235</v>
      </c>
      <c r="AU1277" s="24" t="s">
        <v>83</v>
      </c>
      <c r="AY1277" s="24" t="s">
        <v>231</v>
      </c>
      <c r="BE1277" s="214">
        <f>IF(N1277="základní",J1277,0)</f>
        <v>0</v>
      </c>
      <c r="BF1277" s="214">
        <f>IF(N1277="snížená",J1277,0)</f>
        <v>0</v>
      </c>
      <c r="BG1277" s="214">
        <f>IF(N1277="zákl. přenesená",J1277,0)</f>
        <v>0</v>
      </c>
      <c r="BH1277" s="214">
        <f>IF(N1277="sníž. přenesená",J1277,0)</f>
        <v>0</v>
      </c>
      <c r="BI1277" s="214">
        <f>IF(N1277="nulová",J1277,0)</f>
        <v>0</v>
      </c>
      <c r="BJ1277" s="24" t="s">
        <v>81</v>
      </c>
      <c r="BK1277" s="214">
        <f>ROUND(I1277*H1277,2)</f>
        <v>0</v>
      </c>
      <c r="BL1277" s="24" t="s">
        <v>298</v>
      </c>
      <c r="BM1277" s="24" t="s">
        <v>1870</v>
      </c>
    </row>
    <row r="1278" spans="2:47" s="1" customFormat="1" ht="13.5">
      <c r="B1278" s="46"/>
      <c r="D1278" s="215" t="s">
        <v>241</v>
      </c>
      <c r="F1278" s="216" t="s">
        <v>1869</v>
      </c>
      <c r="I1278" s="176"/>
      <c r="L1278" s="46"/>
      <c r="M1278" s="217"/>
      <c r="N1278" s="47"/>
      <c r="O1278" s="47"/>
      <c r="P1278" s="47"/>
      <c r="Q1278" s="47"/>
      <c r="R1278" s="47"/>
      <c r="S1278" s="47"/>
      <c r="T1278" s="85"/>
      <c r="AT1278" s="24" t="s">
        <v>241</v>
      </c>
      <c r="AU1278" s="24" t="s">
        <v>83</v>
      </c>
    </row>
    <row r="1279" spans="2:65" s="1" customFormat="1" ht="16.5" customHeight="1">
      <c r="B1279" s="202"/>
      <c r="C1279" s="242" t="s">
        <v>1871</v>
      </c>
      <c r="D1279" s="242" t="s">
        <v>399</v>
      </c>
      <c r="E1279" s="243" t="s">
        <v>1872</v>
      </c>
      <c r="F1279" s="244" t="s">
        <v>1873</v>
      </c>
      <c r="G1279" s="245" t="s">
        <v>147</v>
      </c>
      <c r="H1279" s="246">
        <v>12.573</v>
      </c>
      <c r="I1279" s="247"/>
      <c r="J1279" s="248">
        <f>ROUND(I1279*H1279,2)</f>
        <v>0</v>
      </c>
      <c r="K1279" s="244" t="s">
        <v>238</v>
      </c>
      <c r="L1279" s="249"/>
      <c r="M1279" s="250" t="s">
        <v>5</v>
      </c>
      <c r="N1279" s="251" t="s">
        <v>44</v>
      </c>
      <c r="O1279" s="47"/>
      <c r="P1279" s="212">
        <f>O1279*H1279</f>
        <v>0</v>
      </c>
      <c r="Q1279" s="212">
        <v>0.0098</v>
      </c>
      <c r="R1279" s="212">
        <f>Q1279*H1279</f>
        <v>0.1232154</v>
      </c>
      <c r="S1279" s="212">
        <v>0</v>
      </c>
      <c r="T1279" s="213">
        <f>S1279*H1279</f>
        <v>0</v>
      </c>
      <c r="AR1279" s="24" t="s">
        <v>410</v>
      </c>
      <c r="AT1279" s="24" t="s">
        <v>399</v>
      </c>
      <c r="AU1279" s="24" t="s">
        <v>83</v>
      </c>
      <c r="AY1279" s="24" t="s">
        <v>231</v>
      </c>
      <c r="BE1279" s="214">
        <f>IF(N1279="základní",J1279,0)</f>
        <v>0</v>
      </c>
      <c r="BF1279" s="214">
        <f>IF(N1279="snížená",J1279,0)</f>
        <v>0</v>
      </c>
      <c r="BG1279" s="214">
        <f>IF(N1279="zákl. přenesená",J1279,0)</f>
        <v>0</v>
      </c>
      <c r="BH1279" s="214">
        <f>IF(N1279="sníž. přenesená",J1279,0)</f>
        <v>0</v>
      </c>
      <c r="BI1279" s="214">
        <f>IF(N1279="nulová",J1279,0)</f>
        <v>0</v>
      </c>
      <c r="BJ1279" s="24" t="s">
        <v>81</v>
      </c>
      <c r="BK1279" s="214">
        <f>ROUND(I1279*H1279,2)</f>
        <v>0</v>
      </c>
      <c r="BL1279" s="24" t="s">
        <v>298</v>
      </c>
      <c r="BM1279" s="24" t="s">
        <v>1874</v>
      </c>
    </row>
    <row r="1280" spans="2:47" s="1" customFormat="1" ht="13.5">
      <c r="B1280" s="46"/>
      <c r="D1280" s="215" t="s">
        <v>241</v>
      </c>
      <c r="F1280" s="216" t="s">
        <v>1873</v>
      </c>
      <c r="I1280" s="176"/>
      <c r="L1280" s="46"/>
      <c r="M1280" s="217"/>
      <c r="N1280" s="47"/>
      <c r="O1280" s="47"/>
      <c r="P1280" s="47"/>
      <c r="Q1280" s="47"/>
      <c r="R1280" s="47"/>
      <c r="S1280" s="47"/>
      <c r="T1280" s="85"/>
      <c r="AT1280" s="24" t="s">
        <v>241</v>
      </c>
      <c r="AU1280" s="24" t="s">
        <v>83</v>
      </c>
    </row>
    <row r="1281" spans="2:51" s="11" customFormat="1" ht="13.5">
      <c r="B1281" s="218"/>
      <c r="D1281" s="215" t="s">
        <v>242</v>
      </c>
      <c r="E1281" s="219" t="s">
        <v>5</v>
      </c>
      <c r="F1281" s="220" t="s">
        <v>1875</v>
      </c>
      <c r="H1281" s="221">
        <v>12.573</v>
      </c>
      <c r="I1281" s="222"/>
      <c r="L1281" s="218"/>
      <c r="M1281" s="223"/>
      <c r="N1281" s="224"/>
      <c r="O1281" s="224"/>
      <c r="P1281" s="224"/>
      <c r="Q1281" s="224"/>
      <c r="R1281" s="224"/>
      <c r="S1281" s="224"/>
      <c r="T1281" s="225"/>
      <c r="AT1281" s="219" t="s">
        <v>242</v>
      </c>
      <c r="AU1281" s="219" t="s">
        <v>83</v>
      </c>
      <c r="AV1281" s="11" t="s">
        <v>83</v>
      </c>
      <c r="AW1281" s="11" t="s">
        <v>36</v>
      </c>
      <c r="AX1281" s="11" t="s">
        <v>81</v>
      </c>
      <c r="AY1281" s="219" t="s">
        <v>231</v>
      </c>
    </row>
    <row r="1282" spans="2:65" s="1" customFormat="1" ht="25.5" customHeight="1">
      <c r="B1282" s="202"/>
      <c r="C1282" s="203" t="s">
        <v>1876</v>
      </c>
      <c r="D1282" s="203" t="s">
        <v>235</v>
      </c>
      <c r="E1282" s="204" t="s">
        <v>1877</v>
      </c>
      <c r="F1282" s="205" t="s">
        <v>1878</v>
      </c>
      <c r="G1282" s="206" t="s">
        <v>147</v>
      </c>
      <c r="H1282" s="207">
        <v>3.84</v>
      </c>
      <c r="I1282" s="208"/>
      <c r="J1282" s="209">
        <f>ROUND(I1282*H1282,2)</f>
        <v>0</v>
      </c>
      <c r="K1282" s="205" t="s">
        <v>238</v>
      </c>
      <c r="L1282" s="46"/>
      <c r="M1282" s="210" t="s">
        <v>5</v>
      </c>
      <c r="N1282" s="211" t="s">
        <v>44</v>
      </c>
      <c r="O1282" s="47"/>
      <c r="P1282" s="212">
        <f>O1282*H1282</f>
        <v>0</v>
      </c>
      <c r="Q1282" s="212">
        <v>0.00057</v>
      </c>
      <c r="R1282" s="212">
        <f>Q1282*H1282</f>
        <v>0.0021888</v>
      </c>
      <c r="S1282" s="212">
        <v>0</v>
      </c>
      <c r="T1282" s="213">
        <f>S1282*H1282</f>
        <v>0</v>
      </c>
      <c r="AR1282" s="24" t="s">
        <v>298</v>
      </c>
      <c r="AT1282" s="24" t="s">
        <v>235</v>
      </c>
      <c r="AU1282" s="24" t="s">
        <v>83</v>
      </c>
      <c r="AY1282" s="24" t="s">
        <v>231</v>
      </c>
      <c r="BE1282" s="214">
        <f>IF(N1282="základní",J1282,0)</f>
        <v>0</v>
      </c>
      <c r="BF1282" s="214">
        <f>IF(N1282="snížená",J1282,0)</f>
        <v>0</v>
      </c>
      <c r="BG1282" s="214">
        <f>IF(N1282="zákl. přenesená",J1282,0)</f>
        <v>0</v>
      </c>
      <c r="BH1282" s="214">
        <f>IF(N1282="sníž. přenesená",J1282,0)</f>
        <v>0</v>
      </c>
      <c r="BI1282" s="214">
        <f>IF(N1282="nulová",J1282,0)</f>
        <v>0</v>
      </c>
      <c r="BJ1282" s="24" t="s">
        <v>81</v>
      </c>
      <c r="BK1282" s="214">
        <f>ROUND(I1282*H1282,2)</f>
        <v>0</v>
      </c>
      <c r="BL1282" s="24" t="s">
        <v>298</v>
      </c>
      <c r="BM1282" s="24" t="s">
        <v>1879</v>
      </c>
    </row>
    <row r="1283" spans="2:47" s="1" customFormat="1" ht="13.5">
      <c r="B1283" s="46"/>
      <c r="D1283" s="215" t="s">
        <v>241</v>
      </c>
      <c r="F1283" s="216" t="s">
        <v>1878</v>
      </c>
      <c r="I1283" s="176"/>
      <c r="L1283" s="46"/>
      <c r="M1283" s="217"/>
      <c r="N1283" s="47"/>
      <c r="O1283" s="47"/>
      <c r="P1283" s="47"/>
      <c r="Q1283" s="47"/>
      <c r="R1283" s="47"/>
      <c r="S1283" s="47"/>
      <c r="T1283" s="85"/>
      <c r="AT1283" s="24" t="s">
        <v>241</v>
      </c>
      <c r="AU1283" s="24" t="s">
        <v>83</v>
      </c>
    </row>
    <row r="1284" spans="2:51" s="11" customFormat="1" ht="13.5">
      <c r="B1284" s="218"/>
      <c r="D1284" s="215" t="s">
        <v>242</v>
      </c>
      <c r="E1284" s="219" t="s">
        <v>5</v>
      </c>
      <c r="F1284" s="220" t="s">
        <v>1880</v>
      </c>
      <c r="H1284" s="221">
        <v>3.84</v>
      </c>
      <c r="I1284" s="222"/>
      <c r="L1284" s="218"/>
      <c r="M1284" s="223"/>
      <c r="N1284" s="224"/>
      <c r="O1284" s="224"/>
      <c r="P1284" s="224"/>
      <c r="Q1284" s="224"/>
      <c r="R1284" s="224"/>
      <c r="S1284" s="224"/>
      <c r="T1284" s="225"/>
      <c r="AT1284" s="219" t="s">
        <v>242</v>
      </c>
      <c r="AU1284" s="219" t="s">
        <v>83</v>
      </c>
      <c r="AV1284" s="11" t="s">
        <v>83</v>
      </c>
      <c r="AW1284" s="11" t="s">
        <v>36</v>
      </c>
      <c r="AX1284" s="11" t="s">
        <v>81</v>
      </c>
      <c r="AY1284" s="219" t="s">
        <v>231</v>
      </c>
    </row>
    <row r="1285" spans="2:65" s="1" customFormat="1" ht="16.5" customHeight="1">
      <c r="B1285" s="202"/>
      <c r="C1285" s="242" t="s">
        <v>1881</v>
      </c>
      <c r="D1285" s="242" t="s">
        <v>399</v>
      </c>
      <c r="E1285" s="243" t="s">
        <v>1882</v>
      </c>
      <c r="F1285" s="244" t="s">
        <v>1883</v>
      </c>
      <c r="G1285" s="245" t="s">
        <v>147</v>
      </c>
      <c r="H1285" s="246">
        <v>4.224</v>
      </c>
      <c r="I1285" s="247"/>
      <c r="J1285" s="248">
        <f>ROUND(I1285*H1285,2)</f>
        <v>0</v>
      </c>
      <c r="K1285" s="244" t="s">
        <v>238</v>
      </c>
      <c r="L1285" s="249"/>
      <c r="M1285" s="250" t="s">
        <v>5</v>
      </c>
      <c r="N1285" s="251" t="s">
        <v>44</v>
      </c>
      <c r="O1285" s="47"/>
      <c r="P1285" s="212">
        <f>O1285*H1285</f>
        <v>0</v>
      </c>
      <c r="Q1285" s="212">
        <v>0.01</v>
      </c>
      <c r="R1285" s="212">
        <f>Q1285*H1285</f>
        <v>0.04224</v>
      </c>
      <c r="S1285" s="212">
        <v>0</v>
      </c>
      <c r="T1285" s="213">
        <f>S1285*H1285</f>
        <v>0</v>
      </c>
      <c r="AR1285" s="24" t="s">
        <v>410</v>
      </c>
      <c r="AT1285" s="24" t="s">
        <v>399</v>
      </c>
      <c r="AU1285" s="24" t="s">
        <v>83</v>
      </c>
      <c r="AY1285" s="24" t="s">
        <v>231</v>
      </c>
      <c r="BE1285" s="214">
        <f>IF(N1285="základní",J1285,0)</f>
        <v>0</v>
      </c>
      <c r="BF1285" s="214">
        <f>IF(N1285="snížená",J1285,0)</f>
        <v>0</v>
      </c>
      <c r="BG1285" s="214">
        <f>IF(N1285="zákl. přenesená",J1285,0)</f>
        <v>0</v>
      </c>
      <c r="BH1285" s="214">
        <f>IF(N1285="sníž. přenesená",J1285,0)</f>
        <v>0</v>
      </c>
      <c r="BI1285" s="214">
        <f>IF(N1285="nulová",J1285,0)</f>
        <v>0</v>
      </c>
      <c r="BJ1285" s="24" t="s">
        <v>81</v>
      </c>
      <c r="BK1285" s="214">
        <f>ROUND(I1285*H1285,2)</f>
        <v>0</v>
      </c>
      <c r="BL1285" s="24" t="s">
        <v>298</v>
      </c>
      <c r="BM1285" s="24" t="s">
        <v>1884</v>
      </c>
    </row>
    <row r="1286" spans="2:47" s="1" customFormat="1" ht="13.5">
      <c r="B1286" s="46"/>
      <c r="D1286" s="215" t="s">
        <v>241</v>
      </c>
      <c r="F1286" s="216" t="s">
        <v>1883</v>
      </c>
      <c r="I1286" s="176"/>
      <c r="L1286" s="46"/>
      <c r="M1286" s="217"/>
      <c r="N1286" s="47"/>
      <c r="O1286" s="47"/>
      <c r="P1286" s="47"/>
      <c r="Q1286" s="47"/>
      <c r="R1286" s="47"/>
      <c r="S1286" s="47"/>
      <c r="T1286" s="85"/>
      <c r="AT1286" s="24" t="s">
        <v>241</v>
      </c>
      <c r="AU1286" s="24" t="s">
        <v>83</v>
      </c>
    </row>
    <row r="1287" spans="2:51" s="11" customFormat="1" ht="13.5">
      <c r="B1287" s="218"/>
      <c r="D1287" s="215" t="s">
        <v>242</v>
      </c>
      <c r="E1287" s="219" t="s">
        <v>5</v>
      </c>
      <c r="F1287" s="220" t="s">
        <v>1885</v>
      </c>
      <c r="H1287" s="221">
        <v>4.224</v>
      </c>
      <c r="I1287" s="222"/>
      <c r="L1287" s="218"/>
      <c r="M1287" s="223"/>
      <c r="N1287" s="224"/>
      <c r="O1287" s="224"/>
      <c r="P1287" s="224"/>
      <c r="Q1287" s="224"/>
      <c r="R1287" s="224"/>
      <c r="S1287" s="224"/>
      <c r="T1287" s="225"/>
      <c r="AT1287" s="219" t="s">
        <v>242</v>
      </c>
      <c r="AU1287" s="219" t="s">
        <v>83</v>
      </c>
      <c r="AV1287" s="11" t="s">
        <v>83</v>
      </c>
      <c r="AW1287" s="11" t="s">
        <v>36</v>
      </c>
      <c r="AX1287" s="11" t="s">
        <v>81</v>
      </c>
      <c r="AY1287" s="219" t="s">
        <v>231</v>
      </c>
    </row>
    <row r="1288" spans="2:65" s="1" customFormat="1" ht="25.5" customHeight="1">
      <c r="B1288" s="202"/>
      <c r="C1288" s="203" t="s">
        <v>1886</v>
      </c>
      <c r="D1288" s="203" t="s">
        <v>235</v>
      </c>
      <c r="E1288" s="204" t="s">
        <v>1887</v>
      </c>
      <c r="F1288" s="205" t="s">
        <v>1888</v>
      </c>
      <c r="G1288" s="206" t="s">
        <v>367</v>
      </c>
      <c r="H1288" s="207">
        <v>53.473</v>
      </c>
      <c r="I1288" s="208"/>
      <c r="J1288" s="209">
        <f>ROUND(I1288*H1288,2)</f>
        <v>0</v>
      </c>
      <c r="K1288" s="205" t="s">
        <v>238</v>
      </c>
      <c r="L1288" s="46"/>
      <c r="M1288" s="210" t="s">
        <v>5</v>
      </c>
      <c r="N1288" s="211" t="s">
        <v>44</v>
      </c>
      <c r="O1288" s="47"/>
      <c r="P1288" s="212">
        <f>O1288*H1288</f>
        <v>0</v>
      </c>
      <c r="Q1288" s="212">
        <v>0.00026</v>
      </c>
      <c r="R1288" s="212">
        <f>Q1288*H1288</f>
        <v>0.013902979999999999</v>
      </c>
      <c r="S1288" s="212">
        <v>0</v>
      </c>
      <c r="T1288" s="213">
        <f>S1288*H1288</f>
        <v>0</v>
      </c>
      <c r="AR1288" s="24" t="s">
        <v>298</v>
      </c>
      <c r="AT1288" s="24" t="s">
        <v>235</v>
      </c>
      <c r="AU1288" s="24" t="s">
        <v>83</v>
      </c>
      <c r="AY1288" s="24" t="s">
        <v>231</v>
      </c>
      <c r="BE1288" s="214">
        <f>IF(N1288="základní",J1288,0)</f>
        <v>0</v>
      </c>
      <c r="BF1288" s="214">
        <f>IF(N1288="snížená",J1288,0)</f>
        <v>0</v>
      </c>
      <c r="BG1288" s="214">
        <f>IF(N1288="zákl. přenesená",J1288,0)</f>
        <v>0</v>
      </c>
      <c r="BH1288" s="214">
        <f>IF(N1288="sníž. přenesená",J1288,0)</f>
        <v>0</v>
      </c>
      <c r="BI1288" s="214">
        <f>IF(N1288="nulová",J1288,0)</f>
        <v>0</v>
      </c>
      <c r="BJ1288" s="24" t="s">
        <v>81</v>
      </c>
      <c r="BK1288" s="214">
        <f>ROUND(I1288*H1288,2)</f>
        <v>0</v>
      </c>
      <c r="BL1288" s="24" t="s">
        <v>298</v>
      </c>
      <c r="BM1288" s="24" t="s">
        <v>1889</v>
      </c>
    </row>
    <row r="1289" spans="2:47" s="1" customFormat="1" ht="13.5">
      <c r="B1289" s="46"/>
      <c r="D1289" s="215" t="s">
        <v>241</v>
      </c>
      <c r="F1289" s="216" t="s">
        <v>1888</v>
      </c>
      <c r="I1289" s="176"/>
      <c r="L1289" s="46"/>
      <c r="M1289" s="217"/>
      <c r="N1289" s="47"/>
      <c r="O1289" s="47"/>
      <c r="P1289" s="47"/>
      <c r="Q1289" s="47"/>
      <c r="R1289" s="47"/>
      <c r="S1289" s="47"/>
      <c r="T1289" s="85"/>
      <c r="AT1289" s="24" t="s">
        <v>241</v>
      </c>
      <c r="AU1289" s="24" t="s">
        <v>83</v>
      </c>
    </row>
    <row r="1290" spans="2:51" s="11" customFormat="1" ht="13.5">
      <c r="B1290" s="218"/>
      <c r="D1290" s="215" t="s">
        <v>242</v>
      </c>
      <c r="E1290" s="219" t="s">
        <v>5</v>
      </c>
      <c r="F1290" s="220" t="s">
        <v>1890</v>
      </c>
      <c r="H1290" s="221">
        <v>45.853</v>
      </c>
      <c r="I1290" s="222"/>
      <c r="L1290" s="218"/>
      <c r="M1290" s="223"/>
      <c r="N1290" s="224"/>
      <c r="O1290" s="224"/>
      <c r="P1290" s="224"/>
      <c r="Q1290" s="224"/>
      <c r="R1290" s="224"/>
      <c r="S1290" s="224"/>
      <c r="T1290" s="225"/>
      <c r="AT1290" s="219" t="s">
        <v>242</v>
      </c>
      <c r="AU1290" s="219" t="s">
        <v>83</v>
      </c>
      <c r="AV1290" s="11" t="s">
        <v>83</v>
      </c>
      <c r="AW1290" s="11" t="s">
        <v>36</v>
      </c>
      <c r="AX1290" s="11" t="s">
        <v>73</v>
      </c>
      <c r="AY1290" s="219" t="s">
        <v>231</v>
      </c>
    </row>
    <row r="1291" spans="2:51" s="11" customFormat="1" ht="13.5">
      <c r="B1291" s="218"/>
      <c r="D1291" s="215" t="s">
        <v>242</v>
      </c>
      <c r="E1291" s="219" t="s">
        <v>5</v>
      </c>
      <c r="F1291" s="220" t="s">
        <v>1891</v>
      </c>
      <c r="H1291" s="221">
        <v>7.62</v>
      </c>
      <c r="I1291" s="222"/>
      <c r="L1291" s="218"/>
      <c r="M1291" s="223"/>
      <c r="N1291" s="224"/>
      <c r="O1291" s="224"/>
      <c r="P1291" s="224"/>
      <c r="Q1291" s="224"/>
      <c r="R1291" s="224"/>
      <c r="S1291" s="224"/>
      <c r="T1291" s="225"/>
      <c r="AT1291" s="219" t="s">
        <v>242</v>
      </c>
      <c r="AU1291" s="219" t="s">
        <v>83</v>
      </c>
      <c r="AV1291" s="11" t="s">
        <v>83</v>
      </c>
      <c r="AW1291" s="11" t="s">
        <v>36</v>
      </c>
      <c r="AX1291" s="11" t="s">
        <v>73</v>
      </c>
      <c r="AY1291" s="219" t="s">
        <v>231</v>
      </c>
    </row>
    <row r="1292" spans="2:51" s="12" customFormat="1" ht="13.5">
      <c r="B1292" s="226"/>
      <c r="D1292" s="215" t="s">
        <v>242</v>
      </c>
      <c r="E1292" s="227" t="s">
        <v>5</v>
      </c>
      <c r="F1292" s="228" t="s">
        <v>269</v>
      </c>
      <c r="H1292" s="229">
        <v>53.473</v>
      </c>
      <c r="I1292" s="230"/>
      <c r="L1292" s="226"/>
      <c r="M1292" s="231"/>
      <c r="N1292" s="232"/>
      <c r="O1292" s="232"/>
      <c r="P1292" s="232"/>
      <c r="Q1292" s="232"/>
      <c r="R1292" s="232"/>
      <c r="S1292" s="232"/>
      <c r="T1292" s="233"/>
      <c r="AT1292" s="227" t="s">
        <v>242</v>
      </c>
      <c r="AU1292" s="227" t="s">
        <v>83</v>
      </c>
      <c r="AV1292" s="12" t="s">
        <v>239</v>
      </c>
      <c r="AW1292" s="12" t="s">
        <v>36</v>
      </c>
      <c r="AX1292" s="12" t="s">
        <v>81</v>
      </c>
      <c r="AY1292" s="227" t="s">
        <v>231</v>
      </c>
    </row>
    <row r="1293" spans="2:65" s="1" customFormat="1" ht="38.25" customHeight="1">
      <c r="B1293" s="202"/>
      <c r="C1293" s="203" t="s">
        <v>1892</v>
      </c>
      <c r="D1293" s="203" t="s">
        <v>235</v>
      </c>
      <c r="E1293" s="204" t="s">
        <v>1893</v>
      </c>
      <c r="F1293" s="205" t="s">
        <v>1894</v>
      </c>
      <c r="G1293" s="206" t="s">
        <v>352</v>
      </c>
      <c r="H1293" s="207">
        <v>2.289</v>
      </c>
      <c r="I1293" s="208"/>
      <c r="J1293" s="209">
        <f>ROUND(I1293*H1293,2)</f>
        <v>0</v>
      </c>
      <c r="K1293" s="205" t="s">
        <v>238</v>
      </c>
      <c r="L1293" s="46"/>
      <c r="M1293" s="210" t="s">
        <v>5</v>
      </c>
      <c r="N1293" s="211" t="s">
        <v>44</v>
      </c>
      <c r="O1293" s="47"/>
      <c r="P1293" s="212">
        <f>O1293*H1293</f>
        <v>0</v>
      </c>
      <c r="Q1293" s="212">
        <v>0</v>
      </c>
      <c r="R1293" s="212">
        <f>Q1293*H1293</f>
        <v>0</v>
      </c>
      <c r="S1293" s="212">
        <v>0</v>
      </c>
      <c r="T1293" s="213">
        <f>S1293*H1293</f>
        <v>0</v>
      </c>
      <c r="AR1293" s="24" t="s">
        <v>298</v>
      </c>
      <c r="AT1293" s="24" t="s">
        <v>235</v>
      </c>
      <c r="AU1293" s="24" t="s">
        <v>83</v>
      </c>
      <c r="AY1293" s="24" t="s">
        <v>231</v>
      </c>
      <c r="BE1293" s="214">
        <f>IF(N1293="základní",J1293,0)</f>
        <v>0</v>
      </c>
      <c r="BF1293" s="214">
        <f>IF(N1293="snížená",J1293,0)</f>
        <v>0</v>
      </c>
      <c r="BG1293" s="214">
        <f>IF(N1293="zákl. přenesená",J1293,0)</f>
        <v>0</v>
      </c>
      <c r="BH1293" s="214">
        <f>IF(N1293="sníž. přenesená",J1293,0)</f>
        <v>0</v>
      </c>
      <c r="BI1293" s="214">
        <f>IF(N1293="nulová",J1293,0)</f>
        <v>0</v>
      </c>
      <c r="BJ1293" s="24" t="s">
        <v>81</v>
      </c>
      <c r="BK1293" s="214">
        <f>ROUND(I1293*H1293,2)</f>
        <v>0</v>
      </c>
      <c r="BL1293" s="24" t="s">
        <v>298</v>
      </c>
      <c r="BM1293" s="24" t="s">
        <v>1895</v>
      </c>
    </row>
    <row r="1294" spans="2:47" s="1" customFormat="1" ht="13.5">
      <c r="B1294" s="46"/>
      <c r="D1294" s="215" t="s">
        <v>241</v>
      </c>
      <c r="F1294" s="216" t="s">
        <v>1894</v>
      </c>
      <c r="I1294" s="176"/>
      <c r="L1294" s="46"/>
      <c r="M1294" s="217"/>
      <c r="N1294" s="47"/>
      <c r="O1294" s="47"/>
      <c r="P1294" s="47"/>
      <c r="Q1294" s="47"/>
      <c r="R1294" s="47"/>
      <c r="S1294" s="47"/>
      <c r="T1294" s="85"/>
      <c r="AT1294" s="24" t="s">
        <v>241</v>
      </c>
      <c r="AU1294" s="24" t="s">
        <v>83</v>
      </c>
    </row>
    <row r="1295" spans="2:63" s="10" customFormat="1" ht="29.85" customHeight="1">
      <c r="B1295" s="189"/>
      <c r="D1295" s="190" t="s">
        <v>72</v>
      </c>
      <c r="E1295" s="200" t="s">
        <v>1896</v>
      </c>
      <c r="F1295" s="200" t="s">
        <v>1897</v>
      </c>
      <c r="I1295" s="192"/>
      <c r="J1295" s="201">
        <f>BK1295</f>
        <v>0</v>
      </c>
      <c r="L1295" s="189"/>
      <c r="M1295" s="194"/>
      <c r="N1295" s="195"/>
      <c r="O1295" s="195"/>
      <c r="P1295" s="196">
        <f>SUM(P1296:P1324)</f>
        <v>0</v>
      </c>
      <c r="Q1295" s="195"/>
      <c r="R1295" s="196">
        <f>SUM(R1296:R1324)</f>
        <v>0.21959126</v>
      </c>
      <c r="S1295" s="195"/>
      <c r="T1295" s="197">
        <f>SUM(T1296:T1324)</f>
        <v>0</v>
      </c>
      <c r="AR1295" s="190" t="s">
        <v>83</v>
      </c>
      <c r="AT1295" s="198" t="s">
        <v>72</v>
      </c>
      <c r="AU1295" s="198" t="s">
        <v>81</v>
      </c>
      <c r="AY1295" s="190" t="s">
        <v>231</v>
      </c>
      <c r="BK1295" s="199">
        <f>SUM(BK1296:BK1324)</f>
        <v>0</v>
      </c>
    </row>
    <row r="1296" spans="2:65" s="1" customFormat="1" ht="16.5" customHeight="1">
      <c r="B1296" s="202"/>
      <c r="C1296" s="203" t="s">
        <v>1898</v>
      </c>
      <c r="D1296" s="203" t="s">
        <v>235</v>
      </c>
      <c r="E1296" s="204" t="s">
        <v>1899</v>
      </c>
      <c r="F1296" s="205" t="s">
        <v>1900</v>
      </c>
      <c r="G1296" s="206" t="s">
        <v>147</v>
      </c>
      <c r="H1296" s="207">
        <v>37.37</v>
      </c>
      <c r="I1296" s="208"/>
      <c r="J1296" s="209">
        <f>ROUND(I1296*H1296,2)</f>
        <v>0</v>
      </c>
      <c r="K1296" s="205" t="s">
        <v>238</v>
      </c>
      <c r="L1296" s="46"/>
      <c r="M1296" s="210" t="s">
        <v>5</v>
      </c>
      <c r="N1296" s="211" t="s">
        <v>44</v>
      </c>
      <c r="O1296" s="47"/>
      <c r="P1296" s="212">
        <f>O1296*H1296</f>
        <v>0</v>
      </c>
      <c r="Q1296" s="212">
        <v>0.00017</v>
      </c>
      <c r="R1296" s="212">
        <f>Q1296*H1296</f>
        <v>0.0063529</v>
      </c>
      <c r="S1296" s="212">
        <v>0</v>
      </c>
      <c r="T1296" s="213">
        <f>S1296*H1296</f>
        <v>0</v>
      </c>
      <c r="AR1296" s="24" t="s">
        <v>298</v>
      </c>
      <c r="AT1296" s="24" t="s">
        <v>235</v>
      </c>
      <c r="AU1296" s="24" t="s">
        <v>83</v>
      </c>
      <c r="AY1296" s="24" t="s">
        <v>231</v>
      </c>
      <c r="BE1296" s="214">
        <f>IF(N1296="základní",J1296,0)</f>
        <v>0</v>
      </c>
      <c r="BF1296" s="214">
        <f>IF(N1296="snížená",J1296,0)</f>
        <v>0</v>
      </c>
      <c r="BG1296" s="214">
        <f>IF(N1296="zákl. přenesená",J1296,0)</f>
        <v>0</v>
      </c>
      <c r="BH1296" s="214">
        <f>IF(N1296="sníž. přenesená",J1296,0)</f>
        <v>0</v>
      </c>
      <c r="BI1296" s="214">
        <f>IF(N1296="nulová",J1296,0)</f>
        <v>0</v>
      </c>
      <c r="BJ1296" s="24" t="s">
        <v>81</v>
      </c>
      <c r="BK1296" s="214">
        <f>ROUND(I1296*H1296,2)</f>
        <v>0</v>
      </c>
      <c r="BL1296" s="24" t="s">
        <v>298</v>
      </c>
      <c r="BM1296" s="24" t="s">
        <v>1901</v>
      </c>
    </row>
    <row r="1297" spans="2:47" s="1" customFormat="1" ht="13.5">
      <c r="B1297" s="46"/>
      <c r="D1297" s="215" t="s">
        <v>241</v>
      </c>
      <c r="F1297" s="216" t="s">
        <v>1900</v>
      </c>
      <c r="I1297" s="176"/>
      <c r="L1297" s="46"/>
      <c r="M1297" s="217"/>
      <c r="N1297" s="47"/>
      <c r="O1297" s="47"/>
      <c r="P1297" s="47"/>
      <c r="Q1297" s="47"/>
      <c r="R1297" s="47"/>
      <c r="S1297" s="47"/>
      <c r="T1297" s="85"/>
      <c r="AT1297" s="24" t="s">
        <v>241</v>
      </c>
      <c r="AU1297" s="24" t="s">
        <v>83</v>
      </c>
    </row>
    <row r="1298" spans="2:51" s="11" customFormat="1" ht="13.5">
      <c r="B1298" s="218"/>
      <c r="D1298" s="215" t="s">
        <v>242</v>
      </c>
      <c r="E1298" s="219" t="s">
        <v>5</v>
      </c>
      <c r="F1298" s="220" t="s">
        <v>1420</v>
      </c>
      <c r="H1298" s="221">
        <v>19.6</v>
      </c>
      <c r="I1298" s="222"/>
      <c r="L1298" s="218"/>
      <c r="M1298" s="223"/>
      <c r="N1298" s="224"/>
      <c r="O1298" s="224"/>
      <c r="P1298" s="224"/>
      <c r="Q1298" s="224"/>
      <c r="R1298" s="224"/>
      <c r="S1298" s="224"/>
      <c r="T1298" s="225"/>
      <c r="AT1298" s="219" t="s">
        <v>242</v>
      </c>
      <c r="AU1298" s="219" t="s">
        <v>83</v>
      </c>
      <c r="AV1298" s="11" t="s">
        <v>83</v>
      </c>
      <c r="AW1298" s="11" t="s">
        <v>36</v>
      </c>
      <c r="AX1298" s="11" t="s">
        <v>73</v>
      </c>
      <c r="AY1298" s="219" t="s">
        <v>231</v>
      </c>
    </row>
    <row r="1299" spans="2:51" s="11" customFormat="1" ht="13.5">
      <c r="B1299" s="218"/>
      <c r="D1299" s="215" t="s">
        <v>242</v>
      </c>
      <c r="E1299" s="219" t="s">
        <v>5</v>
      </c>
      <c r="F1299" s="220" t="s">
        <v>1421</v>
      </c>
      <c r="H1299" s="221">
        <v>9.267</v>
      </c>
      <c r="I1299" s="222"/>
      <c r="L1299" s="218"/>
      <c r="M1299" s="223"/>
      <c r="N1299" s="224"/>
      <c r="O1299" s="224"/>
      <c r="P1299" s="224"/>
      <c r="Q1299" s="224"/>
      <c r="R1299" s="224"/>
      <c r="S1299" s="224"/>
      <c r="T1299" s="225"/>
      <c r="AT1299" s="219" t="s">
        <v>242</v>
      </c>
      <c r="AU1299" s="219" t="s">
        <v>83</v>
      </c>
      <c r="AV1299" s="11" t="s">
        <v>83</v>
      </c>
      <c r="AW1299" s="11" t="s">
        <v>36</v>
      </c>
      <c r="AX1299" s="11" t="s">
        <v>73</v>
      </c>
      <c r="AY1299" s="219" t="s">
        <v>231</v>
      </c>
    </row>
    <row r="1300" spans="2:51" s="11" customFormat="1" ht="13.5">
      <c r="B1300" s="218"/>
      <c r="D1300" s="215" t="s">
        <v>242</v>
      </c>
      <c r="E1300" s="219" t="s">
        <v>5</v>
      </c>
      <c r="F1300" s="220" t="s">
        <v>1422</v>
      </c>
      <c r="H1300" s="221">
        <v>7.68</v>
      </c>
      <c r="I1300" s="222"/>
      <c r="L1300" s="218"/>
      <c r="M1300" s="223"/>
      <c r="N1300" s="224"/>
      <c r="O1300" s="224"/>
      <c r="P1300" s="224"/>
      <c r="Q1300" s="224"/>
      <c r="R1300" s="224"/>
      <c r="S1300" s="224"/>
      <c r="T1300" s="225"/>
      <c r="AT1300" s="219" t="s">
        <v>242</v>
      </c>
      <c r="AU1300" s="219" t="s">
        <v>83</v>
      </c>
      <c r="AV1300" s="11" t="s">
        <v>83</v>
      </c>
      <c r="AW1300" s="11" t="s">
        <v>36</v>
      </c>
      <c r="AX1300" s="11" t="s">
        <v>73</v>
      </c>
      <c r="AY1300" s="219" t="s">
        <v>231</v>
      </c>
    </row>
    <row r="1301" spans="2:51" s="11" customFormat="1" ht="13.5">
      <c r="B1301" s="218"/>
      <c r="D1301" s="215" t="s">
        <v>242</v>
      </c>
      <c r="E1301" s="219" t="s">
        <v>5</v>
      </c>
      <c r="F1301" s="220" t="s">
        <v>1423</v>
      </c>
      <c r="H1301" s="221">
        <v>0.823</v>
      </c>
      <c r="I1301" s="222"/>
      <c r="L1301" s="218"/>
      <c r="M1301" s="223"/>
      <c r="N1301" s="224"/>
      <c r="O1301" s="224"/>
      <c r="P1301" s="224"/>
      <c r="Q1301" s="224"/>
      <c r="R1301" s="224"/>
      <c r="S1301" s="224"/>
      <c r="T1301" s="225"/>
      <c r="AT1301" s="219" t="s">
        <v>242</v>
      </c>
      <c r="AU1301" s="219" t="s">
        <v>83</v>
      </c>
      <c r="AV1301" s="11" t="s">
        <v>83</v>
      </c>
      <c r="AW1301" s="11" t="s">
        <v>36</v>
      </c>
      <c r="AX1301" s="11" t="s">
        <v>73</v>
      </c>
      <c r="AY1301" s="219" t="s">
        <v>231</v>
      </c>
    </row>
    <row r="1302" spans="2:51" s="12" customFormat="1" ht="13.5">
      <c r="B1302" s="226"/>
      <c r="D1302" s="215" t="s">
        <v>242</v>
      </c>
      <c r="E1302" s="227" t="s">
        <v>5</v>
      </c>
      <c r="F1302" s="228" t="s">
        <v>269</v>
      </c>
      <c r="H1302" s="229">
        <v>37.37</v>
      </c>
      <c r="I1302" s="230"/>
      <c r="L1302" s="226"/>
      <c r="M1302" s="231"/>
      <c r="N1302" s="232"/>
      <c r="O1302" s="232"/>
      <c r="P1302" s="232"/>
      <c r="Q1302" s="232"/>
      <c r="R1302" s="232"/>
      <c r="S1302" s="232"/>
      <c r="T1302" s="233"/>
      <c r="AT1302" s="227" t="s">
        <v>242</v>
      </c>
      <c r="AU1302" s="227" t="s">
        <v>83</v>
      </c>
      <c r="AV1302" s="12" t="s">
        <v>239</v>
      </c>
      <c r="AW1302" s="12" t="s">
        <v>36</v>
      </c>
      <c r="AX1302" s="12" t="s">
        <v>81</v>
      </c>
      <c r="AY1302" s="227" t="s">
        <v>231</v>
      </c>
    </row>
    <row r="1303" spans="2:65" s="1" customFormat="1" ht="25.5" customHeight="1">
      <c r="B1303" s="202"/>
      <c r="C1303" s="203" t="s">
        <v>1902</v>
      </c>
      <c r="D1303" s="203" t="s">
        <v>235</v>
      </c>
      <c r="E1303" s="204" t="s">
        <v>1903</v>
      </c>
      <c r="F1303" s="205" t="s">
        <v>1904</v>
      </c>
      <c r="G1303" s="206" t="s">
        <v>147</v>
      </c>
      <c r="H1303" s="207">
        <v>37.3</v>
      </c>
      <c r="I1303" s="208"/>
      <c r="J1303" s="209">
        <f>ROUND(I1303*H1303,2)</f>
        <v>0</v>
      </c>
      <c r="K1303" s="205" t="s">
        <v>264</v>
      </c>
      <c r="L1303" s="46"/>
      <c r="M1303" s="210" t="s">
        <v>5</v>
      </c>
      <c r="N1303" s="211" t="s">
        <v>44</v>
      </c>
      <c r="O1303" s="47"/>
      <c r="P1303" s="212">
        <f>O1303*H1303</f>
        <v>0</v>
      </c>
      <c r="Q1303" s="212">
        <v>0.00025</v>
      </c>
      <c r="R1303" s="212">
        <f>Q1303*H1303</f>
        <v>0.009325</v>
      </c>
      <c r="S1303" s="212">
        <v>0</v>
      </c>
      <c r="T1303" s="213">
        <f>S1303*H1303</f>
        <v>0</v>
      </c>
      <c r="AR1303" s="24" t="s">
        <v>298</v>
      </c>
      <c r="AT1303" s="24" t="s">
        <v>235</v>
      </c>
      <c r="AU1303" s="24" t="s">
        <v>83</v>
      </c>
      <c r="AY1303" s="24" t="s">
        <v>231</v>
      </c>
      <c r="BE1303" s="214">
        <f>IF(N1303="základní",J1303,0)</f>
        <v>0</v>
      </c>
      <c r="BF1303" s="214">
        <f>IF(N1303="snížená",J1303,0)</f>
        <v>0</v>
      </c>
      <c r="BG1303" s="214">
        <f>IF(N1303="zákl. přenesená",J1303,0)</f>
        <v>0</v>
      </c>
      <c r="BH1303" s="214">
        <f>IF(N1303="sníž. přenesená",J1303,0)</f>
        <v>0</v>
      </c>
      <c r="BI1303" s="214">
        <f>IF(N1303="nulová",J1303,0)</f>
        <v>0</v>
      </c>
      <c r="BJ1303" s="24" t="s">
        <v>81</v>
      </c>
      <c r="BK1303" s="214">
        <f>ROUND(I1303*H1303,2)</f>
        <v>0</v>
      </c>
      <c r="BL1303" s="24" t="s">
        <v>298</v>
      </c>
      <c r="BM1303" s="24" t="s">
        <v>1905</v>
      </c>
    </row>
    <row r="1304" spans="2:47" s="1" customFormat="1" ht="13.5">
      <c r="B1304" s="46"/>
      <c r="D1304" s="215" t="s">
        <v>241</v>
      </c>
      <c r="F1304" s="216" t="s">
        <v>1906</v>
      </c>
      <c r="I1304" s="176"/>
      <c r="L1304" s="46"/>
      <c r="M1304" s="217"/>
      <c r="N1304" s="47"/>
      <c r="O1304" s="47"/>
      <c r="P1304" s="47"/>
      <c r="Q1304" s="47"/>
      <c r="R1304" s="47"/>
      <c r="S1304" s="47"/>
      <c r="T1304" s="85"/>
      <c r="AT1304" s="24" t="s">
        <v>241</v>
      </c>
      <c r="AU1304" s="24" t="s">
        <v>83</v>
      </c>
    </row>
    <row r="1305" spans="2:65" s="1" customFormat="1" ht="25.5" customHeight="1">
      <c r="B1305" s="202"/>
      <c r="C1305" s="203" t="s">
        <v>1907</v>
      </c>
      <c r="D1305" s="203" t="s">
        <v>235</v>
      </c>
      <c r="E1305" s="204" t="s">
        <v>1908</v>
      </c>
      <c r="F1305" s="205" t="s">
        <v>1909</v>
      </c>
      <c r="G1305" s="206" t="s">
        <v>147</v>
      </c>
      <c r="H1305" s="207">
        <v>921.816</v>
      </c>
      <c r="I1305" s="208"/>
      <c r="J1305" s="209">
        <f>ROUND(I1305*H1305,2)</f>
        <v>0</v>
      </c>
      <c r="K1305" s="205" t="s">
        <v>264</v>
      </c>
      <c r="L1305" s="46"/>
      <c r="M1305" s="210" t="s">
        <v>5</v>
      </c>
      <c r="N1305" s="211" t="s">
        <v>44</v>
      </c>
      <c r="O1305" s="47"/>
      <c r="P1305" s="212">
        <f>O1305*H1305</f>
        <v>0</v>
      </c>
      <c r="Q1305" s="212">
        <v>0.00022</v>
      </c>
      <c r="R1305" s="212">
        <f>Q1305*H1305</f>
        <v>0.20279952</v>
      </c>
      <c r="S1305" s="212">
        <v>0</v>
      </c>
      <c r="T1305" s="213">
        <f>S1305*H1305</f>
        <v>0</v>
      </c>
      <c r="AR1305" s="24" t="s">
        <v>298</v>
      </c>
      <c r="AT1305" s="24" t="s">
        <v>235</v>
      </c>
      <c r="AU1305" s="24" t="s">
        <v>83</v>
      </c>
      <c r="AY1305" s="24" t="s">
        <v>231</v>
      </c>
      <c r="BE1305" s="214">
        <f>IF(N1305="základní",J1305,0)</f>
        <v>0</v>
      </c>
      <c r="BF1305" s="214">
        <f>IF(N1305="snížená",J1305,0)</f>
        <v>0</v>
      </c>
      <c r="BG1305" s="214">
        <f>IF(N1305="zákl. přenesená",J1305,0)</f>
        <v>0</v>
      </c>
      <c r="BH1305" s="214">
        <f>IF(N1305="sníž. přenesená",J1305,0)</f>
        <v>0</v>
      </c>
      <c r="BI1305" s="214">
        <f>IF(N1305="nulová",J1305,0)</f>
        <v>0</v>
      </c>
      <c r="BJ1305" s="24" t="s">
        <v>81</v>
      </c>
      <c r="BK1305" s="214">
        <f>ROUND(I1305*H1305,2)</f>
        <v>0</v>
      </c>
      <c r="BL1305" s="24" t="s">
        <v>298</v>
      </c>
      <c r="BM1305" s="24" t="s">
        <v>1910</v>
      </c>
    </row>
    <row r="1306" spans="2:47" s="1" customFormat="1" ht="13.5">
      <c r="B1306" s="46"/>
      <c r="D1306" s="215" t="s">
        <v>241</v>
      </c>
      <c r="F1306" s="216" t="s">
        <v>1911</v>
      </c>
      <c r="I1306" s="176"/>
      <c r="L1306" s="46"/>
      <c r="M1306" s="217"/>
      <c r="N1306" s="47"/>
      <c r="O1306" s="47"/>
      <c r="P1306" s="47"/>
      <c r="Q1306" s="47"/>
      <c r="R1306" s="47"/>
      <c r="S1306" s="47"/>
      <c r="T1306" s="85"/>
      <c r="AT1306" s="24" t="s">
        <v>241</v>
      </c>
      <c r="AU1306" s="24" t="s">
        <v>83</v>
      </c>
    </row>
    <row r="1307" spans="2:47" s="1" customFormat="1" ht="13.5">
      <c r="B1307" s="46"/>
      <c r="D1307" s="215" t="s">
        <v>379</v>
      </c>
      <c r="F1307" s="241" t="s">
        <v>1912</v>
      </c>
      <c r="I1307" s="176"/>
      <c r="L1307" s="46"/>
      <c r="M1307" s="217"/>
      <c r="N1307" s="47"/>
      <c r="O1307" s="47"/>
      <c r="P1307" s="47"/>
      <c r="Q1307" s="47"/>
      <c r="R1307" s="47"/>
      <c r="S1307" s="47"/>
      <c r="T1307" s="85"/>
      <c r="AT1307" s="24" t="s">
        <v>379</v>
      </c>
      <c r="AU1307" s="24" t="s">
        <v>83</v>
      </c>
    </row>
    <row r="1308" spans="2:51" s="11" customFormat="1" ht="13.5">
      <c r="B1308" s="218"/>
      <c r="D1308" s="215" t="s">
        <v>242</v>
      </c>
      <c r="E1308" s="219" t="s">
        <v>5</v>
      </c>
      <c r="F1308" s="220" t="s">
        <v>1913</v>
      </c>
      <c r="H1308" s="221">
        <v>114.391</v>
      </c>
      <c r="I1308" s="222"/>
      <c r="L1308" s="218"/>
      <c r="M1308" s="223"/>
      <c r="N1308" s="224"/>
      <c r="O1308" s="224"/>
      <c r="P1308" s="224"/>
      <c r="Q1308" s="224"/>
      <c r="R1308" s="224"/>
      <c r="S1308" s="224"/>
      <c r="T1308" s="225"/>
      <c r="AT1308" s="219" t="s">
        <v>242</v>
      </c>
      <c r="AU1308" s="219" t="s">
        <v>83</v>
      </c>
      <c r="AV1308" s="11" t="s">
        <v>83</v>
      </c>
      <c r="AW1308" s="11" t="s">
        <v>36</v>
      </c>
      <c r="AX1308" s="11" t="s">
        <v>73</v>
      </c>
      <c r="AY1308" s="219" t="s">
        <v>231</v>
      </c>
    </row>
    <row r="1309" spans="2:51" s="11" customFormat="1" ht="13.5">
      <c r="B1309" s="218"/>
      <c r="D1309" s="215" t="s">
        <v>242</v>
      </c>
      <c r="E1309" s="219" t="s">
        <v>5</v>
      </c>
      <c r="F1309" s="220" t="s">
        <v>1914</v>
      </c>
      <c r="H1309" s="221">
        <v>65.366</v>
      </c>
      <c r="I1309" s="222"/>
      <c r="L1309" s="218"/>
      <c r="M1309" s="223"/>
      <c r="N1309" s="224"/>
      <c r="O1309" s="224"/>
      <c r="P1309" s="224"/>
      <c r="Q1309" s="224"/>
      <c r="R1309" s="224"/>
      <c r="S1309" s="224"/>
      <c r="T1309" s="225"/>
      <c r="AT1309" s="219" t="s">
        <v>242</v>
      </c>
      <c r="AU1309" s="219" t="s">
        <v>83</v>
      </c>
      <c r="AV1309" s="11" t="s">
        <v>83</v>
      </c>
      <c r="AW1309" s="11" t="s">
        <v>36</v>
      </c>
      <c r="AX1309" s="11" t="s">
        <v>73</v>
      </c>
      <c r="AY1309" s="219" t="s">
        <v>231</v>
      </c>
    </row>
    <row r="1310" spans="2:51" s="11" customFormat="1" ht="13.5">
      <c r="B1310" s="218"/>
      <c r="D1310" s="215" t="s">
        <v>242</v>
      </c>
      <c r="E1310" s="219" t="s">
        <v>5</v>
      </c>
      <c r="F1310" s="220" t="s">
        <v>1915</v>
      </c>
      <c r="H1310" s="221">
        <v>95.942</v>
      </c>
      <c r="I1310" s="222"/>
      <c r="L1310" s="218"/>
      <c r="M1310" s="223"/>
      <c r="N1310" s="224"/>
      <c r="O1310" s="224"/>
      <c r="P1310" s="224"/>
      <c r="Q1310" s="224"/>
      <c r="R1310" s="224"/>
      <c r="S1310" s="224"/>
      <c r="T1310" s="225"/>
      <c r="AT1310" s="219" t="s">
        <v>242</v>
      </c>
      <c r="AU1310" s="219" t="s">
        <v>83</v>
      </c>
      <c r="AV1310" s="11" t="s">
        <v>83</v>
      </c>
      <c r="AW1310" s="11" t="s">
        <v>36</v>
      </c>
      <c r="AX1310" s="11" t="s">
        <v>73</v>
      </c>
      <c r="AY1310" s="219" t="s">
        <v>231</v>
      </c>
    </row>
    <row r="1311" spans="2:51" s="11" customFormat="1" ht="13.5">
      <c r="B1311" s="218"/>
      <c r="D1311" s="215" t="s">
        <v>242</v>
      </c>
      <c r="E1311" s="219" t="s">
        <v>5</v>
      </c>
      <c r="F1311" s="220" t="s">
        <v>1916</v>
      </c>
      <c r="H1311" s="221">
        <v>76.754</v>
      </c>
      <c r="I1311" s="222"/>
      <c r="L1311" s="218"/>
      <c r="M1311" s="223"/>
      <c r="N1311" s="224"/>
      <c r="O1311" s="224"/>
      <c r="P1311" s="224"/>
      <c r="Q1311" s="224"/>
      <c r="R1311" s="224"/>
      <c r="S1311" s="224"/>
      <c r="T1311" s="225"/>
      <c r="AT1311" s="219" t="s">
        <v>242</v>
      </c>
      <c r="AU1311" s="219" t="s">
        <v>83</v>
      </c>
      <c r="AV1311" s="11" t="s">
        <v>83</v>
      </c>
      <c r="AW1311" s="11" t="s">
        <v>36</v>
      </c>
      <c r="AX1311" s="11" t="s">
        <v>73</v>
      </c>
      <c r="AY1311" s="219" t="s">
        <v>231</v>
      </c>
    </row>
    <row r="1312" spans="2:51" s="11" customFormat="1" ht="13.5">
      <c r="B1312" s="218"/>
      <c r="D1312" s="215" t="s">
        <v>242</v>
      </c>
      <c r="E1312" s="219" t="s">
        <v>5</v>
      </c>
      <c r="F1312" s="220" t="s">
        <v>1917</v>
      </c>
      <c r="H1312" s="221">
        <v>91.872</v>
      </c>
      <c r="I1312" s="222"/>
      <c r="L1312" s="218"/>
      <c r="M1312" s="223"/>
      <c r="N1312" s="224"/>
      <c r="O1312" s="224"/>
      <c r="P1312" s="224"/>
      <c r="Q1312" s="224"/>
      <c r="R1312" s="224"/>
      <c r="S1312" s="224"/>
      <c r="T1312" s="225"/>
      <c r="AT1312" s="219" t="s">
        <v>242</v>
      </c>
      <c r="AU1312" s="219" t="s">
        <v>83</v>
      </c>
      <c r="AV1312" s="11" t="s">
        <v>83</v>
      </c>
      <c r="AW1312" s="11" t="s">
        <v>36</v>
      </c>
      <c r="AX1312" s="11" t="s">
        <v>73</v>
      </c>
      <c r="AY1312" s="219" t="s">
        <v>231</v>
      </c>
    </row>
    <row r="1313" spans="2:51" s="11" customFormat="1" ht="13.5">
      <c r="B1313" s="218"/>
      <c r="D1313" s="215" t="s">
        <v>242</v>
      </c>
      <c r="E1313" s="219" t="s">
        <v>5</v>
      </c>
      <c r="F1313" s="220" t="s">
        <v>1917</v>
      </c>
      <c r="H1313" s="221">
        <v>91.872</v>
      </c>
      <c r="I1313" s="222"/>
      <c r="L1313" s="218"/>
      <c r="M1313" s="223"/>
      <c r="N1313" s="224"/>
      <c r="O1313" s="224"/>
      <c r="P1313" s="224"/>
      <c r="Q1313" s="224"/>
      <c r="R1313" s="224"/>
      <c r="S1313" s="224"/>
      <c r="T1313" s="225"/>
      <c r="AT1313" s="219" t="s">
        <v>242</v>
      </c>
      <c r="AU1313" s="219" t="s">
        <v>83</v>
      </c>
      <c r="AV1313" s="11" t="s">
        <v>83</v>
      </c>
      <c r="AW1313" s="11" t="s">
        <v>36</v>
      </c>
      <c r="AX1313" s="11" t="s">
        <v>73</v>
      </c>
      <c r="AY1313" s="219" t="s">
        <v>231</v>
      </c>
    </row>
    <row r="1314" spans="2:51" s="11" customFormat="1" ht="13.5">
      <c r="B1314" s="218"/>
      <c r="D1314" s="215" t="s">
        <v>242</v>
      </c>
      <c r="E1314" s="219" t="s">
        <v>5</v>
      </c>
      <c r="F1314" s="220" t="s">
        <v>1918</v>
      </c>
      <c r="H1314" s="221">
        <v>29.04</v>
      </c>
      <c r="I1314" s="222"/>
      <c r="L1314" s="218"/>
      <c r="M1314" s="223"/>
      <c r="N1314" s="224"/>
      <c r="O1314" s="224"/>
      <c r="P1314" s="224"/>
      <c r="Q1314" s="224"/>
      <c r="R1314" s="224"/>
      <c r="S1314" s="224"/>
      <c r="T1314" s="225"/>
      <c r="AT1314" s="219" t="s">
        <v>242</v>
      </c>
      <c r="AU1314" s="219" t="s">
        <v>83</v>
      </c>
      <c r="AV1314" s="11" t="s">
        <v>83</v>
      </c>
      <c r="AW1314" s="11" t="s">
        <v>36</v>
      </c>
      <c r="AX1314" s="11" t="s">
        <v>73</v>
      </c>
      <c r="AY1314" s="219" t="s">
        <v>231</v>
      </c>
    </row>
    <row r="1315" spans="2:51" s="11" customFormat="1" ht="13.5">
      <c r="B1315" s="218"/>
      <c r="D1315" s="215" t="s">
        <v>242</v>
      </c>
      <c r="E1315" s="219" t="s">
        <v>5</v>
      </c>
      <c r="F1315" s="220" t="s">
        <v>1918</v>
      </c>
      <c r="H1315" s="221">
        <v>29.04</v>
      </c>
      <c r="I1315" s="222"/>
      <c r="L1315" s="218"/>
      <c r="M1315" s="223"/>
      <c r="N1315" s="224"/>
      <c r="O1315" s="224"/>
      <c r="P1315" s="224"/>
      <c r="Q1315" s="224"/>
      <c r="R1315" s="224"/>
      <c r="S1315" s="224"/>
      <c r="T1315" s="225"/>
      <c r="AT1315" s="219" t="s">
        <v>242</v>
      </c>
      <c r="AU1315" s="219" t="s">
        <v>83</v>
      </c>
      <c r="AV1315" s="11" t="s">
        <v>83</v>
      </c>
      <c r="AW1315" s="11" t="s">
        <v>36</v>
      </c>
      <c r="AX1315" s="11" t="s">
        <v>73</v>
      </c>
      <c r="AY1315" s="219" t="s">
        <v>231</v>
      </c>
    </row>
    <row r="1316" spans="2:51" s="11" customFormat="1" ht="13.5">
      <c r="B1316" s="218"/>
      <c r="D1316" s="215" t="s">
        <v>242</v>
      </c>
      <c r="E1316" s="219" t="s">
        <v>5</v>
      </c>
      <c r="F1316" s="220" t="s">
        <v>1919</v>
      </c>
      <c r="H1316" s="221">
        <v>69.696</v>
      </c>
      <c r="I1316" s="222"/>
      <c r="L1316" s="218"/>
      <c r="M1316" s="223"/>
      <c r="N1316" s="224"/>
      <c r="O1316" s="224"/>
      <c r="P1316" s="224"/>
      <c r="Q1316" s="224"/>
      <c r="R1316" s="224"/>
      <c r="S1316" s="224"/>
      <c r="T1316" s="225"/>
      <c r="AT1316" s="219" t="s">
        <v>242</v>
      </c>
      <c r="AU1316" s="219" t="s">
        <v>83</v>
      </c>
      <c r="AV1316" s="11" t="s">
        <v>83</v>
      </c>
      <c r="AW1316" s="11" t="s">
        <v>36</v>
      </c>
      <c r="AX1316" s="11" t="s">
        <v>73</v>
      </c>
      <c r="AY1316" s="219" t="s">
        <v>231</v>
      </c>
    </row>
    <row r="1317" spans="2:51" s="11" customFormat="1" ht="13.5">
      <c r="B1317" s="218"/>
      <c r="D1317" s="215" t="s">
        <v>242</v>
      </c>
      <c r="E1317" s="219" t="s">
        <v>5</v>
      </c>
      <c r="F1317" s="220" t="s">
        <v>1920</v>
      </c>
      <c r="H1317" s="221">
        <v>13.068</v>
      </c>
      <c r="I1317" s="222"/>
      <c r="L1317" s="218"/>
      <c r="M1317" s="223"/>
      <c r="N1317" s="224"/>
      <c r="O1317" s="224"/>
      <c r="P1317" s="224"/>
      <c r="Q1317" s="224"/>
      <c r="R1317" s="224"/>
      <c r="S1317" s="224"/>
      <c r="T1317" s="225"/>
      <c r="AT1317" s="219" t="s">
        <v>242</v>
      </c>
      <c r="AU1317" s="219" t="s">
        <v>83</v>
      </c>
      <c r="AV1317" s="11" t="s">
        <v>83</v>
      </c>
      <c r="AW1317" s="11" t="s">
        <v>36</v>
      </c>
      <c r="AX1317" s="11" t="s">
        <v>73</v>
      </c>
      <c r="AY1317" s="219" t="s">
        <v>231</v>
      </c>
    </row>
    <row r="1318" spans="2:51" s="11" customFormat="1" ht="13.5">
      <c r="B1318" s="218"/>
      <c r="D1318" s="215" t="s">
        <v>242</v>
      </c>
      <c r="E1318" s="219" t="s">
        <v>5</v>
      </c>
      <c r="F1318" s="220" t="s">
        <v>1921</v>
      </c>
      <c r="H1318" s="221">
        <v>83.952</v>
      </c>
      <c r="I1318" s="222"/>
      <c r="L1318" s="218"/>
      <c r="M1318" s="223"/>
      <c r="N1318" s="224"/>
      <c r="O1318" s="224"/>
      <c r="P1318" s="224"/>
      <c r="Q1318" s="224"/>
      <c r="R1318" s="224"/>
      <c r="S1318" s="224"/>
      <c r="T1318" s="225"/>
      <c r="AT1318" s="219" t="s">
        <v>242</v>
      </c>
      <c r="AU1318" s="219" t="s">
        <v>83</v>
      </c>
      <c r="AV1318" s="11" t="s">
        <v>83</v>
      </c>
      <c r="AW1318" s="11" t="s">
        <v>36</v>
      </c>
      <c r="AX1318" s="11" t="s">
        <v>73</v>
      </c>
      <c r="AY1318" s="219" t="s">
        <v>231</v>
      </c>
    </row>
    <row r="1319" spans="2:51" s="11" customFormat="1" ht="13.5">
      <c r="B1319" s="218"/>
      <c r="D1319" s="215" t="s">
        <v>242</v>
      </c>
      <c r="E1319" s="219" t="s">
        <v>5</v>
      </c>
      <c r="F1319" s="220" t="s">
        <v>1922</v>
      </c>
      <c r="H1319" s="221">
        <v>123.71</v>
      </c>
      <c r="I1319" s="222"/>
      <c r="L1319" s="218"/>
      <c r="M1319" s="223"/>
      <c r="N1319" s="224"/>
      <c r="O1319" s="224"/>
      <c r="P1319" s="224"/>
      <c r="Q1319" s="224"/>
      <c r="R1319" s="224"/>
      <c r="S1319" s="224"/>
      <c r="T1319" s="225"/>
      <c r="AT1319" s="219" t="s">
        <v>242</v>
      </c>
      <c r="AU1319" s="219" t="s">
        <v>83</v>
      </c>
      <c r="AV1319" s="11" t="s">
        <v>83</v>
      </c>
      <c r="AW1319" s="11" t="s">
        <v>36</v>
      </c>
      <c r="AX1319" s="11" t="s">
        <v>73</v>
      </c>
      <c r="AY1319" s="219" t="s">
        <v>231</v>
      </c>
    </row>
    <row r="1320" spans="2:51" s="11" customFormat="1" ht="13.5">
      <c r="B1320" s="218"/>
      <c r="D1320" s="215" t="s">
        <v>242</v>
      </c>
      <c r="E1320" s="219" t="s">
        <v>5</v>
      </c>
      <c r="F1320" s="220" t="s">
        <v>1923</v>
      </c>
      <c r="H1320" s="221">
        <v>37.113</v>
      </c>
      <c r="I1320" s="222"/>
      <c r="L1320" s="218"/>
      <c r="M1320" s="223"/>
      <c r="N1320" s="224"/>
      <c r="O1320" s="224"/>
      <c r="P1320" s="224"/>
      <c r="Q1320" s="224"/>
      <c r="R1320" s="224"/>
      <c r="S1320" s="224"/>
      <c r="T1320" s="225"/>
      <c r="AT1320" s="219" t="s">
        <v>242</v>
      </c>
      <c r="AU1320" s="219" t="s">
        <v>83</v>
      </c>
      <c r="AV1320" s="11" t="s">
        <v>83</v>
      </c>
      <c r="AW1320" s="11" t="s">
        <v>36</v>
      </c>
      <c r="AX1320" s="11" t="s">
        <v>73</v>
      </c>
      <c r="AY1320" s="219" t="s">
        <v>231</v>
      </c>
    </row>
    <row r="1321" spans="2:51" s="12" customFormat="1" ht="13.5">
      <c r="B1321" s="226"/>
      <c r="D1321" s="215" t="s">
        <v>242</v>
      </c>
      <c r="E1321" s="227" t="s">
        <v>5</v>
      </c>
      <c r="F1321" s="228" t="s">
        <v>269</v>
      </c>
      <c r="H1321" s="229">
        <v>921.816</v>
      </c>
      <c r="I1321" s="230"/>
      <c r="L1321" s="226"/>
      <c r="M1321" s="231"/>
      <c r="N1321" s="232"/>
      <c r="O1321" s="232"/>
      <c r="P1321" s="232"/>
      <c r="Q1321" s="232"/>
      <c r="R1321" s="232"/>
      <c r="S1321" s="232"/>
      <c r="T1321" s="233"/>
      <c r="AT1321" s="227" t="s">
        <v>242</v>
      </c>
      <c r="AU1321" s="227" t="s">
        <v>83</v>
      </c>
      <c r="AV1321" s="12" t="s">
        <v>239</v>
      </c>
      <c r="AW1321" s="12" t="s">
        <v>36</v>
      </c>
      <c r="AX1321" s="12" t="s">
        <v>81</v>
      </c>
      <c r="AY1321" s="227" t="s">
        <v>231</v>
      </c>
    </row>
    <row r="1322" spans="2:65" s="1" customFormat="1" ht="25.5" customHeight="1">
      <c r="B1322" s="202"/>
      <c r="C1322" s="203" t="s">
        <v>1924</v>
      </c>
      <c r="D1322" s="203" t="s">
        <v>235</v>
      </c>
      <c r="E1322" s="204" t="s">
        <v>1925</v>
      </c>
      <c r="F1322" s="205" t="s">
        <v>1926</v>
      </c>
      <c r="G1322" s="206" t="s">
        <v>147</v>
      </c>
      <c r="H1322" s="207">
        <v>3.12</v>
      </c>
      <c r="I1322" s="208"/>
      <c r="J1322" s="209">
        <f>ROUND(I1322*H1322,2)</f>
        <v>0</v>
      </c>
      <c r="K1322" s="205" t="s">
        <v>238</v>
      </c>
      <c r="L1322" s="46"/>
      <c r="M1322" s="210" t="s">
        <v>5</v>
      </c>
      <c r="N1322" s="211" t="s">
        <v>44</v>
      </c>
      <c r="O1322" s="47"/>
      <c r="P1322" s="212">
        <f>O1322*H1322</f>
        <v>0</v>
      </c>
      <c r="Q1322" s="212">
        <v>0.000357</v>
      </c>
      <c r="R1322" s="212">
        <f>Q1322*H1322</f>
        <v>0.00111384</v>
      </c>
      <c r="S1322" s="212">
        <v>0</v>
      </c>
      <c r="T1322" s="213">
        <f>S1322*H1322</f>
        <v>0</v>
      </c>
      <c r="AR1322" s="24" t="s">
        <v>298</v>
      </c>
      <c r="AT1322" s="24" t="s">
        <v>235</v>
      </c>
      <c r="AU1322" s="24" t="s">
        <v>83</v>
      </c>
      <c r="AY1322" s="24" t="s">
        <v>231</v>
      </c>
      <c r="BE1322" s="214">
        <f>IF(N1322="základní",J1322,0)</f>
        <v>0</v>
      </c>
      <c r="BF1322" s="214">
        <f>IF(N1322="snížená",J1322,0)</f>
        <v>0</v>
      </c>
      <c r="BG1322" s="214">
        <f>IF(N1322="zákl. přenesená",J1322,0)</f>
        <v>0</v>
      </c>
      <c r="BH1322" s="214">
        <f>IF(N1322="sníž. přenesená",J1322,0)</f>
        <v>0</v>
      </c>
      <c r="BI1322" s="214">
        <f>IF(N1322="nulová",J1322,0)</f>
        <v>0</v>
      </c>
      <c r="BJ1322" s="24" t="s">
        <v>81</v>
      </c>
      <c r="BK1322" s="214">
        <f>ROUND(I1322*H1322,2)</f>
        <v>0</v>
      </c>
      <c r="BL1322" s="24" t="s">
        <v>298</v>
      </c>
      <c r="BM1322" s="24" t="s">
        <v>1927</v>
      </c>
    </row>
    <row r="1323" spans="2:47" s="1" customFormat="1" ht="13.5">
      <c r="B1323" s="46"/>
      <c r="D1323" s="215" t="s">
        <v>241</v>
      </c>
      <c r="F1323" s="216" t="s">
        <v>1926</v>
      </c>
      <c r="I1323" s="176"/>
      <c r="L1323" s="46"/>
      <c r="M1323" s="217"/>
      <c r="N1323" s="47"/>
      <c r="O1323" s="47"/>
      <c r="P1323" s="47"/>
      <c r="Q1323" s="47"/>
      <c r="R1323" s="47"/>
      <c r="S1323" s="47"/>
      <c r="T1323" s="85"/>
      <c r="AT1323" s="24" t="s">
        <v>241</v>
      </c>
      <c r="AU1323" s="24" t="s">
        <v>83</v>
      </c>
    </row>
    <row r="1324" spans="2:51" s="11" customFormat="1" ht="13.5">
      <c r="B1324" s="218"/>
      <c r="D1324" s="215" t="s">
        <v>242</v>
      </c>
      <c r="E1324" s="219" t="s">
        <v>5</v>
      </c>
      <c r="F1324" s="220" t="s">
        <v>171</v>
      </c>
      <c r="H1324" s="221">
        <v>3.12</v>
      </c>
      <c r="I1324" s="222"/>
      <c r="L1324" s="218"/>
      <c r="M1324" s="223"/>
      <c r="N1324" s="224"/>
      <c r="O1324" s="224"/>
      <c r="P1324" s="224"/>
      <c r="Q1324" s="224"/>
      <c r="R1324" s="224"/>
      <c r="S1324" s="224"/>
      <c r="T1324" s="225"/>
      <c r="AT1324" s="219" t="s">
        <v>242</v>
      </c>
      <c r="AU1324" s="219" t="s">
        <v>83</v>
      </c>
      <c r="AV1324" s="11" t="s">
        <v>83</v>
      </c>
      <c r="AW1324" s="11" t="s">
        <v>36</v>
      </c>
      <c r="AX1324" s="11" t="s">
        <v>81</v>
      </c>
      <c r="AY1324" s="219" t="s">
        <v>231</v>
      </c>
    </row>
    <row r="1325" spans="2:63" s="10" customFormat="1" ht="29.85" customHeight="1">
      <c r="B1325" s="189"/>
      <c r="D1325" s="190" t="s">
        <v>72</v>
      </c>
      <c r="E1325" s="200" t="s">
        <v>1928</v>
      </c>
      <c r="F1325" s="200" t="s">
        <v>1929</v>
      </c>
      <c r="I1325" s="192"/>
      <c r="J1325" s="201">
        <f>BK1325</f>
        <v>0</v>
      </c>
      <c r="L1325" s="189"/>
      <c r="M1325" s="194"/>
      <c r="N1325" s="195"/>
      <c r="O1325" s="195"/>
      <c r="P1325" s="196">
        <f>SUM(P1326:P1348)</f>
        <v>0</v>
      </c>
      <c r="Q1325" s="195"/>
      <c r="R1325" s="196">
        <f>SUM(R1326:R1348)</f>
        <v>0.5928021192</v>
      </c>
      <c r="S1325" s="195"/>
      <c r="T1325" s="197">
        <f>SUM(T1326:T1348)</f>
        <v>0</v>
      </c>
      <c r="AR1325" s="190" t="s">
        <v>83</v>
      </c>
      <c r="AT1325" s="198" t="s">
        <v>72</v>
      </c>
      <c r="AU1325" s="198" t="s">
        <v>81</v>
      </c>
      <c r="AY1325" s="190" t="s">
        <v>231</v>
      </c>
      <c r="BK1325" s="199">
        <f>SUM(BK1326:BK1348)</f>
        <v>0</v>
      </c>
    </row>
    <row r="1326" spans="2:65" s="1" customFormat="1" ht="25.5" customHeight="1">
      <c r="B1326" s="202"/>
      <c r="C1326" s="203" t="s">
        <v>1930</v>
      </c>
      <c r="D1326" s="203" t="s">
        <v>235</v>
      </c>
      <c r="E1326" s="204" t="s">
        <v>1931</v>
      </c>
      <c r="F1326" s="205" t="s">
        <v>1932</v>
      </c>
      <c r="G1326" s="206" t="s">
        <v>147</v>
      </c>
      <c r="H1326" s="207">
        <v>11.144</v>
      </c>
      <c r="I1326" s="208"/>
      <c r="J1326" s="209">
        <f>ROUND(I1326*H1326,2)</f>
        <v>0</v>
      </c>
      <c r="K1326" s="205" t="s">
        <v>238</v>
      </c>
      <c r="L1326" s="46"/>
      <c r="M1326" s="210" t="s">
        <v>5</v>
      </c>
      <c r="N1326" s="211" t="s">
        <v>44</v>
      </c>
      <c r="O1326" s="47"/>
      <c r="P1326" s="212">
        <f>O1326*H1326</f>
        <v>0</v>
      </c>
      <c r="Q1326" s="212">
        <v>0.00038</v>
      </c>
      <c r="R1326" s="212">
        <f>Q1326*H1326</f>
        <v>0.00423472</v>
      </c>
      <c r="S1326" s="212">
        <v>0</v>
      </c>
      <c r="T1326" s="213">
        <f>S1326*H1326</f>
        <v>0</v>
      </c>
      <c r="AR1326" s="24" t="s">
        <v>298</v>
      </c>
      <c r="AT1326" s="24" t="s">
        <v>235</v>
      </c>
      <c r="AU1326" s="24" t="s">
        <v>83</v>
      </c>
      <c r="AY1326" s="24" t="s">
        <v>231</v>
      </c>
      <c r="BE1326" s="214">
        <f>IF(N1326="základní",J1326,0)</f>
        <v>0</v>
      </c>
      <c r="BF1326" s="214">
        <f>IF(N1326="snížená",J1326,0)</f>
        <v>0</v>
      </c>
      <c r="BG1326" s="214">
        <f>IF(N1326="zákl. přenesená",J1326,0)</f>
        <v>0</v>
      </c>
      <c r="BH1326" s="214">
        <f>IF(N1326="sníž. přenesená",J1326,0)</f>
        <v>0</v>
      </c>
      <c r="BI1326" s="214">
        <f>IF(N1326="nulová",J1326,0)</f>
        <v>0</v>
      </c>
      <c r="BJ1326" s="24" t="s">
        <v>81</v>
      </c>
      <c r="BK1326" s="214">
        <f>ROUND(I1326*H1326,2)</f>
        <v>0</v>
      </c>
      <c r="BL1326" s="24" t="s">
        <v>298</v>
      </c>
      <c r="BM1326" s="24" t="s">
        <v>1933</v>
      </c>
    </row>
    <row r="1327" spans="2:47" s="1" customFormat="1" ht="13.5">
      <c r="B1327" s="46"/>
      <c r="D1327" s="215" t="s">
        <v>241</v>
      </c>
      <c r="F1327" s="216" t="s">
        <v>1932</v>
      </c>
      <c r="I1327" s="176"/>
      <c r="L1327" s="46"/>
      <c r="M1327" s="217"/>
      <c r="N1327" s="47"/>
      <c r="O1327" s="47"/>
      <c r="P1327" s="47"/>
      <c r="Q1327" s="47"/>
      <c r="R1327" s="47"/>
      <c r="S1327" s="47"/>
      <c r="T1327" s="85"/>
      <c r="AT1327" s="24" t="s">
        <v>241</v>
      </c>
      <c r="AU1327" s="24" t="s">
        <v>83</v>
      </c>
    </row>
    <row r="1328" spans="2:51" s="11" customFormat="1" ht="13.5">
      <c r="B1328" s="218"/>
      <c r="D1328" s="215" t="s">
        <v>242</v>
      </c>
      <c r="E1328" s="219" t="s">
        <v>5</v>
      </c>
      <c r="F1328" s="220" t="s">
        <v>1934</v>
      </c>
      <c r="H1328" s="221">
        <v>8.024</v>
      </c>
      <c r="I1328" s="222"/>
      <c r="L1328" s="218"/>
      <c r="M1328" s="223"/>
      <c r="N1328" s="224"/>
      <c r="O1328" s="224"/>
      <c r="P1328" s="224"/>
      <c r="Q1328" s="224"/>
      <c r="R1328" s="224"/>
      <c r="S1328" s="224"/>
      <c r="T1328" s="225"/>
      <c r="AT1328" s="219" t="s">
        <v>242</v>
      </c>
      <c r="AU1328" s="219" t="s">
        <v>83</v>
      </c>
      <c r="AV1328" s="11" t="s">
        <v>83</v>
      </c>
      <c r="AW1328" s="11" t="s">
        <v>36</v>
      </c>
      <c r="AX1328" s="11" t="s">
        <v>73</v>
      </c>
      <c r="AY1328" s="219" t="s">
        <v>231</v>
      </c>
    </row>
    <row r="1329" spans="2:51" s="11" customFormat="1" ht="13.5">
      <c r="B1329" s="218"/>
      <c r="D1329" s="215" t="s">
        <v>242</v>
      </c>
      <c r="E1329" s="219" t="s">
        <v>5</v>
      </c>
      <c r="F1329" s="220" t="s">
        <v>1935</v>
      </c>
      <c r="H1329" s="221">
        <v>3.12</v>
      </c>
      <c r="I1329" s="222"/>
      <c r="L1329" s="218"/>
      <c r="M1329" s="223"/>
      <c r="N1329" s="224"/>
      <c r="O1329" s="224"/>
      <c r="P1329" s="224"/>
      <c r="Q1329" s="224"/>
      <c r="R1329" s="224"/>
      <c r="S1329" s="224"/>
      <c r="T1329" s="225"/>
      <c r="AT1329" s="219" t="s">
        <v>242</v>
      </c>
      <c r="AU1329" s="219" t="s">
        <v>83</v>
      </c>
      <c r="AV1329" s="11" t="s">
        <v>83</v>
      </c>
      <c r="AW1329" s="11" t="s">
        <v>36</v>
      </c>
      <c r="AX1329" s="11" t="s">
        <v>73</v>
      </c>
      <c r="AY1329" s="219" t="s">
        <v>231</v>
      </c>
    </row>
    <row r="1330" spans="2:51" s="12" customFormat="1" ht="13.5">
      <c r="B1330" s="226"/>
      <c r="D1330" s="215" t="s">
        <v>242</v>
      </c>
      <c r="E1330" s="227" t="s">
        <v>5</v>
      </c>
      <c r="F1330" s="228" t="s">
        <v>269</v>
      </c>
      <c r="H1330" s="229">
        <v>11.144</v>
      </c>
      <c r="I1330" s="230"/>
      <c r="L1330" s="226"/>
      <c r="M1330" s="231"/>
      <c r="N1330" s="232"/>
      <c r="O1330" s="232"/>
      <c r="P1330" s="232"/>
      <c r="Q1330" s="232"/>
      <c r="R1330" s="232"/>
      <c r="S1330" s="232"/>
      <c r="T1330" s="233"/>
      <c r="AT1330" s="227" t="s">
        <v>242</v>
      </c>
      <c r="AU1330" s="227" t="s">
        <v>83</v>
      </c>
      <c r="AV1330" s="12" t="s">
        <v>239</v>
      </c>
      <c r="AW1330" s="12" t="s">
        <v>36</v>
      </c>
      <c r="AX1330" s="12" t="s">
        <v>81</v>
      </c>
      <c r="AY1330" s="227" t="s">
        <v>231</v>
      </c>
    </row>
    <row r="1331" spans="2:65" s="1" customFormat="1" ht="16.5" customHeight="1">
      <c r="B1331" s="202"/>
      <c r="C1331" s="242" t="s">
        <v>1936</v>
      </c>
      <c r="D1331" s="242" t="s">
        <v>399</v>
      </c>
      <c r="E1331" s="243" t="s">
        <v>1937</v>
      </c>
      <c r="F1331" s="244" t="s">
        <v>1938</v>
      </c>
      <c r="G1331" s="245" t="s">
        <v>249</v>
      </c>
      <c r="H1331" s="246">
        <v>2</v>
      </c>
      <c r="I1331" s="247"/>
      <c r="J1331" s="248">
        <f>ROUND(I1331*H1331,2)</f>
        <v>0</v>
      </c>
      <c r="K1331" s="244" t="s">
        <v>238</v>
      </c>
      <c r="L1331" s="249"/>
      <c r="M1331" s="250" t="s">
        <v>5</v>
      </c>
      <c r="N1331" s="251" t="s">
        <v>44</v>
      </c>
      <c r="O1331" s="47"/>
      <c r="P1331" s="212">
        <f>O1331*H1331</f>
        <v>0</v>
      </c>
      <c r="Q1331" s="212">
        <v>0.0013</v>
      </c>
      <c r="R1331" s="212">
        <f>Q1331*H1331</f>
        <v>0.0026</v>
      </c>
      <c r="S1331" s="212">
        <v>0</v>
      </c>
      <c r="T1331" s="213">
        <f>S1331*H1331</f>
        <v>0</v>
      </c>
      <c r="AR1331" s="24" t="s">
        <v>276</v>
      </c>
      <c r="AT1331" s="24" t="s">
        <v>399</v>
      </c>
      <c r="AU1331" s="24" t="s">
        <v>83</v>
      </c>
      <c r="AY1331" s="24" t="s">
        <v>231</v>
      </c>
      <c r="BE1331" s="214">
        <f>IF(N1331="základní",J1331,0)</f>
        <v>0</v>
      </c>
      <c r="BF1331" s="214">
        <f>IF(N1331="snížená",J1331,0)</f>
        <v>0</v>
      </c>
      <c r="BG1331" s="214">
        <f>IF(N1331="zákl. přenesená",J1331,0)</f>
        <v>0</v>
      </c>
      <c r="BH1331" s="214">
        <f>IF(N1331="sníž. přenesená",J1331,0)</f>
        <v>0</v>
      </c>
      <c r="BI1331" s="214">
        <f>IF(N1331="nulová",J1331,0)</f>
        <v>0</v>
      </c>
      <c r="BJ1331" s="24" t="s">
        <v>81</v>
      </c>
      <c r="BK1331" s="214">
        <f>ROUND(I1331*H1331,2)</f>
        <v>0</v>
      </c>
      <c r="BL1331" s="24" t="s">
        <v>239</v>
      </c>
      <c r="BM1331" s="24" t="s">
        <v>1939</v>
      </c>
    </row>
    <row r="1332" spans="2:47" s="1" customFormat="1" ht="13.5">
      <c r="B1332" s="46"/>
      <c r="D1332" s="215" t="s">
        <v>241</v>
      </c>
      <c r="F1332" s="216" t="s">
        <v>1938</v>
      </c>
      <c r="I1332" s="176"/>
      <c r="L1332" s="46"/>
      <c r="M1332" s="217"/>
      <c r="N1332" s="47"/>
      <c r="O1332" s="47"/>
      <c r="P1332" s="47"/>
      <c r="Q1332" s="47"/>
      <c r="R1332" s="47"/>
      <c r="S1332" s="47"/>
      <c r="T1332" s="85"/>
      <c r="AT1332" s="24" t="s">
        <v>241</v>
      </c>
      <c r="AU1332" s="24" t="s">
        <v>83</v>
      </c>
    </row>
    <row r="1333" spans="2:51" s="11" customFormat="1" ht="13.5">
      <c r="B1333" s="218"/>
      <c r="D1333" s="215" t="s">
        <v>242</v>
      </c>
      <c r="E1333" s="219" t="s">
        <v>5</v>
      </c>
      <c r="F1333" s="220" t="s">
        <v>1940</v>
      </c>
      <c r="H1333" s="221">
        <v>2</v>
      </c>
      <c r="I1333" s="222"/>
      <c r="L1333" s="218"/>
      <c r="M1333" s="223"/>
      <c r="N1333" s="224"/>
      <c r="O1333" s="224"/>
      <c r="P1333" s="224"/>
      <c r="Q1333" s="224"/>
      <c r="R1333" s="224"/>
      <c r="S1333" s="224"/>
      <c r="T1333" s="225"/>
      <c r="AT1333" s="219" t="s">
        <v>242</v>
      </c>
      <c r="AU1333" s="219" t="s">
        <v>83</v>
      </c>
      <c r="AV1333" s="11" t="s">
        <v>83</v>
      </c>
      <c r="AW1333" s="11" t="s">
        <v>36</v>
      </c>
      <c r="AX1333" s="11" t="s">
        <v>81</v>
      </c>
      <c r="AY1333" s="219" t="s">
        <v>231</v>
      </c>
    </row>
    <row r="1334" spans="2:65" s="1" customFormat="1" ht="25.5" customHeight="1">
      <c r="B1334" s="202"/>
      <c r="C1334" s="203" t="s">
        <v>1941</v>
      </c>
      <c r="D1334" s="203" t="s">
        <v>235</v>
      </c>
      <c r="E1334" s="204" t="s">
        <v>1942</v>
      </c>
      <c r="F1334" s="205" t="s">
        <v>1943</v>
      </c>
      <c r="G1334" s="206" t="s">
        <v>147</v>
      </c>
      <c r="H1334" s="207">
        <v>1170.998</v>
      </c>
      <c r="I1334" s="208"/>
      <c r="J1334" s="209">
        <f>ROUND(I1334*H1334,2)</f>
        <v>0</v>
      </c>
      <c r="K1334" s="205" t="s">
        <v>238</v>
      </c>
      <c r="L1334" s="46"/>
      <c r="M1334" s="210" t="s">
        <v>5</v>
      </c>
      <c r="N1334" s="211" t="s">
        <v>44</v>
      </c>
      <c r="O1334" s="47"/>
      <c r="P1334" s="212">
        <f>O1334*H1334</f>
        <v>0</v>
      </c>
      <c r="Q1334" s="212">
        <v>0.0002012</v>
      </c>
      <c r="R1334" s="212">
        <f>Q1334*H1334</f>
        <v>0.23560479760000003</v>
      </c>
      <c r="S1334" s="212">
        <v>0</v>
      </c>
      <c r="T1334" s="213">
        <f>S1334*H1334</f>
        <v>0</v>
      </c>
      <c r="AR1334" s="24" t="s">
        <v>298</v>
      </c>
      <c r="AT1334" s="24" t="s">
        <v>235</v>
      </c>
      <c r="AU1334" s="24" t="s">
        <v>83</v>
      </c>
      <c r="AY1334" s="24" t="s">
        <v>231</v>
      </c>
      <c r="BE1334" s="214">
        <f>IF(N1334="základní",J1334,0)</f>
        <v>0</v>
      </c>
      <c r="BF1334" s="214">
        <f>IF(N1334="snížená",J1334,0)</f>
        <v>0</v>
      </c>
      <c r="BG1334" s="214">
        <f>IF(N1334="zákl. přenesená",J1334,0)</f>
        <v>0</v>
      </c>
      <c r="BH1334" s="214">
        <f>IF(N1334="sníž. přenesená",J1334,0)</f>
        <v>0</v>
      </c>
      <c r="BI1334" s="214">
        <f>IF(N1334="nulová",J1334,0)</f>
        <v>0</v>
      </c>
      <c r="BJ1334" s="24" t="s">
        <v>81</v>
      </c>
      <c r="BK1334" s="214">
        <f>ROUND(I1334*H1334,2)</f>
        <v>0</v>
      </c>
      <c r="BL1334" s="24" t="s">
        <v>298</v>
      </c>
      <c r="BM1334" s="24" t="s">
        <v>1944</v>
      </c>
    </row>
    <row r="1335" spans="2:47" s="1" customFormat="1" ht="13.5">
      <c r="B1335" s="46"/>
      <c r="D1335" s="215" t="s">
        <v>241</v>
      </c>
      <c r="F1335" s="216" t="s">
        <v>1943</v>
      </c>
      <c r="I1335" s="176"/>
      <c r="L1335" s="46"/>
      <c r="M1335" s="217"/>
      <c r="N1335" s="47"/>
      <c r="O1335" s="47"/>
      <c r="P1335" s="47"/>
      <c r="Q1335" s="47"/>
      <c r="R1335" s="47"/>
      <c r="S1335" s="47"/>
      <c r="T1335" s="85"/>
      <c r="AT1335" s="24" t="s">
        <v>241</v>
      </c>
      <c r="AU1335" s="24" t="s">
        <v>83</v>
      </c>
    </row>
    <row r="1336" spans="2:51" s="11" customFormat="1" ht="13.5">
      <c r="B1336" s="218"/>
      <c r="D1336" s="215" t="s">
        <v>242</v>
      </c>
      <c r="E1336" s="219" t="s">
        <v>5</v>
      </c>
      <c r="F1336" s="220" t="s">
        <v>1945</v>
      </c>
      <c r="H1336" s="221">
        <v>383.2</v>
      </c>
      <c r="I1336" s="222"/>
      <c r="L1336" s="218"/>
      <c r="M1336" s="223"/>
      <c r="N1336" s="224"/>
      <c r="O1336" s="224"/>
      <c r="P1336" s="224"/>
      <c r="Q1336" s="224"/>
      <c r="R1336" s="224"/>
      <c r="S1336" s="224"/>
      <c r="T1336" s="225"/>
      <c r="AT1336" s="219" t="s">
        <v>242</v>
      </c>
      <c r="AU1336" s="219" t="s">
        <v>83</v>
      </c>
      <c r="AV1336" s="11" t="s">
        <v>83</v>
      </c>
      <c r="AW1336" s="11" t="s">
        <v>36</v>
      </c>
      <c r="AX1336" s="11" t="s">
        <v>73</v>
      </c>
      <c r="AY1336" s="219" t="s">
        <v>231</v>
      </c>
    </row>
    <row r="1337" spans="2:51" s="11" customFormat="1" ht="13.5">
      <c r="B1337" s="218"/>
      <c r="D1337" s="215" t="s">
        <v>242</v>
      </c>
      <c r="E1337" s="219" t="s">
        <v>5</v>
      </c>
      <c r="F1337" s="220" t="s">
        <v>1946</v>
      </c>
      <c r="H1337" s="221">
        <v>787.798</v>
      </c>
      <c r="I1337" s="222"/>
      <c r="L1337" s="218"/>
      <c r="M1337" s="223"/>
      <c r="N1337" s="224"/>
      <c r="O1337" s="224"/>
      <c r="P1337" s="224"/>
      <c r="Q1337" s="224"/>
      <c r="R1337" s="224"/>
      <c r="S1337" s="224"/>
      <c r="T1337" s="225"/>
      <c r="AT1337" s="219" t="s">
        <v>242</v>
      </c>
      <c r="AU1337" s="219" t="s">
        <v>83</v>
      </c>
      <c r="AV1337" s="11" t="s">
        <v>83</v>
      </c>
      <c r="AW1337" s="11" t="s">
        <v>36</v>
      </c>
      <c r="AX1337" s="11" t="s">
        <v>73</v>
      </c>
      <c r="AY1337" s="219" t="s">
        <v>231</v>
      </c>
    </row>
    <row r="1338" spans="2:51" s="12" customFormat="1" ht="13.5">
      <c r="B1338" s="226"/>
      <c r="D1338" s="215" t="s">
        <v>242</v>
      </c>
      <c r="E1338" s="227" t="s">
        <v>5</v>
      </c>
      <c r="F1338" s="228" t="s">
        <v>269</v>
      </c>
      <c r="H1338" s="229">
        <v>1170.998</v>
      </c>
      <c r="I1338" s="230"/>
      <c r="L1338" s="226"/>
      <c r="M1338" s="231"/>
      <c r="N1338" s="232"/>
      <c r="O1338" s="232"/>
      <c r="P1338" s="232"/>
      <c r="Q1338" s="232"/>
      <c r="R1338" s="232"/>
      <c r="S1338" s="232"/>
      <c r="T1338" s="233"/>
      <c r="AT1338" s="227" t="s">
        <v>242</v>
      </c>
      <c r="AU1338" s="227" t="s">
        <v>83</v>
      </c>
      <c r="AV1338" s="12" t="s">
        <v>239</v>
      </c>
      <c r="AW1338" s="12" t="s">
        <v>36</v>
      </c>
      <c r="AX1338" s="12" t="s">
        <v>81</v>
      </c>
      <c r="AY1338" s="227" t="s">
        <v>231</v>
      </c>
    </row>
    <row r="1339" spans="2:65" s="1" customFormat="1" ht="25.5" customHeight="1">
      <c r="B1339" s="202"/>
      <c r="C1339" s="203" t="s">
        <v>1947</v>
      </c>
      <c r="D1339" s="203" t="s">
        <v>235</v>
      </c>
      <c r="E1339" s="204" t="s">
        <v>1948</v>
      </c>
      <c r="F1339" s="205" t="s">
        <v>1949</v>
      </c>
      <c r="G1339" s="206" t="s">
        <v>147</v>
      </c>
      <c r="H1339" s="207">
        <v>1170.998</v>
      </c>
      <c r="I1339" s="208"/>
      <c r="J1339" s="209">
        <f>ROUND(I1339*H1339,2)</f>
        <v>0</v>
      </c>
      <c r="K1339" s="205" t="s">
        <v>238</v>
      </c>
      <c r="L1339" s="46"/>
      <c r="M1339" s="210" t="s">
        <v>5</v>
      </c>
      <c r="N1339" s="211" t="s">
        <v>44</v>
      </c>
      <c r="O1339" s="47"/>
      <c r="P1339" s="212">
        <f>O1339*H1339</f>
        <v>0</v>
      </c>
      <c r="Q1339" s="212">
        <v>0.000286</v>
      </c>
      <c r="R1339" s="212">
        <f>Q1339*H1339</f>
        <v>0.334905428</v>
      </c>
      <c r="S1339" s="212">
        <v>0</v>
      </c>
      <c r="T1339" s="213">
        <f>S1339*H1339</f>
        <v>0</v>
      </c>
      <c r="AR1339" s="24" t="s">
        <v>298</v>
      </c>
      <c r="AT1339" s="24" t="s">
        <v>235</v>
      </c>
      <c r="AU1339" s="24" t="s">
        <v>83</v>
      </c>
      <c r="AY1339" s="24" t="s">
        <v>231</v>
      </c>
      <c r="BE1339" s="214">
        <f>IF(N1339="základní",J1339,0)</f>
        <v>0</v>
      </c>
      <c r="BF1339" s="214">
        <f>IF(N1339="snížená",J1339,0)</f>
        <v>0</v>
      </c>
      <c r="BG1339" s="214">
        <f>IF(N1339="zákl. přenesená",J1339,0)</f>
        <v>0</v>
      </c>
      <c r="BH1339" s="214">
        <f>IF(N1339="sníž. přenesená",J1339,0)</f>
        <v>0</v>
      </c>
      <c r="BI1339" s="214">
        <f>IF(N1339="nulová",J1339,0)</f>
        <v>0</v>
      </c>
      <c r="BJ1339" s="24" t="s">
        <v>81</v>
      </c>
      <c r="BK1339" s="214">
        <f>ROUND(I1339*H1339,2)</f>
        <v>0</v>
      </c>
      <c r="BL1339" s="24" t="s">
        <v>298</v>
      </c>
      <c r="BM1339" s="24" t="s">
        <v>1950</v>
      </c>
    </row>
    <row r="1340" spans="2:47" s="1" customFormat="1" ht="13.5">
      <c r="B1340" s="46"/>
      <c r="D1340" s="215" t="s">
        <v>241</v>
      </c>
      <c r="F1340" s="216" t="s">
        <v>1949</v>
      </c>
      <c r="I1340" s="176"/>
      <c r="L1340" s="46"/>
      <c r="M1340" s="217"/>
      <c r="N1340" s="47"/>
      <c r="O1340" s="47"/>
      <c r="P1340" s="47"/>
      <c r="Q1340" s="47"/>
      <c r="R1340" s="47"/>
      <c r="S1340" s="47"/>
      <c r="T1340" s="85"/>
      <c r="AT1340" s="24" t="s">
        <v>241</v>
      </c>
      <c r="AU1340" s="24" t="s">
        <v>83</v>
      </c>
    </row>
    <row r="1341" spans="2:51" s="11" customFormat="1" ht="13.5">
      <c r="B1341" s="218"/>
      <c r="D1341" s="215" t="s">
        <v>242</v>
      </c>
      <c r="E1341" s="219" t="s">
        <v>5</v>
      </c>
      <c r="F1341" s="220" t="s">
        <v>1945</v>
      </c>
      <c r="H1341" s="221">
        <v>383.2</v>
      </c>
      <c r="I1341" s="222"/>
      <c r="L1341" s="218"/>
      <c r="M1341" s="223"/>
      <c r="N1341" s="224"/>
      <c r="O1341" s="224"/>
      <c r="P1341" s="224"/>
      <c r="Q1341" s="224"/>
      <c r="R1341" s="224"/>
      <c r="S1341" s="224"/>
      <c r="T1341" s="225"/>
      <c r="AT1341" s="219" t="s">
        <v>242</v>
      </c>
      <c r="AU1341" s="219" t="s">
        <v>83</v>
      </c>
      <c r="AV1341" s="11" t="s">
        <v>83</v>
      </c>
      <c r="AW1341" s="11" t="s">
        <v>36</v>
      </c>
      <c r="AX1341" s="11" t="s">
        <v>73</v>
      </c>
      <c r="AY1341" s="219" t="s">
        <v>231</v>
      </c>
    </row>
    <row r="1342" spans="2:51" s="11" customFormat="1" ht="13.5">
      <c r="B1342" s="218"/>
      <c r="D1342" s="215" t="s">
        <v>242</v>
      </c>
      <c r="E1342" s="219" t="s">
        <v>5</v>
      </c>
      <c r="F1342" s="220" t="s">
        <v>1946</v>
      </c>
      <c r="H1342" s="221">
        <v>787.798</v>
      </c>
      <c r="I1342" s="222"/>
      <c r="L1342" s="218"/>
      <c r="M1342" s="223"/>
      <c r="N1342" s="224"/>
      <c r="O1342" s="224"/>
      <c r="P1342" s="224"/>
      <c r="Q1342" s="224"/>
      <c r="R1342" s="224"/>
      <c r="S1342" s="224"/>
      <c r="T1342" s="225"/>
      <c r="AT1342" s="219" t="s">
        <v>242</v>
      </c>
      <c r="AU1342" s="219" t="s">
        <v>83</v>
      </c>
      <c r="AV1342" s="11" t="s">
        <v>83</v>
      </c>
      <c r="AW1342" s="11" t="s">
        <v>36</v>
      </c>
      <c r="AX1342" s="11" t="s">
        <v>73</v>
      </c>
      <c r="AY1342" s="219" t="s">
        <v>231</v>
      </c>
    </row>
    <row r="1343" spans="2:51" s="12" customFormat="1" ht="13.5">
      <c r="B1343" s="226"/>
      <c r="D1343" s="215" t="s">
        <v>242</v>
      </c>
      <c r="E1343" s="227" t="s">
        <v>5</v>
      </c>
      <c r="F1343" s="228" t="s">
        <v>269</v>
      </c>
      <c r="H1343" s="229">
        <v>1170.998</v>
      </c>
      <c r="I1343" s="230"/>
      <c r="L1343" s="226"/>
      <c r="M1343" s="231"/>
      <c r="N1343" s="232"/>
      <c r="O1343" s="232"/>
      <c r="P1343" s="232"/>
      <c r="Q1343" s="232"/>
      <c r="R1343" s="232"/>
      <c r="S1343" s="232"/>
      <c r="T1343" s="233"/>
      <c r="AT1343" s="227" t="s">
        <v>242</v>
      </c>
      <c r="AU1343" s="227" t="s">
        <v>83</v>
      </c>
      <c r="AV1343" s="12" t="s">
        <v>239</v>
      </c>
      <c r="AW1343" s="12" t="s">
        <v>36</v>
      </c>
      <c r="AX1343" s="12" t="s">
        <v>81</v>
      </c>
      <c r="AY1343" s="227" t="s">
        <v>231</v>
      </c>
    </row>
    <row r="1344" spans="2:65" s="1" customFormat="1" ht="38.25" customHeight="1">
      <c r="B1344" s="202"/>
      <c r="C1344" s="203" t="s">
        <v>1951</v>
      </c>
      <c r="D1344" s="203" t="s">
        <v>235</v>
      </c>
      <c r="E1344" s="204" t="s">
        <v>1952</v>
      </c>
      <c r="F1344" s="205" t="s">
        <v>1953</v>
      </c>
      <c r="G1344" s="206" t="s">
        <v>147</v>
      </c>
      <c r="H1344" s="207">
        <v>1170.998</v>
      </c>
      <c r="I1344" s="208"/>
      <c r="J1344" s="209">
        <f>ROUND(I1344*H1344,2)</f>
        <v>0</v>
      </c>
      <c r="K1344" s="205" t="s">
        <v>238</v>
      </c>
      <c r="L1344" s="46"/>
      <c r="M1344" s="210" t="s">
        <v>5</v>
      </c>
      <c r="N1344" s="211" t="s">
        <v>44</v>
      </c>
      <c r="O1344" s="47"/>
      <c r="P1344" s="212">
        <f>O1344*H1344</f>
        <v>0</v>
      </c>
      <c r="Q1344" s="212">
        <v>1.32E-05</v>
      </c>
      <c r="R1344" s="212">
        <f>Q1344*H1344</f>
        <v>0.015457173600000002</v>
      </c>
      <c r="S1344" s="212">
        <v>0</v>
      </c>
      <c r="T1344" s="213">
        <f>S1344*H1344</f>
        <v>0</v>
      </c>
      <c r="AR1344" s="24" t="s">
        <v>298</v>
      </c>
      <c r="AT1344" s="24" t="s">
        <v>235</v>
      </c>
      <c r="AU1344" s="24" t="s">
        <v>83</v>
      </c>
      <c r="AY1344" s="24" t="s">
        <v>231</v>
      </c>
      <c r="BE1344" s="214">
        <f>IF(N1344="základní",J1344,0)</f>
        <v>0</v>
      </c>
      <c r="BF1344" s="214">
        <f>IF(N1344="snížená",J1344,0)</f>
        <v>0</v>
      </c>
      <c r="BG1344" s="214">
        <f>IF(N1344="zákl. přenesená",J1344,0)</f>
        <v>0</v>
      </c>
      <c r="BH1344" s="214">
        <f>IF(N1344="sníž. přenesená",J1344,0)</f>
        <v>0</v>
      </c>
      <c r="BI1344" s="214">
        <f>IF(N1344="nulová",J1344,0)</f>
        <v>0</v>
      </c>
      <c r="BJ1344" s="24" t="s">
        <v>81</v>
      </c>
      <c r="BK1344" s="214">
        <f>ROUND(I1344*H1344,2)</f>
        <v>0</v>
      </c>
      <c r="BL1344" s="24" t="s">
        <v>298</v>
      </c>
      <c r="BM1344" s="24" t="s">
        <v>1954</v>
      </c>
    </row>
    <row r="1345" spans="2:47" s="1" customFormat="1" ht="13.5">
      <c r="B1345" s="46"/>
      <c r="D1345" s="215" t="s">
        <v>241</v>
      </c>
      <c r="F1345" s="216" t="s">
        <v>1953</v>
      </c>
      <c r="I1345" s="176"/>
      <c r="L1345" s="46"/>
      <c r="M1345" s="217"/>
      <c r="N1345" s="47"/>
      <c r="O1345" s="47"/>
      <c r="P1345" s="47"/>
      <c r="Q1345" s="47"/>
      <c r="R1345" s="47"/>
      <c r="S1345" s="47"/>
      <c r="T1345" s="85"/>
      <c r="AT1345" s="24" t="s">
        <v>241</v>
      </c>
      <c r="AU1345" s="24" t="s">
        <v>83</v>
      </c>
    </row>
    <row r="1346" spans="2:51" s="11" customFormat="1" ht="13.5">
      <c r="B1346" s="218"/>
      <c r="D1346" s="215" t="s">
        <v>242</v>
      </c>
      <c r="E1346" s="219" t="s">
        <v>5</v>
      </c>
      <c r="F1346" s="220" t="s">
        <v>1945</v>
      </c>
      <c r="H1346" s="221">
        <v>383.2</v>
      </c>
      <c r="I1346" s="222"/>
      <c r="L1346" s="218"/>
      <c r="M1346" s="223"/>
      <c r="N1346" s="224"/>
      <c r="O1346" s="224"/>
      <c r="P1346" s="224"/>
      <c r="Q1346" s="224"/>
      <c r="R1346" s="224"/>
      <c r="S1346" s="224"/>
      <c r="T1346" s="225"/>
      <c r="AT1346" s="219" t="s">
        <v>242</v>
      </c>
      <c r="AU1346" s="219" t="s">
        <v>83</v>
      </c>
      <c r="AV1346" s="11" t="s">
        <v>83</v>
      </c>
      <c r="AW1346" s="11" t="s">
        <v>36</v>
      </c>
      <c r="AX1346" s="11" t="s">
        <v>73</v>
      </c>
      <c r="AY1346" s="219" t="s">
        <v>231</v>
      </c>
    </row>
    <row r="1347" spans="2:51" s="11" customFormat="1" ht="13.5">
      <c r="B1347" s="218"/>
      <c r="D1347" s="215" t="s">
        <v>242</v>
      </c>
      <c r="E1347" s="219" t="s">
        <v>5</v>
      </c>
      <c r="F1347" s="220" t="s">
        <v>1946</v>
      </c>
      <c r="H1347" s="221">
        <v>787.798</v>
      </c>
      <c r="I1347" s="222"/>
      <c r="L1347" s="218"/>
      <c r="M1347" s="223"/>
      <c r="N1347" s="224"/>
      <c r="O1347" s="224"/>
      <c r="P1347" s="224"/>
      <c r="Q1347" s="224"/>
      <c r="R1347" s="224"/>
      <c r="S1347" s="224"/>
      <c r="T1347" s="225"/>
      <c r="AT1347" s="219" t="s">
        <v>242</v>
      </c>
      <c r="AU1347" s="219" t="s">
        <v>83</v>
      </c>
      <c r="AV1347" s="11" t="s">
        <v>83</v>
      </c>
      <c r="AW1347" s="11" t="s">
        <v>36</v>
      </c>
      <c r="AX1347" s="11" t="s">
        <v>73</v>
      </c>
      <c r="AY1347" s="219" t="s">
        <v>231</v>
      </c>
    </row>
    <row r="1348" spans="2:51" s="12" customFormat="1" ht="13.5">
      <c r="B1348" s="226"/>
      <c r="D1348" s="215" t="s">
        <v>242</v>
      </c>
      <c r="E1348" s="227" t="s">
        <v>5</v>
      </c>
      <c r="F1348" s="228" t="s">
        <v>269</v>
      </c>
      <c r="H1348" s="229">
        <v>1170.998</v>
      </c>
      <c r="I1348" s="230"/>
      <c r="L1348" s="226"/>
      <c r="M1348" s="231"/>
      <c r="N1348" s="232"/>
      <c r="O1348" s="232"/>
      <c r="P1348" s="232"/>
      <c r="Q1348" s="232"/>
      <c r="R1348" s="232"/>
      <c r="S1348" s="232"/>
      <c r="T1348" s="233"/>
      <c r="AT1348" s="227" t="s">
        <v>242</v>
      </c>
      <c r="AU1348" s="227" t="s">
        <v>83</v>
      </c>
      <c r="AV1348" s="12" t="s">
        <v>239</v>
      </c>
      <c r="AW1348" s="12" t="s">
        <v>36</v>
      </c>
      <c r="AX1348" s="12" t="s">
        <v>81</v>
      </c>
      <c r="AY1348" s="227" t="s">
        <v>231</v>
      </c>
    </row>
    <row r="1349" spans="2:63" s="10" customFormat="1" ht="37.4" customHeight="1">
      <c r="B1349" s="189"/>
      <c r="D1349" s="190" t="s">
        <v>72</v>
      </c>
      <c r="E1349" s="191" t="s">
        <v>399</v>
      </c>
      <c r="F1349" s="191" t="s">
        <v>1955</v>
      </c>
      <c r="I1349" s="192"/>
      <c r="J1349" s="193">
        <f>BK1349</f>
        <v>0</v>
      </c>
      <c r="L1349" s="189"/>
      <c r="M1349" s="194"/>
      <c r="N1349" s="195"/>
      <c r="O1349" s="195"/>
      <c r="P1349" s="196">
        <f>P1350</f>
        <v>0</v>
      </c>
      <c r="Q1349" s="195"/>
      <c r="R1349" s="196">
        <f>R1350</f>
        <v>0.19546</v>
      </c>
      <c r="S1349" s="195"/>
      <c r="T1349" s="197">
        <f>T1350</f>
        <v>0</v>
      </c>
      <c r="AR1349" s="190" t="s">
        <v>149</v>
      </c>
      <c r="AT1349" s="198" t="s">
        <v>72</v>
      </c>
      <c r="AU1349" s="198" t="s">
        <v>73</v>
      </c>
      <c r="AY1349" s="190" t="s">
        <v>231</v>
      </c>
      <c r="BK1349" s="199">
        <f>BK1350</f>
        <v>0</v>
      </c>
    </row>
    <row r="1350" spans="2:63" s="10" customFormat="1" ht="19.9" customHeight="1">
      <c r="B1350" s="189"/>
      <c r="D1350" s="190" t="s">
        <v>72</v>
      </c>
      <c r="E1350" s="200" t="s">
        <v>1956</v>
      </c>
      <c r="F1350" s="200" t="s">
        <v>1957</v>
      </c>
      <c r="I1350" s="192"/>
      <c r="J1350" s="201">
        <f>BK1350</f>
        <v>0</v>
      </c>
      <c r="L1350" s="189"/>
      <c r="M1350" s="194"/>
      <c r="N1350" s="195"/>
      <c r="O1350" s="195"/>
      <c r="P1350" s="196">
        <f>SUM(P1351:P1353)</f>
        <v>0</v>
      </c>
      <c r="Q1350" s="195"/>
      <c r="R1350" s="196">
        <f>SUM(R1351:R1353)</f>
        <v>0.19546</v>
      </c>
      <c r="S1350" s="195"/>
      <c r="T1350" s="197">
        <f>SUM(T1351:T1353)</f>
        <v>0</v>
      </c>
      <c r="AR1350" s="190" t="s">
        <v>149</v>
      </c>
      <c r="AT1350" s="198" t="s">
        <v>72</v>
      </c>
      <c r="AU1350" s="198" t="s">
        <v>81</v>
      </c>
      <c r="AY1350" s="190" t="s">
        <v>231</v>
      </c>
      <c r="BK1350" s="199">
        <f>SUM(BK1351:BK1353)</f>
        <v>0</v>
      </c>
    </row>
    <row r="1351" spans="2:65" s="1" customFormat="1" ht="25.5" customHeight="1">
      <c r="B1351" s="202"/>
      <c r="C1351" s="203" t="s">
        <v>1958</v>
      </c>
      <c r="D1351" s="203" t="s">
        <v>235</v>
      </c>
      <c r="E1351" s="204" t="s">
        <v>1959</v>
      </c>
      <c r="F1351" s="205" t="s">
        <v>1960</v>
      </c>
      <c r="G1351" s="206" t="s">
        <v>249</v>
      </c>
      <c r="H1351" s="207">
        <v>1</v>
      </c>
      <c r="I1351" s="208"/>
      <c r="J1351" s="209">
        <f>ROUND(I1351*H1351,2)</f>
        <v>0</v>
      </c>
      <c r="K1351" s="205" t="s">
        <v>5</v>
      </c>
      <c r="L1351" s="46"/>
      <c r="M1351" s="210" t="s">
        <v>5</v>
      </c>
      <c r="N1351" s="211" t="s">
        <v>44</v>
      </c>
      <c r="O1351" s="47"/>
      <c r="P1351" s="212">
        <f>O1351*H1351</f>
        <v>0</v>
      </c>
      <c r="Q1351" s="212">
        <v>0.19546</v>
      </c>
      <c r="R1351" s="212">
        <f>Q1351*H1351</f>
        <v>0.19546</v>
      </c>
      <c r="S1351" s="212">
        <v>0</v>
      </c>
      <c r="T1351" s="213">
        <f>S1351*H1351</f>
        <v>0</v>
      </c>
      <c r="AR1351" s="24" t="s">
        <v>593</v>
      </c>
      <c r="AT1351" s="24" t="s">
        <v>235</v>
      </c>
      <c r="AU1351" s="24" t="s">
        <v>83</v>
      </c>
      <c r="AY1351" s="24" t="s">
        <v>231</v>
      </c>
      <c r="BE1351" s="214">
        <f>IF(N1351="základní",J1351,0)</f>
        <v>0</v>
      </c>
      <c r="BF1351" s="214">
        <f>IF(N1351="snížená",J1351,0)</f>
        <v>0</v>
      </c>
      <c r="BG1351" s="214">
        <f>IF(N1351="zákl. přenesená",J1351,0)</f>
        <v>0</v>
      </c>
      <c r="BH1351" s="214">
        <f>IF(N1351="sníž. přenesená",J1351,0)</f>
        <v>0</v>
      </c>
      <c r="BI1351" s="214">
        <f>IF(N1351="nulová",J1351,0)</f>
        <v>0</v>
      </c>
      <c r="BJ1351" s="24" t="s">
        <v>81</v>
      </c>
      <c r="BK1351" s="214">
        <f>ROUND(I1351*H1351,2)</f>
        <v>0</v>
      </c>
      <c r="BL1351" s="24" t="s">
        <v>593</v>
      </c>
      <c r="BM1351" s="24" t="s">
        <v>1961</v>
      </c>
    </row>
    <row r="1352" spans="2:47" s="1" customFormat="1" ht="13.5">
      <c r="B1352" s="46"/>
      <c r="D1352" s="215" t="s">
        <v>241</v>
      </c>
      <c r="F1352" s="216" t="s">
        <v>1960</v>
      </c>
      <c r="I1352" s="176"/>
      <c r="L1352" s="46"/>
      <c r="M1352" s="217"/>
      <c r="N1352" s="47"/>
      <c r="O1352" s="47"/>
      <c r="P1352" s="47"/>
      <c r="Q1352" s="47"/>
      <c r="R1352" s="47"/>
      <c r="S1352" s="47"/>
      <c r="T1352" s="85"/>
      <c r="AT1352" s="24" t="s">
        <v>241</v>
      </c>
      <c r="AU1352" s="24" t="s">
        <v>83</v>
      </c>
    </row>
    <row r="1353" spans="2:47" s="1" customFormat="1" ht="13.5">
      <c r="B1353" s="46"/>
      <c r="D1353" s="215" t="s">
        <v>442</v>
      </c>
      <c r="F1353" s="241" t="s">
        <v>1962</v>
      </c>
      <c r="I1353" s="176"/>
      <c r="L1353" s="46"/>
      <c r="M1353" s="252"/>
      <c r="N1353" s="253"/>
      <c r="O1353" s="253"/>
      <c r="P1353" s="253"/>
      <c r="Q1353" s="253"/>
      <c r="R1353" s="253"/>
      <c r="S1353" s="253"/>
      <c r="T1353" s="254"/>
      <c r="AT1353" s="24" t="s">
        <v>442</v>
      </c>
      <c r="AU1353" s="24" t="s">
        <v>83</v>
      </c>
    </row>
    <row r="1354" spans="2:12" s="1" customFormat="1" ht="6.95" customHeight="1">
      <c r="B1354" s="67"/>
      <c r="C1354" s="68"/>
      <c r="D1354" s="68"/>
      <c r="E1354" s="68"/>
      <c r="F1354" s="68"/>
      <c r="G1354" s="68"/>
      <c r="H1354" s="68"/>
      <c r="I1354" s="153"/>
      <c r="J1354" s="68"/>
      <c r="K1354" s="68"/>
      <c r="L1354" s="46"/>
    </row>
  </sheetData>
  <autoFilter ref="C110:K1353"/>
  <mergeCells count="10">
    <mergeCell ref="E7:H7"/>
    <mergeCell ref="E9:H9"/>
    <mergeCell ref="E24:H24"/>
    <mergeCell ref="E45:H45"/>
    <mergeCell ref="E47:H47"/>
    <mergeCell ref="J51:J52"/>
    <mergeCell ref="E101:H101"/>
    <mergeCell ref="E103:H103"/>
    <mergeCell ref="G1:H1"/>
    <mergeCell ref="L2:V2"/>
  </mergeCells>
  <hyperlinks>
    <hyperlink ref="F1:G1" location="C2" display="1) Krycí list soupisu"/>
    <hyperlink ref="G1:H1" location="C54" display="2) Rekapitulace"/>
    <hyperlink ref="J1" location="C11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1:BR13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9" max="19" width="8.16015625" style="0" customWidth="1"/>
    <col min="20" max="20" width="29.66015625" style="0" customWidth="1"/>
    <col min="21" max="21" width="16.33203125" style="0"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3"/>
      <c r="C1" s="123"/>
      <c r="D1" s="124" t="s">
        <v>1</v>
      </c>
      <c r="E1" s="123"/>
      <c r="F1" s="125" t="s">
        <v>140</v>
      </c>
      <c r="G1" s="125" t="s">
        <v>141</v>
      </c>
      <c r="H1" s="125"/>
      <c r="I1" s="126"/>
      <c r="J1" s="125" t="s">
        <v>142</v>
      </c>
      <c r="K1" s="124" t="s">
        <v>143</v>
      </c>
      <c r="L1" s="125" t="s">
        <v>144</v>
      </c>
      <c r="M1" s="125"/>
      <c r="N1" s="125"/>
      <c r="O1" s="125"/>
      <c r="P1" s="125"/>
      <c r="Q1" s="125"/>
      <c r="R1" s="125"/>
      <c r="S1" s="125"/>
      <c r="T1" s="125"/>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4" t="s">
        <v>139</v>
      </c>
    </row>
    <row r="3" spans="2:46" ht="6.95" customHeight="1">
      <c r="B3" s="25"/>
      <c r="C3" s="26"/>
      <c r="D3" s="26"/>
      <c r="E3" s="26"/>
      <c r="F3" s="26"/>
      <c r="G3" s="26"/>
      <c r="H3" s="26"/>
      <c r="I3" s="128"/>
      <c r="J3" s="26"/>
      <c r="K3" s="27"/>
      <c r="AT3" s="24" t="s">
        <v>83</v>
      </c>
    </row>
    <row r="4" spans="2:46" ht="36.95" customHeight="1">
      <c r="B4" s="28"/>
      <c r="C4" s="29"/>
      <c r="D4" s="30" t="s">
        <v>153</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TRANSFORMACE DOMOV HÁJ II VÝSTAVBA LEDEČ NAD SÁZAVOU DOZP</v>
      </c>
      <c r="F7" s="40"/>
      <c r="G7" s="40"/>
      <c r="H7" s="40"/>
      <c r="I7" s="129"/>
      <c r="J7" s="29"/>
      <c r="K7" s="31"/>
    </row>
    <row r="8" spans="2:11" s="1" customFormat="1" ht="13.5">
      <c r="B8" s="46"/>
      <c r="C8" s="47"/>
      <c r="D8" s="40" t="s">
        <v>166</v>
      </c>
      <c r="E8" s="47"/>
      <c r="F8" s="47"/>
      <c r="G8" s="47"/>
      <c r="H8" s="47"/>
      <c r="I8" s="131"/>
      <c r="J8" s="47"/>
      <c r="K8" s="51"/>
    </row>
    <row r="9" spans="2:11" s="1" customFormat="1" ht="36.95" customHeight="1">
      <c r="B9" s="46"/>
      <c r="C9" s="47"/>
      <c r="D9" s="47"/>
      <c r="E9" s="132" t="s">
        <v>3912</v>
      </c>
      <c r="F9" s="47"/>
      <c r="G9" s="47"/>
      <c r="H9" s="47"/>
      <c r="I9" s="131"/>
      <c r="J9" s="47"/>
      <c r="K9" s="51"/>
    </row>
    <row r="10" spans="2:11" s="1" customFormat="1" ht="13.5">
      <c r="B10" s="46"/>
      <c r="C10" s="47"/>
      <c r="D10" s="47"/>
      <c r="E10" s="47"/>
      <c r="F10" s="47"/>
      <c r="G10" s="47"/>
      <c r="H10" s="47"/>
      <c r="I10" s="131"/>
      <c r="J10" s="47"/>
      <c r="K10" s="51"/>
    </row>
    <row r="11" spans="2:11" s="1" customFormat="1" ht="14.4" customHeight="1">
      <c r="B11" s="46"/>
      <c r="C11" s="47"/>
      <c r="D11" s="40" t="s">
        <v>21</v>
      </c>
      <c r="E11" s="47"/>
      <c r="F11" s="35" t="s">
        <v>5</v>
      </c>
      <c r="G11" s="47"/>
      <c r="H11" s="47"/>
      <c r="I11" s="133" t="s">
        <v>23</v>
      </c>
      <c r="J11" s="35" t="s">
        <v>5</v>
      </c>
      <c r="K11" s="51"/>
    </row>
    <row r="12" spans="2:11" s="1" customFormat="1" ht="14.4" customHeight="1">
      <c r="B12" s="46"/>
      <c r="C12" s="47"/>
      <c r="D12" s="40" t="s">
        <v>24</v>
      </c>
      <c r="E12" s="47"/>
      <c r="F12" s="35" t="s">
        <v>25</v>
      </c>
      <c r="G12" s="47"/>
      <c r="H12" s="47"/>
      <c r="I12" s="133" t="s">
        <v>26</v>
      </c>
      <c r="J12" s="134" t="str">
        <f>'Rekapitulace stavby'!AN8</f>
        <v>22. 3. 2019</v>
      </c>
      <c r="K12" s="51"/>
    </row>
    <row r="13" spans="2:11" s="1" customFormat="1" ht="10.8" customHeight="1">
      <c r="B13" s="46"/>
      <c r="C13" s="47"/>
      <c r="D13" s="47"/>
      <c r="E13" s="47"/>
      <c r="F13" s="47"/>
      <c r="G13" s="47"/>
      <c r="H13" s="47"/>
      <c r="I13" s="131"/>
      <c r="J13" s="47"/>
      <c r="K13" s="51"/>
    </row>
    <row r="14" spans="2:11" s="1" customFormat="1" ht="14.4" customHeight="1">
      <c r="B14" s="46"/>
      <c r="C14" s="47"/>
      <c r="D14" s="40" t="s">
        <v>28</v>
      </c>
      <c r="E14" s="47"/>
      <c r="F14" s="47"/>
      <c r="G14" s="47"/>
      <c r="H14" s="47"/>
      <c r="I14" s="133" t="s">
        <v>29</v>
      </c>
      <c r="J14" s="35" t="s">
        <v>5</v>
      </c>
      <c r="K14" s="51"/>
    </row>
    <row r="15" spans="2:11" s="1" customFormat="1" ht="18" customHeight="1">
      <c r="B15" s="46"/>
      <c r="C15" s="47"/>
      <c r="D15" s="47"/>
      <c r="E15" s="35" t="s">
        <v>30</v>
      </c>
      <c r="F15" s="47"/>
      <c r="G15" s="47"/>
      <c r="H15" s="47"/>
      <c r="I15" s="133" t="s">
        <v>31</v>
      </c>
      <c r="J15" s="35" t="s">
        <v>5</v>
      </c>
      <c r="K15" s="51"/>
    </row>
    <row r="16" spans="2:11" s="1" customFormat="1" ht="6.95" customHeight="1">
      <c r="B16" s="46"/>
      <c r="C16" s="47"/>
      <c r="D16" s="47"/>
      <c r="E16" s="47"/>
      <c r="F16" s="47"/>
      <c r="G16" s="47"/>
      <c r="H16" s="47"/>
      <c r="I16" s="131"/>
      <c r="J16" s="47"/>
      <c r="K16" s="51"/>
    </row>
    <row r="17" spans="2:11" s="1" customFormat="1" ht="14.4" customHeight="1">
      <c r="B17" s="46"/>
      <c r="C17" s="47"/>
      <c r="D17" s="40" t="s">
        <v>32</v>
      </c>
      <c r="E17" s="47"/>
      <c r="F17" s="47"/>
      <c r="G17" s="47"/>
      <c r="H17" s="47"/>
      <c r="I17" s="133" t="s">
        <v>29</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33" t="s">
        <v>31</v>
      </c>
      <c r="J18" s="35" t="str">
        <f>IF('Rekapitulace stavby'!AN14="Vyplň údaj","",IF('Rekapitulace stavby'!AN14="","",'Rekapitulace stavby'!AN14))</f>
        <v/>
      </c>
      <c r="K18" s="51"/>
    </row>
    <row r="19" spans="2:11" s="1" customFormat="1" ht="6.95" customHeight="1">
      <c r="B19" s="46"/>
      <c r="C19" s="47"/>
      <c r="D19" s="47"/>
      <c r="E19" s="47"/>
      <c r="F19" s="47"/>
      <c r="G19" s="47"/>
      <c r="H19" s="47"/>
      <c r="I19" s="131"/>
      <c r="J19" s="47"/>
      <c r="K19" s="51"/>
    </row>
    <row r="20" spans="2:11" s="1" customFormat="1" ht="14.4" customHeight="1">
      <c r="B20" s="46"/>
      <c r="C20" s="47"/>
      <c r="D20" s="40" t="s">
        <v>34</v>
      </c>
      <c r="E20" s="47"/>
      <c r="F20" s="47"/>
      <c r="G20" s="47"/>
      <c r="H20" s="47"/>
      <c r="I20" s="133" t="s">
        <v>29</v>
      </c>
      <c r="J20" s="35" t="s">
        <v>5</v>
      </c>
      <c r="K20" s="51"/>
    </row>
    <row r="21" spans="2:11" s="1" customFormat="1" ht="18" customHeight="1">
      <c r="B21" s="46"/>
      <c r="C21" s="47"/>
      <c r="D21" s="47"/>
      <c r="E21" s="35" t="s">
        <v>35</v>
      </c>
      <c r="F21" s="47"/>
      <c r="G21" s="47"/>
      <c r="H21" s="47"/>
      <c r="I21" s="133" t="s">
        <v>31</v>
      </c>
      <c r="J21" s="35" t="s">
        <v>5</v>
      </c>
      <c r="K21" s="51"/>
    </row>
    <row r="22" spans="2:11" s="1" customFormat="1" ht="6.95" customHeight="1">
      <c r="B22" s="46"/>
      <c r="C22" s="47"/>
      <c r="D22" s="47"/>
      <c r="E22" s="47"/>
      <c r="F22" s="47"/>
      <c r="G22" s="47"/>
      <c r="H22" s="47"/>
      <c r="I22" s="131"/>
      <c r="J22" s="47"/>
      <c r="K22" s="51"/>
    </row>
    <row r="23" spans="2:11" s="1" customFormat="1" ht="14.4" customHeight="1">
      <c r="B23" s="46"/>
      <c r="C23" s="47"/>
      <c r="D23" s="40" t="s">
        <v>37</v>
      </c>
      <c r="E23" s="47"/>
      <c r="F23" s="47"/>
      <c r="G23" s="47"/>
      <c r="H23" s="47"/>
      <c r="I23" s="131"/>
      <c r="J23" s="47"/>
      <c r="K23" s="51"/>
    </row>
    <row r="24" spans="2:11" s="6" customFormat="1" ht="16.5" customHeight="1">
      <c r="B24" s="135"/>
      <c r="C24" s="136"/>
      <c r="D24" s="136"/>
      <c r="E24" s="44" t="s">
        <v>5</v>
      </c>
      <c r="F24" s="44"/>
      <c r="G24" s="44"/>
      <c r="H24" s="44"/>
      <c r="I24" s="137"/>
      <c r="J24" s="136"/>
      <c r="K24" s="138"/>
    </row>
    <row r="25" spans="2:11" s="1" customFormat="1" ht="6.95" customHeight="1">
      <c r="B25" s="46"/>
      <c r="C25" s="47"/>
      <c r="D25" s="47"/>
      <c r="E25" s="47"/>
      <c r="F25" s="47"/>
      <c r="G25" s="47"/>
      <c r="H25" s="47"/>
      <c r="I25" s="131"/>
      <c r="J25" s="47"/>
      <c r="K25" s="51"/>
    </row>
    <row r="26" spans="2:11" s="1" customFormat="1" ht="6.95" customHeight="1">
      <c r="B26" s="46"/>
      <c r="C26" s="47"/>
      <c r="D26" s="82"/>
      <c r="E26" s="82"/>
      <c r="F26" s="82"/>
      <c r="G26" s="82"/>
      <c r="H26" s="82"/>
      <c r="I26" s="139"/>
      <c r="J26" s="82"/>
      <c r="K26" s="140"/>
    </row>
    <row r="27" spans="2:11" s="1" customFormat="1" ht="25.4" customHeight="1">
      <c r="B27" s="46"/>
      <c r="C27" s="47"/>
      <c r="D27" s="141" t="s">
        <v>39</v>
      </c>
      <c r="E27" s="47"/>
      <c r="F27" s="47"/>
      <c r="G27" s="47"/>
      <c r="H27" s="47"/>
      <c r="I27" s="131"/>
      <c r="J27" s="142">
        <f>ROUND(J79,2)</f>
        <v>0</v>
      </c>
      <c r="K27" s="51"/>
    </row>
    <row r="28" spans="2:11" s="1" customFormat="1" ht="6.95" customHeight="1">
      <c r="B28" s="46"/>
      <c r="C28" s="47"/>
      <c r="D28" s="82"/>
      <c r="E28" s="82"/>
      <c r="F28" s="82"/>
      <c r="G28" s="82"/>
      <c r="H28" s="82"/>
      <c r="I28" s="139"/>
      <c r="J28" s="82"/>
      <c r="K28" s="140"/>
    </row>
    <row r="29" spans="2:11" s="1" customFormat="1" ht="14.4" customHeight="1">
      <c r="B29" s="46"/>
      <c r="C29" s="47"/>
      <c r="D29" s="47"/>
      <c r="E29" s="47"/>
      <c r="F29" s="52" t="s">
        <v>41</v>
      </c>
      <c r="G29" s="47"/>
      <c r="H29" s="47"/>
      <c r="I29" s="143" t="s">
        <v>40</v>
      </c>
      <c r="J29" s="52" t="s">
        <v>42</v>
      </c>
      <c r="K29" s="51"/>
    </row>
    <row r="30" spans="2:11" s="1" customFormat="1" ht="14.4" customHeight="1">
      <c r="B30" s="46"/>
      <c r="C30" s="47"/>
      <c r="D30" s="55" t="s">
        <v>43</v>
      </c>
      <c r="E30" s="55" t="s">
        <v>44</v>
      </c>
      <c r="F30" s="144">
        <f>ROUND(SUM(BE79:BE130),2)</f>
        <v>0</v>
      </c>
      <c r="G30" s="47"/>
      <c r="H30" s="47"/>
      <c r="I30" s="145">
        <v>0.21</v>
      </c>
      <c r="J30" s="144">
        <f>ROUND(ROUND((SUM(BE79:BE130)),2)*I30,2)</f>
        <v>0</v>
      </c>
      <c r="K30" s="51"/>
    </row>
    <row r="31" spans="2:11" s="1" customFormat="1" ht="14.4" customHeight="1">
      <c r="B31" s="46"/>
      <c r="C31" s="47"/>
      <c r="D31" s="47"/>
      <c r="E31" s="55" t="s">
        <v>45</v>
      </c>
      <c r="F31" s="144">
        <f>ROUND(SUM(BF79:BF130),2)</f>
        <v>0</v>
      </c>
      <c r="G31" s="47"/>
      <c r="H31" s="47"/>
      <c r="I31" s="145">
        <v>0.15</v>
      </c>
      <c r="J31" s="144">
        <f>ROUND(ROUND((SUM(BF79:BF130)),2)*I31,2)</f>
        <v>0</v>
      </c>
      <c r="K31" s="51"/>
    </row>
    <row r="32" spans="2:11" s="1" customFormat="1" ht="14.4" customHeight="1" hidden="1">
      <c r="B32" s="46"/>
      <c r="C32" s="47"/>
      <c r="D32" s="47"/>
      <c r="E32" s="55" t="s">
        <v>46</v>
      </c>
      <c r="F32" s="144">
        <f>ROUND(SUM(BG79:BG130),2)</f>
        <v>0</v>
      </c>
      <c r="G32" s="47"/>
      <c r="H32" s="47"/>
      <c r="I32" s="145">
        <v>0.21</v>
      </c>
      <c r="J32" s="144">
        <v>0</v>
      </c>
      <c r="K32" s="51"/>
    </row>
    <row r="33" spans="2:11" s="1" customFormat="1" ht="14.4" customHeight="1" hidden="1">
      <c r="B33" s="46"/>
      <c r="C33" s="47"/>
      <c r="D33" s="47"/>
      <c r="E33" s="55" t="s">
        <v>47</v>
      </c>
      <c r="F33" s="144">
        <f>ROUND(SUM(BH79:BH130),2)</f>
        <v>0</v>
      </c>
      <c r="G33" s="47"/>
      <c r="H33" s="47"/>
      <c r="I33" s="145">
        <v>0.15</v>
      </c>
      <c r="J33" s="144">
        <v>0</v>
      </c>
      <c r="K33" s="51"/>
    </row>
    <row r="34" spans="2:11" s="1" customFormat="1" ht="14.4" customHeight="1" hidden="1">
      <c r="B34" s="46"/>
      <c r="C34" s="47"/>
      <c r="D34" s="47"/>
      <c r="E34" s="55" t="s">
        <v>48</v>
      </c>
      <c r="F34" s="144">
        <f>ROUND(SUM(BI79:BI130),2)</f>
        <v>0</v>
      </c>
      <c r="G34" s="47"/>
      <c r="H34" s="47"/>
      <c r="I34" s="145">
        <v>0</v>
      </c>
      <c r="J34" s="144">
        <v>0</v>
      </c>
      <c r="K34" s="51"/>
    </row>
    <row r="35" spans="2:11" s="1" customFormat="1" ht="6.95" customHeight="1">
      <c r="B35" s="46"/>
      <c r="C35" s="47"/>
      <c r="D35" s="47"/>
      <c r="E35" s="47"/>
      <c r="F35" s="47"/>
      <c r="G35" s="47"/>
      <c r="H35" s="47"/>
      <c r="I35" s="131"/>
      <c r="J35" s="47"/>
      <c r="K35" s="51"/>
    </row>
    <row r="36" spans="2:11" s="1" customFormat="1" ht="25.4" customHeight="1">
      <c r="B36" s="46"/>
      <c r="C36" s="146"/>
      <c r="D36" s="147" t="s">
        <v>49</v>
      </c>
      <c r="E36" s="88"/>
      <c r="F36" s="88"/>
      <c r="G36" s="148" t="s">
        <v>50</v>
      </c>
      <c r="H36" s="149" t="s">
        <v>51</v>
      </c>
      <c r="I36" s="150"/>
      <c r="J36" s="151">
        <f>SUM(J27:J34)</f>
        <v>0</v>
      </c>
      <c r="K36" s="152"/>
    </row>
    <row r="37" spans="2:11" s="1" customFormat="1" ht="14.4" customHeight="1">
      <c r="B37" s="67"/>
      <c r="C37" s="68"/>
      <c r="D37" s="68"/>
      <c r="E37" s="68"/>
      <c r="F37" s="68"/>
      <c r="G37" s="68"/>
      <c r="H37" s="68"/>
      <c r="I37" s="153"/>
      <c r="J37" s="68"/>
      <c r="K37" s="69"/>
    </row>
    <row r="41" spans="2:11" s="1" customFormat="1" ht="6.95" customHeight="1">
      <c r="B41" s="70"/>
      <c r="C41" s="71"/>
      <c r="D41" s="71"/>
      <c r="E41" s="71"/>
      <c r="F41" s="71"/>
      <c r="G41" s="71"/>
      <c r="H41" s="71"/>
      <c r="I41" s="154"/>
      <c r="J41" s="71"/>
      <c r="K41" s="155"/>
    </row>
    <row r="42" spans="2:11" s="1" customFormat="1" ht="36.95" customHeight="1">
      <c r="B42" s="46"/>
      <c r="C42" s="30" t="s">
        <v>175</v>
      </c>
      <c r="D42" s="47"/>
      <c r="E42" s="47"/>
      <c r="F42" s="47"/>
      <c r="G42" s="47"/>
      <c r="H42" s="47"/>
      <c r="I42" s="131"/>
      <c r="J42" s="47"/>
      <c r="K42" s="51"/>
    </row>
    <row r="43" spans="2:11" s="1" customFormat="1" ht="6.95" customHeight="1">
      <c r="B43" s="46"/>
      <c r="C43" s="47"/>
      <c r="D43" s="47"/>
      <c r="E43" s="47"/>
      <c r="F43" s="47"/>
      <c r="G43" s="47"/>
      <c r="H43" s="47"/>
      <c r="I43" s="131"/>
      <c r="J43" s="47"/>
      <c r="K43" s="51"/>
    </row>
    <row r="44" spans="2:11" s="1" customFormat="1" ht="14.4" customHeight="1">
      <c r="B44" s="46"/>
      <c r="C44" s="40" t="s">
        <v>19</v>
      </c>
      <c r="D44" s="47"/>
      <c r="E44" s="47"/>
      <c r="F44" s="47"/>
      <c r="G44" s="47"/>
      <c r="H44" s="47"/>
      <c r="I44" s="131"/>
      <c r="J44" s="47"/>
      <c r="K44" s="51"/>
    </row>
    <row r="45" spans="2:11" s="1" customFormat="1" ht="16.5" customHeight="1">
      <c r="B45" s="46"/>
      <c r="C45" s="47"/>
      <c r="D45" s="47"/>
      <c r="E45" s="130" t="str">
        <f>E7</f>
        <v>TRANSFORMACE DOMOV HÁJ II VÝSTAVBA LEDEČ NAD SÁZAVOU DOZP</v>
      </c>
      <c r="F45" s="40"/>
      <c r="G45" s="40"/>
      <c r="H45" s="40"/>
      <c r="I45" s="131"/>
      <c r="J45" s="47"/>
      <c r="K45" s="51"/>
    </row>
    <row r="46" spans="2:11" s="1" customFormat="1" ht="14.4" customHeight="1">
      <c r="B46" s="46"/>
      <c r="C46" s="40" t="s">
        <v>166</v>
      </c>
      <c r="D46" s="47"/>
      <c r="E46" s="47"/>
      <c r="F46" s="47"/>
      <c r="G46" s="47"/>
      <c r="H46" s="47"/>
      <c r="I46" s="131"/>
      <c r="J46" s="47"/>
      <c r="K46" s="51"/>
    </row>
    <row r="47" spans="2:11" s="1" customFormat="1" ht="17.25" customHeight="1">
      <c r="B47" s="46"/>
      <c r="C47" s="47"/>
      <c r="D47" s="47"/>
      <c r="E47" s="132" t="str">
        <f>E9</f>
        <v>VON - Vedlejší a ostatní náklady</v>
      </c>
      <c r="F47" s="47"/>
      <c r="G47" s="47"/>
      <c r="H47" s="47"/>
      <c r="I47" s="131"/>
      <c r="J47" s="47"/>
      <c r="K47" s="51"/>
    </row>
    <row r="48" spans="2:11" s="1" customFormat="1" ht="6.95" customHeight="1">
      <c r="B48" s="46"/>
      <c r="C48" s="47"/>
      <c r="D48" s="47"/>
      <c r="E48" s="47"/>
      <c r="F48" s="47"/>
      <c r="G48" s="47"/>
      <c r="H48" s="47"/>
      <c r="I48" s="131"/>
      <c r="J48" s="47"/>
      <c r="K48" s="51"/>
    </row>
    <row r="49" spans="2:11" s="1" customFormat="1" ht="18" customHeight="1">
      <c r="B49" s="46"/>
      <c r="C49" s="40" t="s">
        <v>24</v>
      </c>
      <c r="D49" s="47"/>
      <c r="E49" s="47"/>
      <c r="F49" s="35" t="str">
        <f>F12</f>
        <v>Ledeč nad Sázavou</v>
      </c>
      <c r="G49" s="47"/>
      <c r="H49" s="47"/>
      <c r="I49" s="133" t="s">
        <v>26</v>
      </c>
      <c r="J49" s="134" t="str">
        <f>IF(J12="","",J12)</f>
        <v>22. 3. 2019</v>
      </c>
      <c r="K49" s="51"/>
    </row>
    <row r="50" spans="2:11" s="1" customFormat="1" ht="6.95" customHeight="1">
      <c r="B50" s="46"/>
      <c r="C50" s="47"/>
      <c r="D50" s="47"/>
      <c r="E50" s="47"/>
      <c r="F50" s="47"/>
      <c r="G50" s="47"/>
      <c r="H50" s="47"/>
      <c r="I50" s="131"/>
      <c r="J50" s="47"/>
      <c r="K50" s="51"/>
    </row>
    <row r="51" spans="2:11" s="1" customFormat="1" ht="13.5">
      <c r="B51" s="46"/>
      <c r="C51" s="40" t="s">
        <v>28</v>
      </c>
      <c r="D51" s="47"/>
      <c r="E51" s="47"/>
      <c r="F51" s="35" t="str">
        <f>E15</f>
        <v>Kraj Vysočina</v>
      </c>
      <c r="G51" s="47"/>
      <c r="H51" s="47"/>
      <c r="I51" s="133" t="s">
        <v>34</v>
      </c>
      <c r="J51" s="44" t="str">
        <f>E21</f>
        <v>Ing. arch. Martin Jirovský</v>
      </c>
      <c r="K51" s="51"/>
    </row>
    <row r="52" spans="2:11" s="1" customFormat="1" ht="14.4" customHeight="1">
      <c r="B52" s="46"/>
      <c r="C52" s="40" t="s">
        <v>32</v>
      </c>
      <c r="D52" s="47"/>
      <c r="E52" s="47"/>
      <c r="F52" s="35" t="str">
        <f>IF(E18="","",E18)</f>
        <v/>
      </c>
      <c r="G52" s="47"/>
      <c r="H52" s="47"/>
      <c r="I52" s="131"/>
      <c r="J52" s="156"/>
      <c r="K52" s="51"/>
    </row>
    <row r="53" spans="2:11" s="1" customFormat="1" ht="10.3" customHeight="1">
      <c r="B53" s="46"/>
      <c r="C53" s="47"/>
      <c r="D53" s="47"/>
      <c r="E53" s="47"/>
      <c r="F53" s="47"/>
      <c r="G53" s="47"/>
      <c r="H53" s="47"/>
      <c r="I53" s="131"/>
      <c r="J53" s="47"/>
      <c r="K53" s="51"/>
    </row>
    <row r="54" spans="2:11" s="1" customFormat="1" ht="29.25" customHeight="1">
      <c r="B54" s="46"/>
      <c r="C54" s="157" t="s">
        <v>176</v>
      </c>
      <c r="D54" s="146"/>
      <c r="E54" s="146"/>
      <c r="F54" s="146"/>
      <c r="G54" s="146"/>
      <c r="H54" s="146"/>
      <c r="I54" s="158"/>
      <c r="J54" s="159" t="s">
        <v>177</v>
      </c>
      <c r="K54" s="160"/>
    </row>
    <row r="55" spans="2:11" s="1" customFormat="1" ht="10.3" customHeight="1">
      <c r="B55" s="46"/>
      <c r="C55" s="47"/>
      <c r="D55" s="47"/>
      <c r="E55" s="47"/>
      <c r="F55" s="47"/>
      <c r="G55" s="47"/>
      <c r="H55" s="47"/>
      <c r="I55" s="131"/>
      <c r="J55" s="47"/>
      <c r="K55" s="51"/>
    </row>
    <row r="56" spans="2:47" s="1" customFormat="1" ht="29.25" customHeight="1">
      <c r="B56" s="46"/>
      <c r="C56" s="161" t="s">
        <v>178</v>
      </c>
      <c r="D56" s="47"/>
      <c r="E56" s="47"/>
      <c r="F56" s="47"/>
      <c r="G56" s="47"/>
      <c r="H56" s="47"/>
      <c r="I56" s="131"/>
      <c r="J56" s="142">
        <f>J79</f>
        <v>0</v>
      </c>
      <c r="K56" s="51"/>
      <c r="AU56" s="24" t="s">
        <v>179</v>
      </c>
    </row>
    <row r="57" spans="2:11" s="7" customFormat="1" ht="24.95" customHeight="1">
      <c r="B57" s="162"/>
      <c r="C57" s="163"/>
      <c r="D57" s="164" t="s">
        <v>3913</v>
      </c>
      <c r="E57" s="165"/>
      <c r="F57" s="165"/>
      <c r="G57" s="165"/>
      <c r="H57" s="165"/>
      <c r="I57" s="166"/>
      <c r="J57" s="167">
        <f>J80</f>
        <v>0</v>
      </c>
      <c r="K57" s="168"/>
    </row>
    <row r="58" spans="2:11" s="8" customFormat="1" ht="19.9" customHeight="1">
      <c r="B58" s="169"/>
      <c r="C58" s="170"/>
      <c r="D58" s="171" t="s">
        <v>3914</v>
      </c>
      <c r="E58" s="172"/>
      <c r="F58" s="172"/>
      <c r="G58" s="172"/>
      <c r="H58" s="172"/>
      <c r="I58" s="173"/>
      <c r="J58" s="174">
        <f>J81</f>
        <v>0</v>
      </c>
      <c r="K58" s="175"/>
    </row>
    <row r="59" spans="2:11" s="8" customFormat="1" ht="19.9" customHeight="1">
      <c r="B59" s="169"/>
      <c r="C59" s="170"/>
      <c r="D59" s="171" t="s">
        <v>3915</v>
      </c>
      <c r="E59" s="172"/>
      <c r="F59" s="172"/>
      <c r="G59" s="172"/>
      <c r="H59" s="172"/>
      <c r="I59" s="173"/>
      <c r="J59" s="174">
        <f>J121</f>
        <v>0</v>
      </c>
      <c r="K59" s="175"/>
    </row>
    <row r="60" spans="2:11" s="1" customFormat="1" ht="21.8" customHeight="1">
      <c r="B60" s="46"/>
      <c r="C60" s="47"/>
      <c r="D60" s="47"/>
      <c r="E60" s="47"/>
      <c r="F60" s="47"/>
      <c r="G60" s="47"/>
      <c r="H60" s="47"/>
      <c r="I60" s="131"/>
      <c r="J60" s="47"/>
      <c r="K60" s="51"/>
    </row>
    <row r="61" spans="2:11" s="1" customFormat="1" ht="6.95" customHeight="1">
      <c r="B61" s="67"/>
      <c r="C61" s="68"/>
      <c r="D61" s="68"/>
      <c r="E61" s="68"/>
      <c r="F61" s="68"/>
      <c r="G61" s="68"/>
      <c r="H61" s="68"/>
      <c r="I61" s="153"/>
      <c r="J61" s="68"/>
      <c r="K61" s="69"/>
    </row>
    <row r="65" spans="2:12" s="1" customFormat="1" ht="6.95" customHeight="1">
      <c r="B65" s="70"/>
      <c r="C65" s="71"/>
      <c r="D65" s="71"/>
      <c r="E65" s="71"/>
      <c r="F65" s="71"/>
      <c r="G65" s="71"/>
      <c r="H65" s="71"/>
      <c r="I65" s="154"/>
      <c r="J65" s="71"/>
      <c r="K65" s="71"/>
      <c r="L65" s="46"/>
    </row>
    <row r="66" spans="2:12" s="1" customFormat="1" ht="36.95" customHeight="1">
      <c r="B66" s="46"/>
      <c r="C66" s="72" t="s">
        <v>215</v>
      </c>
      <c r="I66" s="176"/>
      <c r="L66" s="46"/>
    </row>
    <row r="67" spans="2:12" s="1" customFormat="1" ht="6.95" customHeight="1">
      <c r="B67" s="46"/>
      <c r="I67" s="176"/>
      <c r="L67" s="46"/>
    </row>
    <row r="68" spans="2:12" s="1" customFormat="1" ht="14.4" customHeight="1">
      <c r="B68" s="46"/>
      <c r="C68" s="74" t="s">
        <v>19</v>
      </c>
      <c r="I68" s="176"/>
      <c r="L68" s="46"/>
    </row>
    <row r="69" spans="2:12" s="1" customFormat="1" ht="16.5" customHeight="1">
      <c r="B69" s="46"/>
      <c r="E69" s="177" t="str">
        <f>E7</f>
        <v>TRANSFORMACE DOMOV HÁJ II VÝSTAVBA LEDEČ NAD SÁZAVOU DOZP</v>
      </c>
      <c r="F69" s="74"/>
      <c r="G69" s="74"/>
      <c r="H69" s="74"/>
      <c r="I69" s="176"/>
      <c r="L69" s="46"/>
    </row>
    <row r="70" spans="2:12" s="1" customFormat="1" ht="14.4" customHeight="1">
      <c r="B70" s="46"/>
      <c r="C70" s="74" t="s">
        <v>166</v>
      </c>
      <c r="I70" s="176"/>
      <c r="L70" s="46"/>
    </row>
    <row r="71" spans="2:12" s="1" customFormat="1" ht="17.25" customHeight="1">
      <c r="B71" s="46"/>
      <c r="E71" s="77" t="str">
        <f>E9</f>
        <v>VON - Vedlejší a ostatní náklady</v>
      </c>
      <c r="F71" s="1"/>
      <c r="G71" s="1"/>
      <c r="H71" s="1"/>
      <c r="I71" s="176"/>
      <c r="L71" s="46"/>
    </row>
    <row r="72" spans="2:12" s="1" customFormat="1" ht="6.95" customHeight="1">
      <c r="B72" s="46"/>
      <c r="I72" s="176"/>
      <c r="L72" s="46"/>
    </row>
    <row r="73" spans="2:12" s="1" customFormat="1" ht="18" customHeight="1">
      <c r="B73" s="46"/>
      <c r="C73" s="74" t="s">
        <v>24</v>
      </c>
      <c r="F73" s="178" t="str">
        <f>F12</f>
        <v>Ledeč nad Sázavou</v>
      </c>
      <c r="I73" s="179" t="s">
        <v>26</v>
      </c>
      <c r="J73" s="79" t="str">
        <f>IF(J12="","",J12)</f>
        <v>22. 3. 2019</v>
      </c>
      <c r="L73" s="46"/>
    </row>
    <row r="74" spans="2:12" s="1" customFormat="1" ht="6.95" customHeight="1">
      <c r="B74" s="46"/>
      <c r="I74" s="176"/>
      <c r="L74" s="46"/>
    </row>
    <row r="75" spans="2:12" s="1" customFormat="1" ht="13.5">
      <c r="B75" s="46"/>
      <c r="C75" s="74" t="s">
        <v>28</v>
      </c>
      <c r="F75" s="178" t="str">
        <f>E15</f>
        <v>Kraj Vysočina</v>
      </c>
      <c r="I75" s="179" t="s">
        <v>34</v>
      </c>
      <c r="J75" s="178" t="str">
        <f>E21</f>
        <v>Ing. arch. Martin Jirovský</v>
      </c>
      <c r="L75" s="46"/>
    </row>
    <row r="76" spans="2:12" s="1" customFormat="1" ht="14.4" customHeight="1">
      <c r="B76" s="46"/>
      <c r="C76" s="74" t="s">
        <v>32</v>
      </c>
      <c r="F76" s="178" t="str">
        <f>IF(E18="","",E18)</f>
        <v/>
      </c>
      <c r="I76" s="176"/>
      <c r="L76" s="46"/>
    </row>
    <row r="77" spans="2:12" s="1" customFormat="1" ht="10.3" customHeight="1">
      <c r="B77" s="46"/>
      <c r="I77" s="176"/>
      <c r="L77" s="46"/>
    </row>
    <row r="78" spans="2:20" s="9" customFormat="1" ht="29.25" customHeight="1">
      <c r="B78" s="180"/>
      <c r="C78" s="181" t="s">
        <v>216</v>
      </c>
      <c r="D78" s="182" t="s">
        <v>58</v>
      </c>
      <c r="E78" s="182" t="s">
        <v>54</v>
      </c>
      <c r="F78" s="182" t="s">
        <v>217</v>
      </c>
      <c r="G78" s="182" t="s">
        <v>218</v>
      </c>
      <c r="H78" s="182" t="s">
        <v>219</v>
      </c>
      <c r="I78" s="183" t="s">
        <v>220</v>
      </c>
      <c r="J78" s="182" t="s">
        <v>177</v>
      </c>
      <c r="K78" s="184" t="s">
        <v>221</v>
      </c>
      <c r="L78" s="180"/>
      <c r="M78" s="92" t="s">
        <v>222</v>
      </c>
      <c r="N78" s="93" t="s">
        <v>43</v>
      </c>
      <c r="O78" s="93" t="s">
        <v>223</v>
      </c>
      <c r="P78" s="93" t="s">
        <v>224</v>
      </c>
      <c r="Q78" s="93" t="s">
        <v>225</v>
      </c>
      <c r="R78" s="93" t="s">
        <v>226</v>
      </c>
      <c r="S78" s="93" t="s">
        <v>227</v>
      </c>
      <c r="T78" s="94" t="s">
        <v>228</v>
      </c>
    </row>
    <row r="79" spans="2:63" s="1" customFormat="1" ht="29.25" customHeight="1">
      <c r="B79" s="46"/>
      <c r="C79" s="96" t="s">
        <v>178</v>
      </c>
      <c r="I79" s="176"/>
      <c r="J79" s="185">
        <f>BK79</f>
        <v>0</v>
      </c>
      <c r="L79" s="46"/>
      <c r="M79" s="95"/>
      <c r="N79" s="82"/>
      <c r="O79" s="82"/>
      <c r="P79" s="186">
        <f>P80</f>
        <v>0</v>
      </c>
      <c r="Q79" s="82"/>
      <c r="R79" s="186">
        <f>R80</f>
        <v>0</v>
      </c>
      <c r="S79" s="82"/>
      <c r="T79" s="187">
        <f>T80</f>
        <v>0</v>
      </c>
      <c r="AT79" s="24" t="s">
        <v>72</v>
      </c>
      <c r="AU79" s="24" t="s">
        <v>179</v>
      </c>
      <c r="BK79" s="188">
        <f>BK80</f>
        <v>0</v>
      </c>
    </row>
    <row r="80" spans="2:63" s="10" customFormat="1" ht="37.4" customHeight="1">
      <c r="B80" s="189"/>
      <c r="D80" s="190" t="s">
        <v>72</v>
      </c>
      <c r="E80" s="191" t="s">
        <v>3916</v>
      </c>
      <c r="F80" s="191" t="s">
        <v>3917</v>
      </c>
      <c r="I80" s="192"/>
      <c r="J80" s="193">
        <f>BK80</f>
        <v>0</v>
      </c>
      <c r="L80" s="189"/>
      <c r="M80" s="194"/>
      <c r="N80" s="195"/>
      <c r="O80" s="195"/>
      <c r="P80" s="196">
        <f>P81+P121</f>
        <v>0</v>
      </c>
      <c r="Q80" s="195"/>
      <c r="R80" s="196">
        <f>R81+R121</f>
        <v>0</v>
      </c>
      <c r="S80" s="195"/>
      <c r="T80" s="197">
        <f>T81+T121</f>
        <v>0</v>
      </c>
      <c r="AR80" s="190" t="s">
        <v>239</v>
      </c>
      <c r="AT80" s="198" t="s">
        <v>72</v>
      </c>
      <c r="AU80" s="198" t="s">
        <v>73</v>
      </c>
      <c r="AY80" s="190" t="s">
        <v>231</v>
      </c>
      <c r="BK80" s="199">
        <f>BK81+BK121</f>
        <v>0</v>
      </c>
    </row>
    <row r="81" spans="2:63" s="10" customFormat="1" ht="19.9" customHeight="1">
      <c r="B81" s="189"/>
      <c r="D81" s="190" t="s">
        <v>72</v>
      </c>
      <c r="E81" s="200" t="s">
        <v>3916</v>
      </c>
      <c r="F81" s="200" t="s">
        <v>3917</v>
      </c>
      <c r="I81" s="192"/>
      <c r="J81" s="201">
        <f>BK81</f>
        <v>0</v>
      </c>
      <c r="L81" s="189"/>
      <c r="M81" s="194"/>
      <c r="N81" s="195"/>
      <c r="O81" s="195"/>
      <c r="P81" s="196">
        <f>SUM(P82:P120)</f>
        <v>0</v>
      </c>
      <c r="Q81" s="195"/>
      <c r="R81" s="196">
        <f>SUM(R82:R120)</f>
        <v>0</v>
      </c>
      <c r="S81" s="195"/>
      <c r="T81" s="197">
        <f>SUM(T82:T120)</f>
        <v>0</v>
      </c>
      <c r="AR81" s="190" t="s">
        <v>239</v>
      </c>
      <c r="AT81" s="198" t="s">
        <v>72</v>
      </c>
      <c r="AU81" s="198" t="s">
        <v>81</v>
      </c>
      <c r="AY81" s="190" t="s">
        <v>231</v>
      </c>
      <c r="BK81" s="199">
        <f>SUM(BK82:BK120)</f>
        <v>0</v>
      </c>
    </row>
    <row r="82" spans="2:65" s="1" customFormat="1" ht="16.5" customHeight="1">
      <c r="B82" s="202"/>
      <c r="C82" s="203" t="s">
        <v>81</v>
      </c>
      <c r="D82" s="203" t="s">
        <v>235</v>
      </c>
      <c r="E82" s="204" t="s">
        <v>3918</v>
      </c>
      <c r="F82" s="205" t="s">
        <v>3919</v>
      </c>
      <c r="G82" s="206" t="s">
        <v>2303</v>
      </c>
      <c r="H82" s="207">
        <v>1</v>
      </c>
      <c r="I82" s="208"/>
      <c r="J82" s="209">
        <f>ROUND(I82*H82,2)</f>
        <v>0</v>
      </c>
      <c r="K82" s="205" t="s">
        <v>5</v>
      </c>
      <c r="L82" s="46"/>
      <c r="M82" s="210" t="s">
        <v>5</v>
      </c>
      <c r="N82" s="211" t="s">
        <v>44</v>
      </c>
      <c r="O82" s="47"/>
      <c r="P82" s="212">
        <f>O82*H82</f>
        <v>0</v>
      </c>
      <c r="Q82" s="212">
        <v>0</v>
      </c>
      <c r="R82" s="212">
        <f>Q82*H82</f>
        <v>0</v>
      </c>
      <c r="S82" s="212">
        <v>0</v>
      </c>
      <c r="T82" s="213">
        <f>S82*H82</f>
        <v>0</v>
      </c>
      <c r="AR82" s="24" t="s">
        <v>239</v>
      </c>
      <c r="AT82" s="24" t="s">
        <v>235</v>
      </c>
      <c r="AU82" s="24" t="s">
        <v>83</v>
      </c>
      <c r="AY82" s="24" t="s">
        <v>231</v>
      </c>
      <c r="BE82" s="214">
        <f>IF(N82="základní",J82,0)</f>
        <v>0</v>
      </c>
      <c r="BF82" s="214">
        <f>IF(N82="snížená",J82,0)</f>
        <v>0</v>
      </c>
      <c r="BG82" s="214">
        <f>IF(N82="zákl. přenesená",J82,0)</f>
        <v>0</v>
      </c>
      <c r="BH82" s="214">
        <f>IF(N82="sníž. přenesená",J82,0)</f>
        <v>0</v>
      </c>
      <c r="BI82" s="214">
        <f>IF(N82="nulová",J82,0)</f>
        <v>0</v>
      </c>
      <c r="BJ82" s="24" t="s">
        <v>81</v>
      </c>
      <c r="BK82" s="214">
        <f>ROUND(I82*H82,2)</f>
        <v>0</v>
      </c>
      <c r="BL82" s="24" t="s">
        <v>239</v>
      </c>
      <c r="BM82" s="24" t="s">
        <v>3920</v>
      </c>
    </row>
    <row r="83" spans="2:47" s="1" customFormat="1" ht="13.5">
      <c r="B83" s="46"/>
      <c r="D83" s="215" t="s">
        <v>241</v>
      </c>
      <c r="F83" s="216" t="s">
        <v>3919</v>
      </c>
      <c r="I83" s="176"/>
      <c r="L83" s="46"/>
      <c r="M83" s="217"/>
      <c r="N83" s="47"/>
      <c r="O83" s="47"/>
      <c r="P83" s="47"/>
      <c r="Q83" s="47"/>
      <c r="R83" s="47"/>
      <c r="S83" s="47"/>
      <c r="T83" s="85"/>
      <c r="AT83" s="24" t="s">
        <v>241</v>
      </c>
      <c r="AU83" s="24" t="s">
        <v>83</v>
      </c>
    </row>
    <row r="84" spans="2:47" s="1" customFormat="1" ht="13.5">
      <c r="B84" s="46"/>
      <c r="D84" s="215" t="s">
        <v>442</v>
      </c>
      <c r="F84" s="241" t="s">
        <v>3921</v>
      </c>
      <c r="I84" s="176"/>
      <c r="L84" s="46"/>
      <c r="M84" s="217"/>
      <c r="N84" s="47"/>
      <c r="O84" s="47"/>
      <c r="P84" s="47"/>
      <c r="Q84" s="47"/>
      <c r="R84" s="47"/>
      <c r="S84" s="47"/>
      <c r="T84" s="85"/>
      <c r="AT84" s="24" t="s">
        <v>442</v>
      </c>
      <c r="AU84" s="24" t="s">
        <v>83</v>
      </c>
    </row>
    <row r="85" spans="2:65" s="1" customFormat="1" ht="16.5" customHeight="1">
      <c r="B85" s="202"/>
      <c r="C85" s="203" t="s">
        <v>83</v>
      </c>
      <c r="D85" s="203" t="s">
        <v>235</v>
      </c>
      <c r="E85" s="204" t="s">
        <v>3922</v>
      </c>
      <c r="F85" s="205" t="s">
        <v>3923</v>
      </c>
      <c r="G85" s="206" t="s">
        <v>2303</v>
      </c>
      <c r="H85" s="207">
        <v>1</v>
      </c>
      <c r="I85" s="208"/>
      <c r="J85" s="209">
        <f>ROUND(I85*H85,2)</f>
        <v>0</v>
      </c>
      <c r="K85" s="205" t="s">
        <v>5</v>
      </c>
      <c r="L85" s="46"/>
      <c r="M85" s="210" t="s">
        <v>5</v>
      </c>
      <c r="N85" s="211" t="s">
        <v>44</v>
      </c>
      <c r="O85" s="47"/>
      <c r="P85" s="212">
        <f>O85*H85</f>
        <v>0</v>
      </c>
      <c r="Q85" s="212">
        <v>0</v>
      </c>
      <c r="R85" s="212">
        <f>Q85*H85</f>
        <v>0</v>
      </c>
      <c r="S85" s="212">
        <v>0</v>
      </c>
      <c r="T85" s="213">
        <f>S85*H85</f>
        <v>0</v>
      </c>
      <c r="AR85" s="24" t="s">
        <v>239</v>
      </c>
      <c r="AT85" s="24" t="s">
        <v>235</v>
      </c>
      <c r="AU85" s="24" t="s">
        <v>83</v>
      </c>
      <c r="AY85" s="24" t="s">
        <v>231</v>
      </c>
      <c r="BE85" s="214">
        <f>IF(N85="základní",J85,0)</f>
        <v>0</v>
      </c>
      <c r="BF85" s="214">
        <f>IF(N85="snížená",J85,0)</f>
        <v>0</v>
      </c>
      <c r="BG85" s="214">
        <f>IF(N85="zákl. přenesená",J85,0)</f>
        <v>0</v>
      </c>
      <c r="BH85" s="214">
        <f>IF(N85="sníž. přenesená",J85,0)</f>
        <v>0</v>
      </c>
      <c r="BI85" s="214">
        <f>IF(N85="nulová",J85,0)</f>
        <v>0</v>
      </c>
      <c r="BJ85" s="24" t="s">
        <v>81</v>
      </c>
      <c r="BK85" s="214">
        <f>ROUND(I85*H85,2)</f>
        <v>0</v>
      </c>
      <c r="BL85" s="24" t="s">
        <v>239</v>
      </c>
      <c r="BM85" s="24" t="s">
        <v>3924</v>
      </c>
    </row>
    <row r="86" spans="2:47" s="1" customFormat="1" ht="13.5">
      <c r="B86" s="46"/>
      <c r="D86" s="215" t="s">
        <v>241</v>
      </c>
      <c r="F86" s="216" t="s">
        <v>3923</v>
      </c>
      <c r="I86" s="176"/>
      <c r="L86" s="46"/>
      <c r="M86" s="217"/>
      <c r="N86" s="47"/>
      <c r="O86" s="47"/>
      <c r="P86" s="47"/>
      <c r="Q86" s="47"/>
      <c r="R86" s="47"/>
      <c r="S86" s="47"/>
      <c r="T86" s="85"/>
      <c r="AT86" s="24" t="s">
        <v>241</v>
      </c>
      <c r="AU86" s="24" t="s">
        <v>83</v>
      </c>
    </row>
    <row r="87" spans="2:47" s="1" customFormat="1" ht="13.5">
      <c r="B87" s="46"/>
      <c r="D87" s="215" t="s">
        <v>442</v>
      </c>
      <c r="F87" s="241" t="s">
        <v>3925</v>
      </c>
      <c r="I87" s="176"/>
      <c r="L87" s="46"/>
      <c r="M87" s="217"/>
      <c r="N87" s="47"/>
      <c r="O87" s="47"/>
      <c r="P87" s="47"/>
      <c r="Q87" s="47"/>
      <c r="R87" s="47"/>
      <c r="S87" s="47"/>
      <c r="T87" s="85"/>
      <c r="AT87" s="24" t="s">
        <v>442</v>
      </c>
      <c r="AU87" s="24" t="s">
        <v>83</v>
      </c>
    </row>
    <row r="88" spans="2:65" s="1" customFormat="1" ht="16.5" customHeight="1">
      <c r="B88" s="202"/>
      <c r="C88" s="203" t="s">
        <v>149</v>
      </c>
      <c r="D88" s="203" t="s">
        <v>235</v>
      </c>
      <c r="E88" s="204" t="s">
        <v>3926</v>
      </c>
      <c r="F88" s="205" t="s">
        <v>3927</v>
      </c>
      <c r="G88" s="206" t="s">
        <v>2303</v>
      </c>
      <c r="H88" s="207">
        <v>1</v>
      </c>
      <c r="I88" s="208"/>
      <c r="J88" s="209">
        <f>ROUND(I88*H88,2)</f>
        <v>0</v>
      </c>
      <c r="K88" s="205" t="s">
        <v>5</v>
      </c>
      <c r="L88" s="46"/>
      <c r="M88" s="210" t="s">
        <v>5</v>
      </c>
      <c r="N88" s="211" t="s">
        <v>44</v>
      </c>
      <c r="O88" s="47"/>
      <c r="P88" s="212">
        <f>O88*H88</f>
        <v>0</v>
      </c>
      <c r="Q88" s="212">
        <v>0</v>
      </c>
      <c r="R88" s="212">
        <f>Q88*H88</f>
        <v>0</v>
      </c>
      <c r="S88" s="212">
        <v>0</v>
      </c>
      <c r="T88" s="213">
        <f>S88*H88</f>
        <v>0</v>
      </c>
      <c r="AR88" s="24" t="s">
        <v>239</v>
      </c>
      <c r="AT88" s="24" t="s">
        <v>235</v>
      </c>
      <c r="AU88" s="24" t="s">
        <v>83</v>
      </c>
      <c r="AY88" s="24" t="s">
        <v>231</v>
      </c>
      <c r="BE88" s="214">
        <f>IF(N88="základní",J88,0)</f>
        <v>0</v>
      </c>
      <c r="BF88" s="214">
        <f>IF(N88="snížená",J88,0)</f>
        <v>0</v>
      </c>
      <c r="BG88" s="214">
        <f>IF(N88="zákl. přenesená",J88,0)</f>
        <v>0</v>
      </c>
      <c r="BH88" s="214">
        <f>IF(N88="sníž. přenesená",J88,0)</f>
        <v>0</v>
      </c>
      <c r="BI88" s="214">
        <f>IF(N88="nulová",J88,0)</f>
        <v>0</v>
      </c>
      <c r="BJ88" s="24" t="s">
        <v>81</v>
      </c>
      <c r="BK88" s="214">
        <f>ROUND(I88*H88,2)</f>
        <v>0</v>
      </c>
      <c r="BL88" s="24" t="s">
        <v>239</v>
      </c>
      <c r="BM88" s="24" t="s">
        <v>3928</v>
      </c>
    </row>
    <row r="89" spans="2:47" s="1" customFormat="1" ht="13.5">
      <c r="B89" s="46"/>
      <c r="D89" s="215" t="s">
        <v>241</v>
      </c>
      <c r="F89" s="216" t="s">
        <v>3927</v>
      </c>
      <c r="I89" s="176"/>
      <c r="L89" s="46"/>
      <c r="M89" s="217"/>
      <c r="N89" s="47"/>
      <c r="O89" s="47"/>
      <c r="P89" s="47"/>
      <c r="Q89" s="47"/>
      <c r="R89" s="47"/>
      <c r="S89" s="47"/>
      <c r="T89" s="85"/>
      <c r="AT89" s="24" t="s">
        <v>241</v>
      </c>
      <c r="AU89" s="24" t="s">
        <v>83</v>
      </c>
    </row>
    <row r="90" spans="2:47" s="1" customFormat="1" ht="13.5">
      <c r="B90" s="46"/>
      <c r="D90" s="215" t="s">
        <v>442</v>
      </c>
      <c r="F90" s="241" t="s">
        <v>3929</v>
      </c>
      <c r="I90" s="176"/>
      <c r="L90" s="46"/>
      <c r="M90" s="217"/>
      <c r="N90" s="47"/>
      <c r="O90" s="47"/>
      <c r="P90" s="47"/>
      <c r="Q90" s="47"/>
      <c r="R90" s="47"/>
      <c r="S90" s="47"/>
      <c r="T90" s="85"/>
      <c r="AT90" s="24" t="s">
        <v>442</v>
      </c>
      <c r="AU90" s="24" t="s">
        <v>83</v>
      </c>
    </row>
    <row r="91" spans="2:65" s="1" customFormat="1" ht="16.5" customHeight="1">
      <c r="B91" s="202"/>
      <c r="C91" s="203" t="s">
        <v>239</v>
      </c>
      <c r="D91" s="203" t="s">
        <v>235</v>
      </c>
      <c r="E91" s="204" t="s">
        <v>3930</v>
      </c>
      <c r="F91" s="205" t="s">
        <v>3931</v>
      </c>
      <c r="G91" s="206" t="s">
        <v>2303</v>
      </c>
      <c r="H91" s="207">
        <v>1</v>
      </c>
      <c r="I91" s="208"/>
      <c r="J91" s="209">
        <f>ROUND(I91*H91,2)</f>
        <v>0</v>
      </c>
      <c r="K91" s="205" t="s">
        <v>5</v>
      </c>
      <c r="L91" s="46"/>
      <c r="M91" s="210" t="s">
        <v>5</v>
      </c>
      <c r="N91" s="211" t="s">
        <v>44</v>
      </c>
      <c r="O91" s="47"/>
      <c r="P91" s="212">
        <f>O91*H91</f>
        <v>0</v>
      </c>
      <c r="Q91" s="212">
        <v>0</v>
      </c>
      <c r="R91" s="212">
        <f>Q91*H91</f>
        <v>0</v>
      </c>
      <c r="S91" s="212">
        <v>0</v>
      </c>
      <c r="T91" s="213">
        <f>S91*H91</f>
        <v>0</v>
      </c>
      <c r="AR91" s="24" t="s">
        <v>239</v>
      </c>
      <c r="AT91" s="24" t="s">
        <v>235</v>
      </c>
      <c r="AU91" s="24" t="s">
        <v>83</v>
      </c>
      <c r="AY91" s="24" t="s">
        <v>231</v>
      </c>
      <c r="BE91" s="214">
        <f>IF(N91="základní",J91,0)</f>
        <v>0</v>
      </c>
      <c r="BF91" s="214">
        <f>IF(N91="snížená",J91,0)</f>
        <v>0</v>
      </c>
      <c r="BG91" s="214">
        <f>IF(N91="zákl. přenesená",J91,0)</f>
        <v>0</v>
      </c>
      <c r="BH91" s="214">
        <f>IF(N91="sníž. přenesená",J91,0)</f>
        <v>0</v>
      </c>
      <c r="BI91" s="214">
        <f>IF(N91="nulová",J91,0)</f>
        <v>0</v>
      </c>
      <c r="BJ91" s="24" t="s">
        <v>81</v>
      </c>
      <c r="BK91" s="214">
        <f>ROUND(I91*H91,2)</f>
        <v>0</v>
      </c>
      <c r="BL91" s="24" t="s">
        <v>239</v>
      </c>
      <c r="BM91" s="24" t="s">
        <v>3932</v>
      </c>
    </row>
    <row r="92" spans="2:47" s="1" customFormat="1" ht="13.5">
      <c r="B92" s="46"/>
      <c r="D92" s="215" t="s">
        <v>241</v>
      </c>
      <c r="F92" s="216" t="s">
        <v>3933</v>
      </c>
      <c r="I92" s="176"/>
      <c r="L92" s="46"/>
      <c r="M92" s="217"/>
      <c r="N92" s="47"/>
      <c r="O92" s="47"/>
      <c r="P92" s="47"/>
      <c r="Q92" s="47"/>
      <c r="R92" s="47"/>
      <c r="S92" s="47"/>
      <c r="T92" s="85"/>
      <c r="AT92" s="24" t="s">
        <v>241</v>
      </c>
      <c r="AU92" s="24" t="s">
        <v>83</v>
      </c>
    </row>
    <row r="93" spans="2:47" s="1" customFormat="1" ht="13.5">
      <c r="B93" s="46"/>
      <c r="D93" s="215" t="s">
        <v>442</v>
      </c>
      <c r="F93" s="241" t="s">
        <v>3934</v>
      </c>
      <c r="I93" s="176"/>
      <c r="L93" s="46"/>
      <c r="M93" s="217"/>
      <c r="N93" s="47"/>
      <c r="O93" s="47"/>
      <c r="P93" s="47"/>
      <c r="Q93" s="47"/>
      <c r="R93" s="47"/>
      <c r="S93" s="47"/>
      <c r="T93" s="85"/>
      <c r="AT93" s="24" t="s">
        <v>442</v>
      </c>
      <c r="AU93" s="24" t="s">
        <v>83</v>
      </c>
    </row>
    <row r="94" spans="2:65" s="1" customFormat="1" ht="16.5" customHeight="1">
      <c r="B94" s="202"/>
      <c r="C94" s="203" t="s">
        <v>255</v>
      </c>
      <c r="D94" s="203" t="s">
        <v>235</v>
      </c>
      <c r="E94" s="204" t="s">
        <v>3935</v>
      </c>
      <c r="F94" s="205" t="s">
        <v>3936</v>
      </c>
      <c r="G94" s="206" t="s">
        <v>2303</v>
      </c>
      <c r="H94" s="207">
        <v>1</v>
      </c>
      <c r="I94" s="208"/>
      <c r="J94" s="209">
        <f>ROUND(I94*H94,2)</f>
        <v>0</v>
      </c>
      <c r="K94" s="205" t="s">
        <v>5</v>
      </c>
      <c r="L94" s="46"/>
      <c r="M94" s="210" t="s">
        <v>5</v>
      </c>
      <c r="N94" s="211" t="s">
        <v>44</v>
      </c>
      <c r="O94" s="47"/>
      <c r="P94" s="212">
        <f>O94*H94</f>
        <v>0</v>
      </c>
      <c r="Q94" s="212">
        <v>0</v>
      </c>
      <c r="R94" s="212">
        <f>Q94*H94</f>
        <v>0</v>
      </c>
      <c r="S94" s="212">
        <v>0</v>
      </c>
      <c r="T94" s="213">
        <f>S94*H94</f>
        <v>0</v>
      </c>
      <c r="AR94" s="24" t="s">
        <v>239</v>
      </c>
      <c r="AT94" s="24" t="s">
        <v>235</v>
      </c>
      <c r="AU94" s="24" t="s">
        <v>83</v>
      </c>
      <c r="AY94" s="24" t="s">
        <v>231</v>
      </c>
      <c r="BE94" s="214">
        <f>IF(N94="základní",J94,0)</f>
        <v>0</v>
      </c>
      <c r="BF94" s="214">
        <f>IF(N94="snížená",J94,0)</f>
        <v>0</v>
      </c>
      <c r="BG94" s="214">
        <f>IF(N94="zákl. přenesená",J94,0)</f>
        <v>0</v>
      </c>
      <c r="BH94" s="214">
        <f>IF(N94="sníž. přenesená",J94,0)</f>
        <v>0</v>
      </c>
      <c r="BI94" s="214">
        <f>IF(N94="nulová",J94,0)</f>
        <v>0</v>
      </c>
      <c r="BJ94" s="24" t="s">
        <v>81</v>
      </c>
      <c r="BK94" s="214">
        <f>ROUND(I94*H94,2)</f>
        <v>0</v>
      </c>
      <c r="BL94" s="24" t="s">
        <v>239</v>
      </c>
      <c r="BM94" s="24" t="s">
        <v>3937</v>
      </c>
    </row>
    <row r="95" spans="2:47" s="1" customFormat="1" ht="13.5">
      <c r="B95" s="46"/>
      <c r="D95" s="215" t="s">
        <v>241</v>
      </c>
      <c r="F95" s="216" t="s">
        <v>3938</v>
      </c>
      <c r="I95" s="176"/>
      <c r="L95" s="46"/>
      <c r="M95" s="217"/>
      <c r="N95" s="47"/>
      <c r="O95" s="47"/>
      <c r="P95" s="47"/>
      <c r="Q95" s="47"/>
      <c r="R95" s="47"/>
      <c r="S95" s="47"/>
      <c r="T95" s="85"/>
      <c r="AT95" s="24" t="s">
        <v>241</v>
      </c>
      <c r="AU95" s="24" t="s">
        <v>83</v>
      </c>
    </row>
    <row r="96" spans="2:47" s="1" customFormat="1" ht="13.5">
      <c r="B96" s="46"/>
      <c r="D96" s="215" t="s">
        <v>442</v>
      </c>
      <c r="F96" s="241" t="s">
        <v>3939</v>
      </c>
      <c r="I96" s="176"/>
      <c r="L96" s="46"/>
      <c r="M96" s="217"/>
      <c r="N96" s="47"/>
      <c r="O96" s="47"/>
      <c r="P96" s="47"/>
      <c r="Q96" s="47"/>
      <c r="R96" s="47"/>
      <c r="S96" s="47"/>
      <c r="T96" s="85"/>
      <c r="AT96" s="24" t="s">
        <v>442</v>
      </c>
      <c r="AU96" s="24" t="s">
        <v>83</v>
      </c>
    </row>
    <row r="97" spans="2:65" s="1" customFormat="1" ht="16.5" customHeight="1">
      <c r="B97" s="202"/>
      <c r="C97" s="203" t="s">
        <v>261</v>
      </c>
      <c r="D97" s="203" t="s">
        <v>235</v>
      </c>
      <c r="E97" s="204" t="s">
        <v>3940</v>
      </c>
      <c r="F97" s="205" t="s">
        <v>3941</v>
      </c>
      <c r="G97" s="206" t="s">
        <v>2303</v>
      </c>
      <c r="H97" s="207">
        <v>1</v>
      </c>
      <c r="I97" s="208"/>
      <c r="J97" s="209">
        <f>ROUND(I97*H97,2)</f>
        <v>0</v>
      </c>
      <c r="K97" s="205" t="s">
        <v>5</v>
      </c>
      <c r="L97" s="46"/>
      <c r="M97" s="210" t="s">
        <v>5</v>
      </c>
      <c r="N97" s="211" t="s">
        <v>44</v>
      </c>
      <c r="O97" s="47"/>
      <c r="P97" s="212">
        <f>O97*H97</f>
        <v>0</v>
      </c>
      <c r="Q97" s="212">
        <v>0</v>
      </c>
      <c r="R97" s="212">
        <f>Q97*H97</f>
        <v>0</v>
      </c>
      <c r="S97" s="212">
        <v>0</v>
      </c>
      <c r="T97" s="213">
        <f>S97*H97</f>
        <v>0</v>
      </c>
      <c r="AR97" s="24" t="s">
        <v>239</v>
      </c>
      <c r="AT97" s="24" t="s">
        <v>235</v>
      </c>
      <c r="AU97" s="24" t="s">
        <v>83</v>
      </c>
      <c r="AY97" s="24" t="s">
        <v>231</v>
      </c>
      <c r="BE97" s="214">
        <f>IF(N97="základní",J97,0)</f>
        <v>0</v>
      </c>
      <c r="BF97" s="214">
        <f>IF(N97="snížená",J97,0)</f>
        <v>0</v>
      </c>
      <c r="BG97" s="214">
        <f>IF(N97="zákl. přenesená",J97,0)</f>
        <v>0</v>
      </c>
      <c r="BH97" s="214">
        <f>IF(N97="sníž. přenesená",J97,0)</f>
        <v>0</v>
      </c>
      <c r="BI97" s="214">
        <f>IF(N97="nulová",J97,0)</f>
        <v>0</v>
      </c>
      <c r="BJ97" s="24" t="s">
        <v>81</v>
      </c>
      <c r="BK97" s="214">
        <f>ROUND(I97*H97,2)</f>
        <v>0</v>
      </c>
      <c r="BL97" s="24" t="s">
        <v>239</v>
      </c>
      <c r="BM97" s="24" t="s">
        <v>3942</v>
      </c>
    </row>
    <row r="98" spans="2:47" s="1" customFormat="1" ht="13.5">
      <c r="B98" s="46"/>
      <c r="D98" s="215" t="s">
        <v>241</v>
      </c>
      <c r="F98" s="216" t="s">
        <v>3941</v>
      </c>
      <c r="I98" s="176"/>
      <c r="L98" s="46"/>
      <c r="M98" s="217"/>
      <c r="N98" s="47"/>
      <c r="O98" s="47"/>
      <c r="P98" s="47"/>
      <c r="Q98" s="47"/>
      <c r="R98" s="47"/>
      <c r="S98" s="47"/>
      <c r="T98" s="85"/>
      <c r="AT98" s="24" t="s">
        <v>241</v>
      </c>
      <c r="AU98" s="24" t="s">
        <v>83</v>
      </c>
    </row>
    <row r="99" spans="2:47" s="1" customFormat="1" ht="13.5">
      <c r="B99" s="46"/>
      <c r="D99" s="215" t="s">
        <v>442</v>
      </c>
      <c r="F99" s="241" t="s">
        <v>3943</v>
      </c>
      <c r="I99" s="176"/>
      <c r="L99" s="46"/>
      <c r="M99" s="217"/>
      <c r="N99" s="47"/>
      <c r="O99" s="47"/>
      <c r="P99" s="47"/>
      <c r="Q99" s="47"/>
      <c r="R99" s="47"/>
      <c r="S99" s="47"/>
      <c r="T99" s="85"/>
      <c r="AT99" s="24" t="s">
        <v>442</v>
      </c>
      <c r="AU99" s="24" t="s">
        <v>83</v>
      </c>
    </row>
    <row r="100" spans="2:65" s="1" customFormat="1" ht="16.5" customHeight="1">
      <c r="B100" s="202"/>
      <c r="C100" s="203" t="s">
        <v>270</v>
      </c>
      <c r="D100" s="203" t="s">
        <v>235</v>
      </c>
      <c r="E100" s="204" t="s">
        <v>3944</v>
      </c>
      <c r="F100" s="205" t="s">
        <v>3941</v>
      </c>
      <c r="G100" s="206" t="s">
        <v>2303</v>
      </c>
      <c r="H100" s="207">
        <v>1</v>
      </c>
      <c r="I100" s="208"/>
      <c r="J100" s="209">
        <f>ROUND(I100*H100,2)</f>
        <v>0</v>
      </c>
      <c r="K100" s="205" t="s">
        <v>5</v>
      </c>
      <c r="L100" s="46"/>
      <c r="M100" s="210" t="s">
        <v>5</v>
      </c>
      <c r="N100" s="211" t="s">
        <v>44</v>
      </c>
      <c r="O100" s="47"/>
      <c r="P100" s="212">
        <f>O100*H100</f>
        <v>0</v>
      </c>
      <c r="Q100" s="212">
        <v>0</v>
      </c>
      <c r="R100" s="212">
        <f>Q100*H100</f>
        <v>0</v>
      </c>
      <c r="S100" s="212">
        <v>0</v>
      </c>
      <c r="T100" s="213">
        <f>S100*H100</f>
        <v>0</v>
      </c>
      <c r="AR100" s="24" t="s">
        <v>239</v>
      </c>
      <c r="AT100" s="24" t="s">
        <v>235</v>
      </c>
      <c r="AU100" s="24" t="s">
        <v>83</v>
      </c>
      <c r="AY100" s="24" t="s">
        <v>231</v>
      </c>
      <c r="BE100" s="214">
        <f>IF(N100="základní",J100,0)</f>
        <v>0</v>
      </c>
      <c r="BF100" s="214">
        <f>IF(N100="snížená",J100,0)</f>
        <v>0</v>
      </c>
      <c r="BG100" s="214">
        <f>IF(N100="zákl. přenesená",J100,0)</f>
        <v>0</v>
      </c>
      <c r="BH100" s="214">
        <f>IF(N100="sníž. přenesená",J100,0)</f>
        <v>0</v>
      </c>
      <c r="BI100" s="214">
        <f>IF(N100="nulová",J100,0)</f>
        <v>0</v>
      </c>
      <c r="BJ100" s="24" t="s">
        <v>81</v>
      </c>
      <c r="BK100" s="214">
        <f>ROUND(I100*H100,2)</f>
        <v>0</v>
      </c>
      <c r="BL100" s="24" t="s">
        <v>239</v>
      </c>
      <c r="BM100" s="24" t="s">
        <v>3945</v>
      </c>
    </row>
    <row r="101" spans="2:47" s="1" customFormat="1" ht="13.5">
      <c r="B101" s="46"/>
      <c r="D101" s="215" t="s">
        <v>241</v>
      </c>
      <c r="F101" s="216" t="s">
        <v>3941</v>
      </c>
      <c r="I101" s="176"/>
      <c r="L101" s="46"/>
      <c r="M101" s="217"/>
      <c r="N101" s="47"/>
      <c r="O101" s="47"/>
      <c r="P101" s="47"/>
      <c r="Q101" s="47"/>
      <c r="R101" s="47"/>
      <c r="S101" s="47"/>
      <c r="T101" s="85"/>
      <c r="AT101" s="24" t="s">
        <v>241</v>
      </c>
      <c r="AU101" s="24" t="s">
        <v>83</v>
      </c>
    </row>
    <row r="102" spans="2:47" s="1" customFormat="1" ht="13.5">
      <c r="B102" s="46"/>
      <c r="D102" s="215" t="s">
        <v>442</v>
      </c>
      <c r="F102" s="241" t="s">
        <v>3946</v>
      </c>
      <c r="I102" s="176"/>
      <c r="L102" s="46"/>
      <c r="M102" s="217"/>
      <c r="N102" s="47"/>
      <c r="O102" s="47"/>
      <c r="P102" s="47"/>
      <c r="Q102" s="47"/>
      <c r="R102" s="47"/>
      <c r="S102" s="47"/>
      <c r="T102" s="85"/>
      <c r="AT102" s="24" t="s">
        <v>442</v>
      </c>
      <c r="AU102" s="24" t="s">
        <v>83</v>
      </c>
    </row>
    <row r="103" spans="2:65" s="1" customFormat="1" ht="16.5" customHeight="1">
      <c r="B103" s="202"/>
      <c r="C103" s="203" t="s">
        <v>276</v>
      </c>
      <c r="D103" s="203" t="s">
        <v>235</v>
      </c>
      <c r="E103" s="204" t="s">
        <v>3947</v>
      </c>
      <c r="F103" s="205" t="s">
        <v>3948</v>
      </c>
      <c r="G103" s="206" t="s">
        <v>2303</v>
      </c>
      <c r="H103" s="207">
        <v>1</v>
      </c>
      <c r="I103" s="208"/>
      <c r="J103" s="209">
        <f>ROUND(I103*H103,2)</f>
        <v>0</v>
      </c>
      <c r="K103" s="205" t="s">
        <v>5</v>
      </c>
      <c r="L103" s="46"/>
      <c r="M103" s="210" t="s">
        <v>5</v>
      </c>
      <c r="N103" s="211" t="s">
        <v>44</v>
      </c>
      <c r="O103" s="47"/>
      <c r="P103" s="212">
        <f>O103*H103</f>
        <v>0</v>
      </c>
      <c r="Q103" s="212">
        <v>0</v>
      </c>
      <c r="R103" s="212">
        <f>Q103*H103</f>
        <v>0</v>
      </c>
      <c r="S103" s="212">
        <v>0</v>
      </c>
      <c r="T103" s="213">
        <f>S103*H103</f>
        <v>0</v>
      </c>
      <c r="AR103" s="24" t="s">
        <v>239</v>
      </c>
      <c r="AT103" s="24" t="s">
        <v>235</v>
      </c>
      <c r="AU103" s="24" t="s">
        <v>83</v>
      </c>
      <c r="AY103" s="24" t="s">
        <v>231</v>
      </c>
      <c r="BE103" s="214">
        <f>IF(N103="základní",J103,0)</f>
        <v>0</v>
      </c>
      <c r="BF103" s="214">
        <f>IF(N103="snížená",J103,0)</f>
        <v>0</v>
      </c>
      <c r="BG103" s="214">
        <f>IF(N103="zákl. přenesená",J103,0)</f>
        <v>0</v>
      </c>
      <c r="BH103" s="214">
        <f>IF(N103="sníž. přenesená",J103,0)</f>
        <v>0</v>
      </c>
      <c r="BI103" s="214">
        <f>IF(N103="nulová",J103,0)</f>
        <v>0</v>
      </c>
      <c r="BJ103" s="24" t="s">
        <v>81</v>
      </c>
      <c r="BK103" s="214">
        <f>ROUND(I103*H103,2)</f>
        <v>0</v>
      </c>
      <c r="BL103" s="24" t="s">
        <v>239</v>
      </c>
      <c r="BM103" s="24" t="s">
        <v>3949</v>
      </c>
    </row>
    <row r="104" spans="2:47" s="1" customFormat="1" ht="13.5">
      <c r="B104" s="46"/>
      <c r="D104" s="215" t="s">
        <v>241</v>
      </c>
      <c r="F104" s="216" t="s">
        <v>3948</v>
      </c>
      <c r="I104" s="176"/>
      <c r="L104" s="46"/>
      <c r="M104" s="217"/>
      <c r="N104" s="47"/>
      <c r="O104" s="47"/>
      <c r="P104" s="47"/>
      <c r="Q104" s="47"/>
      <c r="R104" s="47"/>
      <c r="S104" s="47"/>
      <c r="T104" s="85"/>
      <c r="AT104" s="24" t="s">
        <v>241</v>
      </c>
      <c r="AU104" s="24" t="s">
        <v>83</v>
      </c>
    </row>
    <row r="105" spans="2:47" s="1" customFormat="1" ht="13.5">
      <c r="B105" s="46"/>
      <c r="D105" s="215" t="s">
        <v>442</v>
      </c>
      <c r="F105" s="241" t="s">
        <v>3950</v>
      </c>
      <c r="I105" s="176"/>
      <c r="L105" s="46"/>
      <c r="M105" s="217"/>
      <c r="N105" s="47"/>
      <c r="O105" s="47"/>
      <c r="P105" s="47"/>
      <c r="Q105" s="47"/>
      <c r="R105" s="47"/>
      <c r="S105" s="47"/>
      <c r="T105" s="85"/>
      <c r="AT105" s="24" t="s">
        <v>442</v>
      </c>
      <c r="AU105" s="24" t="s">
        <v>83</v>
      </c>
    </row>
    <row r="106" spans="2:65" s="1" customFormat="1" ht="16.5" customHeight="1">
      <c r="B106" s="202"/>
      <c r="C106" s="203" t="s">
        <v>285</v>
      </c>
      <c r="D106" s="203" t="s">
        <v>235</v>
      </c>
      <c r="E106" s="204" t="s">
        <v>3951</v>
      </c>
      <c r="F106" s="205" t="s">
        <v>3952</v>
      </c>
      <c r="G106" s="206" t="s">
        <v>2303</v>
      </c>
      <c r="H106" s="207">
        <v>1</v>
      </c>
      <c r="I106" s="208"/>
      <c r="J106" s="209">
        <f>ROUND(I106*H106,2)</f>
        <v>0</v>
      </c>
      <c r="K106" s="205" t="s">
        <v>5</v>
      </c>
      <c r="L106" s="46"/>
      <c r="M106" s="210" t="s">
        <v>5</v>
      </c>
      <c r="N106" s="211" t="s">
        <v>44</v>
      </c>
      <c r="O106" s="47"/>
      <c r="P106" s="212">
        <f>O106*H106</f>
        <v>0</v>
      </c>
      <c r="Q106" s="212">
        <v>0</v>
      </c>
      <c r="R106" s="212">
        <f>Q106*H106</f>
        <v>0</v>
      </c>
      <c r="S106" s="212">
        <v>0</v>
      </c>
      <c r="T106" s="213">
        <f>S106*H106</f>
        <v>0</v>
      </c>
      <c r="AR106" s="24" t="s">
        <v>239</v>
      </c>
      <c r="AT106" s="24" t="s">
        <v>235</v>
      </c>
      <c r="AU106" s="24" t="s">
        <v>83</v>
      </c>
      <c r="AY106" s="24" t="s">
        <v>231</v>
      </c>
      <c r="BE106" s="214">
        <f>IF(N106="základní",J106,0)</f>
        <v>0</v>
      </c>
      <c r="BF106" s="214">
        <f>IF(N106="snížená",J106,0)</f>
        <v>0</v>
      </c>
      <c r="BG106" s="214">
        <f>IF(N106="zákl. přenesená",J106,0)</f>
        <v>0</v>
      </c>
      <c r="BH106" s="214">
        <f>IF(N106="sníž. přenesená",J106,0)</f>
        <v>0</v>
      </c>
      <c r="BI106" s="214">
        <f>IF(N106="nulová",J106,0)</f>
        <v>0</v>
      </c>
      <c r="BJ106" s="24" t="s">
        <v>81</v>
      </c>
      <c r="BK106" s="214">
        <f>ROUND(I106*H106,2)</f>
        <v>0</v>
      </c>
      <c r="BL106" s="24" t="s">
        <v>239</v>
      </c>
      <c r="BM106" s="24" t="s">
        <v>3953</v>
      </c>
    </row>
    <row r="107" spans="2:47" s="1" customFormat="1" ht="13.5">
      <c r="B107" s="46"/>
      <c r="D107" s="215" t="s">
        <v>241</v>
      </c>
      <c r="F107" s="216" t="s">
        <v>3952</v>
      </c>
      <c r="I107" s="176"/>
      <c r="L107" s="46"/>
      <c r="M107" s="217"/>
      <c r="N107" s="47"/>
      <c r="O107" s="47"/>
      <c r="P107" s="47"/>
      <c r="Q107" s="47"/>
      <c r="R107" s="47"/>
      <c r="S107" s="47"/>
      <c r="T107" s="85"/>
      <c r="AT107" s="24" t="s">
        <v>241</v>
      </c>
      <c r="AU107" s="24" t="s">
        <v>83</v>
      </c>
    </row>
    <row r="108" spans="2:47" s="1" customFormat="1" ht="13.5">
      <c r="B108" s="46"/>
      <c r="D108" s="215" t="s">
        <v>442</v>
      </c>
      <c r="F108" s="241" t="s">
        <v>3954</v>
      </c>
      <c r="I108" s="176"/>
      <c r="L108" s="46"/>
      <c r="M108" s="217"/>
      <c r="N108" s="47"/>
      <c r="O108" s="47"/>
      <c r="P108" s="47"/>
      <c r="Q108" s="47"/>
      <c r="R108" s="47"/>
      <c r="S108" s="47"/>
      <c r="T108" s="85"/>
      <c r="AT108" s="24" t="s">
        <v>442</v>
      </c>
      <c r="AU108" s="24" t="s">
        <v>83</v>
      </c>
    </row>
    <row r="109" spans="2:65" s="1" customFormat="1" ht="16.5" customHeight="1">
      <c r="B109" s="202"/>
      <c r="C109" s="203" t="s">
        <v>289</v>
      </c>
      <c r="D109" s="203" t="s">
        <v>235</v>
      </c>
      <c r="E109" s="204" t="s">
        <v>3955</v>
      </c>
      <c r="F109" s="205" t="s">
        <v>3956</v>
      </c>
      <c r="G109" s="206" t="s">
        <v>2303</v>
      </c>
      <c r="H109" s="207">
        <v>1</v>
      </c>
      <c r="I109" s="208"/>
      <c r="J109" s="209">
        <f>ROUND(I109*H109,2)</f>
        <v>0</v>
      </c>
      <c r="K109" s="205" t="s">
        <v>5</v>
      </c>
      <c r="L109" s="46"/>
      <c r="M109" s="210" t="s">
        <v>5</v>
      </c>
      <c r="N109" s="211" t="s">
        <v>44</v>
      </c>
      <c r="O109" s="47"/>
      <c r="P109" s="212">
        <f>O109*H109</f>
        <v>0</v>
      </c>
      <c r="Q109" s="212">
        <v>0</v>
      </c>
      <c r="R109" s="212">
        <f>Q109*H109</f>
        <v>0</v>
      </c>
      <c r="S109" s="212">
        <v>0</v>
      </c>
      <c r="T109" s="213">
        <f>S109*H109</f>
        <v>0</v>
      </c>
      <c r="AR109" s="24" t="s">
        <v>239</v>
      </c>
      <c r="AT109" s="24" t="s">
        <v>235</v>
      </c>
      <c r="AU109" s="24" t="s">
        <v>83</v>
      </c>
      <c r="AY109" s="24" t="s">
        <v>231</v>
      </c>
      <c r="BE109" s="214">
        <f>IF(N109="základní",J109,0)</f>
        <v>0</v>
      </c>
      <c r="BF109" s="214">
        <f>IF(N109="snížená",J109,0)</f>
        <v>0</v>
      </c>
      <c r="BG109" s="214">
        <f>IF(N109="zákl. přenesená",J109,0)</f>
        <v>0</v>
      </c>
      <c r="BH109" s="214">
        <f>IF(N109="sníž. přenesená",J109,0)</f>
        <v>0</v>
      </c>
      <c r="BI109" s="214">
        <f>IF(N109="nulová",J109,0)</f>
        <v>0</v>
      </c>
      <c r="BJ109" s="24" t="s">
        <v>81</v>
      </c>
      <c r="BK109" s="214">
        <f>ROUND(I109*H109,2)</f>
        <v>0</v>
      </c>
      <c r="BL109" s="24" t="s">
        <v>239</v>
      </c>
      <c r="BM109" s="24" t="s">
        <v>3957</v>
      </c>
    </row>
    <row r="110" spans="2:47" s="1" customFormat="1" ht="13.5">
      <c r="B110" s="46"/>
      <c r="D110" s="215" t="s">
        <v>241</v>
      </c>
      <c r="F110" s="216" t="s">
        <v>3956</v>
      </c>
      <c r="I110" s="176"/>
      <c r="L110" s="46"/>
      <c r="M110" s="217"/>
      <c r="N110" s="47"/>
      <c r="O110" s="47"/>
      <c r="P110" s="47"/>
      <c r="Q110" s="47"/>
      <c r="R110" s="47"/>
      <c r="S110" s="47"/>
      <c r="T110" s="85"/>
      <c r="AT110" s="24" t="s">
        <v>241</v>
      </c>
      <c r="AU110" s="24" t="s">
        <v>83</v>
      </c>
    </row>
    <row r="111" spans="2:47" s="1" customFormat="1" ht="13.5">
      <c r="B111" s="46"/>
      <c r="D111" s="215" t="s">
        <v>442</v>
      </c>
      <c r="F111" s="241" t="s">
        <v>3958</v>
      </c>
      <c r="I111" s="176"/>
      <c r="L111" s="46"/>
      <c r="M111" s="217"/>
      <c r="N111" s="47"/>
      <c r="O111" s="47"/>
      <c r="P111" s="47"/>
      <c r="Q111" s="47"/>
      <c r="R111" s="47"/>
      <c r="S111" s="47"/>
      <c r="T111" s="85"/>
      <c r="AT111" s="24" t="s">
        <v>442</v>
      </c>
      <c r="AU111" s="24" t="s">
        <v>83</v>
      </c>
    </row>
    <row r="112" spans="2:65" s="1" customFormat="1" ht="16.5" customHeight="1">
      <c r="B112" s="202"/>
      <c r="C112" s="203" t="s">
        <v>233</v>
      </c>
      <c r="D112" s="203" t="s">
        <v>235</v>
      </c>
      <c r="E112" s="204" t="s">
        <v>3959</v>
      </c>
      <c r="F112" s="205" t="s">
        <v>3960</v>
      </c>
      <c r="G112" s="206" t="s">
        <v>2303</v>
      </c>
      <c r="H112" s="207">
        <v>1</v>
      </c>
      <c r="I112" s="208"/>
      <c r="J112" s="209">
        <f>ROUND(I112*H112,2)</f>
        <v>0</v>
      </c>
      <c r="K112" s="205" t="s">
        <v>5</v>
      </c>
      <c r="L112" s="46"/>
      <c r="M112" s="210" t="s">
        <v>5</v>
      </c>
      <c r="N112" s="211" t="s">
        <v>44</v>
      </c>
      <c r="O112" s="47"/>
      <c r="P112" s="212">
        <f>O112*H112</f>
        <v>0</v>
      </c>
      <c r="Q112" s="212">
        <v>0</v>
      </c>
      <c r="R112" s="212">
        <f>Q112*H112</f>
        <v>0</v>
      </c>
      <c r="S112" s="212">
        <v>0</v>
      </c>
      <c r="T112" s="213">
        <f>S112*H112</f>
        <v>0</v>
      </c>
      <c r="AR112" s="24" t="s">
        <v>239</v>
      </c>
      <c r="AT112" s="24" t="s">
        <v>235</v>
      </c>
      <c r="AU112" s="24" t="s">
        <v>83</v>
      </c>
      <c r="AY112" s="24" t="s">
        <v>231</v>
      </c>
      <c r="BE112" s="214">
        <f>IF(N112="základní",J112,0)</f>
        <v>0</v>
      </c>
      <c r="BF112" s="214">
        <f>IF(N112="snížená",J112,0)</f>
        <v>0</v>
      </c>
      <c r="BG112" s="214">
        <f>IF(N112="zákl. přenesená",J112,0)</f>
        <v>0</v>
      </c>
      <c r="BH112" s="214">
        <f>IF(N112="sníž. přenesená",J112,0)</f>
        <v>0</v>
      </c>
      <c r="BI112" s="214">
        <f>IF(N112="nulová",J112,0)</f>
        <v>0</v>
      </c>
      <c r="BJ112" s="24" t="s">
        <v>81</v>
      </c>
      <c r="BK112" s="214">
        <f>ROUND(I112*H112,2)</f>
        <v>0</v>
      </c>
      <c r="BL112" s="24" t="s">
        <v>239</v>
      </c>
      <c r="BM112" s="24" t="s">
        <v>3961</v>
      </c>
    </row>
    <row r="113" spans="2:47" s="1" customFormat="1" ht="13.5">
      <c r="B113" s="46"/>
      <c r="D113" s="215" t="s">
        <v>241</v>
      </c>
      <c r="F113" s="216" t="s">
        <v>3960</v>
      </c>
      <c r="I113" s="176"/>
      <c r="L113" s="46"/>
      <c r="M113" s="217"/>
      <c r="N113" s="47"/>
      <c r="O113" s="47"/>
      <c r="P113" s="47"/>
      <c r="Q113" s="47"/>
      <c r="R113" s="47"/>
      <c r="S113" s="47"/>
      <c r="T113" s="85"/>
      <c r="AT113" s="24" t="s">
        <v>241</v>
      </c>
      <c r="AU113" s="24" t="s">
        <v>83</v>
      </c>
    </row>
    <row r="114" spans="2:47" s="1" customFormat="1" ht="13.5">
      <c r="B114" s="46"/>
      <c r="D114" s="215" t="s">
        <v>442</v>
      </c>
      <c r="F114" s="241" t="s">
        <v>3962</v>
      </c>
      <c r="I114" s="176"/>
      <c r="L114" s="46"/>
      <c r="M114" s="217"/>
      <c r="N114" s="47"/>
      <c r="O114" s="47"/>
      <c r="P114" s="47"/>
      <c r="Q114" s="47"/>
      <c r="R114" s="47"/>
      <c r="S114" s="47"/>
      <c r="T114" s="85"/>
      <c r="AT114" s="24" t="s">
        <v>442</v>
      </c>
      <c r="AU114" s="24" t="s">
        <v>83</v>
      </c>
    </row>
    <row r="115" spans="2:65" s="1" customFormat="1" ht="16.5" customHeight="1">
      <c r="B115" s="202"/>
      <c r="C115" s="203" t="s">
        <v>254</v>
      </c>
      <c r="D115" s="203" t="s">
        <v>235</v>
      </c>
      <c r="E115" s="204" t="s">
        <v>3963</v>
      </c>
      <c r="F115" s="205" t="s">
        <v>3964</v>
      </c>
      <c r="G115" s="206" t="s">
        <v>2303</v>
      </c>
      <c r="H115" s="207">
        <v>1</v>
      </c>
      <c r="I115" s="208"/>
      <c r="J115" s="209">
        <f>ROUND(I115*H115,2)</f>
        <v>0</v>
      </c>
      <c r="K115" s="205" t="s">
        <v>5</v>
      </c>
      <c r="L115" s="46"/>
      <c r="M115" s="210" t="s">
        <v>5</v>
      </c>
      <c r="N115" s="211" t="s">
        <v>44</v>
      </c>
      <c r="O115" s="47"/>
      <c r="P115" s="212">
        <f>O115*H115</f>
        <v>0</v>
      </c>
      <c r="Q115" s="212">
        <v>0</v>
      </c>
      <c r="R115" s="212">
        <f>Q115*H115</f>
        <v>0</v>
      </c>
      <c r="S115" s="212">
        <v>0</v>
      </c>
      <c r="T115" s="213">
        <f>S115*H115</f>
        <v>0</v>
      </c>
      <c r="AR115" s="24" t="s">
        <v>239</v>
      </c>
      <c r="AT115" s="24" t="s">
        <v>235</v>
      </c>
      <c r="AU115" s="24" t="s">
        <v>83</v>
      </c>
      <c r="AY115" s="24" t="s">
        <v>231</v>
      </c>
      <c r="BE115" s="214">
        <f>IF(N115="základní",J115,0)</f>
        <v>0</v>
      </c>
      <c r="BF115" s="214">
        <f>IF(N115="snížená",J115,0)</f>
        <v>0</v>
      </c>
      <c r="BG115" s="214">
        <f>IF(N115="zákl. přenesená",J115,0)</f>
        <v>0</v>
      </c>
      <c r="BH115" s="214">
        <f>IF(N115="sníž. přenesená",J115,0)</f>
        <v>0</v>
      </c>
      <c r="BI115" s="214">
        <f>IF(N115="nulová",J115,0)</f>
        <v>0</v>
      </c>
      <c r="BJ115" s="24" t="s">
        <v>81</v>
      </c>
      <c r="BK115" s="214">
        <f>ROUND(I115*H115,2)</f>
        <v>0</v>
      </c>
      <c r="BL115" s="24" t="s">
        <v>239</v>
      </c>
      <c r="BM115" s="24" t="s">
        <v>3965</v>
      </c>
    </row>
    <row r="116" spans="2:47" s="1" customFormat="1" ht="13.5">
      <c r="B116" s="46"/>
      <c r="D116" s="215" t="s">
        <v>241</v>
      </c>
      <c r="F116" s="216" t="s">
        <v>3964</v>
      </c>
      <c r="I116" s="176"/>
      <c r="L116" s="46"/>
      <c r="M116" s="217"/>
      <c r="N116" s="47"/>
      <c r="O116" s="47"/>
      <c r="P116" s="47"/>
      <c r="Q116" s="47"/>
      <c r="R116" s="47"/>
      <c r="S116" s="47"/>
      <c r="T116" s="85"/>
      <c r="AT116" s="24" t="s">
        <v>241</v>
      </c>
      <c r="AU116" s="24" t="s">
        <v>83</v>
      </c>
    </row>
    <row r="117" spans="2:47" s="1" customFormat="1" ht="13.5">
      <c r="B117" s="46"/>
      <c r="D117" s="215" t="s">
        <v>442</v>
      </c>
      <c r="F117" s="241" t="s">
        <v>3966</v>
      </c>
      <c r="I117" s="176"/>
      <c r="L117" s="46"/>
      <c r="M117" s="217"/>
      <c r="N117" s="47"/>
      <c r="O117" s="47"/>
      <c r="P117" s="47"/>
      <c r="Q117" s="47"/>
      <c r="R117" s="47"/>
      <c r="S117" s="47"/>
      <c r="T117" s="85"/>
      <c r="AT117" s="24" t="s">
        <v>442</v>
      </c>
      <c r="AU117" s="24" t="s">
        <v>83</v>
      </c>
    </row>
    <row r="118" spans="2:65" s="1" customFormat="1" ht="16.5" customHeight="1">
      <c r="B118" s="202"/>
      <c r="C118" s="203" t="s">
        <v>307</v>
      </c>
      <c r="D118" s="203" t="s">
        <v>235</v>
      </c>
      <c r="E118" s="204" t="s">
        <v>3967</v>
      </c>
      <c r="F118" s="205" t="s">
        <v>3968</v>
      </c>
      <c r="G118" s="206" t="s">
        <v>2303</v>
      </c>
      <c r="H118" s="207">
        <v>1</v>
      </c>
      <c r="I118" s="208"/>
      <c r="J118" s="209">
        <f>ROUND(I118*H118,2)</f>
        <v>0</v>
      </c>
      <c r="K118" s="205" t="s">
        <v>5</v>
      </c>
      <c r="L118" s="46"/>
      <c r="M118" s="210" t="s">
        <v>5</v>
      </c>
      <c r="N118" s="211" t="s">
        <v>44</v>
      </c>
      <c r="O118" s="47"/>
      <c r="P118" s="212">
        <f>O118*H118</f>
        <v>0</v>
      </c>
      <c r="Q118" s="212">
        <v>0</v>
      </c>
      <c r="R118" s="212">
        <f>Q118*H118</f>
        <v>0</v>
      </c>
      <c r="S118" s="212">
        <v>0</v>
      </c>
      <c r="T118" s="213">
        <f>S118*H118</f>
        <v>0</v>
      </c>
      <c r="AR118" s="24" t="s">
        <v>239</v>
      </c>
      <c r="AT118" s="24" t="s">
        <v>235</v>
      </c>
      <c r="AU118" s="24" t="s">
        <v>83</v>
      </c>
      <c r="AY118" s="24" t="s">
        <v>231</v>
      </c>
      <c r="BE118" s="214">
        <f>IF(N118="základní",J118,0)</f>
        <v>0</v>
      </c>
      <c r="BF118" s="214">
        <f>IF(N118="snížená",J118,0)</f>
        <v>0</v>
      </c>
      <c r="BG118" s="214">
        <f>IF(N118="zákl. přenesená",J118,0)</f>
        <v>0</v>
      </c>
      <c r="BH118" s="214">
        <f>IF(N118="sníž. přenesená",J118,0)</f>
        <v>0</v>
      </c>
      <c r="BI118" s="214">
        <f>IF(N118="nulová",J118,0)</f>
        <v>0</v>
      </c>
      <c r="BJ118" s="24" t="s">
        <v>81</v>
      </c>
      <c r="BK118" s="214">
        <f>ROUND(I118*H118,2)</f>
        <v>0</v>
      </c>
      <c r="BL118" s="24" t="s">
        <v>239</v>
      </c>
      <c r="BM118" s="24" t="s">
        <v>3969</v>
      </c>
    </row>
    <row r="119" spans="2:47" s="1" customFormat="1" ht="13.5">
      <c r="B119" s="46"/>
      <c r="D119" s="215" t="s">
        <v>241</v>
      </c>
      <c r="F119" s="216" t="s">
        <v>3968</v>
      </c>
      <c r="I119" s="176"/>
      <c r="L119" s="46"/>
      <c r="M119" s="217"/>
      <c r="N119" s="47"/>
      <c r="O119" s="47"/>
      <c r="P119" s="47"/>
      <c r="Q119" s="47"/>
      <c r="R119" s="47"/>
      <c r="S119" s="47"/>
      <c r="T119" s="85"/>
      <c r="AT119" s="24" t="s">
        <v>241</v>
      </c>
      <c r="AU119" s="24" t="s">
        <v>83</v>
      </c>
    </row>
    <row r="120" spans="2:47" s="1" customFormat="1" ht="13.5">
      <c r="B120" s="46"/>
      <c r="D120" s="215" t="s">
        <v>442</v>
      </c>
      <c r="F120" s="241" t="s">
        <v>3970</v>
      </c>
      <c r="I120" s="176"/>
      <c r="L120" s="46"/>
      <c r="M120" s="217"/>
      <c r="N120" s="47"/>
      <c r="O120" s="47"/>
      <c r="P120" s="47"/>
      <c r="Q120" s="47"/>
      <c r="R120" s="47"/>
      <c r="S120" s="47"/>
      <c r="T120" s="85"/>
      <c r="AT120" s="24" t="s">
        <v>442</v>
      </c>
      <c r="AU120" s="24" t="s">
        <v>83</v>
      </c>
    </row>
    <row r="121" spans="2:63" s="10" customFormat="1" ht="29.85" customHeight="1">
      <c r="B121" s="189"/>
      <c r="D121" s="190" t="s">
        <v>72</v>
      </c>
      <c r="E121" s="200" t="s">
        <v>3971</v>
      </c>
      <c r="F121" s="200" t="s">
        <v>3972</v>
      </c>
      <c r="I121" s="192"/>
      <c r="J121" s="201">
        <f>BK121</f>
        <v>0</v>
      </c>
      <c r="L121" s="189"/>
      <c r="M121" s="194"/>
      <c r="N121" s="195"/>
      <c r="O121" s="195"/>
      <c r="P121" s="196">
        <f>SUM(P122:P130)</f>
        <v>0</v>
      </c>
      <c r="Q121" s="195"/>
      <c r="R121" s="196">
        <f>SUM(R122:R130)</f>
        <v>0</v>
      </c>
      <c r="S121" s="195"/>
      <c r="T121" s="197">
        <f>SUM(T122:T130)</f>
        <v>0</v>
      </c>
      <c r="AR121" s="190" t="s">
        <v>81</v>
      </c>
      <c r="AT121" s="198" t="s">
        <v>72</v>
      </c>
      <c r="AU121" s="198" t="s">
        <v>81</v>
      </c>
      <c r="AY121" s="190" t="s">
        <v>231</v>
      </c>
      <c r="BK121" s="199">
        <f>SUM(BK122:BK130)</f>
        <v>0</v>
      </c>
    </row>
    <row r="122" spans="2:65" s="1" customFormat="1" ht="16.5" customHeight="1">
      <c r="B122" s="202"/>
      <c r="C122" s="203" t="s">
        <v>311</v>
      </c>
      <c r="D122" s="203" t="s">
        <v>235</v>
      </c>
      <c r="E122" s="204" t="s">
        <v>3973</v>
      </c>
      <c r="F122" s="205" t="s">
        <v>3974</v>
      </c>
      <c r="G122" s="206" t="s">
        <v>2303</v>
      </c>
      <c r="H122" s="207">
        <v>1</v>
      </c>
      <c r="I122" s="208"/>
      <c r="J122" s="209">
        <f>ROUND(I122*H122,2)</f>
        <v>0</v>
      </c>
      <c r="K122" s="205" t="s">
        <v>5</v>
      </c>
      <c r="L122" s="46"/>
      <c r="M122" s="210" t="s">
        <v>5</v>
      </c>
      <c r="N122" s="211" t="s">
        <v>44</v>
      </c>
      <c r="O122" s="47"/>
      <c r="P122" s="212">
        <f>O122*H122</f>
        <v>0</v>
      </c>
      <c r="Q122" s="212">
        <v>0</v>
      </c>
      <c r="R122" s="212">
        <f>Q122*H122</f>
        <v>0</v>
      </c>
      <c r="S122" s="212">
        <v>0</v>
      </c>
      <c r="T122" s="213">
        <f>S122*H122</f>
        <v>0</v>
      </c>
      <c r="AR122" s="24" t="s">
        <v>239</v>
      </c>
      <c r="AT122" s="24" t="s">
        <v>235</v>
      </c>
      <c r="AU122" s="24" t="s">
        <v>83</v>
      </c>
      <c r="AY122" s="24" t="s">
        <v>231</v>
      </c>
      <c r="BE122" s="214">
        <f>IF(N122="základní",J122,0)</f>
        <v>0</v>
      </c>
      <c r="BF122" s="214">
        <f>IF(N122="snížená",J122,0)</f>
        <v>0</v>
      </c>
      <c r="BG122" s="214">
        <f>IF(N122="zákl. přenesená",J122,0)</f>
        <v>0</v>
      </c>
      <c r="BH122" s="214">
        <f>IF(N122="sníž. přenesená",J122,0)</f>
        <v>0</v>
      </c>
      <c r="BI122" s="214">
        <f>IF(N122="nulová",J122,0)</f>
        <v>0</v>
      </c>
      <c r="BJ122" s="24" t="s">
        <v>81</v>
      </c>
      <c r="BK122" s="214">
        <f>ROUND(I122*H122,2)</f>
        <v>0</v>
      </c>
      <c r="BL122" s="24" t="s">
        <v>239</v>
      </c>
      <c r="BM122" s="24" t="s">
        <v>3975</v>
      </c>
    </row>
    <row r="123" spans="2:47" s="1" customFormat="1" ht="13.5">
      <c r="B123" s="46"/>
      <c r="D123" s="215" t="s">
        <v>241</v>
      </c>
      <c r="F123" s="216" t="s">
        <v>3974</v>
      </c>
      <c r="I123" s="176"/>
      <c r="L123" s="46"/>
      <c r="M123" s="217"/>
      <c r="N123" s="47"/>
      <c r="O123" s="47"/>
      <c r="P123" s="47"/>
      <c r="Q123" s="47"/>
      <c r="R123" s="47"/>
      <c r="S123" s="47"/>
      <c r="T123" s="85"/>
      <c r="AT123" s="24" t="s">
        <v>241</v>
      </c>
      <c r="AU123" s="24" t="s">
        <v>83</v>
      </c>
    </row>
    <row r="124" spans="2:47" s="1" customFormat="1" ht="13.5">
      <c r="B124" s="46"/>
      <c r="D124" s="215" t="s">
        <v>442</v>
      </c>
      <c r="F124" s="241" t="s">
        <v>3976</v>
      </c>
      <c r="I124" s="176"/>
      <c r="L124" s="46"/>
      <c r="M124" s="217"/>
      <c r="N124" s="47"/>
      <c r="O124" s="47"/>
      <c r="P124" s="47"/>
      <c r="Q124" s="47"/>
      <c r="R124" s="47"/>
      <c r="S124" s="47"/>
      <c r="T124" s="85"/>
      <c r="AT124" s="24" t="s">
        <v>442</v>
      </c>
      <c r="AU124" s="24" t="s">
        <v>83</v>
      </c>
    </row>
    <row r="125" spans="2:65" s="1" customFormat="1" ht="25.5" customHeight="1">
      <c r="B125" s="202"/>
      <c r="C125" s="203" t="s">
        <v>11</v>
      </c>
      <c r="D125" s="203" t="s">
        <v>235</v>
      </c>
      <c r="E125" s="204" t="s">
        <v>3977</v>
      </c>
      <c r="F125" s="205" t="s">
        <v>3978</v>
      </c>
      <c r="G125" s="206" t="s">
        <v>2303</v>
      </c>
      <c r="H125" s="207">
        <v>1</v>
      </c>
      <c r="I125" s="208"/>
      <c r="J125" s="209">
        <f>ROUND(I125*H125,2)</f>
        <v>0</v>
      </c>
      <c r="K125" s="205" t="s">
        <v>5</v>
      </c>
      <c r="L125" s="46"/>
      <c r="M125" s="210" t="s">
        <v>5</v>
      </c>
      <c r="N125" s="211" t="s">
        <v>44</v>
      </c>
      <c r="O125" s="47"/>
      <c r="P125" s="212">
        <f>O125*H125</f>
        <v>0</v>
      </c>
      <c r="Q125" s="212">
        <v>0</v>
      </c>
      <c r="R125" s="212">
        <f>Q125*H125</f>
        <v>0</v>
      </c>
      <c r="S125" s="212">
        <v>0</v>
      </c>
      <c r="T125" s="213">
        <f>S125*H125</f>
        <v>0</v>
      </c>
      <c r="AR125" s="24" t="s">
        <v>239</v>
      </c>
      <c r="AT125" s="24" t="s">
        <v>235</v>
      </c>
      <c r="AU125" s="24" t="s">
        <v>83</v>
      </c>
      <c r="AY125" s="24" t="s">
        <v>231</v>
      </c>
      <c r="BE125" s="214">
        <f>IF(N125="základní",J125,0)</f>
        <v>0</v>
      </c>
      <c r="BF125" s="214">
        <f>IF(N125="snížená",J125,0)</f>
        <v>0</v>
      </c>
      <c r="BG125" s="214">
        <f>IF(N125="zákl. přenesená",J125,0)</f>
        <v>0</v>
      </c>
      <c r="BH125" s="214">
        <f>IF(N125="sníž. přenesená",J125,0)</f>
        <v>0</v>
      </c>
      <c r="BI125" s="214">
        <f>IF(N125="nulová",J125,0)</f>
        <v>0</v>
      </c>
      <c r="BJ125" s="24" t="s">
        <v>81</v>
      </c>
      <c r="BK125" s="214">
        <f>ROUND(I125*H125,2)</f>
        <v>0</v>
      </c>
      <c r="BL125" s="24" t="s">
        <v>239</v>
      </c>
      <c r="BM125" s="24" t="s">
        <v>3979</v>
      </c>
    </row>
    <row r="126" spans="2:47" s="1" customFormat="1" ht="13.5">
      <c r="B126" s="46"/>
      <c r="D126" s="215" t="s">
        <v>241</v>
      </c>
      <c r="F126" s="216" t="s">
        <v>3978</v>
      </c>
      <c r="I126" s="176"/>
      <c r="L126" s="46"/>
      <c r="M126" s="217"/>
      <c r="N126" s="47"/>
      <c r="O126" s="47"/>
      <c r="P126" s="47"/>
      <c r="Q126" s="47"/>
      <c r="R126" s="47"/>
      <c r="S126" s="47"/>
      <c r="T126" s="85"/>
      <c r="AT126" s="24" t="s">
        <v>241</v>
      </c>
      <c r="AU126" s="24" t="s">
        <v>83</v>
      </c>
    </row>
    <row r="127" spans="2:47" s="1" customFormat="1" ht="13.5">
      <c r="B127" s="46"/>
      <c r="D127" s="215" t="s">
        <v>442</v>
      </c>
      <c r="F127" s="241" t="s">
        <v>3980</v>
      </c>
      <c r="I127" s="176"/>
      <c r="L127" s="46"/>
      <c r="M127" s="217"/>
      <c r="N127" s="47"/>
      <c r="O127" s="47"/>
      <c r="P127" s="47"/>
      <c r="Q127" s="47"/>
      <c r="R127" s="47"/>
      <c r="S127" s="47"/>
      <c r="T127" s="85"/>
      <c r="AT127" s="24" t="s">
        <v>442</v>
      </c>
      <c r="AU127" s="24" t="s">
        <v>83</v>
      </c>
    </row>
    <row r="128" spans="2:65" s="1" customFormat="1" ht="16.5" customHeight="1">
      <c r="B128" s="202"/>
      <c r="C128" s="203" t="s">
        <v>298</v>
      </c>
      <c r="D128" s="203" t="s">
        <v>235</v>
      </c>
      <c r="E128" s="204" t="s">
        <v>3981</v>
      </c>
      <c r="F128" s="205" t="s">
        <v>3982</v>
      </c>
      <c r="G128" s="206" t="s">
        <v>2303</v>
      </c>
      <c r="H128" s="207">
        <v>1</v>
      </c>
      <c r="I128" s="208"/>
      <c r="J128" s="209">
        <f>ROUND(I128*H128,2)</f>
        <v>0</v>
      </c>
      <c r="K128" s="205" t="s">
        <v>5</v>
      </c>
      <c r="L128" s="46"/>
      <c r="M128" s="210" t="s">
        <v>5</v>
      </c>
      <c r="N128" s="211" t="s">
        <v>44</v>
      </c>
      <c r="O128" s="47"/>
      <c r="P128" s="212">
        <f>O128*H128</f>
        <v>0</v>
      </c>
      <c r="Q128" s="212">
        <v>0</v>
      </c>
      <c r="R128" s="212">
        <f>Q128*H128</f>
        <v>0</v>
      </c>
      <c r="S128" s="212">
        <v>0</v>
      </c>
      <c r="T128" s="213">
        <f>S128*H128</f>
        <v>0</v>
      </c>
      <c r="AR128" s="24" t="s">
        <v>239</v>
      </c>
      <c r="AT128" s="24" t="s">
        <v>235</v>
      </c>
      <c r="AU128" s="24" t="s">
        <v>83</v>
      </c>
      <c r="AY128" s="24" t="s">
        <v>231</v>
      </c>
      <c r="BE128" s="214">
        <f>IF(N128="základní",J128,0)</f>
        <v>0</v>
      </c>
      <c r="BF128" s="214">
        <f>IF(N128="snížená",J128,0)</f>
        <v>0</v>
      </c>
      <c r="BG128" s="214">
        <f>IF(N128="zákl. přenesená",J128,0)</f>
        <v>0</v>
      </c>
      <c r="BH128" s="214">
        <f>IF(N128="sníž. přenesená",J128,0)</f>
        <v>0</v>
      </c>
      <c r="BI128" s="214">
        <f>IF(N128="nulová",J128,0)</f>
        <v>0</v>
      </c>
      <c r="BJ128" s="24" t="s">
        <v>81</v>
      </c>
      <c r="BK128" s="214">
        <f>ROUND(I128*H128,2)</f>
        <v>0</v>
      </c>
      <c r="BL128" s="24" t="s">
        <v>239</v>
      </c>
      <c r="BM128" s="24" t="s">
        <v>3983</v>
      </c>
    </row>
    <row r="129" spans="2:47" s="1" customFormat="1" ht="13.5">
      <c r="B129" s="46"/>
      <c r="D129" s="215" t="s">
        <v>241</v>
      </c>
      <c r="F129" s="216" t="s">
        <v>3982</v>
      </c>
      <c r="I129" s="176"/>
      <c r="L129" s="46"/>
      <c r="M129" s="217"/>
      <c r="N129" s="47"/>
      <c r="O129" s="47"/>
      <c r="P129" s="47"/>
      <c r="Q129" s="47"/>
      <c r="R129" s="47"/>
      <c r="S129" s="47"/>
      <c r="T129" s="85"/>
      <c r="AT129" s="24" t="s">
        <v>241</v>
      </c>
      <c r="AU129" s="24" t="s">
        <v>83</v>
      </c>
    </row>
    <row r="130" spans="2:47" s="1" customFormat="1" ht="13.5">
      <c r="B130" s="46"/>
      <c r="D130" s="215" t="s">
        <v>442</v>
      </c>
      <c r="F130" s="241" t="s">
        <v>3984</v>
      </c>
      <c r="I130" s="176"/>
      <c r="L130" s="46"/>
      <c r="M130" s="252"/>
      <c r="N130" s="253"/>
      <c r="O130" s="253"/>
      <c r="P130" s="253"/>
      <c r="Q130" s="253"/>
      <c r="R130" s="253"/>
      <c r="S130" s="253"/>
      <c r="T130" s="254"/>
      <c r="AT130" s="24" t="s">
        <v>442</v>
      </c>
      <c r="AU130" s="24" t="s">
        <v>83</v>
      </c>
    </row>
    <row r="131" spans="2:12" s="1" customFormat="1" ht="6.95" customHeight="1">
      <c r="B131" s="67"/>
      <c r="C131" s="68"/>
      <c r="D131" s="68"/>
      <c r="E131" s="68"/>
      <c r="F131" s="68"/>
      <c r="G131" s="68"/>
      <c r="H131" s="68"/>
      <c r="I131" s="153"/>
      <c r="J131" s="68"/>
      <c r="K131" s="68"/>
      <c r="L131" s="46"/>
    </row>
  </sheetData>
  <autoFilter ref="C78:K130"/>
  <mergeCells count="10">
    <mergeCell ref="E7:H7"/>
    <mergeCell ref="E9:H9"/>
    <mergeCell ref="E24:H24"/>
    <mergeCell ref="E45:H45"/>
    <mergeCell ref="E47:H47"/>
    <mergeCell ref="J51:J52"/>
    <mergeCell ref="E69:H69"/>
    <mergeCell ref="E71:H71"/>
    <mergeCell ref="G1:H1"/>
    <mergeCell ref="L2:V2"/>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56" customWidth="1"/>
    <col min="2" max="2" width="1.66796875" style="256" customWidth="1"/>
    <col min="3" max="4" width="5" style="256" customWidth="1"/>
    <col min="5" max="5" width="11.66015625" style="256" customWidth="1"/>
    <col min="6" max="6" width="9.16015625" style="256" customWidth="1"/>
    <col min="7" max="7" width="5" style="256" customWidth="1"/>
    <col min="8" max="8" width="77.83203125" style="256" customWidth="1"/>
    <col min="9" max="10" width="20" style="256" customWidth="1"/>
    <col min="11" max="11" width="1.66796875" style="256" customWidth="1"/>
  </cols>
  <sheetData>
    <row r="1" ht="37.5" customHeight="1"/>
    <row r="2" spans="2:11" ht="7.5" customHeight="1">
      <c r="B2" s="257"/>
      <c r="C2" s="258"/>
      <c r="D2" s="258"/>
      <c r="E2" s="258"/>
      <c r="F2" s="258"/>
      <c r="G2" s="258"/>
      <c r="H2" s="258"/>
      <c r="I2" s="258"/>
      <c r="J2" s="258"/>
      <c r="K2" s="259"/>
    </row>
    <row r="3" spans="2:11" s="14" customFormat="1" ht="45" customHeight="1">
      <c r="B3" s="260"/>
      <c r="C3" s="261" t="s">
        <v>3985</v>
      </c>
      <c r="D3" s="261"/>
      <c r="E3" s="261"/>
      <c r="F3" s="261"/>
      <c r="G3" s="261"/>
      <c r="H3" s="261"/>
      <c r="I3" s="261"/>
      <c r="J3" s="261"/>
      <c r="K3" s="262"/>
    </row>
    <row r="4" spans="2:11" ht="25.5" customHeight="1">
      <c r="B4" s="263"/>
      <c r="C4" s="264" t="s">
        <v>3986</v>
      </c>
      <c r="D4" s="264"/>
      <c r="E4" s="264"/>
      <c r="F4" s="264"/>
      <c r="G4" s="264"/>
      <c r="H4" s="264"/>
      <c r="I4" s="264"/>
      <c r="J4" s="264"/>
      <c r="K4" s="265"/>
    </row>
    <row r="5" spans="2:11" ht="5.25" customHeight="1">
      <c r="B5" s="263"/>
      <c r="C5" s="266"/>
      <c r="D5" s="266"/>
      <c r="E5" s="266"/>
      <c r="F5" s="266"/>
      <c r="G5" s="266"/>
      <c r="H5" s="266"/>
      <c r="I5" s="266"/>
      <c r="J5" s="266"/>
      <c r="K5" s="265"/>
    </row>
    <row r="6" spans="2:11" ht="15" customHeight="1">
      <c r="B6" s="263"/>
      <c r="C6" s="267" t="s">
        <v>3987</v>
      </c>
      <c r="D6" s="267"/>
      <c r="E6" s="267"/>
      <c r="F6" s="267"/>
      <c r="G6" s="267"/>
      <c r="H6" s="267"/>
      <c r="I6" s="267"/>
      <c r="J6" s="267"/>
      <c r="K6" s="265"/>
    </row>
    <row r="7" spans="2:11" ht="15" customHeight="1">
      <c r="B7" s="268"/>
      <c r="C7" s="267" t="s">
        <v>3988</v>
      </c>
      <c r="D7" s="267"/>
      <c r="E7" s="267"/>
      <c r="F7" s="267"/>
      <c r="G7" s="267"/>
      <c r="H7" s="267"/>
      <c r="I7" s="267"/>
      <c r="J7" s="267"/>
      <c r="K7" s="265"/>
    </row>
    <row r="8" spans="2:11" ht="12.75" customHeight="1">
      <c r="B8" s="268"/>
      <c r="C8" s="267"/>
      <c r="D8" s="267"/>
      <c r="E8" s="267"/>
      <c r="F8" s="267"/>
      <c r="G8" s="267"/>
      <c r="H8" s="267"/>
      <c r="I8" s="267"/>
      <c r="J8" s="267"/>
      <c r="K8" s="265"/>
    </row>
    <row r="9" spans="2:11" ht="15" customHeight="1">
      <c r="B9" s="268"/>
      <c r="C9" s="267" t="s">
        <v>3989</v>
      </c>
      <c r="D9" s="267"/>
      <c r="E9" s="267"/>
      <c r="F9" s="267"/>
      <c r="G9" s="267"/>
      <c r="H9" s="267"/>
      <c r="I9" s="267"/>
      <c r="J9" s="267"/>
      <c r="K9" s="265"/>
    </row>
    <row r="10" spans="2:11" ht="15" customHeight="1">
      <c r="B10" s="268"/>
      <c r="C10" s="267"/>
      <c r="D10" s="267" t="s">
        <v>3990</v>
      </c>
      <c r="E10" s="267"/>
      <c r="F10" s="267"/>
      <c r="G10" s="267"/>
      <c r="H10" s="267"/>
      <c r="I10" s="267"/>
      <c r="J10" s="267"/>
      <c r="K10" s="265"/>
    </row>
    <row r="11" spans="2:11" ht="15" customHeight="1">
      <c r="B11" s="268"/>
      <c r="C11" s="269"/>
      <c r="D11" s="267" t="s">
        <v>3991</v>
      </c>
      <c r="E11" s="267"/>
      <c r="F11" s="267"/>
      <c r="G11" s="267"/>
      <c r="H11" s="267"/>
      <c r="I11" s="267"/>
      <c r="J11" s="267"/>
      <c r="K11" s="265"/>
    </row>
    <row r="12" spans="2:11" ht="12.75" customHeight="1">
      <c r="B12" s="268"/>
      <c r="C12" s="269"/>
      <c r="D12" s="269"/>
      <c r="E12" s="269"/>
      <c r="F12" s="269"/>
      <c r="G12" s="269"/>
      <c r="H12" s="269"/>
      <c r="I12" s="269"/>
      <c r="J12" s="269"/>
      <c r="K12" s="265"/>
    </row>
    <row r="13" spans="2:11" ht="15" customHeight="1">
      <c r="B13" s="268"/>
      <c r="C13" s="269"/>
      <c r="D13" s="267" t="s">
        <v>3992</v>
      </c>
      <c r="E13" s="267"/>
      <c r="F13" s="267"/>
      <c r="G13" s="267"/>
      <c r="H13" s="267"/>
      <c r="I13" s="267"/>
      <c r="J13" s="267"/>
      <c r="K13" s="265"/>
    </row>
    <row r="14" spans="2:11" ht="15" customHeight="1">
      <c r="B14" s="268"/>
      <c r="C14" s="269"/>
      <c r="D14" s="267" t="s">
        <v>3993</v>
      </c>
      <c r="E14" s="267"/>
      <c r="F14" s="267"/>
      <c r="G14" s="267"/>
      <c r="H14" s="267"/>
      <c r="I14" s="267"/>
      <c r="J14" s="267"/>
      <c r="K14" s="265"/>
    </row>
    <row r="15" spans="2:11" ht="15" customHeight="1">
      <c r="B15" s="268"/>
      <c r="C15" s="269"/>
      <c r="D15" s="267" t="s">
        <v>3994</v>
      </c>
      <c r="E15" s="267"/>
      <c r="F15" s="267"/>
      <c r="G15" s="267"/>
      <c r="H15" s="267"/>
      <c r="I15" s="267"/>
      <c r="J15" s="267"/>
      <c r="K15" s="265"/>
    </row>
    <row r="16" spans="2:11" ht="15" customHeight="1">
      <c r="B16" s="268"/>
      <c r="C16" s="269"/>
      <c r="D16" s="269"/>
      <c r="E16" s="270" t="s">
        <v>80</v>
      </c>
      <c r="F16" s="267" t="s">
        <v>3995</v>
      </c>
      <c r="G16" s="267"/>
      <c r="H16" s="267"/>
      <c r="I16" s="267"/>
      <c r="J16" s="267"/>
      <c r="K16" s="265"/>
    </row>
    <row r="17" spans="2:11" ht="15" customHeight="1">
      <c r="B17" s="268"/>
      <c r="C17" s="269"/>
      <c r="D17" s="269"/>
      <c r="E17" s="270" t="s">
        <v>126</v>
      </c>
      <c r="F17" s="267" t="s">
        <v>3996</v>
      </c>
      <c r="G17" s="267"/>
      <c r="H17" s="267"/>
      <c r="I17" s="267"/>
      <c r="J17" s="267"/>
      <c r="K17" s="265"/>
    </row>
    <row r="18" spans="2:11" ht="15" customHeight="1">
      <c r="B18" s="268"/>
      <c r="C18" s="269"/>
      <c r="D18" s="269"/>
      <c r="E18" s="270" t="s">
        <v>3997</v>
      </c>
      <c r="F18" s="267" t="s">
        <v>3998</v>
      </c>
      <c r="G18" s="267"/>
      <c r="H18" s="267"/>
      <c r="I18" s="267"/>
      <c r="J18" s="267"/>
      <c r="K18" s="265"/>
    </row>
    <row r="19" spans="2:11" ht="15" customHeight="1">
      <c r="B19" s="268"/>
      <c r="C19" s="269"/>
      <c r="D19" s="269"/>
      <c r="E19" s="270" t="s">
        <v>137</v>
      </c>
      <c r="F19" s="267" t="s">
        <v>138</v>
      </c>
      <c r="G19" s="267"/>
      <c r="H19" s="267"/>
      <c r="I19" s="267"/>
      <c r="J19" s="267"/>
      <c r="K19" s="265"/>
    </row>
    <row r="20" spans="2:11" ht="15" customHeight="1">
      <c r="B20" s="268"/>
      <c r="C20" s="269"/>
      <c r="D20" s="269"/>
      <c r="E20" s="270" t="s">
        <v>3916</v>
      </c>
      <c r="F20" s="267" t="s">
        <v>3917</v>
      </c>
      <c r="G20" s="267"/>
      <c r="H20" s="267"/>
      <c r="I20" s="267"/>
      <c r="J20" s="267"/>
      <c r="K20" s="265"/>
    </row>
    <row r="21" spans="2:11" ht="15" customHeight="1">
      <c r="B21" s="268"/>
      <c r="C21" s="269"/>
      <c r="D21" s="269"/>
      <c r="E21" s="270" t="s">
        <v>3999</v>
      </c>
      <c r="F21" s="267" t="s">
        <v>4000</v>
      </c>
      <c r="G21" s="267"/>
      <c r="H21" s="267"/>
      <c r="I21" s="267"/>
      <c r="J21" s="267"/>
      <c r="K21" s="265"/>
    </row>
    <row r="22" spans="2:11" ht="12.75" customHeight="1">
      <c r="B22" s="268"/>
      <c r="C22" s="269"/>
      <c r="D22" s="269"/>
      <c r="E22" s="269"/>
      <c r="F22" s="269"/>
      <c r="G22" s="269"/>
      <c r="H22" s="269"/>
      <c r="I22" s="269"/>
      <c r="J22" s="269"/>
      <c r="K22" s="265"/>
    </row>
    <row r="23" spans="2:11" ht="15" customHeight="1">
      <c r="B23" s="268"/>
      <c r="C23" s="267" t="s">
        <v>4001</v>
      </c>
      <c r="D23" s="267"/>
      <c r="E23" s="267"/>
      <c r="F23" s="267"/>
      <c r="G23" s="267"/>
      <c r="H23" s="267"/>
      <c r="I23" s="267"/>
      <c r="J23" s="267"/>
      <c r="K23" s="265"/>
    </row>
    <row r="24" spans="2:11" ht="15" customHeight="1">
      <c r="B24" s="268"/>
      <c r="C24" s="267" t="s">
        <v>4002</v>
      </c>
      <c r="D24" s="267"/>
      <c r="E24" s="267"/>
      <c r="F24" s="267"/>
      <c r="G24" s="267"/>
      <c r="H24" s="267"/>
      <c r="I24" s="267"/>
      <c r="J24" s="267"/>
      <c r="K24" s="265"/>
    </row>
    <row r="25" spans="2:11" ht="15" customHeight="1">
      <c r="B25" s="268"/>
      <c r="C25" s="267"/>
      <c r="D25" s="267" t="s">
        <v>4003</v>
      </c>
      <c r="E25" s="267"/>
      <c r="F25" s="267"/>
      <c r="G25" s="267"/>
      <c r="H25" s="267"/>
      <c r="I25" s="267"/>
      <c r="J25" s="267"/>
      <c r="K25" s="265"/>
    </row>
    <row r="26" spans="2:11" ht="15" customHeight="1">
      <c r="B26" s="268"/>
      <c r="C26" s="269"/>
      <c r="D26" s="267" t="s">
        <v>4004</v>
      </c>
      <c r="E26" s="267"/>
      <c r="F26" s="267"/>
      <c r="G26" s="267"/>
      <c r="H26" s="267"/>
      <c r="I26" s="267"/>
      <c r="J26" s="267"/>
      <c r="K26" s="265"/>
    </row>
    <row r="27" spans="2:11" ht="12.75" customHeight="1">
      <c r="B27" s="268"/>
      <c r="C27" s="269"/>
      <c r="D27" s="269"/>
      <c r="E27" s="269"/>
      <c r="F27" s="269"/>
      <c r="G27" s="269"/>
      <c r="H27" s="269"/>
      <c r="I27" s="269"/>
      <c r="J27" s="269"/>
      <c r="K27" s="265"/>
    </row>
    <row r="28" spans="2:11" ht="15" customHeight="1">
      <c r="B28" s="268"/>
      <c r="C28" s="269"/>
      <c r="D28" s="267" t="s">
        <v>4005</v>
      </c>
      <c r="E28" s="267"/>
      <c r="F28" s="267"/>
      <c r="G28" s="267"/>
      <c r="H28" s="267"/>
      <c r="I28" s="267"/>
      <c r="J28" s="267"/>
      <c r="K28" s="265"/>
    </row>
    <row r="29" spans="2:11" ht="15" customHeight="1">
      <c r="B29" s="268"/>
      <c r="C29" s="269"/>
      <c r="D29" s="267" t="s">
        <v>4006</v>
      </c>
      <c r="E29" s="267"/>
      <c r="F29" s="267"/>
      <c r="G29" s="267"/>
      <c r="H29" s="267"/>
      <c r="I29" s="267"/>
      <c r="J29" s="267"/>
      <c r="K29" s="265"/>
    </row>
    <row r="30" spans="2:11" ht="12.75" customHeight="1">
      <c r="B30" s="268"/>
      <c r="C30" s="269"/>
      <c r="D30" s="269"/>
      <c r="E30" s="269"/>
      <c r="F30" s="269"/>
      <c r="G30" s="269"/>
      <c r="H30" s="269"/>
      <c r="I30" s="269"/>
      <c r="J30" s="269"/>
      <c r="K30" s="265"/>
    </row>
    <row r="31" spans="2:11" ht="15" customHeight="1">
      <c r="B31" s="268"/>
      <c r="C31" s="269"/>
      <c r="D31" s="267" t="s">
        <v>4007</v>
      </c>
      <c r="E31" s="267"/>
      <c r="F31" s="267"/>
      <c r="G31" s="267"/>
      <c r="H31" s="267"/>
      <c r="I31" s="267"/>
      <c r="J31" s="267"/>
      <c r="K31" s="265"/>
    </row>
    <row r="32" spans="2:11" ht="15" customHeight="1">
      <c r="B32" s="268"/>
      <c r="C32" s="269"/>
      <c r="D32" s="267" t="s">
        <v>4008</v>
      </c>
      <c r="E32" s="267"/>
      <c r="F32" s="267"/>
      <c r="G32" s="267"/>
      <c r="H32" s="267"/>
      <c r="I32" s="267"/>
      <c r="J32" s="267"/>
      <c r="K32" s="265"/>
    </row>
    <row r="33" spans="2:11" ht="15" customHeight="1">
      <c r="B33" s="268"/>
      <c r="C33" s="269"/>
      <c r="D33" s="267" t="s">
        <v>4009</v>
      </c>
      <c r="E33" s="267"/>
      <c r="F33" s="267"/>
      <c r="G33" s="267"/>
      <c r="H33" s="267"/>
      <c r="I33" s="267"/>
      <c r="J33" s="267"/>
      <c r="K33" s="265"/>
    </row>
    <row r="34" spans="2:11" ht="15" customHeight="1">
      <c r="B34" s="268"/>
      <c r="C34" s="269"/>
      <c r="D34" s="267"/>
      <c r="E34" s="271" t="s">
        <v>216</v>
      </c>
      <c r="F34" s="267"/>
      <c r="G34" s="267" t="s">
        <v>4010</v>
      </c>
      <c r="H34" s="267"/>
      <c r="I34" s="267"/>
      <c r="J34" s="267"/>
      <c r="K34" s="265"/>
    </row>
    <row r="35" spans="2:11" ht="30.75" customHeight="1">
      <c r="B35" s="268"/>
      <c r="C35" s="269"/>
      <c r="D35" s="267"/>
      <c r="E35" s="271" t="s">
        <v>4011</v>
      </c>
      <c r="F35" s="267"/>
      <c r="G35" s="267" t="s">
        <v>4012</v>
      </c>
      <c r="H35" s="267"/>
      <c r="I35" s="267"/>
      <c r="J35" s="267"/>
      <c r="K35" s="265"/>
    </row>
    <row r="36" spans="2:11" ht="15" customHeight="1">
      <c r="B36" s="268"/>
      <c r="C36" s="269"/>
      <c r="D36" s="267"/>
      <c r="E36" s="271" t="s">
        <v>54</v>
      </c>
      <c r="F36" s="267"/>
      <c r="G36" s="267" t="s">
        <v>4013</v>
      </c>
      <c r="H36" s="267"/>
      <c r="I36" s="267"/>
      <c r="J36" s="267"/>
      <c r="K36" s="265"/>
    </row>
    <row r="37" spans="2:11" ht="15" customHeight="1">
      <c r="B37" s="268"/>
      <c r="C37" s="269"/>
      <c r="D37" s="267"/>
      <c r="E37" s="271" t="s">
        <v>217</v>
      </c>
      <c r="F37" s="267"/>
      <c r="G37" s="267" t="s">
        <v>4014</v>
      </c>
      <c r="H37" s="267"/>
      <c r="I37" s="267"/>
      <c r="J37" s="267"/>
      <c r="K37" s="265"/>
    </row>
    <row r="38" spans="2:11" ht="15" customHeight="1">
      <c r="B38" s="268"/>
      <c r="C38" s="269"/>
      <c r="D38" s="267"/>
      <c r="E38" s="271" t="s">
        <v>218</v>
      </c>
      <c r="F38" s="267"/>
      <c r="G38" s="267" t="s">
        <v>4015</v>
      </c>
      <c r="H38" s="267"/>
      <c r="I38" s="267"/>
      <c r="J38" s="267"/>
      <c r="K38" s="265"/>
    </row>
    <row r="39" spans="2:11" ht="15" customHeight="1">
      <c r="B39" s="268"/>
      <c r="C39" s="269"/>
      <c r="D39" s="267"/>
      <c r="E39" s="271" t="s">
        <v>219</v>
      </c>
      <c r="F39" s="267"/>
      <c r="G39" s="267" t="s">
        <v>4016</v>
      </c>
      <c r="H39" s="267"/>
      <c r="I39" s="267"/>
      <c r="J39" s="267"/>
      <c r="K39" s="265"/>
    </row>
    <row r="40" spans="2:11" ht="15" customHeight="1">
      <c r="B40" s="268"/>
      <c r="C40" s="269"/>
      <c r="D40" s="267"/>
      <c r="E40" s="271" t="s">
        <v>4017</v>
      </c>
      <c r="F40" s="267"/>
      <c r="G40" s="267" t="s">
        <v>4018</v>
      </c>
      <c r="H40" s="267"/>
      <c r="I40" s="267"/>
      <c r="J40" s="267"/>
      <c r="K40" s="265"/>
    </row>
    <row r="41" spans="2:11" ht="15" customHeight="1">
      <c r="B41" s="268"/>
      <c r="C41" s="269"/>
      <c r="D41" s="267"/>
      <c r="E41" s="271"/>
      <c r="F41" s="267"/>
      <c r="G41" s="267" t="s">
        <v>4019</v>
      </c>
      <c r="H41" s="267"/>
      <c r="I41" s="267"/>
      <c r="J41" s="267"/>
      <c r="K41" s="265"/>
    </row>
    <row r="42" spans="2:11" ht="15" customHeight="1">
      <c r="B42" s="268"/>
      <c r="C42" s="269"/>
      <c r="D42" s="267"/>
      <c r="E42" s="271" t="s">
        <v>4020</v>
      </c>
      <c r="F42" s="267"/>
      <c r="G42" s="267" t="s">
        <v>4021</v>
      </c>
      <c r="H42" s="267"/>
      <c r="I42" s="267"/>
      <c r="J42" s="267"/>
      <c r="K42" s="265"/>
    </row>
    <row r="43" spans="2:11" ht="15" customHeight="1">
      <c r="B43" s="268"/>
      <c r="C43" s="269"/>
      <c r="D43" s="267"/>
      <c r="E43" s="271" t="s">
        <v>221</v>
      </c>
      <c r="F43" s="267"/>
      <c r="G43" s="267" t="s">
        <v>4022</v>
      </c>
      <c r="H43" s="267"/>
      <c r="I43" s="267"/>
      <c r="J43" s="267"/>
      <c r="K43" s="265"/>
    </row>
    <row r="44" spans="2:11" ht="12.75" customHeight="1">
      <c r="B44" s="268"/>
      <c r="C44" s="269"/>
      <c r="D44" s="267"/>
      <c r="E44" s="267"/>
      <c r="F44" s="267"/>
      <c r="G44" s="267"/>
      <c r="H44" s="267"/>
      <c r="I44" s="267"/>
      <c r="J44" s="267"/>
      <c r="K44" s="265"/>
    </row>
    <row r="45" spans="2:11" ht="15" customHeight="1">
      <c r="B45" s="268"/>
      <c r="C45" s="269"/>
      <c r="D45" s="267" t="s">
        <v>4023</v>
      </c>
      <c r="E45" s="267"/>
      <c r="F45" s="267"/>
      <c r="G45" s="267"/>
      <c r="H45" s="267"/>
      <c r="I45" s="267"/>
      <c r="J45" s="267"/>
      <c r="K45" s="265"/>
    </row>
    <row r="46" spans="2:11" ht="15" customHeight="1">
      <c r="B46" s="268"/>
      <c r="C46" s="269"/>
      <c r="D46" s="269"/>
      <c r="E46" s="267" t="s">
        <v>4024</v>
      </c>
      <c r="F46" s="267"/>
      <c r="G46" s="267"/>
      <c r="H46" s="267"/>
      <c r="I46" s="267"/>
      <c r="J46" s="267"/>
      <c r="K46" s="265"/>
    </row>
    <row r="47" spans="2:11" ht="15" customHeight="1">
      <c r="B47" s="268"/>
      <c r="C47" s="269"/>
      <c r="D47" s="269"/>
      <c r="E47" s="267" t="s">
        <v>4025</v>
      </c>
      <c r="F47" s="267"/>
      <c r="G47" s="267"/>
      <c r="H47" s="267"/>
      <c r="I47" s="267"/>
      <c r="J47" s="267"/>
      <c r="K47" s="265"/>
    </row>
    <row r="48" spans="2:11" ht="15" customHeight="1">
      <c r="B48" s="268"/>
      <c r="C48" s="269"/>
      <c r="D48" s="269"/>
      <c r="E48" s="267" t="s">
        <v>4026</v>
      </c>
      <c r="F48" s="267"/>
      <c r="G48" s="267"/>
      <c r="H48" s="267"/>
      <c r="I48" s="267"/>
      <c r="J48" s="267"/>
      <c r="K48" s="265"/>
    </row>
    <row r="49" spans="2:11" ht="15" customHeight="1">
      <c r="B49" s="268"/>
      <c r="C49" s="269"/>
      <c r="D49" s="267" t="s">
        <v>4027</v>
      </c>
      <c r="E49" s="267"/>
      <c r="F49" s="267"/>
      <c r="G49" s="267"/>
      <c r="H49" s="267"/>
      <c r="I49" s="267"/>
      <c r="J49" s="267"/>
      <c r="K49" s="265"/>
    </row>
    <row r="50" spans="2:11" ht="25.5" customHeight="1">
      <c r="B50" s="263"/>
      <c r="C50" s="264" t="s">
        <v>4028</v>
      </c>
      <c r="D50" s="264"/>
      <c r="E50" s="264"/>
      <c r="F50" s="264"/>
      <c r="G50" s="264"/>
      <c r="H50" s="264"/>
      <c r="I50" s="264"/>
      <c r="J50" s="264"/>
      <c r="K50" s="265"/>
    </row>
    <row r="51" spans="2:11" ht="5.25" customHeight="1">
      <c r="B51" s="263"/>
      <c r="C51" s="266"/>
      <c r="D51" s="266"/>
      <c r="E51" s="266"/>
      <c r="F51" s="266"/>
      <c r="G51" s="266"/>
      <c r="H51" s="266"/>
      <c r="I51" s="266"/>
      <c r="J51" s="266"/>
      <c r="K51" s="265"/>
    </row>
    <row r="52" spans="2:11" ht="15" customHeight="1">
      <c r="B52" s="263"/>
      <c r="C52" s="267" t="s">
        <v>4029</v>
      </c>
      <c r="D52" s="267"/>
      <c r="E52" s="267"/>
      <c r="F52" s="267"/>
      <c r="G52" s="267"/>
      <c r="H52" s="267"/>
      <c r="I52" s="267"/>
      <c r="J52" s="267"/>
      <c r="K52" s="265"/>
    </row>
    <row r="53" spans="2:11" ht="15" customHeight="1">
      <c r="B53" s="263"/>
      <c r="C53" s="267" t="s">
        <v>4030</v>
      </c>
      <c r="D53" s="267"/>
      <c r="E53" s="267"/>
      <c r="F53" s="267"/>
      <c r="G53" s="267"/>
      <c r="H53" s="267"/>
      <c r="I53" s="267"/>
      <c r="J53" s="267"/>
      <c r="K53" s="265"/>
    </row>
    <row r="54" spans="2:11" ht="12.75" customHeight="1">
      <c r="B54" s="263"/>
      <c r="C54" s="267"/>
      <c r="D54" s="267"/>
      <c r="E54" s="267"/>
      <c r="F54" s="267"/>
      <c r="G54" s="267"/>
      <c r="H54" s="267"/>
      <c r="I54" s="267"/>
      <c r="J54" s="267"/>
      <c r="K54" s="265"/>
    </row>
    <row r="55" spans="2:11" ht="15" customHeight="1">
      <c r="B55" s="263"/>
      <c r="C55" s="267" t="s">
        <v>4031</v>
      </c>
      <c r="D55" s="267"/>
      <c r="E55" s="267"/>
      <c r="F55" s="267"/>
      <c r="G55" s="267"/>
      <c r="H55" s="267"/>
      <c r="I55" s="267"/>
      <c r="J55" s="267"/>
      <c r="K55" s="265"/>
    </row>
    <row r="56" spans="2:11" ht="15" customHeight="1">
      <c r="B56" s="263"/>
      <c r="C56" s="269"/>
      <c r="D56" s="267" t="s">
        <v>4032</v>
      </c>
      <c r="E56" s="267"/>
      <c r="F56" s="267"/>
      <c r="G56" s="267"/>
      <c r="H56" s="267"/>
      <c r="I56" s="267"/>
      <c r="J56" s="267"/>
      <c r="K56" s="265"/>
    </row>
    <row r="57" spans="2:11" ht="15" customHeight="1">
      <c r="B57" s="263"/>
      <c r="C57" s="269"/>
      <c r="D57" s="267" t="s">
        <v>4033</v>
      </c>
      <c r="E57" s="267"/>
      <c r="F57" s="267"/>
      <c r="G57" s="267"/>
      <c r="H57" s="267"/>
      <c r="I57" s="267"/>
      <c r="J57" s="267"/>
      <c r="K57" s="265"/>
    </row>
    <row r="58" spans="2:11" ht="15" customHeight="1">
      <c r="B58" s="263"/>
      <c r="C58" s="269"/>
      <c r="D58" s="267" t="s">
        <v>4034</v>
      </c>
      <c r="E58" s="267"/>
      <c r="F58" s="267"/>
      <c r="G58" s="267"/>
      <c r="H58" s="267"/>
      <c r="I58" s="267"/>
      <c r="J58" s="267"/>
      <c r="K58" s="265"/>
    </row>
    <row r="59" spans="2:11" ht="15" customHeight="1">
      <c r="B59" s="263"/>
      <c r="C59" s="269"/>
      <c r="D59" s="267" t="s">
        <v>4035</v>
      </c>
      <c r="E59" s="267"/>
      <c r="F59" s="267"/>
      <c r="G59" s="267"/>
      <c r="H59" s="267"/>
      <c r="I59" s="267"/>
      <c r="J59" s="267"/>
      <c r="K59" s="265"/>
    </row>
    <row r="60" spans="2:11" ht="15" customHeight="1">
      <c r="B60" s="263"/>
      <c r="C60" s="269"/>
      <c r="D60" s="272" t="s">
        <v>4036</v>
      </c>
      <c r="E60" s="272"/>
      <c r="F60" s="272"/>
      <c r="G60" s="272"/>
      <c r="H60" s="272"/>
      <c r="I60" s="272"/>
      <c r="J60" s="272"/>
      <c r="K60" s="265"/>
    </row>
    <row r="61" spans="2:11" ht="15" customHeight="1">
      <c r="B61" s="263"/>
      <c r="C61" s="269"/>
      <c r="D61" s="267" t="s">
        <v>4037</v>
      </c>
      <c r="E61" s="267"/>
      <c r="F61" s="267"/>
      <c r="G61" s="267"/>
      <c r="H61" s="267"/>
      <c r="I61" s="267"/>
      <c r="J61" s="267"/>
      <c r="K61" s="265"/>
    </row>
    <row r="62" spans="2:11" ht="12.75" customHeight="1">
      <c r="B62" s="263"/>
      <c r="C62" s="269"/>
      <c r="D62" s="269"/>
      <c r="E62" s="273"/>
      <c r="F62" s="269"/>
      <c r="G62" s="269"/>
      <c r="H62" s="269"/>
      <c r="I62" s="269"/>
      <c r="J62" s="269"/>
      <c r="K62" s="265"/>
    </row>
    <row r="63" spans="2:11" ht="15" customHeight="1">
      <c r="B63" s="263"/>
      <c r="C63" s="269"/>
      <c r="D63" s="267" t="s">
        <v>4038</v>
      </c>
      <c r="E63" s="267"/>
      <c r="F63" s="267"/>
      <c r="G63" s="267"/>
      <c r="H63" s="267"/>
      <c r="I63" s="267"/>
      <c r="J63" s="267"/>
      <c r="K63" s="265"/>
    </row>
    <row r="64" spans="2:11" ht="15" customHeight="1">
      <c r="B64" s="263"/>
      <c r="C64" s="269"/>
      <c r="D64" s="272" t="s">
        <v>4039</v>
      </c>
      <c r="E64" s="272"/>
      <c r="F64" s="272"/>
      <c r="G64" s="272"/>
      <c r="H64" s="272"/>
      <c r="I64" s="272"/>
      <c r="J64" s="272"/>
      <c r="K64" s="265"/>
    </row>
    <row r="65" spans="2:11" ht="15" customHeight="1">
      <c r="B65" s="263"/>
      <c r="C65" s="269"/>
      <c r="D65" s="267" t="s">
        <v>4040</v>
      </c>
      <c r="E65" s="267"/>
      <c r="F65" s="267"/>
      <c r="G65" s="267"/>
      <c r="H65" s="267"/>
      <c r="I65" s="267"/>
      <c r="J65" s="267"/>
      <c r="K65" s="265"/>
    </row>
    <row r="66" spans="2:11" ht="15" customHeight="1">
      <c r="B66" s="263"/>
      <c r="C66" s="269"/>
      <c r="D66" s="267" t="s">
        <v>4041</v>
      </c>
      <c r="E66" s="267"/>
      <c r="F66" s="267"/>
      <c r="G66" s="267"/>
      <c r="H66" s="267"/>
      <c r="I66" s="267"/>
      <c r="J66" s="267"/>
      <c r="K66" s="265"/>
    </row>
    <row r="67" spans="2:11" ht="15" customHeight="1">
      <c r="B67" s="263"/>
      <c r="C67" s="269"/>
      <c r="D67" s="267" t="s">
        <v>4042</v>
      </c>
      <c r="E67" s="267"/>
      <c r="F67" s="267"/>
      <c r="G67" s="267"/>
      <c r="H67" s="267"/>
      <c r="I67" s="267"/>
      <c r="J67" s="267"/>
      <c r="K67" s="265"/>
    </row>
    <row r="68" spans="2:11" ht="15" customHeight="1">
      <c r="B68" s="263"/>
      <c r="C68" s="269"/>
      <c r="D68" s="267" t="s">
        <v>4043</v>
      </c>
      <c r="E68" s="267"/>
      <c r="F68" s="267"/>
      <c r="G68" s="267"/>
      <c r="H68" s="267"/>
      <c r="I68" s="267"/>
      <c r="J68" s="267"/>
      <c r="K68" s="265"/>
    </row>
    <row r="69" spans="2:11" ht="12.75" customHeight="1">
      <c r="B69" s="274"/>
      <c r="C69" s="275"/>
      <c r="D69" s="275"/>
      <c r="E69" s="275"/>
      <c r="F69" s="275"/>
      <c r="G69" s="275"/>
      <c r="H69" s="275"/>
      <c r="I69" s="275"/>
      <c r="J69" s="275"/>
      <c r="K69" s="276"/>
    </row>
    <row r="70" spans="2:11" ht="18.75" customHeight="1">
      <c r="B70" s="277"/>
      <c r="C70" s="277"/>
      <c r="D70" s="277"/>
      <c r="E70" s="277"/>
      <c r="F70" s="277"/>
      <c r="G70" s="277"/>
      <c r="H70" s="277"/>
      <c r="I70" s="277"/>
      <c r="J70" s="277"/>
      <c r="K70" s="278"/>
    </row>
    <row r="71" spans="2:11" ht="18.75" customHeight="1">
      <c r="B71" s="278"/>
      <c r="C71" s="278"/>
      <c r="D71" s="278"/>
      <c r="E71" s="278"/>
      <c r="F71" s="278"/>
      <c r="G71" s="278"/>
      <c r="H71" s="278"/>
      <c r="I71" s="278"/>
      <c r="J71" s="278"/>
      <c r="K71" s="278"/>
    </row>
    <row r="72" spans="2:11" ht="7.5" customHeight="1">
      <c r="B72" s="279"/>
      <c r="C72" s="280"/>
      <c r="D72" s="280"/>
      <c r="E72" s="280"/>
      <c r="F72" s="280"/>
      <c r="G72" s="280"/>
      <c r="H72" s="280"/>
      <c r="I72" s="280"/>
      <c r="J72" s="280"/>
      <c r="K72" s="281"/>
    </row>
    <row r="73" spans="2:11" ht="45" customHeight="1">
      <c r="B73" s="282"/>
      <c r="C73" s="283" t="s">
        <v>144</v>
      </c>
      <c r="D73" s="283"/>
      <c r="E73" s="283"/>
      <c r="F73" s="283"/>
      <c r="G73" s="283"/>
      <c r="H73" s="283"/>
      <c r="I73" s="283"/>
      <c r="J73" s="283"/>
      <c r="K73" s="284"/>
    </row>
    <row r="74" spans="2:11" ht="17.25" customHeight="1">
      <c r="B74" s="282"/>
      <c r="C74" s="285" t="s">
        <v>4044</v>
      </c>
      <c r="D74" s="285"/>
      <c r="E74" s="285"/>
      <c r="F74" s="285" t="s">
        <v>4045</v>
      </c>
      <c r="G74" s="286"/>
      <c r="H74" s="285" t="s">
        <v>217</v>
      </c>
      <c r="I74" s="285" t="s">
        <v>58</v>
      </c>
      <c r="J74" s="285" t="s">
        <v>4046</v>
      </c>
      <c r="K74" s="284"/>
    </row>
    <row r="75" spans="2:11" ht="17.25" customHeight="1">
      <c r="B75" s="282"/>
      <c r="C75" s="287" t="s">
        <v>4047</v>
      </c>
      <c r="D75" s="287"/>
      <c r="E75" s="287"/>
      <c r="F75" s="288" t="s">
        <v>4048</v>
      </c>
      <c r="G75" s="289"/>
      <c r="H75" s="287"/>
      <c r="I75" s="287"/>
      <c r="J75" s="287" t="s">
        <v>4049</v>
      </c>
      <c r="K75" s="284"/>
    </row>
    <row r="76" spans="2:11" ht="5.25" customHeight="1">
      <c r="B76" s="282"/>
      <c r="C76" s="290"/>
      <c r="D76" s="290"/>
      <c r="E76" s="290"/>
      <c r="F76" s="290"/>
      <c r="G76" s="291"/>
      <c r="H76" s="290"/>
      <c r="I76" s="290"/>
      <c r="J76" s="290"/>
      <c r="K76" s="284"/>
    </row>
    <row r="77" spans="2:11" ht="15" customHeight="1">
      <c r="B77" s="282"/>
      <c r="C77" s="271" t="s">
        <v>54</v>
      </c>
      <c r="D77" s="290"/>
      <c r="E77" s="290"/>
      <c r="F77" s="292" t="s">
        <v>4050</v>
      </c>
      <c r="G77" s="291"/>
      <c r="H77" s="271" t="s">
        <v>4051</v>
      </c>
      <c r="I77" s="271" t="s">
        <v>4052</v>
      </c>
      <c r="J77" s="271">
        <v>20</v>
      </c>
      <c r="K77" s="284"/>
    </row>
    <row r="78" spans="2:11" ht="15" customHeight="1">
      <c r="B78" s="282"/>
      <c r="C78" s="271" t="s">
        <v>4053</v>
      </c>
      <c r="D78" s="271"/>
      <c r="E78" s="271"/>
      <c r="F78" s="292" t="s">
        <v>4050</v>
      </c>
      <c r="G78" s="291"/>
      <c r="H78" s="271" t="s">
        <v>4054</v>
      </c>
      <c r="I78" s="271" t="s">
        <v>4052</v>
      </c>
      <c r="J78" s="271">
        <v>120</v>
      </c>
      <c r="K78" s="284"/>
    </row>
    <row r="79" spans="2:11" ht="15" customHeight="1">
      <c r="B79" s="293"/>
      <c r="C79" s="271" t="s">
        <v>4055</v>
      </c>
      <c r="D79" s="271"/>
      <c r="E79" s="271"/>
      <c r="F79" s="292" t="s">
        <v>4056</v>
      </c>
      <c r="G79" s="291"/>
      <c r="H79" s="271" t="s">
        <v>4057</v>
      </c>
      <c r="I79" s="271" t="s">
        <v>4052</v>
      </c>
      <c r="J79" s="271">
        <v>50</v>
      </c>
      <c r="K79" s="284"/>
    </row>
    <row r="80" spans="2:11" ht="15" customHeight="1">
      <c r="B80" s="293"/>
      <c r="C80" s="271" t="s">
        <v>4058</v>
      </c>
      <c r="D80" s="271"/>
      <c r="E80" s="271"/>
      <c r="F80" s="292" t="s">
        <v>4050</v>
      </c>
      <c r="G80" s="291"/>
      <c r="H80" s="271" t="s">
        <v>4059</v>
      </c>
      <c r="I80" s="271" t="s">
        <v>4060</v>
      </c>
      <c r="J80" s="271"/>
      <c r="K80" s="284"/>
    </row>
    <row r="81" spans="2:11" ht="15" customHeight="1">
      <c r="B81" s="293"/>
      <c r="C81" s="294" t="s">
        <v>4061</v>
      </c>
      <c r="D81" s="294"/>
      <c r="E81" s="294"/>
      <c r="F81" s="295" t="s">
        <v>4056</v>
      </c>
      <c r="G81" s="294"/>
      <c r="H81" s="294" t="s">
        <v>4062</v>
      </c>
      <c r="I81" s="294" t="s">
        <v>4052</v>
      </c>
      <c r="J81" s="294">
        <v>15</v>
      </c>
      <c r="K81" s="284"/>
    </row>
    <row r="82" spans="2:11" ht="15" customHeight="1">
      <c r="B82" s="293"/>
      <c r="C82" s="294" t="s">
        <v>4063</v>
      </c>
      <c r="D82" s="294"/>
      <c r="E82" s="294"/>
      <c r="F82" s="295" t="s">
        <v>4056</v>
      </c>
      <c r="G82" s="294"/>
      <c r="H82" s="294" t="s">
        <v>4064</v>
      </c>
      <c r="I82" s="294" t="s">
        <v>4052</v>
      </c>
      <c r="J82" s="294">
        <v>15</v>
      </c>
      <c r="K82" s="284"/>
    </row>
    <row r="83" spans="2:11" ht="15" customHeight="1">
      <c r="B83" s="293"/>
      <c r="C83" s="294" t="s">
        <v>4065</v>
      </c>
      <c r="D83" s="294"/>
      <c r="E83" s="294"/>
      <c r="F83" s="295" t="s">
        <v>4056</v>
      </c>
      <c r="G83" s="294"/>
      <c r="H83" s="294" t="s">
        <v>4066</v>
      </c>
      <c r="I83" s="294" t="s">
        <v>4052</v>
      </c>
      <c r="J83" s="294">
        <v>20</v>
      </c>
      <c r="K83" s="284"/>
    </row>
    <row r="84" spans="2:11" ht="15" customHeight="1">
      <c r="B84" s="293"/>
      <c r="C84" s="294" t="s">
        <v>4067</v>
      </c>
      <c r="D84" s="294"/>
      <c r="E84" s="294"/>
      <c r="F84" s="295" t="s">
        <v>4056</v>
      </c>
      <c r="G84" s="294"/>
      <c r="H84" s="294" t="s">
        <v>4068</v>
      </c>
      <c r="I84" s="294" t="s">
        <v>4052</v>
      </c>
      <c r="J84" s="294">
        <v>20</v>
      </c>
      <c r="K84" s="284"/>
    </row>
    <row r="85" spans="2:11" ht="15" customHeight="1">
      <c r="B85" s="293"/>
      <c r="C85" s="271" t="s">
        <v>4069</v>
      </c>
      <c r="D85" s="271"/>
      <c r="E85" s="271"/>
      <c r="F85" s="292" t="s">
        <v>4056</v>
      </c>
      <c r="G85" s="291"/>
      <c r="H85" s="271" t="s">
        <v>4070</v>
      </c>
      <c r="I85" s="271" t="s">
        <v>4052</v>
      </c>
      <c r="J85" s="271">
        <v>50</v>
      </c>
      <c r="K85" s="284"/>
    </row>
    <row r="86" spans="2:11" ht="15" customHeight="1">
      <c r="B86" s="293"/>
      <c r="C86" s="271" t="s">
        <v>4071</v>
      </c>
      <c r="D86" s="271"/>
      <c r="E86" s="271"/>
      <c r="F86" s="292" t="s">
        <v>4056</v>
      </c>
      <c r="G86" s="291"/>
      <c r="H86" s="271" t="s">
        <v>4072</v>
      </c>
      <c r="I86" s="271" t="s">
        <v>4052</v>
      </c>
      <c r="J86" s="271">
        <v>20</v>
      </c>
      <c r="K86" s="284"/>
    </row>
    <row r="87" spans="2:11" ht="15" customHeight="1">
      <c r="B87" s="293"/>
      <c r="C87" s="271" t="s">
        <v>4073</v>
      </c>
      <c r="D87" s="271"/>
      <c r="E87" s="271"/>
      <c r="F87" s="292" t="s">
        <v>4056</v>
      </c>
      <c r="G87" s="291"/>
      <c r="H87" s="271" t="s">
        <v>4074</v>
      </c>
      <c r="I87" s="271" t="s">
        <v>4052</v>
      </c>
      <c r="J87" s="271">
        <v>20</v>
      </c>
      <c r="K87" s="284"/>
    </row>
    <row r="88" spans="2:11" ht="15" customHeight="1">
      <c r="B88" s="293"/>
      <c r="C88" s="271" t="s">
        <v>4075</v>
      </c>
      <c r="D88" s="271"/>
      <c r="E88" s="271"/>
      <c r="F88" s="292" t="s">
        <v>4056</v>
      </c>
      <c r="G88" s="291"/>
      <c r="H88" s="271" t="s">
        <v>4076</v>
      </c>
      <c r="I88" s="271" t="s">
        <v>4052</v>
      </c>
      <c r="J88" s="271">
        <v>50</v>
      </c>
      <c r="K88" s="284"/>
    </row>
    <row r="89" spans="2:11" ht="15" customHeight="1">
      <c r="B89" s="293"/>
      <c r="C89" s="271" t="s">
        <v>4077</v>
      </c>
      <c r="D89" s="271"/>
      <c r="E89" s="271"/>
      <c r="F89" s="292" t="s">
        <v>4056</v>
      </c>
      <c r="G89" s="291"/>
      <c r="H89" s="271" t="s">
        <v>4077</v>
      </c>
      <c r="I89" s="271" t="s">
        <v>4052</v>
      </c>
      <c r="J89" s="271">
        <v>50</v>
      </c>
      <c r="K89" s="284"/>
    </row>
    <row r="90" spans="2:11" ht="15" customHeight="1">
      <c r="B90" s="293"/>
      <c r="C90" s="271" t="s">
        <v>222</v>
      </c>
      <c r="D90" s="271"/>
      <c r="E90" s="271"/>
      <c r="F90" s="292" t="s">
        <v>4056</v>
      </c>
      <c r="G90" s="291"/>
      <c r="H90" s="271" t="s">
        <v>4078</v>
      </c>
      <c r="I90" s="271" t="s">
        <v>4052</v>
      </c>
      <c r="J90" s="271">
        <v>255</v>
      </c>
      <c r="K90" s="284"/>
    </row>
    <row r="91" spans="2:11" ht="15" customHeight="1">
      <c r="B91" s="293"/>
      <c r="C91" s="271" t="s">
        <v>4079</v>
      </c>
      <c r="D91" s="271"/>
      <c r="E91" s="271"/>
      <c r="F91" s="292" t="s">
        <v>4050</v>
      </c>
      <c r="G91" s="291"/>
      <c r="H91" s="271" t="s">
        <v>4080</v>
      </c>
      <c r="I91" s="271" t="s">
        <v>4081</v>
      </c>
      <c r="J91" s="271"/>
      <c r="K91" s="284"/>
    </row>
    <row r="92" spans="2:11" ht="15" customHeight="1">
      <c r="B92" s="293"/>
      <c r="C92" s="271" t="s">
        <v>4082</v>
      </c>
      <c r="D92" s="271"/>
      <c r="E92" s="271"/>
      <c r="F92" s="292" t="s">
        <v>4050</v>
      </c>
      <c r="G92" s="291"/>
      <c r="H92" s="271" t="s">
        <v>4083</v>
      </c>
      <c r="I92" s="271" t="s">
        <v>4084</v>
      </c>
      <c r="J92" s="271"/>
      <c r="K92" s="284"/>
    </row>
    <row r="93" spans="2:11" ht="15" customHeight="1">
      <c r="B93" s="293"/>
      <c r="C93" s="271" t="s">
        <v>4085</v>
      </c>
      <c r="D93" s="271"/>
      <c r="E93" s="271"/>
      <c r="F93" s="292" t="s">
        <v>4050</v>
      </c>
      <c r="G93" s="291"/>
      <c r="H93" s="271" t="s">
        <v>4085</v>
      </c>
      <c r="I93" s="271" t="s">
        <v>4084</v>
      </c>
      <c r="J93" s="271"/>
      <c r="K93" s="284"/>
    </row>
    <row r="94" spans="2:11" ht="15" customHeight="1">
      <c r="B94" s="293"/>
      <c r="C94" s="271" t="s">
        <v>39</v>
      </c>
      <c r="D94" s="271"/>
      <c r="E94" s="271"/>
      <c r="F94" s="292" t="s">
        <v>4050</v>
      </c>
      <c r="G94" s="291"/>
      <c r="H94" s="271" t="s">
        <v>4086</v>
      </c>
      <c r="I94" s="271" t="s">
        <v>4084</v>
      </c>
      <c r="J94" s="271"/>
      <c r="K94" s="284"/>
    </row>
    <row r="95" spans="2:11" ht="15" customHeight="1">
      <c r="B95" s="293"/>
      <c r="C95" s="271" t="s">
        <v>49</v>
      </c>
      <c r="D95" s="271"/>
      <c r="E95" s="271"/>
      <c r="F95" s="292" t="s">
        <v>4050</v>
      </c>
      <c r="G95" s="291"/>
      <c r="H95" s="271" t="s">
        <v>4087</v>
      </c>
      <c r="I95" s="271" t="s">
        <v>4084</v>
      </c>
      <c r="J95" s="271"/>
      <c r="K95" s="284"/>
    </row>
    <row r="96" spans="2:11" ht="15" customHeight="1">
      <c r="B96" s="296"/>
      <c r="C96" s="297"/>
      <c r="D96" s="297"/>
      <c r="E96" s="297"/>
      <c r="F96" s="297"/>
      <c r="G96" s="297"/>
      <c r="H96" s="297"/>
      <c r="I96" s="297"/>
      <c r="J96" s="297"/>
      <c r="K96" s="298"/>
    </row>
    <row r="97" spans="2:11" ht="18.75" customHeight="1">
      <c r="B97" s="299"/>
      <c r="C97" s="300"/>
      <c r="D97" s="300"/>
      <c r="E97" s="300"/>
      <c r="F97" s="300"/>
      <c r="G97" s="300"/>
      <c r="H97" s="300"/>
      <c r="I97" s="300"/>
      <c r="J97" s="300"/>
      <c r="K97" s="299"/>
    </row>
    <row r="98" spans="2:11" ht="18.75" customHeight="1">
      <c r="B98" s="278"/>
      <c r="C98" s="278"/>
      <c r="D98" s="278"/>
      <c r="E98" s="278"/>
      <c r="F98" s="278"/>
      <c r="G98" s="278"/>
      <c r="H98" s="278"/>
      <c r="I98" s="278"/>
      <c r="J98" s="278"/>
      <c r="K98" s="278"/>
    </row>
    <row r="99" spans="2:11" ht="7.5" customHeight="1">
      <c r="B99" s="279"/>
      <c r="C99" s="280"/>
      <c r="D99" s="280"/>
      <c r="E99" s="280"/>
      <c r="F99" s="280"/>
      <c r="G99" s="280"/>
      <c r="H99" s="280"/>
      <c r="I99" s="280"/>
      <c r="J99" s="280"/>
      <c r="K99" s="281"/>
    </row>
    <row r="100" spans="2:11" ht="45" customHeight="1">
      <c r="B100" s="282"/>
      <c r="C100" s="283" t="s">
        <v>4088</v>
      </c>
      <c r="D100" s="283"/>
      <c r="E100" s="283"/>
      <c r="F100" s="283"/>
      <c r="G100" s="283"/>
      <c r="H100" s="283"/>
      <c r="I100" s="283"/>
      <c r="J100" s="283"/>
      <c r="K100" s="284"/>
    </row>
    <row r="101" spans="2:11" ht="17.25" customHeight="1">
      <c r="B101" s="282"/>
      <c r="C101" s="285" t="s">
        <v>4044</v>
      </c>
      <c r="D101" s="285"/>
      <c r="E101" s="285"/>
      <c r="F101" s="285" t="s">
        <v>4045</v>
      </c>
      <c r="G101" s="286"/>
      <c r="H101" s="285" t="s">
        <v>217</v>
      </c>
      <c r="I101" s="285" t="s">
        <v>58</v>
      </c>
      <c r="J101" s="285" t="s">
        <v>4046</v>
      </c>
      <c r="K101" s="284"/>
    </row>
    <row r="102" spans="2:11" ht="17.25" customHeight="1">
      <c r="B102" s="282"/>
      <c r="C102" s="287" t="s">
        <v>4047</v>
      </c>
      <c r="D102" s="287"/>
      <c r="E102" s="287"/>
      <c r="F102" s="288" t="s">
        <v>4048</v>
      </c>
      <c r="G102" s="289"/>
      <c r="H102" s="287"/>
      <c r="I102" s="287"/>
      <c r="J102" s="287" t="s">
        <v>4049</v>
      </c>
      <c r="K102" s="284"/>
    </row>
    <row r="103" spans="2:11" ht="5.25" customHeight="1">
      <c r="B103" s="282"/>
      <c r="C103" s="285"/>
      <c r="D103" s="285"/>
      <c r="E103" s="285"/>
      <c r="F103" s="285"/>
      <c r="G103" s="301"/>
      <c r="H103" s="285"/>
      <c r="I103" s="285"/>
      <c r="J103" s="285"/>
      <c r="K103" s="284"/>
    </row>
    <row r="104" spans="2:11" ht="15" customHeight="1">
      <c r="B104" s="282"/>
      <c r="C104" s="271" t="s">
        <v>54</v>
      </c>
      <c r="D104" s="290"/>
      <c r="E104" s="290"/>
      <c r="F104" s="292" t="s">
        <v>4050</v>
      </c>
      <c r="G104" s="301"/>
      <c r="H104" s="271" t="s">
        <v>4089</v>
      </c>
      <c r="I104" s="271" t="s">
        <v>4052</v>
      </c>
      <c r="J104" s="271">
        <v>20</v>
      </c>
      <c r="K104" s="284"/>
    </row>
    <row r="105" spans="2:11" ht="15" customHeight="1">
      <c r="B105" s="282"/>
      <c r="C105" s="271" t="s">
        <v>4053</v>
      </c>
      <c r="D105" s="271"/>
      <c r="E105" s="271"/>
      <c r="F105" s="292" t="s">
        <v>4050</v>
      </c>
      <c r="G105" s="271"/>
      <c r="H105" s="271" t="s">
        <v>4089</v>
      </c>
      <c r="I105" s="271" t="s">
        <v>4052</v>
      </c>
      <c r="J105" s="271">
        <v>120</v>
      </c>
      <c r="K105" s="284"/>
    </row>
    <row r="106" spans="2:11" ht="15" customHeight="1">
      <c r="B106" s="293"/>
      <c r="C106" s="271" t="s">
        <v>4055</v>
      </c>
      <c r="D106" s="271"/>
      <c r="E106" s="271"/>
      <c r="F106" s="292" t="s">
        <v>4056</v>
      </c>
      <c r="G106" s="271"/>
      <c r="H106" s="271" t="s">
        <v>4089</v>
      </c>
      <c r="I106" s="271" t="s">
        <v>4052</v>
      </c>
      <c r="J106" s="271">
        <v>50</v>
      </c>
      <c r="K106" s="284"/>
    </row>
    <row r="107" spans="2:11" ht="15" customHeight="1">
      <c r="B107" s="293"/>
      <c r="C107" s="271" t="s">
        <v>4058</v>
      </c>
      <c r="D107" s="271"/>
      <c r="E107" s="271"/>
      <c r="F107" s="292" t="s">
        <v>4050</v>
      </c>
      <c r="G107" s="271"/>
      <c r="H107" s="271" t="s">
        <v>4089</v>
      </c>
      <c r="I107" s="271" t="s">
        <v>4060</v>
      </c>
      <c r="J107" s="271"/>
      <c r="K107" s="284"/>
    </row>
    <row r="108" spans="2:11" ht="15" customHeight="1">
      <c r="B108" s="293"/>
      <c r="C108" s="271" t="s">
        <v>4069</v>
      </c>
      <c r="D108" s="271"/>
      <c r="E108" s="271"/>
      <c r="F108" s="292" t="s">
        <v>4056</v>
      </c>
      <c r="G108" s="271"/>
      <c r="H108" s="271" t="s">
        <v>4089</v>
      </c>
      <c r="I108" s="271" t="s">
        <v>4052</v>
      </c>
      <c r="J108" s="271">
        <v>50</v>
      </c>
      <c r="K108" s="284"/>
    </row>
    <row r="109" spans="2:11" ht="15" customHeight="1">
      <c r="B109" s="293"/>
      <c r="C109" s="271" t="s">
        <v>4077</v>
      </c>
      <c r="D109" s="271"/>
      <c r="E109" s="271"/>
      <c r="F109" s="292" t="s">
        <v>4056</v>
      </c>
      <c r="G109" s="271"/>
      <c r="H109" s="271" t="s">
        <v>4089</v>
      </c>
      <c r="I109" s="271" t="s">
        <v>4052</v>
      </c>
      <c r="J109" s="271">
        <v>50</v>
      </c>
      <c r="K109" s="284"/>
    </row>
    <row r="110" spans="2:11" ht="15" customHeight="1">
      <c r="B110" s="293"/>
      <c r="C110" s="271" t="s">
        <v>4075</v>
      </c>
      <c r="D110" s="271"/>
      <c r="E110" s="271"/>
      <c r="F110" s="292" t="s">
        <v>4056</v>
      </c>
      <c r="G110" s="271"/>
      <c r="H110" s="271" t="s">
        <v>4089</v>
      </c>
      <c r="I110" s="271" t="s">
        <v>4052</v>
      </c>
      <c r="J110" s="271">
        <v>50</v>
      </c>
      <c r="K110" s="284"/>
    </row>
    <row r="111" spans="2:11" ht="15" customHeight="1">
      <c r="B111" s="293"/>
      <c r="C111" s="271" t="s">
        <v>54</v>
      </c>
      <c r="D111" s="271"/>
      <c r="E111" s="271"/>
      <c r="F111" s="292" t="s">
        <v>4050</v>
      </c>
      <c r="G111" s="271"/>
      <c r="H111" s="271" t="s">
        <v>4090</v>
      </c>
      <c r="I111" s="271" t="s">
        <v>4052</v>
      </c>
      <c r="J111" s="271">
        <v>20</v>
      </c>
      <c r="K111" s="284"/>
    </row>
    <row r="112" spans="2:11" ht="15" customHeight="1">
      <c r="B112" s="293"/>
      <c r="C112" s="271" t="s">
        <v>4091</v>
      </c>
      <c r="D112" s="271"/>
      <c r="E112" s="271"/>
      <c r="F112" s="292" t="s">
        <v>4050</v>
      </c>
      <c r="G112" s="271"/>
      <c r="H112" s="271" t="s">
        <v>4092</v>
      </c>
      <c r="I112" s="271" t="s">
        <v>4052</v>
      </c>
      <c r="J112" s="271">
        <v>120</v>
      </c>
      <c r="K112" s="284"/>
    </row>
    <row r="113" spans="2:11" ht="15" customHeight="1">
      <c r="B113" s="293"/>
      <c r="C113" s="271" t="s">
        <v>39</v>
      </c>
      <c r="D113" s="271"/>
      <c r="E113" s="271"/>
      <c r="F113" s="292" t="s">
        <v>4050</v>
      </c>
      <c r="G113" s="271"/>
      <c r="H113" s="271" t="s">
        <v>4093</v>
      </c>
      <c r="I113" s="271" t="s">
        <v>4084</v>
      </c>
      <c r="J113" s="271"/>
      <c r="K113" s="284"/>
    </row>
    <row r="114" spans="2:11" ht="15" customHeight="1">
      <c r="B114" s="293"/>
      <c r="C114" s="271" t="s">
        <v>49</v>
      </c>
      <c r="D114" s="271"/>
      <c r="E114" s="271"/>
      <c r="F114" s="292" t="s">
        <v>4050</v>
      </c>
      <c r="G114" s="271"/>
      <c r="H114" s="271" t="s">
        <v>4094</v>
      </c>
      <c r="I114" s="271" t="s">
        <v>4084</v>
      </c>
      <c r="J114" s="271"/>
      <c r="K114" s="284"/>
    </row>
    <row r="115" spans="2:11" ht="15" customHeight="1">
      <c r="B115" s="293"/>
      <c r="C115" s="271" t="s">
        <v>58</v>
      </c>
      <c r="D115" s="271"/>
      <c r="E115" s="271"/>
      <c r="F115" s="292" t="s">
        <v>4050</v>
      </c>
      <c r="G115" s="271"/>
      <c r="H115" s="271" t="s">
        <v>4095</v>
      </c>
      <c r="I115" s="271" t="s">
        <v>4096</v>
      </c>
      <c r="J115" s="271"/>
      <c r="K115" s="284"/>
    </row>
    <row r="116" spans="2:11" ht="15" customHeight="1">
      <c r="B116" s="296"/>
      <c r="C116" s="302"/>
      <c r="D116" s="302"/>
      <c r="E116" s="302"/>
      <c r="F116" s="302"/>
      <c r="G116" s="302"/>
      <c r="H116" s="302"/>
      <c r="I116" s="302"/>
      <c r="J116" s="302"/>
      <c r="K116" s="298"/>
    </row>
    <row r="117" spans="2:11" ht="18.75" customHeight="1">
      <c r="B117" s="303"/>
      <c r="C117" s="267"/>
      <c r="D117" s="267"/>
      <c r="E117" s="267"/>
      <c r="F117" s="304"/>
      <c r="G117" s="267"/>
      <c r="H117" s="267"/>
      <c r="I117" s="267"/>
      <c r="J117" s="267"/>
      <c r="K117" s="303"/>
    </row>
    <row r="118" spans="2:11" ht="18.75" customHeight="1">
      <c r="B118" s="278"/>
      <c r="C118" s="278"/>
      <c r="D118" s="278"/>
      <c r="E118" s="278"/>
      <c r="F118" s="278"/>
      <c r="G118" s="278"/>
      <c r="H118" s="278"/>
      <c r="I118" s="278"/>
      <c r="J118" s="278"/>
      <c r="K118" s="278"/>
    </row>
    <row r="119" spans="2:11" ht="7.5" customHeight="1">
      <c r="B119" s="305"/>
      <c r="C119" s="306"/>
      <c r="D119" s="306"/>
      <c r="E119" s="306"/>
      <c r="F119" s="306"/>
      <c r="G119" s="306"/>
      <c r="H119" s="306"/>
      <c r="I119" s="306"/>
      <c r="J119" s="306"/>
      <c r="K119" s="307"/>
    </row>
    <row r="120" spans="2:11" ht="45" customHeight="1">
      <c r="B120" s="308"/>
      <c r="C120" s="261" t="s">
        <v>4097</v>
      </c>
      <c r="D120" s="261"/>
      <c r="E120" s="261"/>
      <c r="F120" s="261"/>
      <c r="G120" s="261"/>
      <c r="H120" s="261"/>
      <c r="I120" s="261"/>
      <c r="J120" s="261"/>
      <c r="K120" s="309"/>
    </row>
    <row r="121" spans="2:11" ht="17.25" customHeight="1">
      <c r="B121" s="310"/>
      <c r="C121" s="285" t="s">
        <v>4044</v>
      </c>
      <c r="D121" s="285"/>
      <c r="E121" s="285"/>
      <c r="F121" s="285" t="s">
        <v>4045</v>
      </c>
      <c r="G121" s="286"/>
      <c r="H121" s="285" t="s">
        <v>217</v>
      </c>
      <c r="I121" s="285" t="s">
        <v>58</v>
      </c>
      <c r="J121" s="285" t="s">
        <v>4046</v>
      </c>
      <c r="K121" s="311"/>
    </row>
    <row r="122" spans="2:11" ht="17.25" customHeight="1">
      <c r="B122" s="310"/>
      <c r="C122" s="287" t="s">
        <v>4047</v>
      </c>
      <c r="D122" s="287"/>
      <c r="E122" s="287"/>
      <c r="F122" s="288" t="s">
        <v>4048</v>
      </c>
      <c r="G122" s="289"/>
      <c r="H122" s="287"/>
      <c r="I122" s="287"/>
      <c r="J122" s="287" t="s">
        <v>4049</v>
      </c>
      <c r="K122" s="311"/>
    </row>
    <row r="123" spans="2:11" ht="5.25" customHeight="1">
      <c r="B123" s="312"/>
      <c r="C123" s="290"/>
      <c r="D123" s="290"/>
      <c r="E123" s="290"/>
      <c r="F123" s="290"/>
      <c r="G123" s="271"/>
      <c r="H123" s="290"/>
      <c r="I123" s="290"/>
      <c r="J123" s="290"/>
      <c r="K123" s="313"/>
    </row>
    <row r="124" spans="2:11" ht="15" customHeight="1">
      <c r="B124" s="312"/>
      <c r="C124" s="271" t="s">
        <v>4053</v>
      </c>
      <c r="D124" s="290"/>
      <c r="E124" s="290"/>
      <c r="F124" s="292" t="s">
        <v>4050</v>
      </c>
      <c r="G124" s="271"/>
      <c r="H124" s="271" t="s">
        <v>4089</v>
      </c>
      <c r="I124" s="271" t="s">
        <v>4052</v>
      </c>
      <c r="J124" s="271">
        <v>120</v>
      </c>
      <c r="K124" s="314"/>
    </row>
    <row r="125" spans="2:11" ht="15" customHeight="1">
      <c r="B125" s="312"/>
      <c r="C125" s="271" t="s">
        <v>4098</v>
      </c>
      <c r="D125" s="271"/>
      <c r="E125" s="271"/>
      <c r="F125" s="292" t="s">
        <v>4050</v>
      </c>
      <c r="G125" s="271"/>
      <c r="H125" s="271" t="s">
        <v>4099</v>
      </c>
      <c r="I125" s="271" t="s">
        <v>4052</v>
      </c>
      <c r="J125" s="271" t="s">
        <v>4100</v>
      </c>
      <c r="K125" s="314"/>
    </row>
    <row r="126" spans="2:11" ht="15" customHeight="1">
      <c r="B126" s="312"/>
      <c r="C126" s="271" t="s">
        <v>3999</v>
      </c>
      <c r="D126" s="271"/>
      <c r="E126" s="271"/>
      <c r="F126" s="292" t="s">
        <v>4050</v>
      </c>
      <c r="G126" s="271"/>
      <c r="H126" s="271" t="s">
        <v>4101</v>
      </c>
      <c r="I126" s="271" t="s">
        <v>4052</v>
      </c>
      <c r="J126" s="271" t="s">
        <v>4100</v>
      </c>
      <c r="K126" s="314"/>
    </row>
    <row r="127" spans="2:11" ht="15" customHeight="1">
      <c r="B127" s="312"/>
      <c r="C127" s="271" t="s">
        <v>4061</v>
      </c>
      <c r="D127" s="271"/>
      <c r="E127" s="271"/>
      <c r="F127" s="292" t="s">
        <v>4056</v>
      </c>
      <c r="G127" s="271"/>
      <c r="H127" s="271" t="s">
        <v>4062</v>
      </c>
      <c r="I127" s="271" t="s">
        <v>4052</v>
      </c>
      <c r="J127" s="271">
        <v>15</v>
      </c>
      <c r="K127" s="314"/>
    </row>
    <row r="128" spans="2:11" ht="15" customHeight="1">
      <c r="B128" s="312"/>
      <c r="C128" s="294" t="s">
        <v>4063</v>
      </c>
      <c r="D128" s="294"/>
      <c r="E128" s="294"/>
      <c r="F128" s="295" t="s">
        <v>4056</v>
      </c>
      <c r="G128" s="294"/>
      <c r="H128" s="294" t="s">
        <v>4064</v>
      </c>
      <c r="I128" s="294" t="s">
        <v>4052</v>
      </c>
      <c r="J128" s="294">
        <v>15</v>
      </c>
      <c r="K128" s="314"/>
    </row>
    <row r="129" spans="2:11" ht="15" customHeight="1">
      <c r="B129" s="312"/>
      <c r="C129" s="294" t="s">
        <v>4065</v>
      </c>
      <c r="D129" s="294"/>
      <c r="E129" s="294"/>
      <c r="F129" s="295" t="s">
        <v>4056</v>
      </c>
      <c r="G129" s="294"/>
      <c r="H129" s="294" t="s">
        <v>4066</v>
      </c>
      <c r="I129" s="294" t="s">
        <v>4052</v>
      </c>
      <c r="J129" s="294">
        <v>20</v>
      </c>
      <c r="K129" s="314"/>
    </row>
    <row r="130" spans="2:11" ht="15" customHeight="1">
      <c r="B130" s="312"/>
      <c r="C130" s="294" t="s">
        <v>4067</v>
      </c>
      <c r="D130" s="294"/>
      <c r="E130" s="294"/>
      <c r="F130" s="295" t="s">
        <v>4056</v>
      </c>
      <c r="G130" s="294"/>
      <c r="H130" s="294" t="s">
        <v>4068</v>
      </c>
      <c r="I130" s="294" t="s">
        <v>4052</v>
      </c>
      <c r="J130" s="294">
        <v>20</v>
      </c>
      <c r="K130" s="314"/>
    </row>
    <row r="131" spans="2:11" ht="15" customHeight="1">
      <c r="B131" s="312"/>
      <c r="C131" s="271" t="s">
        <v>4055</v>
      </c>
      <c r="D131" s="271"/>
      <c r="E131" s="271"/>
      <c r="F131" s="292" t="s">
        <v>4056</v>
      </c>
      <c r="G131" s="271"/>
      <c r="H131" s="271" t="s">
        <v>4089</v>
      </c>
      <c r="I131" s="271" t="s">
        <v>4052</v>
      </c>
      <c r="J131" s="271">
        <v>50</v>
      </c>
      <c r="K131" s="314"/>
    </row>
    <row r="132" spans="2:11" ht="15" customHeight="1">
      <c r="B132" s="312"/>
      <c r="C132" s="271" t="s">
        <v>4069</v>
      </c>
      <c r="D132" s="271"/>
      <c r="E132" s="271"/>
      <c r="F132" s="292" t="s">
        <v>4056</v>
      </c>
      <c r="G132" s="271"/>
      <c r="H132" s="271" t="s">
        <v>4089</v>
      </c>
      <c r="I132" s="271" t="s">
        <v>4052</v>
      </c>
      <c r="J132" s="271">
        <v>50</v>
      </c>
      <c r="K132" s="314"/>
    </row>
    <row r="133" spans="2:11" ht="15" customHeight="1">
      <c r="B133" s="312"/>
      <c r="C133" s="271" t="s">
        <v>4075</v>
      </c>
      <c r="D133" s="271"/>
      <c r="E133" s="271"/>
      <c r="F133" s="292" t="s">
        <v>4056</v>
      </c>
      <c r="G133" s="271"/>
      <c r="H133" s="271" t="s">
        <v>4089</v>
      </c>
      <c r="I133" s="271" t="s">
        <v>4052</v>
      </c>
      <c r="J133" s="271">
        <v>50</v>
      </c>
      <c r="K133" s="314"/>
    </row>
    <row r="134" spans="2:11" ht="15" customHeight="1">
      <c r="B134" s="312"/>
      <c r="C134" s="271" t="s">
        <v>4077</v>
      </c>
      <c r="D134" s="271"/>
      <c r="E134" s="271"/>
      <c r="F134" s="292" t="s">
        <v>4056</v>
      </c>
      <c r="G134" s="271"/>
      <c r="H134" s="271" t="s">
        <v>4089</v>
      </c>
      <c r="I134" s="271" t="s">
        <v>4052</v>
      </c>
      <c r="J134" s="271">
        <v>50</v>
      </c>
      <c r="K134" s="314"/>
    </row>
    <row r="135" spans="2:11" ht="15" customHeight="1">
      <c r="B135" s="312"/>
      <c r="C135" s="271" t="s">
        <v>222</v>
      </c>
      <c r="D135" s="271"/>
      <c r="E135" s="271"/>
      <c r="F135" s="292" t="s">
        <v>4056</v>
      </c>
      <c r="G135" s="271"/>
      <c r="H135" s="271" t="s">
        <v>4102</v>
      </c>
      <c r="I135" s="271" t="s">
        <v>4052</v>
      </c>
      <c r="J135" s="271">
        <v>255</v>
      </c>
      <c r="K135" s="314"/>
    </row>
    <row r="136" spans="2:11" ht="15" customHeight="1">
      <c r="B136" s="312"/>
      <c r="C136" s="271" t="s">
        <v>4079</v>
      </c>
      <c r="D136" s="271"/>
      <c r="E136" s="271"/>
      <c r="F136" s="292" t="s">
        <v>4050</v>
      </c>
      <c r="G136" s="271"/>
      <c r="H136" s="271" t="s">
        <v>4103</v>
      </c>
      <c r="I136" s="271" t="s">
        <v>4081</v>
      </c>
      <c r="J136" s="271"/>
      <c r="K136" s="314"/>
    </row>
    <row r="137" spans="2:11" ht="15" customHeight="1">
      <c r="B137" s="312"/>
      <c r="C137" s="271" t="s">
        <v>4082</v>
      </c>
      <c r="D137" s="271"/>
      <c r="E137" s="271"/>
      <c r="F137" s="292" t="s">
        <v>4050</v>
      </c>
      <c r="G137" s="271"/>
      <c r="H137" s="271" t="s">
        <v>4104</v>
      </c>
      <c r="I137" s="271" t="s">
        <v>4084</v>
      </c>
      <c r="J137" s="271"/>
      <c r="K137" s="314"/>
    </row>
    <row r="138" spans="2:11" ht="15" customHeight="1">
      <c r="B138" s="312"/>
      <c r="C138" s="271" t="s">
        <v>4085</v>
      </c>
      <c r="D138" s="271"/>
      <c r="E138" s="271"/>
      <c r="F138" s="292" t="s">
        <v>4050</v>
      </c>
      <c r="G138" s="271"/>
      <c r="H138" s="271" t="s">
        <v>4085</v>
      </c>
      <c r="I138" s="271" t="s">
        <v>4084</v>
      </c>
      <c r="J138" s="271"/>
      <c r="K138" s="314"/>
    </row>
    <row r="139" spans="2:11" ht="15" customHeight="1">
      <c r="B139" s="312"/>
      <c r="C139" s="271" t="s">
        <v>39</v>
      </c>
      <c r="D139" s="271"/>
      <c r="E139" s="271"/>
      <c r="F139" s="292" t="s">
        <v>4050</v>
      </c>
      <c r="G139" s="271"/>
      <c r="H139" s="271" t="s">
        <v>4105</v>
      </c>
      <c r="I139" s="271" t="s">
        <v>4084</v>
      </c>
      <c r="J139" s="271"/>
      <c r="K139" s="314"/>
    </row>
    <row r="140" spans="2:11" ht="15" customHeight="1">
      <c r="B140" s="312"/>
      <c r="C140" s="271" t="s">
        <v>4106</v>
      </c>
      <c r="D140" s="271"/>
      <c r="E140" s="271"/>
      <c r="F140" s="292" t="s">
        <v>4050</v>
      </c>
      <c r="G140" s="271"/>
      <c r="H140" s="271" t="s">
        <v>4107</v>
      </c>
      <c r="I140" s="271" t="s">
        <v>4084</v>
      </c>
      <c r="J140" s="271"/>
      <c r="K140" s="314"/>
    </row>
    <row r="141" spans="2:11" ht="15" customHeight="1">
      <c r="B141" s="315"/>
      <c r="C141" s="316"/>
      <c r="D141" s="316"/>
      <c r="E141" s="316"/>
      <c r="F141" s="316"/>
      <c r="G141" s="316"/>
      <c r="H141" s="316"/>
      <c r="I141" s="316"/>
      <c r="J141" s="316"/>
      <c r="K141" s="317"/>
    </row>
    <row r="142" spans="2:11" ht="18.75" customHeight="1">
      <c r="B142" s="267"/>
      <c r="C142" s="267"/>
      <c r="D142" s="267"/>
      <c r="E142" s="267"/>
      <c r="F142" s="304"/>
      <c r="G142" s="267"/>
      <c r="H142" s="267"/>
      <c r="I142" s="267"/>
      <c r="J142" s="267"/>
      <c r="K142" s="267"/>
    </row>
    <row r="143" spans="2:11" ht="18.75" customHeight="1">
      <c r="B143" s="278"/>
      <c r="C143" s="278"/>
      <c r="D143" s="278"/>
      <c r="E143" s="278"/>
      <c r="F143" s="278"/>
      <c r="G143" s="278"/>
      <c r="H143" s="278"/>
      <c r="I143" s="278"/>
      <c r="J143" s="278"/>
      <c r="K143" s="278"/>
    </row>
    <row r="144" spans="2:11" ht="7.5" customHeight="1">
      <c r="B144" s="279"/>
      <c r="C144" s="280"/>
      <c r="D144" s="280"/>
      <c r="E144" s="280"/>
      <c r="F144" s="280"/>
      <c r="G144" s="280"/>
      <c r="H144" s="280"/>
      <c r="I144" s="280"/>
      <c r="J144" s="280"/>
      <c r="K144" s="281"/>
    </row>
    <row r="145" spans="2:11" ht="45" customHeight="1">
      <c r="B145" s="282"/>
      <c r="C145" s="283" t="s">
        <v>4108</v>
      </c>
      <c r="D145" s="283"/>
      <c r="E145" s="283"/>
      <c r="F145" s="283"/>
      <c r="G145" s="283"/>
      <c r="H145" s="283"/>
      <c r="I145" s="283"/>
      <c r="J145" s="283"/>
      <c r="K145" s="284"/>
    </row>
    <row r="146" spans="2:11" ht="17.25" customHeight="1">
      <c r="B146" s="282"/>
      <c r="C146" s="285" t="s">
        <v>4044</v>
      </c>
      <c r="D146" s="285"/>
      <c r="E146" s="285"/>
      <c r="F146" s="285" t="s">
        <v>4045</v>
      </c>
      <c r="G146" s="286"/>
      <c r="H146" s="285" t="s">
        <v>217</v>
      </c>
      <c r="I146" s="285" t="s">
        <v>58</v>
      </c>
      <c r="J146" s="285" t="s">
        <v>4046</v>
      </c>
      <c r="K146" s="284"/>
    </row>
    <row r="147" spans="2:11" ht="17.25" customHeight="1">
      <c r="B147" s="282"/>
      <c r="C147" s="287" t="s">
        <v>4047</v>
      </c>
      <c r="D147" s="287"/>
      <c r="E147" s="287"/>
      <c r="F147" s="288" t="s">
        <v>4048</v>
      </c>
      <c r="G147" s="289"/>
      <c r="H147" s="287"/>
      <c r="I147" s="287"/>
      <c r="J147" s="287" t="s">
        <v>4049</v>
      </c>
      <c r="K147" s="284"/>
    </row>
    <row r="148" spans="2:11" ht="5.25" customHeight="1">
      <c r="B148" s="293"/>
      <c r="C148" s="290"/>
      <c r="D148" s="290"/>
      <c r="E148" s="290"/>
      <c r="F148" s="290"/>
      <c r="G148" s="291"/>
      <c r="H148" s="290"/>
      <c r="I148" s="290"/>
      <c r="J148" s="290"/>
      <c r="K148" s="314"/>
    </row>
    <row r="149" spans="2:11" ht="15" customHeight="1">
      <c r="B149" s="293"/>
      <c r="C149" s="318" t="s">
        <v>4053</v>
      </c>
      <c r="D149" s="271"/>
      <c r="E149" s="271"/>
      <c r="F149" s="319" t="s">
        <v>4050</v>
      </c>
      <c r="G149" s="271"/>
      <c r="H149" s="318" t="s">
        <v>4089</v>
      </c>
      <c r="I149" s="318" t="s">
        <v>4052</v>
      </c>
      <c r="J149" s="318">
        <v>120</v>
      </c>
      <c r="K149" s="314"/>
    </row>
    <row r="150" spans="2:11" ht="15" customHeight="1">
      <c r="B150" s="293"/>
      <c r="C150" s="318" t="s">
        <v>4098</v>
      </c>
      <c r="D150" s="271"/>
      <c r="E150" s="271"/>
      <c r="F150" s="319" t="s">
        <v>4050</v>
      </c>
      <c r="G150" s="271"/>
      <c r="H150" s="318" t="s">
        <v>4109</v>
      </c>
      <c r="I150" s="318" t="s">
        <v>4052</v>
      </c>
      <c r="J150" s="318" t="s">
        <v>4100</v>
      </c>
      <c r="K150" s="314"/>
    </row>
    <row r="151" spans="2:11" ht="15" customHeight="1">
      <c r="B151" s="293"/>
      <c r="C151" s="318" t="s">
        <v>3999</v>
      </c>
      <c r="D151" s="271"/>
      <c r="E151" s="271"/>
      <c r="F151" s="319" t="s">
        <v>4050</v>
      </c>
      <c r="G151" s="271"/>
      <c r="H151" s="318" t="s">
        <v>4110</v>
      </c>
      <c r="I151" s="318" t="s">
        <v>4052</v>
      </c>
      <c r="J151" s="318" t="s">
        <v>4100</v>
      </c>
      <c r="K151" s="314"/>
    </row>
    <row r="152" spans="2:11" ht="15" customHeight="1">
      <c r="B152" s="293"/>
      <c r="C152" s="318" t="s">
        <v>4055</v>
      </c>
      <c r="D152" s="271"/>
      <c r="E152" s="271"/>
      <c r="F152" s="319" t="s">
        <v>4056</v>
      </c>
      <c r="G152" s="271"/>
      <c r="H152" s="318" t="s">
        <v>4089</v>
      </c>
      <c r="I152" s="318" t="s">
        <v>4052</v>
      </c>
      <c r="J152" s="318">
        <v>50</v>
      </c>
      <c r="K152" s="314"/>
    </row>
    <row r="153" spans="2:11" ht="15" customHeight="1">
      <c r="B153" s="293"/>
      <c r="C153" s="318" t="s">
        <v>4058</v>
      </c>
      <c r="D153" s="271"/>
      <c r="E153" s="271"/>
      <c r="F153" s="319" t="s">
        <v>4050</v>
      </c>
      <c r="G153" s="271"/>
      <c r="H153" s="318" t="s">
        <v>4089</v>
      </c>
      <c r="I153" s="318" t="s">
        <v>4060</v>
      </c>
      <c r="J153" s="318"/>
      <c r="K153" s="314"/>
    </row>
    <row r="154" spans="2:11" ht="15" customHeight="1">
      <c r="B154" s="293"/>
      <c r="C154" s="318" t="s">
        <v>4069</v>
      </c>
      <c r="D154" s="271"/>
      <c r="E154" s="271"/>
      <c r="F154" s="319" t="s">
        <v>4056</v>
      </c>
      <c r="G154" s="271"/>
      <c r="H154" s="318" t="s">
        <v>4089</v>
      </c>
      <c r="I154" s="318" t="s">
        <v>4052</v>
      </c>
      <c r="J154" s="318">
        <v>50</v>
      </c>
      <c r="K154" s="314"/>
    </row>
    <row r="155" spans="2:11" ht="15" customHeight="1">
      <c r="B155" s="293"/>
      <c r="C155" s="318" t="s">
        <v>4077</v>
      </c>
      <c r="D155" s="271"/>
      <c r="E155" s="271"/>
      <c r="F155" s="319" t="s">
        <v>4056</v>
      </c>
      <c r="G155" s="271"/>
      <c r="H155" s="318" t="s">
        <v>4089</v>
      </c>
      <c r="I155" s="318" t="s">
        <v>4052</v>
      </c>
      <c r="J155" s="318">
        <v>50</v>
      </c>
      <c r="K155" s="314"/>
    </row>
    <row r="156" spans="2:11" ht="15" customHeight="1">
      <c r="B156" s="293"/>
      <c r="C156" s="318" t="s">
        <v>4075</v>
      </c>
      <c r="D156" s="271"/>
      <c r="E156" s="271"/>
      <c r="F156" s="319" t="s">
        <v>4056</v>
      </c>
      <c r="G156" s="271"/>
      <c r="H156" s="318" t="s">
        <v>4089</v>
      </c>
      <c r="I156" s="318" t="s">
        <v>4052</v>
      </c>
      <c r="J156" s="318">
        <v>50</v>
      </c>
      <c r="K156" s="314"/>
    </row>
    <row r="157" spans="2:11" ht="15" customHeight="1">
      <c r="B157" s="293"/>
      <c r="C157" s="318" t="s">
        <v>176</v>
      </c>
      <c r="D157" s="271"/>
      <c r="E157" s="271"/>
      <c r="F157" s="319" t="s">
        <v>4050</v>
      </c>
      <c r="G157" s="271"/>
      <c r="H157" s="318" t="s">
        <v>4111</v>
      </c>
      <c r="I157" s="318" t="s">
        <v>4052</v>
      </c>
      <c r="J157" s="318" t="s">
        <v>4112</v>
      </c>
      <c r="K157" s="314"/>
    </row>
    <row r="158" spans="2:11" ht="15" customHeight="1">
      <c r="B158" s="293"/>
      <c r="C158" s="318" t="s">
        <v>4113</v>
      </c>
      <c r="D158" s="271"/>
      <c r="E158" s="271"/>
      <c r="F158" s="319" t="s">
        <v>4050</v>
      </c>
      <c r="G158" s="271"/>
      <c r="H158" s="318" t="s">
        <v>4114</v>
      </c>
      <c r="I158" s="318" t="s">
        <v>4084</v>
      </c>
      <c r="J158" s="318"/>
      <c r="K158" s="314"/>
    </row>
    <row r="159" spans="2:11" ht="15" customHeight="1">
      <c r="B159" s="320"/>
      <c r="C159" s="302"/>
      <c r="D159" s="302"/>
      <c r="E159" s="302"/>
      <c r="F159" s="302"/>
      <c r="G159" s="302"/>
      <c r="H159" s="302"/>
      <c r="I159" s="302"/>
      <c r="J159" s="302"/>
      <c r="K159" s="321"/>
    </row>
    <row r="160" spans="2:11" ht="18.75" customHeight="1">
      <c r="B160" s="267"/>
      <c r="C160" s="271"/>
      <c r="D160" s="271"/>
      <c r="E160" s="271"/>
      <c r="F160" s="292"/>
      <c r="G160" s="271"/>
      <c r="H160" s="271"/>
      <c r="I160" s="271"/>
      <c r="J160" s="271"/>
      <c r="K160" s="267"/>
    </row>
    <row r="161" spans="2:11" ht="18.75" customHeight="1">
      <c r="B161" s="278"/>
      <c r="C161" s="278"/>
      <c r="D161" s="278"/>
      <c r="E161" s="278"/>
      <c r="F161" s="278"/>
      <c r="G161" s="278"/>
      <c r="H161" s="278"/>
      <c r="I161" s="278"/>
      <c r="J161" s="278"/>
      <c r="K161" s="278"/>
    </row>
    <row r="162" spans="2:11" ht="7.5" customHeight="1">
      <c r="B162" s="257"/>
      <c r="C162" s="258"/>
      <c r="D162" s="258"/>
      <c r="E162" s="258"/>
      <c r="F162" s="258"/>
      <c r="G162" s="258"/>
      <c r="H162" s="258"/>
      <c r="I162" s="258"/>
      <c r="J162" s="258"/>
      <c r="K162" s="259"/>
    </row>
    <row r="163" spans="2:11" ht="45" customHeight="1">
      <c r="B163" s="260"/>
      <c r="C163" s="261" t="s">
        <v>4115</v>
      </c>
      <c r="D163" s="261"/>
      <c r="E163" s="261"/>
      <c r="F163" s="261"/>
      <c r="G163" s="261"/>
      <c r="H163" s="261"/>
      <c r="I163" s="261"/>
      <c r="J163" s="261"/>
      <c r="K163" s="262"/>
    </row>
    <row r="164" spans="2:11" ht="17.25" customHeight="1">
      <c r="B164" s="260"/>
      <c r="C164" s="285" t="s">
        <v>4044</v>
      </c>
      <c r="D164" s="285"/>
      <c r="E164" s="285"/>
      <c r="F164" s="285" t="s">
        <v>4045</v>
      </c>
      <c r="G164" s="322"/>
      <c r="H164" s="323" t="s">
        <v>217</v>
      </c>
      <c r="I164" s="323" t="s">
        <v>58</v>
      </c>
      <c r="J164" s="285" t="s">
        <v>4046</v>
      </c>
      <c r="K164" s="262"/>
    </row>
    <row r="165" spans="2:11" ht="17.25" customHeight="1">
      <c r="B165" s="263"/>
      <c r="C165" s="287" t="s">
        <v>4047</v>
      </c>
      <c r="D165" s="287"/>
      <c r="E165" s="287"/>
      <c r="F165" s="288" t="s">
        <v>4048</v>
      </c>
      <c r="G165" s="324"/>
      <c r="H165" s="325"/>
      <c r="I165" s="325"/>
      <c r="J165" s="287" t="s">
        <v>4049</v>
      </c>
      <c r="K165" s="265"/>
    </row>
    <row r="166" spans="2:11" ht="5.25" customHeight="1">
      <c r="B166" s="293"/>
      <c r="C166" s="290"/>
      <c r="D166" s="290"/>
      <c r="E166" s="290"/>
      <c r="F166" s="290"/>
      <c r="G166" s="291"/>
      <c r="H166" s="290"/>
      <c r="I166" s="290"/>
      <c r="J166" s="290"/>
      <c r="K166" s="314"/>
    </row>
    <row r="167" spans="2:11" ht="15" customHeight="1">
      <c r="B167" s="293"/>
      <c r="C167" s="271" t="s">
        <v>4053</v>
      </c>
      <c r="D167" s="271"/>
      <c r="E167" s="271"/>
      <c r="F167" s="292" t="s">
        <v>4050</v>
      </c>
      <c r="G167" s="271"/>
      <c r="H167" s="271" t="s">
        <v>4089</v>
      </c>
      <c r="I167" s="271" t="s">
        <v>4052</v>
      </c>
      <c r="J167" s="271">
        <v>120</v>
      </c>
      <c r="K167" s="314"/>
    </row>
    <row r="168" spans="2:11" ht="15" customHeight="1">
      <c r="B168" s="293"/>
      <c r="C168" s="271" t="s">
        <v>4098</v>
      </c>
      <c r="D168" s="271"/>
      <c r="E168" s="271"/>
      <c r="F168" s="292" t="s">
        <v>4050</v>
      </c>
      <c r="G168" s="271"/>
      <c r="H168" s="271" t="s">
        <v>4099</v>
      </c>
      <c r="I168" s="271" t="s">
        <v>4052</v>
      </c>
      <c r="J168" s="271" t="s">
        <v>4100</v>
      </c>
      <c r="K168" s="314"/>
    </row>
    <row r="169" spans="2:11" ht="15" customHeight="1">
      <c r="B169" s="293"/>
      <c r="C169" s="271" t="s">
        <v>3999</v>
      </c>
      <c r="D169" s="271"/>
      <c r="E169" s="271"/>
      <c r="F169" s="292" t="s">
        <v>4050</v>
      </c>
      <c r="G169" s="271"/>
      <c r="H169" s="271" t="s">
        <v>4116</v>
      </c>
      <c r="I169" s="271" t="s">
        <v>4052</v>
      </c>
      <c r="J169" s="271" t="s">
        <v>4100</v>
      </c>
      <c r="K169" s="314"/>
    </row>
    <row r="170" spans="2:11" ht="15" customHeight="1">
      <c r="B170" s="293"/>
      <c r="C170" s="271" t="s">
        <v>4055</v>
      </c>
      <c r="D170" s="271"/>
      <c r="E170" s="271"/>
      <c r="F170" s="292" t="s">
        <v>4056</v>
      </c>
      <c r="G170" s="271"/>
      <c r="H170" s="271" t="s">
        <v>4116</v>
      </c>
      <c r="I170" s="271" t="s">
        <v>4052</v>
      </c>
      <c r="J170" s="271">
        <v>50</v>
      </c>
      <c r="K170" s="314"/>
    </row>
    <row r="171" spans="2:11" ht="15" customHeight="1">
      <c r="B171" s="293"/>
      <c r="C171" s="271" t="s">
        <v>4058</v>
      </c>
      <c r="D171" s="271"/>
      <c r="E171" s="271"/>
      <c r="F171" s="292" t="s">
        <v>4050</v>
      </c>
      <c r="G171" s="271"/>
      <c r="H171" s="271" t="s">
        <v>4116</v>
      </c>
      <c r="I171" s="271" t="s">
        <v>4060</v>
      </c>
      <c r="J171" s="271"/>
      <c r="K171" s="314"/>
    </row>
    <row r="172" spans="2:11" ht="15" customHeight="1">
      <c r="B172" s="293"/>
      <c r="C172" s="271" t="s">
        <v>4069</v>
      </c>
      <c r="D172" s="271"/>
      <c r="E172" s="271"/>
      <c r="F172" s="292" t="s">
        <v>4056</v>
      </c>
      <c r="G172" s="271"/>
      <c r="H172" s="271" t="s">
        <v>4116</v>
      </c>
      <c r="I172" s="271" t="s">
        <v>4052</v>
      </c>
      <c r="J172" s="271">
        <v>50</v>
      </c>
      <c r="K172" s="314"/>
    </row>
    <row r="173" spans="2:11" ht="15" customHeight="1">
      <c r="B173" s="293"/>
      <c r="C173" s="271" t="s">
        <v>4077</v>
      </c>
      <c r="D173" s="271"/>
      <c r="E173" s="271"/>
      <c r="F173" s="292" t="s">
        <v>4056</v>
      </c>
      <c r="G173" s="271"/>
      <c r="H173" s="271" t="s">
        <v>4116</v>
      </c>
      <c r="I173" s="271" t="s">
        <v>4052</v>
      </c>
      <c r="J173" s="271">
        <v>50</v>
      </c>
      <c r="K173" s="314"/>
    </row>
    <row r="174" spans="2:11" ht="15" customHeight="1">
      <c r="B174" s="293"/>
      <c r="C174" s="271" t="s">
        <v>4075</v>
      </c>
      <c r="D174" s="271"/>
      <c r="E174" s="271"/>
      <c r="F174" s="292" t="s">
        <v>4056</v>
      </c>
      <c r="G174" s="271"/>
      <c r="H174" s="271" t="s">
        <v>4116</v>
      </c>
      <c r="I174" s="271" t="s">
        <v>4052</v>
      </c>
      <c r="J174" s="271">
        <v>50</v>
      </c>
      <c r="K174" s="314"/>
    </row>
    <row r="175" spans="2:11" ht="15" customHeight="1">
      <c r="B175" s="293"/>
      <c r="C175" s="271" t="s">
        <v>216</v>
      </c>
      <c r="D175" s="271"/>
      <c r="E175" s="271"/>
      <c r="F175" s="292" t="s">
        <v>4050</v>
      </c>
      <c r="G175" s="271"/>
      <c r="H175" s="271" t="s">
        <v>4117</v>
      </c>
      <c r="I175" s="271" t="s">
        <v>4118</v>
      </c>
      <c r="J175" s="271"/>
      <c r="K175" s="314"/>
    </row>
    <row r="176" spans="2:11" ht="15" customHeight="1">
      <c r="B176" s="293"/>
      <c r="C176" s="271" t="s">
        <v>58</v>
      </c>
      <c r="D176" s="271"/>
      <c r="E176" s="271"/>
      <c r="F176" s="292" t="s">
        <v>4050</v>
      </c>
      <c r="G176" s="271"/>
      <c r="H176" s="271" t="s">
        <v>4119</v>
      </c>
      <c r="I176" s="271" t="s">
        <v>4120</v>
      </c>
      <c r="J176" s="271">
        <v>1</v>
      </c>
      <c r="K176" s="314"/>
    </row>
    <row r="177" spans="2:11" ht="15" customHeight="1">
      <c r="B177" s="293"/>
      <c r="C177" s="271" t="s">
        <v>54</v>
      </c>
      <c r="D177" s="271"/>
      <c r="E177" s="271"/>
      <c r="F177" s="292" t="s">
        <v>4050</v>
      </c>
      <c r="G177" s="271"/>
      <c r="H177" s="271" t="s">
        <v>4121</v>
      </c>
      <c r="I177" s="271" t="s">
        <v>4052</v>
      </c>
      <c r="J177" s="271">
        <v>20</v>
      </c>
      <c r="K177" s="314"/>
    </row>
    <row r="178" spans="2:11" ht="15" customHeight="1">
      <c r="B178" s="293"/>
      <c r="C178" s="271" t="s">
        <v>217</v>
      </c>
      <c r="D178" s="271"/>
      <c r="E178" s="271"/>
      <c r="F178" s="292" t="s">
        <v>4050</v>
      </c>
      <c r="G178" s="271"/>
      <c r="H178" s="271" t="s">
        <v>4122</v>
      </c>
      <c r="I178" s="271" t="s">
        <v>4052</v>
      </c>
      <c r="J178" s="271">
        <v>255</v>
      </c>
      <c r="K178" s="314"/>
    </row>
    <row r="179" spans="2:11" ht="15" customHeight="1">
      <c r="B179" s="293"/>
      <c r="C179" s="271" t="s">
        <v>218</v>
      </c>
      <c r="D179" s="271"/>
      <c r="E179" s="271"/>
      <c r="F179" s="292" t="s">
        <v>4050</v>
      </c>
      <c r="G179" s="271"/>
      <c r="H179" s="271" t="s">
        <v>4015</v>
      </c>
      <c r="I179" s="271" t="s">
        <v>4052</v>
      </c>
      <c r="J179" s="271">
        <v>10</v>
      </c>
      <c r="K179" s="314"/>
    </row>
    <row r="180" spans="2:11" ht="15" customHeight="1">
      <c r="B180" s="293"/>
      <c r="C180" s="271" t="s">
        <v>219</v>
      </c>
      <c r="D180" s="271"/>
      <c r="E180" s="271"/>
      <c r="F180" s="292" t="s">
        <v>4050</v>
      </c>
      <c r="G180" s="271"/>
      <c r="H180" s="271" t="s">
        <v>4123</v>
      </c>
      <c r="I180" s="271" t="s">
        <v>4084</v>
      </c>
      <c r="J180" s="271"/>
      <c r="K180" s="314"/>
    </row>
    <row r="181" spans="2:11" ht="15" customHeight="1">
      <c r="B181" s="293"/>
      <c r="C181" s="271" t="s">
        <v>4124</v>
      </c>
      <c r="D181" s="271"/>
      <c r="E181" s="271"/>
      <c r="F181" s="292" t="s">
        <v>4050</v>
      </c>
      <c r="G181" s="271"/>
      <c r="H181" s="271" t="s">
        <v>4125</v>
      </c>
      <c r="I181" s="271" t="s">
        <v>4084</v>
      </c>
      <c r="J181" s="271"/>
      <c r="K181" s="314"/>
    </row>
    <row r="182" spans="2:11" ht="15" customHeight="1">
      <c r="B182" s="293"/>
      <c r="C182" s="271" t="s">
        <v>4113</v>
      </c>
      <c r="D182" s="271"/>
      <c r="E182" s="271"/>
      <c r="F182" s="292" t="s">
        <v>4050</v>
      </c>
      <c r="G182" s="271"/>
      <c r="H182" s="271" t="s">
        <v>4126</v>
      </c>
      <c r="I182" s="271" t="s">
        <v>4084</v>
      </c>
      <c r="J182" s="271"/>
      <c r="K182" s="314"/>
    </row>
    <row r="183" spans="2:11" ht="15" customHeight="1">
      <c r="B183" s="293"/>
      <c r="C183" s="271" t="s">
        <v>221</v>
      </c>
      <c r="D183" s="271"/>
      <c r="E183" s="271"/>
      <c r="F183" s="292" t="s">
        <v>4056</v>
      </c>
      <c r="G183" s="271"/>
      <c r="H183" s="271" t="s">
        <v>4127</v>
      </c>
      <c r="I183" s="271" t="s">
        <v>4052</v>
      </c>
      <c r="J183" s="271">
        <v>50</v>
      </c>
      <c r="K183" s="314"/>
    </row>
    <row r="184" spans="2:11" ht="15" customHeight="1">
      <c r="B184" s="293"/>
      <c r="C184" s="271" t="s">
        <v>4128</v>
      </c>
      <c r="D184" s="271"/>
      <c r="E184" s="271"/>
      <c r="F184" s="292" t="s">
        <v>4056</v>
      </c>
      <c r="G184" s="271"/>
      <c r="H184" s="271" t="s">
        <v>4129</v>
      </c>
      <c r="I184" s="271" t="s">
        <v>4130</v>
      </c>
      <c r="J184" s="271"/>
      <c r="K184" s="314"/>
    </row>
    <row r="185" spans="2:11" ht="15" customHeight="1">
      <c r="B185" s="293"/>
      <c r="C185" s="271" t="s">
        <v>4131</v>
      </c>
      <c r="D185" s="271"/>
      <c r="E185" s="271"/>
      <c r="F185" s="292" t="s">
        <v>4056</v>
      </c>
      <c r="G185" s="271"/>
      <c r="H185" s="271" t="s">
        <v>4132</v>
      </c>
      <c r="I185" s="271" t="s">
        <v>4130</v>
      </c>
      <c r="J185" s="271"/>
      <c r="K185" s="314"/>
    </row>
    <row r="186" spans="2:11" ht="15" customHeight="1">
      <c r="B186" s="293"/>
      <c r="C186" s="271" t="s">
        <v>4133</v>
      </c>
      <c r="D186" s="271"/>
      <c r="E186" s="271"/>
      <c r="F186" s="292" t="s">
        <v>4056</v>
      </c>
      <c r="G186" s="271"/>
      <c r="H186" s="271" t="s">
        <v>4134</v>
      </c>
      <c r="I186" s="271" t="s">
        <v>4130</v>
      </c>
      <c r="J186" s="271"/>
      <c r="K186" s="314"/>
    </row>
    <row r="187" spans="2:11" ht="15" customHeight="1">
      <c r="B187" s="293"/>
      <c r="C187" s="326" t="s">
        <v>4135</v>
      </c>
      <c r="D187" s="271"/>
      <c r="E187" s="271"/>
      <c r="F187" s="292" t="s">
        <v>4056</v>
      </c>
      <c r="G187" s="271"/>
      <c r="H187" s="271" t="s">
        <v>4136</v>
      </c>
      <c r="I187" s="271" t="s">
        <v>4137</v>
      </c>
      <c r="J187" s="327" t="s">
        <v>4138</v>
      </c>
      <c r="K187" s="314"/>
    </row>
    <row r="188" spans="2:11" ht="15" customHeight="1">
      <c r="B188" s="293"/>
      <c r="C188" s="277" t="s">
        <v>43</v>
      </c>
      <c r="D188" s="271"/>
      <c r="E188" s="271"/>
      <c r="F188" s="292" t="s">
        <v>4050</v>
      </c>
      <c r="G188" s="271"/>
      <c r="H188" s="267" t="s">
        <v>4139</v>
      </c>
      <c r="I188" s="271" t="s">
        <v>4140</v>
      </c>
      <c r="J188" s="271"/>
      <c r="K188" s="314"/>
    </row>
    <row r="189" spans="2:11" ht="15" customHeight="1">
      <c r="B189" s="293"/>
      <c r="C189" s="277" t="s">
        <v>4141</v>
      </c>
      <c r="D189" s="271"/>
      <c r="E189" s="271"/>
      <c r="F189" s="292" t="s">
        <v>4050</v>
      </c>
      <c r="G189" s="271"/>
      <c r="H189" s="271" t="s">
        <v>4142</v>
      </c>
      <c r="I189" s="271" t="s">
        <v>4084</v>
      </c>
      <c r="J189" s="271"/>
      <c r="K189" s="314"/>
    </row>
    <row r="190" spans="2:11" ht="15" customHeight="1">
      <c r="B190" s="293"/>
      <c r="C190" s="277" t="s">
        <v>4143</v>
      </c>
      <c r="D190" s="271"/>
      <c r="E190" s="271"/>
      <c r="F190" s="292" t="s">
        <v>4050</v>
      </c>
      <c r="G190" s="271"/>
      <c r="H190" s="271" t="s">
        <v>4144</v>
      </c>
      <c r="I190" s="271" t="s">
        <v>4084</v>
      </c>
      <c r="J190" s="271"/>
      <c r="K190" s="314"/>
    </row>
    <row r="191" spans="2:11" ht="15" customHeight="1">
      <c r="B191" s="293"/>
      <c r="C191" s="277" t="s">
        <v>4145</v>
      </c>
      <c r="D191" s="271"/>
      <c r="E191" s="271"/>
      <c r="F191" s="292" t="s">
        <v>4056</v>
      </c>
      <c r="G191" s="271"/>
      <c r="H191" s="271" t="s">
        <v>4146</v>
      </c>
      <c r="I191" s="271" t="s">
        <v>4084</v>
      </c>
      <c r="J191" s="271"/>
      <c r="K191" s="314"/>
    </row>
    <row r="192" spans="2:11" ht="15" customHeight="1">
      <c r="B192" s="320"/>
      <c r="C192" s="328"/>
      <c r="D192" s="302"/>
      <c r="E192" s="302"/>
      <c r="F192" s="302"/>
      <c r="G192" s="302"/>
      <c r="H192" s="302"/>
      <c r="I192" s="302"/>
      <c r="J192" s="302"/>
      <c r="K192" s="321"/>
    </row>
    <row r="193" spans="2:11" ht="18.75" customHeight="1">
      <c r="B193" s="267"/>
      <c r="C193" s="271"/>
      <c r="D193" s="271"/>
      <c r="E193" s="271"/>
      <c r="F193" s="292"/>
      <c r="G193" s="271"/>
      <c r="H193" s="271"/>
      <c r="I193" s="271"/>
      <c r="J193" s="271"/>
      <c r="K193" s="267"/>
    </row>
    <row r="194" spans="2:11" ht="18.75" customHeight="1">
      <c r="B194" s="267"/>
      <c r="C194" s="271"/>
      <c r="D194" s="271"/>
      <c r="E194" s="271"/>
      <c r="F194" s="292"/>
      <c r="G194" s="271"/>
      <c r="H194" s="271"/>
      <c r="I194" s="271"/>
      <c r="J194" s="271"/>
      <c r="K194" s="267"/>
    </row>
    <row r="195" spans="2:11" ht="18.75" customHeight="1">
      <c r="B195" s="278"/>
      <c r="C195" s="278"/>
      <c r="D195" s="278"/>
      <c r="E195" s="278"/>
      <c r="F195" s="278"/>
      <c r="G195" s="278"/>
      <c r="H195" s="278"/>
      <c r="I195" s="278"/>
      <c r="J195" s="278"/>
      <c r="K195" s="278"/>
    </row>
    <row r="196" spans="2:11" ht="13.5">
      <c r="B196" s="257"/>
      <c r="C196" s="258"/>
      <c r="D196" s="258"/>
      <c r="E196" s="258"/>
      <c r="F196" s="258"/>
      <c r="G196" s="258"/>
      <c r="H196" s="258"/>
      <c r="I196" s="258"/>
      <c r="J196" s="258"/>
      <c r="K196" s="259"/>
    </row>
    <row r="197" spans="2:11" ht="21">
      <c r="B197" s="260"/>
      <c r="C197" s="261" t="s">
        <v>4147</v>
      </c>
      <c r="D197" s="261"/>
      <c r="E197" s="261"/>
      <c r="F197" s="261"/>
      <c r="G197" s="261"/>
      <c r="H197" s="261"/>
      <c r="I197" s="261"/>
      <c r="J197" s="261"/>
      <c r="K197" s="262"/>
    </row>
    <row r="198" spans="2:11" ht="25.5" customHeight="1">
      <c r="B198" s="260"/>
      <c r="C198" s="329" t="s">
        <v>4148</v>
      </c>
      <c r="D198" s="329"/>
      <c r="E198" s="329"/>
      <c r="F198" s="329" t="s">
        <v>4149</v>
      </c>
      <c r="G198" s="330"/>
      <c r="H198" s="329" t="s">
        <v>4150</v>
      </c>
      <c r="I198" s="329"/>
      <c r="J198" s="329"/>
      <c r="K198" s="262"/>
    </row>
    <row r="199" spans="2:11" ht="5.25" customHeight="1">
      <c r="B199" s="293"/>
      <c r="C199" s="290"/>
      <c r="D199" s="290"/>
      <c r="E199" s="290"/>
      <c r="F199" s="290"/>
      <c r="G199" s="271"/>
      <c r="H199" s="290"/>
      <c r="I199" s="290"/>
      <c r="J199" s="290"/>
      <c r="K199" s="314"/>
    </row>
    <row r="200" spans="2:11" ht="15" customHeight="1">
      <c r="B200" s="293"/>
      <c r="C200" s="271" t="s">
        <v>4140</v>
      </c>
      <c r="D200" s="271"/>
      <c r="E200" s="271"/>
      <c r="F200" s="292" t="s">
        <v>44</v>
      </c>
      <c r="G200" s="271"/>
      <c r="H200" s="271" t="s">
        <v>4151</v>
      </c>
      <c r="I200" s="271"/>
      <c r="J200" s="271"/>
      <c r="K200" s="314"/>
    </row>
    <row r="201" spans="2:11" ht="15" customHeight="1">
      <c r="B201" s="293"/>
      <c r="C201" s="299"/>
      <c r="D201" s="271"/>
      <c r="E201" s="271"/>
      <c r="F201" s="292" t="s">
        <v>45</v>
      </c>
      <c r="G201" s="271"/>
      <c r="H201" s="271" t="s">
        <v>4152</v>
      </c>
      <c r="I201" s="271"/>
      <c r="J201" s="271"/>
      <c r="K201" s="314"/>
    </row>
    <row r="202" spans="2:11" ht="15" customHeight="1">
      <c r="B202" s="293"/>
      <c r="C202" s="299"/>
      <c r="D202" s="271"/>
      <c r="E202" s="271"/>
      <c r="F202" s="292" t="s">
        <v>48</v>
      </c>
      <c r="G202" s="271"/>
      <c r="H202" s="271" t="s">
        <v>4153</v>
      </c>
      <c r="I202" s="271"/>
      <c r="J202" s="271"/>
      <c r="K202" s="314"/>
    </row>
    <row r="203" spans="2:11" ht="15" customHeight="1">
      <c r="B203" s="293"/>
      <c r="C203" s="271"/>
      <c r="D203" s="271"/>
      <c r="E203" s="271"/>
      <c r="F203" s="292" t="s">
        <v>46</v>
      </c>
      <c r="G203" s="271"/>
      <c r="H203" s="271" t="s">
        <v>4154</v>
      </c>
      <c r="I203" s="271"/>
      <c r="J203" s="271"/>
      <c r="K203" s="314"/>
    </row>
    <row r="204" spans="2:11" ht="15" customHeight="1">
      <c r="B204" s="293"/>
      <c r="C204" s="271"/>
      <c r="D204" s="271"/>
      <c r="E204" s="271"/>
      <c r="F204" s="292" t="s">
        <v>47</v>
      </c>
      <c r="G204" s="271"/>
      <c r="H204" s="271" t="s">
        <v>4155</v>
      </c>
      <c r="I204" s="271"/>
      <c r="J204" s="271"/>
      <c r="K204" s="314"/>
    </row>
    <row r="205" spans="2:11" ht="15" customHeight="1">
      <c r="B205" s="293"/>
      <c r="C205" s="271"/>
      <c r="D205" s="271"/>
      <c r="E205" s="271"/>
      <c r="F205" s="292"/>
      <c r="G205" s="271"/>
      <c r="H205" s="271"/>
      <c r="I205" s="271"/>
      <c r="J205" s="271"/>
      <c r="K205" s="314"/>
    </row>
    <row r="206" spans="2:11" ht="15" customHeight="1">
      <c r="B206" s="293"/>
      <c r="C206" s="271" t="s">
        <v>4096</v>
      </c>
      <c r="D206" s="271"/>
      <c r="E206" s="271"/>
      <c r="F206" s="292" t="s">
        <v>80</v>
      </c>
      <c r="G206" s="271"/>
      <c r="H206" s="271" t="s">
        <v>4156</v>
      </c>
      <c r="I206" s="271"/>
      <c r="J206" s="271"/>
      <c r="K206" s="314"/>
    </row>
    <row r="207" spans="2:11" ht="15" customHeight="1">
      <c r="B207" s="293"/>
      <c r="C207" s="299"/>
      <c r="D207" s="271"/>
      <c r="E207" s="271"/>
      <c r="F207" s="292" t="s">
        <v>3997</v>
      </c>
      <c r="G207" s="271"/>
      <c r="H207" s="271" t="s">
        <v>3998</v>
      </c>
      <c r="I207" s="271"/>
      <c r="J207" s="271"/>
      <c r="K207" s="314"/>
    </row>
    <row r="208" spans="2:11" ht="15" customHeight="1">
      <c r="B208" s="293"/>
      <c r="C208" s="271"/>
      <c r="D208" s="271"/>
      <c r="E208" s="271"/>
      <c r="F208" s="292" t="s">
        <v>126</v>
      </c>
      <c r="G208" s="271"/>
      <c r="H208" s="271" t="s">
        <v>4157</v>
      </c>
      <c r="I208" s="271"/>
      <c r="J208" s="271"/>
      <c r="K208" s="314"/>
    </row>
    <row r="209" spans="2:11" ht="15" customHeight="1">
      <c r="B209" s="331"/>
      <c r="C209" s="299"/>
      <c r="D209" s="299"/>
      <c r="E209" s="299"/>
      <c r="F209" s="292" t="s">
        <v>137</v>
      </c>
      <c r="G209" s="277"/>
      <c r="H209" s="318" t="s">
        <v>138</v>
      </c>
      <c r="I209" s="318"/>
      <c r="J209" s="318"/>
      <c r="K209" s="332"/>
    </row>
    <row r="210" spans="2:11" ht="15" customHeight="1">
      <c r="B210" s="331"/>
      <c r="C210" s="299"/>
      <c r="D210" s="299"/>
      <c r="E210" s="299"/>
      <c r="F210" s="292" t="s">
        <v>3916</v>
      </c>
      <c r="G210" s="277"/>
      <c r="H210" s="318" t="s">
        <v>4158</v>
      </c>
      <c r="I210" s="318"/>
      <c r="J210" s="318"/>
      <c r="K210" s="332"/>
    </row>
    <row r="211" spans="2:11" ht="15" customHeight="1">
      <c r="B211" s="331"/>
      <c r="C211" s="299"/>
      <c r="D211" s="299"/>
      <c r="E211" s="299"/>
      <c r="F211" s="333"/>
      <c r="G211" s="277"/>
      <c r="H211" s="334"/>
      <c r="I211" s="334"/>
      <c r="J211" s="334"/>
      <c r="K211" s="332"/>
    </row>
    <row r="212" spans="2:11" ht="15" customHeight="1">
      <c r="B212" s="331"/>
      <c r="C212" s="271" t="s">
        <v>4120</v>
      </c>
      <c r="D212" s="299"/>
      <c r="E212" s="299"/>
      <c r="F212" s="292">
        <v>1</v>
      </c>
      <c r="G212" s="277"/>
      <c r="H212" s="318" t="s">
        <v>4159</v>
      </c>
      <c r="I212" s="318"/>
      <c r="J212" s="318"/>
      <c r="K212" s="332"/>
    </row>
    <row r="213" spans="2:11" ht="15" customHeight="1">
      <c r="B213" s="331"/>
      <c r="C213" s="299"/>
      <c r="D213" s="299"/>
      <c r="E213" s="299"/>
      <c r="F213" s="292">
        <v>2</v>
      </c>
      <c r="G213" s="277"/>
      <c r="H213" s="318" t="s">
        <v>4160</v>
      </c>
      <c r="I213" s="318"/>
      <c r="J213" s="318"/>
      <c r="K213" s="332"/>
    </row>
    <row r="214" spans="2:11" ht="15" customHeight="1">
      <c r="B214" s="331"/>
      <c r="C214" s="299"/>
      <c r="D214" s="299"/>
      <c r="E214" s="299"/>
      <c r="F214" s="292">
        <v>3</v>
      </c>
      <c r="G214" s="277"/>
      <c r="H214" s="318" t="s">
        <v>4161</v>
      </c>
      <c r="I214" s="318"/>
      <c r="J214" s="318"/>
      <c r="K214" s="332"/>
    </row>
    <row r="215" spans="2:11" ht="15" customHeight="1">
      <c r="B215" s="331"/>
      <c r="C215" s="299"/>
      <c r="D215" s="299"/>
      <c r="E215" s="299"/>
      <c r="F215" s="292">
        <v>4</v>
      </c>
      <c r="G215" s="277"/>
      <c r="H215" s="318" t="s">
        <v>4162</v>
      </c>
      <c r="I215" s="318"/>
      <c r="J215" s="318"/>
      <c r="K215" s="332"/>
    </row>
    <row r="216" spans="2:11" ht="12.75" customHeight="1">
      <c r="B216" s="335"/>
      <c r="C216" s="336"/>
      <c r="D216" s="336"/>
      <c r="E216" s="336"/>
      <c r="F216" s="336"/>
      <c r="G216" s="336"/>
      <c r="H216" s="336"/>
      <c r="I216" s="336"/>
      <c r="J216" s="336"/>
      <c r="K216" s="337"/>
    </row>
  </sheetData>
  <sheetProtection formatCells="0" formatColumns="0" formatRows="0" insertColumns="0" insertRows="0" insertHyperlinks="0" deleteColumns="0" deleteRows="0" sort="0" autoFilter="0" pivotTables="0"/>
  <mergeCells count="77">
    <mergeCell ref="H215:J215"/>
    <mergeCell ref="H208:J208"/>
    <mergeCell ref="H203:J203"/>
    <mergeCell ref="H201:J201"/>
    <mergeCell ref="H212:J212"/>
    <mergeCell ref="H214:J214"/>
    <mergeCell ref="H213:J213"/>
    <mergeCell ref="H210:J210"/>
    <mergeCell ref="H209:J209"/>
    <mergeCell ref="H207:J207"/>
    <mergeCell ref="H198:J198"/>
    <mergeCell ref="C197:J197"/>
    <mergeCell ref="H206:J206"/>
    <mergeCell ref="H204:J204"/>
    <mergeCell ref="H202:J202"/>
    <mergeCell ref="H200:J200"/>
    <mergeCell ref="C163:J163"/>
    <mergeCell ref="C120:J120"/>
    <mergeCell ref="C145:J145"/>
    <mergeCell ref="C100:J100"/>
    <mergeCell ref="C73:J73"/>
    <mergeCell ref="D68:J68"/>
    <mergeCell ref="D66:J66"/>
    <mergeCell ref="D65:J65"/>
    <mergeCell ref="D67:J67"/>
    <mergeCell ref="D64:J64"/>
    <mergeCell ref="D59:J59"/>
    <mergeCell ref="D60:J60"/>
    <mergeCell ref="D63:J63"/>
    <mergeCell ref="D61:J61"/>
    <mergeCell ref="D58:J58"/>
    <mergeCell ref="D57:J57"/>
    <mergeCell ref="D56:J56"/>
    <mergeCell ref="D45:J45"/>
    <mergeCell ref="C50:J50"/>
    <mergeCell ref="C52:J52"/>
    <mergeCell ref="C53:J53"/>
    <mergeCell ref="C55:J55"/>
    <mergeCell ref="D49:J49"/>
    <mergeCell ref="E48:J48"/>
    <mergeCell ref="E47:J47"/>
    <mergeCell ref="E46:J46"/>
    <mergeCell ref="G43:J43"/>
    <mergeCell ref="G42:J42"/>
    <mergeCell ref="D33:J33"/>
    <mergeCell ref="G38:J38"/>
    <mergeCell ref="G39:J39"/>
    <mergeCell ref="G40:J40"/>
    <mergeCell ref="G41:J41"/>
    <mergeCell ref="G34:J34"/>
    <mergeCell ref="G35:J35"/>
    <mergeCell ref="G36:J36"/>
    <mergeCell ref="G37:J37"/>
    <mergeCell ref="D31:J31"/>
    <mergeCell ref="D32:J32"/>
    <mergeCell ref="D29:J29"/>
    <mergeCell ref="D28:J28"/>
    <mergeCell ref="D26:J26"/>
    <mergeCell ref="C23:J23"/>
    <mergeCell ref="D25:J25"/>
    <mergeCell ref="C24:J24"/>
    <mergeCell ref="F18:J18"/>
    <mergeCell ref="F21:J21"/>
    <mergeCell ref="F19:J19"/>
    <mergeCell ref="F20:J20"/>
    <mergeCell ref="F17:J17"/>
    <mergeCell ref="C3:J3"/>
    <mergeCell ref="C9:J9"/>
    <mergeCell ref="D11:J11"/>
    <mergeCell ref="D14:J14"/>
    <mergeCell ref="D15:J15"/>
    <mergeCell ref="F16:J16"/>
    <mergeCell ref="D10:J10"/>
    <mergeCell ref="D13:J1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BR15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9" max="19" width="8.16015625" style="0" customWidth="1"/>
    <col min="20" max="20" width="29.66015625" style="0" customWidth="1"/>
    <col min="21" max="21" width="16.33203125" style="0"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3"/>
      <c r="C1" s="123"/>
      <c r="D1" s="124" t="s">
        <v>1</v>
      </c>
      <c r="E1" s="123"/>
      <c r="F1" s="125" t="s">
        <v>140</v>
      </c>
      <c r="G1" s="125" t="s">
        <v>141</v>
      </c>
      <c r="H1" s="125"/>
      <c r="I1" s="126"/>
      <c r="J1" s="125" t="s">
        <v>142</v>
      </c>
      <c r="K1" s="124" t="s">
        <v>143</v>
      </c>
      <c r="L1" s="125" t="s">
        <v>144</v>
      </c>
      <c r="M1" s="125"/>
      <c r="N1" s="125"/>
      <c r="O1" s="125"/>
      <c r="P1" s="125"/>
      <c r="Q1" s="125"/>
      <c r="R1" s="125"/>
      <c r="S1" s="125"/>
      <c r="T1" s="125"/>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4" t="s">
        <v>86</v>
      </c>
    </row>
    <row r="3" spans="2:46" ht="6.95" customHeight="1">
      <c r="B3" s="25"/>
      <c r="C3" s="26"/>
      <c r="D3" s="26"/>
      <c r="E3" s="26"/>
      <c r="F3" s="26"/>
      <c r="G3" s="26"/>
      <c r="H3" s="26"/>
      <c r="I3" s="128"/>
      <c r="J3" s="26"/>
      <c r="K3" s="27"/>
      <c r="AT3" s="24" t="s">
        <v>83</v>
      </c>
    </row>
    <row r="4" spans="2:46" ht="36.95" customHeight="1">
      <c r="B4" s="28"/>
      <c r="C4" s="29"/>
      <c r="D4" s="30" t="s">
        <v>153</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TRANSFORMACE DOMOV HÁJ II VÝSTAVBA LEDEČ NAD SÁZAVOU DOZP</v>
      </c>
      <c r="F7" s="40"/>
      <c r="G7" s="40"/>
      <c r="H7" s="40"/>
      <c r="I7" s="129"/>
      <c r="J7" s="29"/>
      <c r="K7" s="31"/>
    </row>
    <row r="8" spans="2:11" s="1" customFormat="1" ht="13.5">
      <c r="B8" s="46"/>
      <c r="C8" s="47"/>
      <c r="D8" s="40" t="s">
        <v>166</v>
      </c>
      <c r="E8" s="47"/>
      <c r="F8" s="47"/>
      <c r="G8" s="47"/>
      <c r="H8" s="47"/>
      <c r="I8" s="131"/>
      <c r="J8" s="47"/>
      <c r="K8" s="51"/>
    </row>
    <row r="9" spans="2:11" s="1" customFormat="1" ht="36.95" customHeight="1">
      <c r="B9" s="46"/>
      <c r="C9" s="47"/>
      <c r="D9" s="47"/>
      <c r="E9" s="132" t="s">
        <v>1963</v>
      </c>
      <c r="F9" s="47"/>
      <c r="G9" s="47"/>
      <c r="H9" s="47"/>
      <c r="I9" s="131"/>
      <c r="J9" s="47"/>
      <c r="K9" s="51"/>
    </row>
    <row r="10" spans="2:11" s="1" customFormat="1" ht="13.5">
      <c r="B10" s="46"/>
      <c r="C10" s="47"/>
      <c r="D10" s="47"/>
      <c r="E10" s="47"/>
      <c r="F10" s="47"/>
      <c r="G10" s="47"/>
      <c r="H10" s="47"/>
      <c r="I10" s="131"/>
      <c r="J10" s="47"/>
      <c r="K10" s="51"/>
    </row>
    <row r="11" spans="2:11" s="1" customFormat="1" ht="14.4" customHeight="1">
      <c r="B11" s="46"/>
      <c r="C11" s="47"/>
      <c r="D11" s="40" t="s">
        <v>21</v>
      </c>
      <c r="E11" s="47"/>
      <c r="F11" s="35" t="s">
        <v>5</v>
      </c>
      <c r="G11" s="47"/>
      <c r="H11" s="47"/>
      <c r="I11" s="133" t="s">
        <v>23</v>
      </c>
      <c r="J11" s="35" t="s">
        <v>5</v>
      </c>
      <c r="K11" s="51"/>
    </row>
    <row r="12" spans="2:11" s="1" customFormat="1" ht="14.4" customHeight="1">
      <c r="B12" s="46"/>
      <c r="C12" s="47"/>
      <c r="D12" s="40" t="s">
        <v>24</v>
      </c>
      <c r="E12" s="47"/>
      <c r="F12" s="35" t="s">
        <v>25</v>
      </c>
      <c r="G12" s="47"/>
      <c r="H12" s="47"/>
      <c r="I12" s="133" t="s">
        <v>26</v>
      </c>
      <c r="J12" s="134" t="str">
        <f>'Rekapitulace stavby'!AN8</f>
        <v>22. 3. 2019</v>
      </c>
      <c r="K12" s="51"/>
    </row>
    <row r="13" spans="2:11" s="1" customFormat="1" ht="10.8" customHeight="1">
      <c r="B13" s="46"/>
      <c r="C13" s="47"/>
      <c r="D13" s="47"/>
      <c r="E13" s="47"/>
      <c r="F13" s="47"/>
      <c r="G13" s="47"/>
      <c r="H13" s="47"/>
      <c r="I13" s="131"/>
      <c r="J13" s="47"/>
      <c r="K13" s="51"/>
    </row>
    <row r="14" spans="2:11" s="1" customFormat="1" ht="14.4" customHeight="1">
      <c r="B14" s="46"/>
      <c r="C14" s="47"/>
      <c r="D14" s="40" t="s">
        <v>28</v>
      </c>
      <c r="E14" s="47"/>
      <c r="F14" s="47"/>
      <c r="G14" s="47"/>
      <c r="H14" s="47"/>
      <c r="I14" s="133" t="s">
        <v>29</v>
      </c>
      <c r="J14" s="35" t="s">
        <v>5</v>
      </c>
      <c r="K14" s="51"/>
    </row>
    <row r="15" spans="2:11" s="1" customFormat="1" ht="18" customHeight="1">
      <c r="B15" s="46"/>
      <c r="C15" s="47"/>
      <c r="D15" s="47"/>
      <c r="E15" s="35" t="s">
        <v>30</v>
      </c>
      <c r="F15" s="47"/>
      <c r="G15" s="47"/>
      <c r="H15" s="47"/>
      <c r="I15" s="133" t="s">
        <v>31</v>
      </c>
      <c r="J15" s="35" t="s">
        <v>5</v>
      </c>
      <c r="K15" s="51"/>
    </row>
    <row r="16" spans="2:11" s="1" customFormat="1" ht="6.95" customHeight="1">
      <c r="B16" s="46"/>
      <c r="C16" s="47"/>
      <c r="D16" s="47"/>
      <c r="E16" s="47"/>
      <c r="F16" s="47"/>
      <c r="G16" s="47"/>
      <c r="H16" s="47"/>
      <c r="I16" s="131"/>
      <c r="J16" s="47"/>
      <c r="K16" s="51"/>
    </row>
    <row r="17" spans="2:11" s="1" customFormat="1" ht="14.4" customHeight="1">
      <c r="B17" s="46"/>
      <c r="C17" s="47"/>
      <c r="D17" s="40" t="s">
        <v>32</v>
      </c>
      <c r="E17" s="47"/>
      <c r="F17" s="47"/>
      <c r="G17" s="47"/>
      <c r="H17" s="47"/>
      <c r="I17" s="133" t="s">
        <v>29</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33" t="s">
        <v>31</v>
      </c>
      <c r="J18" s="35" t="str">
        <f>IF('Rekapitulace stavby'!AN14="Vyplň údaj","",IF('Rekapitulace stavby'!AN14="","",'Rekapitulace stavby'!AN14))</f>
        <v/>
      </c>
      <c r="K18" s="51"/>
    </row>
    <row r="19" spans="2:11" s="1" customFormat="1" ht="6.95" customHeight="1">
      <c r="B19" s="46"/>
      <c r="C19" s="47"/>
      <c r="D19" s="47"/>
      <c r="E19" s="47"/>
      <c r="F19" s="47"/>
      <c r="G19" s="47"/>
      <c r="H19" s="47"/>
      <c r="I19" s="131"/>
      <c r="J19" s="47"/>
      <c r="K19" s="51"/>
    </row>
    <row r="20" spans="2:11" s="1" customFormat="1" ht="14.4" customHeight="1">
      <c r="B20" s="46"/>
      <c r="C20" s="47"/>
      <c r="D20" s="40" t="s">
        <v>34</v>
      </c>
      <c r="E20" s="47"/>
      <c r="F20" s="47"/>
      <c r="G20" s="47"/>
      <c r="H20" s="47"/>
      <c r="I20" s="133" t="s">
        <v>29</v>
      </c>
      <c r="J20" s="35" t="s">
        <v>5</v>
      </c>
      <c r="K20" s="51"/>
    </row>
    <row r="21" spans="2:11" s="1" customFormat="1" ht="18" customHeight="1">
      <c r="B21" s="46"/>
      <c r="C21" s="47"/>
      <c r="D21" s="47"/>
      <c r="E21" s="35" t="s">
        <v>35</v>
      </c>
      <c r="F21" s="47"/>
      <c r="G21" s="47"/>
      <c r="H21" s="47"/>
      <c r="I21" s="133" t="s">
        <v>31</v>
      </c>
      <c r="J21" s="35" t="s">
        <v>5</v>
      </c>
      <c r="K21" s="51"/>
    </row>
    <row r="22" spans="2:11" s="1" customFormat="1" ht="6.95" customHeight="1">
      <c r="B22" s="46"/>
      <c r="C22" s="47"/>
      <c r="D22" s="47"/>
      <c r="E22" s="47"/>
      <c r="F22" s="47"/>
      <c r="G22" s="47"/>
      <c r="H22" s="47"/>
      <c r="I22" s="131"/>
      <c r="J22" s="47"/>
      <c r="K22" s="51"/>
    </row>
    <row r="23" spans="2:11" s="1" customFormat="1" ht="14.4" customHeight="1">
      <c r="B23" s="46"/>
      <c r="C23" s="47"/>
      <c r="D23" s="40" t="s">
        <v>37</v>
      </c>
      <c r="E23" s="47"/>
      <c r="F23" s="47"/>
      <c r="G23" s="47"/>
      <c r="H23" s="47"/>
      <c r="I23" s="131"/>
      <c r="J23" s="47"/>
      <c r="K23" s="51"/>
    </row>
    <row r="24" spans="2:11" s="6" customFormat="1" ht="85.5" customHeight="1">
      <c r="B24" s="135"/>
      <c r="C24" s="136"/>
      <c r="D24" s="136"/>
      <c r="E24" s="44" t="s">
        <v>174</v>
      </c>
      <c r="F24" s="44"/>
      <c r="G24" s="44"/>
      <c r="H24" s="44"/>
      <c r="I24" s="137"/>
      <c r="J24" s="136"/>
      <c r="K24" s="138"/>
    </row>
    <row r="25" spans="2:11" s="1" customFormat="1" ht="6.95" customHeight="1">
      <c r="B25" s="46"/>
      <c r="C25" s="47"/>
      <c r="D25" s="47"/>
      <c r="E25" s="47"/>
      <c r="F25" s="47"/>
      <c r="G25" s="47"/>
      <c r="H25" s="47"/>
      <c r="I25" s="131"/>
      <c r="J25" s="47"/>
      <c r="K25" s="51"/>
    </row>
    <row r="26" spans="2:11" s="1" customFormat="1" ht="6.95" customHeight="1">
      <c r="B26" s="46"/>
      <c r="C26" s="47"/>
      <c r="D26" s="82"/>
      <c r="E26" s="82"/>
      <c r="F26" s="82"/>
      <c r="G26" s="82"/>
      <c r="H26" s="82"/>
      <c r="I26" s="139"/>
      <c r="J26" s="82"/>
      <c r="K26" s="140"/>
    </row>
    <row r="27" spans="2:11" s="1" customFormat="1" ht="25.4" customHeight="1">
      <c r="B27" s="46"/>
      <c r="C27" s="47"/>
      <c r="D27" s="141" t="s">
        <v>39</v>
      </c>
      <c r="E27" s="47"/>
      <c r="F27" s="47"/>
      <c r="G27" s="47"/>
      <c r="H27" s="47"/>
      <c r="I27" s="131"/>
      <c r="J27" s="142">
        <f>ROUND(J83,2)</f>
        <v>0</v>
      </c>
      <c r="K27" s="51"/>
    </row>
    <row r="28" spans="2:11" s="1" customFormat="1" ht="6.95" customHeight="1">
      <c r="B28" s="46"/>
      <c r="C28" s="47"/>
      <c r="D28" s="82"/>
      <c r="E28" s="82"/>
      <c r="F28" s="82"/>
      <c r="G28" s="82"/>
      <c r="H28" s="82"/>
      <c r="I28" s="139"/>
      <c r="J28" s="82"/>
      <c r="K28" s="140"/>
    </row>
    <row r="29" spans="2:11" s="1" customFormat="1" ht="14.4" customHeight="1">
      <c r="B29" s="46"/>
      <c r="C29" s="47"/>
      <c r="D29" s="47"/>
      <c r="E29" s="47"/>
      <c r="F29" s="52" t="s">
        <v>41</v>
      </c>
      <c r="G29" s="47"/>
      <c r="H29" s="47"/>
      <c r="I29" s="143" t="s">
        <v>40</v>
      </c>
      <c r="J29" s="52" t="s">
        <v>42</v>
      </c>
      <c r="K29" s="51"/>
    </row>
    <row r="30" spans="2:11" s="1" customFormat="1" ht="14.4" customHeight="1">
      <c r="B30" s="46"/>
      <c r="C30" s="47"/>
      <c r="D30" s="55" t="s">
        <v>43</v>
      </c>
      <c r="E30" s="55" t="s">
        <v>44</v>
      </c>
      <c r="F30" s="144">
        <f>ROUND(SUM(BE83:BE157),2)</f>
        <v>0</v>
      </c>
      <c r="G30" s="47"/>
      <c r="H30" s="47"/>
      <c r="I30" s="145">
        <v>0.21</v>
      </c>
      <c r="J30" s="144">
        <f>ROUND(ROUND((SUM(BE83:BE157)),2)*I30,2)</f>
        <v>0</v>
      </c>
      <c r="K30" s="51"/>
    </row>
    <row r="31" spans="2:11" s="1" customFormat="1" ht="14.4" customHeight="1">
      <c r="B31" s="46"/>
      <c r="C31" s="47"/>
      <c r="D31" s="47"/>
      <c r="E31" s="55" t="s">
        <v>45</v>
      </c>
      <c r="F31" s="144">
        <f>ROUND(SUM(BF83:BF157),2)</f>
        <v>0</v>
      </c>
      <c r="G31" s="47"/>
      <c r="H31" s="47"/>
      <c r="I31" s="145">
        <v>0.15</v>
      </c>
      <c r="J31" s="144">
        <f>ROUND(ROUND((SUM(BF83:BF157)),2)*I31,2)</f>
        <v>0</v>
      </c>
      <c r="K31" s="51"/>
    </row>
    <row r="32" spans="2:11" s="1" customFormat="1" ht="14.4" customHeight="1" hidden="1">
      <c r="B32" s="46"/>
      <c r="C32" s="47"/>
      <c r="D32" s="47"/>
      <c r="E32" s="55" t="s">
        <v>46</v>
      </c>
      <c r="F32" s="144">
        <f>ROUND(SUM(BG83:BG157),2)</f>
        <v>0</v>
      </c>
      <c r="G32" s="47"/>
      <c r="H32" s="47"/>
      <c r="I32" s="145">
        <v>0.21</v>
      </c>
      <c r="J32" s="144">
        <v>0</v>
      </c>
      <c r="K32" s="51"/>
    </row>
    <row r="33" spans="2:11" s="1" customFormat="1" ht="14.4" customHeight="1" hidden="1">
      <c r="B33" s="46"/>
      <c r="C33" s="47"/>
      <c r="D33" s="47"/>
      <c r="E33" s="55" t="s">
        <v>47</v>
      </c>
      <c r="F33" s="144">
        <f>ROUND(SUM(BH83:BH157),2)</f>
        <v>0</v>
      </c>
      <c r="G33" s="47"/>
      <c r="H33" s="47"/>
      <c r="I33" s="145">
        <v>0.15</v>
      </c>
      <c r="J33" s="144">
        <v>0</v>
      </c>
      <c r="K33" s="51"/>
    </row>
    <row r="34" spans="2:11" s="1" customFormat="1" ht="14.4" customHeight="1" hidden="1">
      <c r="B34" s="46"/>
      <c r="C34" s="47"/>
      <c r="D34" s="47"/>
      <c r="E34" s="55" t="s">
        <v>48</v>
      </c>
      <c r="F34" s="144">
        <f>ROUND(SUM(BI83:BI157),2)</f>
        <v>0</v>
      </c>
      <c r="G34" s="47"/>
      <c r="H34" s="47"/>
      <c r="I34" s="145">
        <v>0</v>
      </c>
      <c r="J34" s="144">
        <v>0</v>
      </c>
      <c r="K34" s="51"/>
    </row>
    <row r="35" spans="2:11" s="1" customFormat="1" ht="6.95" customHeight="1">
      <c r="B35" s="46"/>
      <c r="C35" s="47"/>
      <c r="D35" s="47"/>
      <c r="E35" s="47"/>
      <c r="F35" s="47"/>
      <c r="G35" s="47"/>
      <c r="H35" s="47"/>
      <c r="I35" s="131"/>
      <c r="J35" s="47"/>
      <c r="K35" s="51"/>
    </row>
    <row r="36" spans="2:11" s="1" customFormat="1" ht="25.4" customHeight="1">
      <c r="B36" s="46"/>
      <c r="C36" s="146"/>
      <c r="D36" s="147" t="s">
        <v>49</v>
      </c>
      <c r="E36" s="88"/>
      <c r="F36" s="88"/>
      <c r="G36" s="148" t="s">
        <v>50</v>
      </c>
      <c r="H36" s="149" t="s">
        <v>51</v>
      </c>
      <c r="I36" s="150"/>
      <c r="J36" s="151">
        <f>SUM(J27:J34)</f>
        <v>0</v>
      </c>
      <c r="K36" s="152"/>
    </row>
    <row r="37" spans="2:11" s="1" customFormat="1" ht="14.4" customHeight="1">
      <c r="B37" s="67"/>
      <c r="C37" s="68"/>
      <c r="D37" s="68"/>
      <c r="E37" s="68"/>
      <c r="F37" s="68"/>
      <c r="G37" s="68"/>
      <c r="H37" s="68"/>
      <c r="I37" s="153"/>
      <c r="J37" s="68"/>
      <c r="K37" s="69"/>
    </row>
    <row r="41" spans="2:11" s="1" customFormat="1" ht="6.95" customHeight="1">
      <c r="B41" s="70"/>
      <c r="C41" s="71"/>
      <c r="D41" s="71"/>
      <c r="E41" s="71"/>
      <c r="F41" s="71"/>
      <c r="G41" s="71"/>
      <c r="H41" s="71"/>
      <c r="I41" s="154"/>
      <c r="J41" s="71"/>
      <c r="K41" s="155"/>
    </row>
    <row r="42" spans="2:11" s="1" customFormat="1" ht="36.95" customHeight="1">
      <c r="B42" s="46"/>
      <c r="C42" s="30" t="s">
        <v>175</v>
      </c>
      <c r="D42" s="47"/>
      <c r="E42" s="47"/>
      <c r="F42" s="47"/>
      <c r="G42" s="47"/>
      <c r="H42" s="47"/>
      <c r="I42" s="131"/>
      <c r="J42" s="47"/>
      <c r="K42" s="51"/>
    </row>
    <row r="43" spans="2:11" s="1" customFormat="1" ht="6.95" customHeight="1">
      <c r="B43" s="46"/>
      <c r="C43" s="47"/>
      <c r="D43" s="47"/>
      <c r="E43" s="47"/>
      <c r="F43" s="47"/>
      <c r="G43" s="47"/>
      <c r="H43" s="47"/>
      <c r="I43" s="131"/>
      <c r="J43" s="47"/>
      <c r="K43" s="51"/>
    </row>
    <row r="44" spans="2:11" s="1" customFormat="1" ht="14.4" customHeight="1">
      <c r="B44" s="46"/>
      <c r="C44" s="40" t="s">
        <v>19</v>
      </c>
      <c r="D44" s="47"/>
      <c r="E44" s="47"/>
      <c r="F44" s="47"/>
      <c r="G44" s="47"/>
      <c r="H44" s="47"/>
      <c r="I44" s="131"/>
      <c r="J44" s="47"/>
      <c r="K44" s="51"/>
    </row>
    <row r="45" spans="2:11" s="1" customFormat="1" ht="16.5" customHeight="1">
      <c r="B45" s="46"/>
      <c r="C45" s="47"/>
      <c r="D45" s="47"/>
      <c r="E45" s="130" t="str">
        <f>E7</f>
        <v>TRANSFORMACE DOMOV HÁJ II VÝSTAVBA LEDEČ NAD SÁZAVOU DOZP</v>
      </c>
      <c r="F45" s="40"/>
      <c r="G45" s="40"/>
      <c r="H45" s="40"/>
      <c r="I45" s="131"/>
      <c r="J45" s="47"/>
      <c r="K45" s="51"/>
    </row>
    <row r="46" spans="2:11" s="1" customFormat="1" ht="14.4" customHeight="1">
      <c r="B46" s="46"/>
      <c r="C46" s="40" t="s">
        <v>166</v>
      </c>
      <c r="D46" s="47"/>
      <c r="E46" s="47"/>
      <c r="F46" s="47"/>
      <c r="G46" s="47"/>
      <c r="H46" s="47"/>
      <c r="I46" s="131"/>
      <c r="J46" s="47"/>
      <c r="K46" s="51"/>
    </row>
    <row r="47" spans="2:11" s="1" customFormat="1" ht="17.25" customHeight="1">
      <c r="B47" s="46"/>
      <c r="C47" s="47"/>
      <c r="D47" s="47"/>
      <c r="E47" s="132" t="str">
        <f>E9</f>
        <v>SO 01.1 - Bourání stáv.objektu</v>
      </c>
      <c r="F47" s="47"/>
      <c r="G47" s="47"/>
      <c r="H47" s="47"/>
      <c r="I47" s="131"/>
      <c r="J47" s="47"/>
      <c r="K47" s="51"/>
    </row>
    <row r="48" spans="2:11" s="1" customFormat="1" ht="6.95" customHeight="1">
      <c r="B48" s="46"/>
      <c r="C48" s="47"/>
      <c r="D48" s="47"/>
      <c r="E48" s="47"/>
      <c r="F48" s="47"/>
      <c r="G48" s="47"/>
      <c r="H48" s="47"/>
      <c r="I48" s="131"/>
      <c r="J48" s="47"/>
      <c r="K48" s="51"/>
    </row>
    <row r="49" spans="2:11" s="1" customFormat="1" ht="18" customHeight="1">
      <c r="B49" s="46"/>
      <c r="C49" s="40" t="s">
        <v>24</v>
      </c>
      <c r="D49" s="47"/>
      <c r="E49" s="47"/>
      <c r="F49" s="35" t="str">
        <f>F12</f>
        <v>Ledeč nad Sázavou</v>
      </c>
      <c r="G49" s="47"/>
      <c r="H49" s="47"/>
      <c r="I49" s="133" t="s">
        <v>26</v>
      </c>
      <c r="J49" s="134" t="str">
        <f>IF(J12="","",J12)</f>
        <v>22. 3. 2019</v>
      </c>
      <c r="K49" s="51"/>
    </row>
    <row r="50" spans="2:11" s="1" customFormat="1" ht="6.95" customHeight="1">
      <c r="B50" s="46"/>
      <c r="C50" s="47"/>
      <c r="D50" s="47"/>
      <c r="E50" s="47"/>
      <c r="F50" s="47"/>
      <c r="G50" s="47"/>
      <c r="H50" s="47"/>
      <c r="I50" s="131"/>
      <c r="J50" s="47"/>
      <c r="K50" s="51"/>
    </row>
    <row r="51" spans="2:11" s="1" customFormat="1" ht="13.5">
      <c r="B51" s="46"/>
      <c r="C51" s="40" t="s">
        <v>28</v>
      </c>
      <c r="D51" s="47"/>
      <c r="E51" s="47"/>
      <c r="F51" s="35" t="str">
        <f>E15</f>
        <v>Kraj Vysočina</v>
      </c>
      <c r="G51" s="47"/>
      <c r="H51" s="47"/>
      <c r="I51" s="133" t="s">
        <v>34</v>
      </c>
      <c r="J51" s="44" t="str">
        <f>E21</f>
        <v>Ing. arch. Martin Jirovský</v>
      </c>
      <c r="K51" s="51"/>
    </row>
    <row r="52" spans="2:11" s="1" customFormat="1" ht="14.4" customHeight="1">
      <c r="B52" s="46"/>
      <c r="C52" s="40" t="s">
        <v>32</v>
      </c>
      <c r="D52" s="47"/>
      <c r="E52" s="47"/>
      <c r="F52" s="35" t="str">
        <f>IF(E18="","",E18)</f>
        <v/>
      </c>
      <c r="G52" s="47"/>
      <c r="H52" s="47"/>
      <c r="I52" s="131"/>
      <c r="J52" s="156"/>
      <c r="K52" s="51"/>
    </row>
    <row r="53" spans="2:11" s="1" customFormat="1" ht="10.3" customHeight="1">
      <c r="B53" s="46"/>
      <c r="C53" s="47"/>
      <c r="D53" s="47"/>
      <c r="E53" s="47"/>
      <c r="F53" s="47"/>
      <c r="G53" s="47"/>
      <c r="H53" s="47"/>
      <c r="I53" s="131"/>
      <c r="J53" s="47"/>
      <c r="K53" s="51"/>
    </row>
    <row r="54" spans="2:11" s="1" customFormat="1" ht="29.25" customHeight="1">
      <c r="B54" s="46"/>
      <c r="C54" s="157" t="s">
        <v>176</v>
      </c>
      <c r="D54" s="146"/>
      <c r="E54" s="146"/>
      <c r="F54" s="146"/>
      <c r="G54" s="146"/>
      <c r="H54" s="146"/>
      <c r="I54" s="158"/>
      <c r="J54" s="159" t="s">
        <v>177</v>
      </c>
      <c r="K54" s="160"/>
    </row>
    <row r="55" spans="2:11" s="1" customFormat="1" ht="10.3" customHeight="1">
      <c r="B55" s="46"/>
      <c r="C55" s="47"/>
      <c r="D55" s="47"/>
      <c r="E55" s="47"/>
      <c r="F55" s="47"/>
      <c r="G55" s="47"/>
      <c r="H55" s="47"/>
      <c r="I55" s="131"/>
      <c r="J55" s="47"/>
      <c r="K55" s="51"/>
    </row>
    <row r="56" spans="2:47" s="1" customFormat="1" ht="29.25" customHeight="1">
      <c r="B56" s="46"/>
      <c r="C56" s="161" t="s">
        <v>178</v>
      </c>
      <c r="D56" s="47"/>
      <c r="E56" s="47"/>
      <c r="F56" s="47"/>
      <c r="G56" s="47"/>
      <c r="H56" s="47"/>
      <c r="I56" s="131"/>
      <c r="J56" s="142">
        <f>J83</f>
        <v>0</v>
      </c>
      <c r="K56" s="51"/>
      <c r="AU56" s="24" t="s">
        <v>179</v>
      </c>
    </row>
    <row r="57" spans="2:11" s="7" customFormat="1" ht="24.95" customHeight="1">
      <c r="B57" s="162"/>
      <c r="C57" s="163"/>
      <c r="D57" s="164" t="s">
        <v>180</v>
      </c>
      <c r="E57" s="165"/>
      <c r="F57" s="165"/>
      <c r="G57" s="165"/>
      <c r="H57" s="165"/>
      <c r="I57" s="166"/>
      <c r="J57" s="167">
        <f>J84</f>
        <v>0</v>
      </c>
      <c r="K57" s="168"/>
    </row>
    <row r="58" spans="2:11" s="8" customFormat="1" ht="19.9" customHeight="1">
      <c r="B58" s="169"/>
      <c r="C58" s="170"/>
      <c r="D58" s="171" t="s">
        <v>181</v>
      </c>
      <c r="E58" s="172"/>
      <c r="F58" s="172"/>
      <c r="G58" s="172"/>
      <c r="H58" s="172"/>
      <c r="I58" s="173"/>
      <c r="J58" s="174">
        <f>J85</f>
        <v>0</v>
      </c>
      <c r="K58" s="175"/>
    </row>
    <row r="59" spans="2:11" s="8" customFormat="1" ht="19.9" customHeight="1">
      <c r="B59" s="169"/>
      <c r="C59" s="170"/>
      <c r="D59" s="171" t="s">
        <v>195</v>
      </c>
      <c r="E59" s="172"/>
      <c r="F59" s="172"/>
      <c r="G59" s="172"/>
      <c r="H59" s="172"/>
      <c r="I59" s="173"/>
      <c r="J59" s="174">
        <f>J90</f>
        <v>0</v>
      </c>
      <c r="K59" s="175"/>
    </row>
    <row r="60" spans="2:11" s="8" customFormat="1" ht="19.9" customHeight="1">
      <c r="B60" s="169"/>
      <c r="C60" s="170"/>
      <c r="D60" s="171" t="s">
        <v>1964</v>
      </c>
      <c r="E60" s="172"/>
      <c r="F60" s="172"/>
      <c r="G60" s="172"/>
      <c r="H60" s="172"/>
      <c r="I60" s="173"/>
      <c r="J60" s="174">
        <f>J127</f>
        <v>0</v>
      </c>
      <c r="K60" s="175"/>
    </row>
    <row r="61" spans="2:11" s="7" customFormat="1" ht="24.95" customHeight="1">
      <c r="B61" s="162"/>
      <c r="C61" s="163"/>
      <c r="D61" s="164" t="s">
        <v>197</v>
      </c>
      <c r="E61" s="165"/>
      <c r="F61" s="165"/>
      <c r="G61" s="165"/>
      <c r="H61" s="165"/>
      <c r="I61" s="166"/>
      <c r="J61" s="167">
        <f>J139</f>
        <v>0</v>
      </c>
      <c r="K61" s="168"/>
    </row>
    <row r="62" spans="2:11" s="8" customFormat="1" ht="19.9" customHeight="1">
      <c r="B62" s="169"/>
      <c r="C62" s="170"/>
      <c r="D62" s="171" t="s">
        <v>204</v>
      </c>
      <c r="E62" s="172"/>
      <c r="F62" s="172"/>
      <c r="G62" s="172"/>
      <c r="H62" s="172"/>
      <c r="I62" s="173"/>
      <c r="J62" s="174">
        <f>J140</f>
        <v>0</v>
      </c>
      <c r="K62" s="175"/>
    </row>
    <row r="63" spans="2:11" s="8" customFormat="1" ht="19.9" customHeight="1">
      <c r="B63" s="169"/>
      <c r="C63" s="170"/>
      <c r="D63" s="171" t="s">
        <v>1965</v>
      </c>
      <c r="E63" s="172"/>
      <c r="F63" s="172"/>
      <c r="G63" s="172"/>
      <c r="H63" s="172"/>
      <c r="I63" s="173"/>
      <c r="J63" s="174">
        <f>J153</f>
        <v>0</v>
      </c>
      <c r="K63" s="175"/>
    </row>
    <row r="64" spans="2:11" s="1" customFormat="1" ht="21.8" customHeight="1">
      <c r="B64" s="46"/>
      <c r="C64" s="47"/>
      <c r="D64" s="47"/>
      <c r="E64" s="47"/>
      <c r="F64" s="47"/>
      <c r="G64" s="47"/>
      <c r="H64" s="47"/>
      <c r="I64" s="131"/>
      <c r="J64" s="47"/>
      <c r="K64" s="51"/>
    </row>
    <row r="65" spans="2:11" s="1" customFormat="1" ht="6.95" customHeight="1">
      <c r="B65" s="67"/>
      <c r="C65" s="68"/>
      <c r="D65" s="68"/>
      <c r="E65" s="68"/>
      <c r="F65" s="68"/>
      <c r="G65" s="68"/>
      <c r="H65" s="68"/>
      <c r="I65" s="153"/>
      <c r="J65" s="68"/>
      <c r="K65" s="69"/>
    </row>
    <row r="69" spans="2:12" s="1" customFormat="1" ht="6.95" customHeight="1">
      <c r="B69" s="70"/>
      <c r="C69" s="71"/>
      <c r="D69" s="71"/>
      <c r="E69" s="71"/>
      <c r="F69" s="71"/>
      <c r="G69" s="71"/>
      <c r="H69" s="71"/>
      <c r="I69" s="154"/>
      <c r="J69" s="71"/>
      <c r="K69" s="71"/>
      <c r="L69" s="46"/>
    </row>
    <row r="70" spans="2:12" s="1" customFormat="1" ht="36.95" customHeight="1">
      <c r="B70" s="46"/>
      <c r="C70" s="72" t="s">
        <v>215</v>
      </c>
      <c r="I70" s="176"/>
      <c r="L70" s="46"/>
    </row>
    <row r="71" spans="2:12" s="1" customFormat="1" ht="6.95" customHeight="1">
      <c r="B71" s="46"/>
      <c r="I71" s="176"/>
      <c r="L71" s="46"/>
    </row>
    <row r="72" spans="2:12" s="1" customFormat="1" ht="14.4" customHeight="1">
      <c r="B72" s="46"/>
      <c r="C72" s="74" t="s">
        <v>19</v>
      </c>
      <c r="I72" s="176"/>
      <c r="L72" s="46"/>
    </row>
    <row r="73" spans="2:12" s="1" customFormat="1" ht="16.5" customHeight="1">
      <c r="B73" s="46"/>
      <c r="E73" s="177" t="str">
        <f>E7</f>
        <v>TRANSFORMACE DOMOV HÁJ II VÝSTAVBA LEDEČ NAD SÁZAVOU DOZP</v>
      </c>
      <c r="F73" s="74"/>
      <c r="G73" s="74"/>
      <c r="H73" s="74"/>
      <c r="I73" s="176"/>
      <c r="L73" s="46"/>
    </row>
    <row r="74" spans="2:12" s="1" customFormat="1" ht="14.4" customHeight="1">
      <c r="B74" s="46"/>
      <c r="C74" s="74" t="s">
        <v>166</v>
      </c>
      <c r="I74" s="176"/>
      <c r="L74" s="46"/>
    </row>
    <row r="75" spans="2:12" s="1" customFormat="1" ht="17.25" customHeight="1">
      <c r="B75" s="46"/>
      <c r="E75" s="77" t="str">
        <f>E9</f>
        <v>SO 01.1 - Bourání stáv.objektu</v>
      </c>
      <c r="F75" s="1"/>
      <c r="G75" s="1"/>
      <c r="H75" s="1"/>
      <c r="I75" s="176"/>
      <c r="L75" s="46"/>
    </row>
    <row r="76" spans="2:12" s="1" customFormat="1" ht="6.95" customHeight="1">
      <c r="B76" s="46"/>
      <c r="I76" s="176"/>
      <c r="L76" s="46"/>
    </row>
    <row r="77" spans="2:12" s="1" customFormat="1" ht="18" customHeight="1">
      <c r="B77" s="46"/>
      <c r="C77" s="74" t="s">
        <v>24</v>
      </c>
      <c r="F77" s="178" t="str">
        <f>F12</f>
        <v>Ledeč nad Sázavou</v>
      </c>
      <c r="I77" s="179" t="s">
        <v>26</v>
      </c>
      <c r="J77" s="79" t="str">
        <f>IF(J12="","",J12)</f>
        <v>22. 3. 2019</v>
      </c>
      <c r="L77" s="46"/>
    </row>
    <row r="78" spans="2:12" s="1" customFormat="1" ht="6.95" customHeight="1">
      <c r="B78" s="46"/>
      <c r="I78" s="176"/>
      <c r="L78" s="46"/>
    </row>
    <row r="79" spans="2:12" s="1" customFormat="1" ht="13.5">
      <c r="B79" s="46"/>
      <c r="C79" s="74" t="s">
        <v>28</v>
      </c>
      <c r="F79" s="178" t="str">
        <f>E15</f>
        <v>Kraj Vysočina</v>
      </c>
      <c r="I79" s="179" t="s">
        <v>34</v>
      </c>
      <c r="J79" s="178" t="str">
        <f>E21</f>
        <v>Ing. arch. Martin Jirovský</v>
      </c>
      <c r="L79" s="46"/>
    </row>
    <row r="80" spans="2:12" s="1" customFormat="1" ht="14.4" customHeight="1">
      <c r="B80" s="46"/>
      <c r="C80" s="74" t="s">
        <v>32</v>
      </c>
      <c r="F80" s="178" t="str">
        <f>IF(E18="","",E18)</f>
        <v/>
      </c>
      <c r="I80" s="176"/>
      <c r="L80" s="46"/>
    </row>
    <row r="81" spans="2:12" s="1" customFormat="1" ht="10.3" customHeight="1">
      <c r="B81" s="46"/>
      <c r="I81" s="176"/>
      <c r="L81" s="46"/>
    </row>
    <row r="82" spans="2:20" s="9" customFormat="1" ht="29.25" customHeight="1">
      <c r="B82" s="180"/>
      <c r="C82" s="181" t="s">
        <v>216</v>
      </c>
      <c r="D82" s="182" t="s">
        <v>58</v>
      </c>
      <c r="E82" s="182" t="s">
        <v>54</v>
      </c>
      <c r="F82" s="182" t="s">
        <v>217</v>
      </c>
      <c r="G82" s="182" t="s">
        <v>218</v>
      </c>
      <c r="H82" s="182" t="s">
        <v>219</v>
      </c>
      <c r="I82" s="183" t="s">
        <v>220</v>
      </c>
      <c r="J82" s="182" t="s">
        <v>177</v>
      </c>
      <c r="K82" s="184" t="s">
        <v>221</v>
      </c>
      <c r="L82" s="180"/>
      <c r="M82" s="92" t="s">
        <v>222</v>
      </c>
      <c r="N82" s="93" t="s">
        <v>43</v>
      </c>
      <c r="O82" s="93" t="s">
        <v>223</v>
      </c>
      <c r="P82" s="93" t="s">
        <v>224</v>
      </c>
      <c r="Q82" s="93" t="s">
        <v>225</v>
      </c>
      <c r="R82" s="93" t="s">
        <v>226</v>
      </c>
      <c r="S82" s="93" t="s">
        <v>227</v>
      </c>
      <c r="T82" s="94" t="s">
        <v>228</v>
      </c>
    </row>
    <row r="83" spans="2:63" s="1" customFormat="1" ht="29.25" customHeight="1">
      <c r="B83" s="46"/>
      <c r="C83" s="96" t="s">
        <v>178</v>
      </c>
      <c r="I83" s="176"/>
      <c r="J83" s="185">
        <f>BK83</f>
        <v>0</v>
      </c>
      <c r="L83" s="46"/>
      <c r="M83" s="95"/>
      <c r="N83" s="82"/>
      <c r="O83" s="82"/>
      <c r="P83" s="186">
        <f>P84+P139</f>
        <v>0</v>
      </c>
      <c r="Q83" s="82"/>
      <c r="R83" s="186">
        <f>R84+R139</f>
        <v>0</v>
      </c>
      <c r="S83" s="82"/>
      <c r="T83" s="187">
        <f>T84+T139</f>
        <v>693.7548548400001</v>
      </c>
      <c r="AT83" s="24" t="s">
        <v>72</v>
      </c>
      <c r="AU83" s="24" t="s">
        <v>179</v>
      </c>
      <c r="BK83" s="188">
        <f>BK84+BK139</f>
        <v>0</v>
      </c>
    </row>
    <row r="84" spans="2:63" s="10" customFormat="1" ht="37.4" customHeight="1">
      <c r="B84" s="189"/>
      <c r="D84" s="190" t="s">
        <v>72</v>
      </c>
      <c r="E84" s="191" t="s">
        <v>229</v>
      </c>
      <c r="F84" s="191" t="s">
        <v>230</v>
      </c>
      <c r="I84" s="192"/>
      <c r="J84" s="193">
        <f>BK84</f>
        <v>0</v>
      </c>
      <c r="L84" s="189"/>
      <c r="M84" s="194"/>
      <c r="N84" s="195"/>
      <c r="O84" s="195"/>
      <c r="P84" s="196">
        <f>P85+P90+P127</f>
        <v>0</v>
      </c>
      <c r="Q84" s="195"/>
      <c r="R84" s="196">
        <f>R85+R90+R127</f>
        <v>0</v>
      </c>
      <c r="S84" s="195"/>
      <c r="T84" s="197">
        <f>T85+T90+T127</f>
        <v>691.9145605000001</v>
      </c>
      <c r="AR84" s="190" t="s">
        <v>81</v>
      </c>
      <c r="AT84" s="198" t="s">
        <v>72</v>
      </c>
      <c r="AU84" s="198" t="s">
        <v>73</v>
      </c>
      <c r="AY84" s="190" t="s">
        <v>231</v>
      </c>
      <c r="BK84" s="199">
        <f>BK85+BK90+BK127</f>
        <v>0</v>
      </c>
    </row>
    <row r="85" spans="2:63" s="10" customFormat="1" ht="19.9" customHeight="1">
      <c r="B85" s="189"/>
      <c r="D85" s="190" t="s">
        <v>72</v>
      </c>
      <c r="E85" s="200" t="s">
        <v>81</v>
      </c>
      <c r="F85" s="200" t="s">
        <v>232</v>
      </c>
      <c r="I85" s="192"/>
      <c r="J85" s="201">
        <f>BK85</f>
        <v>0</v>
      </c>
      <c r="L85" s="189"/>
      <c r="M85" s="194"/>
      <c r="N85" s="195"/>
      <c r="O85" s="195"/>
      <c r="P85" s="196">
        <f>SUM(P86:P89)</f>
        <v>0</v>
      </c>
      <c r="Q85" s="195"/>
      <c r="R85" s="196">
        <f>SUM(R86:R89)</f>
        <v>0</v>
      </c>
      <c r="S85" s="195"/>
      <c r="T85" s="197">
        <f>SUM(T86:T89)</f>
        <v>0</v>
      </c>
      <c r="AR85" s="190" t="s">
        <v>81</v>
      </c>
      <c r="AT85" s="198" t="s">
        <v>72</v>
      </c>
      <c r="AU85" s="198" t="s">
        <v>81</v>
      </c>
      <c r="AY85" s="190" t="s">
        <v>231</v>
      </c>
      <c r="BK85" s="199">
        <f>SUM(BK86:BK89)</f>
        <v>0</v>
      </c>
    </row>
    <row r="86" spans="2:65" s="1" customFormat="1" ht="38.25" customHeight="1">
      <c r="B86" s="202"/>
      <c r="C86" s="203" t="s">
        <v>81</v>
      </c>
      <c r="D86" s="203" t="s">
        <v>235</v>
      </c>
      <c r="E86" s="204" t="s">
        <v>1966</v>
      </c>
      <c r="F86" s="205" t="s">
        <v>1967</v>
      </c>
      <c r="G86" s="206" t="s">
        <v>258</v>
      </c>
      <c r="H86" s="207">
        <v>124.638</v>
      </c>
      <c r="I86" s="208"/>
      <c r="J86" s="209">
        <f>ROUND(I86*H86,2)</f>
        <v>0</v>
      </c>
      <c r="K86" s="205" t="s">
        <v>238</v>
      </c>
      <c r="L86" s="46"/>
      <c r="M86" s="210" t="s">
        <v>5</v>
      </c>
      <c r="N86" s="211" t="s">
        <v>44</v>
      </c>
      <c r="O86" s="47"/>
      <c r="P86" s="212">
        <f>O86*H86</f>
        <v>0</v>
      </c>
      <c r="Q86" s="212">
        <v>0</v>
      </c>
      <c r="R86" s="212">
        <f>Q86*H86</f>
        <v>0</v>
      </c>
      <c r="S86" s="212">
        <v>0</v>
      </c>
      <c r="T86" s="213">
        <f>S86*H86</f>
        <v>0</v>
      </c>
      <c r="AR86" s="24" t="s">
        <v>239</v>
      </c>
      <c r="AT86" s="24" t="s">
        <v>235</v>
      </c>
      <c r="AU86" s="24" t="s">
        <v>83</v>
      </c>
      <c r="AY86" s="24" t="s">
        <v>231</v>
      </c>
      <c r="BE86" s="214">
        <f>IF(N86="základní",J86,0)</f>
        <v>0</v>
      </c>
      <c r="BF86" s="214">
        <f>IF(N86="snížená",J86,0)</f>
        <v>0</v>
      </c>
      <c r="BG86" s="214">
        <f>IF(N86="zákl. přenesená",J86,0)</f>
        <v>0</v>
      </c>
      <c r="BH86" s="214">
        <f>IF(N86="sníž. přenesená",J86,0)</f>
        <v>0</v>
      </c>
      <c r="BI86" s="214">
        <f>IF(N86="nulová",J86,0)</f>
        <v>0</v>
      </c>
      <c r="BJ86" s="24" t="s">
        <v>81</v>
      </c>
      <c r="BK86" s="214">
        <f>ROUND(I86*H86,2)</f>
        <v>0</v>
      </c>
      <c r="BL86" s="24" t="s">
        <v>239</v>
      </c>
      <c r="BM86" s="24" t="s">
        <v>1968</v>
      </c>
    </row>
    <row r="87" spans="2:47" s="1" customFormat="1" ht="13.5">
      <c r="B87" s="46"/>
      <c r="D87" s="215" t="s">
        <v>241</v>
      </c>
      <c r="F87" s="216" t="s">
        <v>1967</v>
      </c>
      <c r="I87" s="176"/>
      <c r="L87" s="46"/>
      <c r="M87" s="217"/>
      <c r="N87" s="47"/>
      <c r="O87" s="47"/>
      <c r="P87" s="47"/>
      <c r="Q87" s="47"/>
      <c r="R87" s="47"/>
      <c r="S87" s="47"/>
      <c r="T87" s="85"/>
      <c r="AT87" s="24" t="s">
        <v>241</v>
      </c>
      <c r="AU87" s="24" t="s">
        <v>83</v>
      </c>
    </row>
    <row r="88" spans="2:51" s="13" customFormat="1" ht="13.5">
      <c r="B88" s="234"/>
      <c r="D88" s="215" t="s">
        <v>242</v>
      </c>
      <c r="E88" s="235" t="s">
        <v>5</v>
      </c>
      <c r="F88" s="236" t="s">
        <v>1969</v>
      </c>
      <c r="H88" s="235" t="s">
        <v>5</v>
      </c>
      <c r="I88" s="237"/>
      <c r="L88" s="234"/>
      <c r="M88" s="238"/>
      <c r="N88" s="239"/>
      <c r="O88" s="239"/>
      <c r="P88" s="239"/>
      <c r="Q88" s="239"/>
      <c r="R88" s="239"/>
      <c r="S88" s="239"/>
      <c r="T88" s="240"/>
      <c r="AT88" s="235" t="s">
        <v>242</v>
      </c>
      <c r="AU88" s="235" t="s">
        <v>83</v>
      </c>
      <c r="AV88" s="13" t="s">
        <v>81</v>
      </c>
      <c r="AW88" s="13" t="s">
        <v>36</v>
      </c>
      <c r="AX88" s="13" t="s">
        <v>73</v>
      </c>
      <c r="AY88" s="235" t="s">
        <v>231</v>
      </c>
    </row>
    <row r="89" spans="2:51" s="11" customFormat="1" ht="13.5">
      <c r="B89" s="218"/>
      <c r="D89" s="215" t="s">
        <v>242</v>
      </c>
      <c r="E89" s="219" t="s">
        <v>5</v>
      </c>
      <c r="F89" s="220" t="s">
        <v>1970</v>
      </c>
      <c r="H89" s="221">
        <v>124.638</v>
      </c>
      <c r="I89" s="222"/>
      <c r="L89" s="218"/>
      <c r="M89" s="223"/>
      <c r="N89" s="224"/>
      <c r="O89" s="224"/>
      <c r="P89" s="224"/>
      <c r="Q89" s="224"/>
      <c r="R89" s="224"/>
      <c r="S89" s="224"/>
      <c r="T89" s="225"/>
      <c r="AT89" s="219" t="s">
        <v>242</v>
      </c>
      <c r="AU89" s="219" t="s">
        <v>83</v>
      </c>
      <c r="AV89" s="11" t="s">
        <v>83</v>
      </c>
      <c r="AW89" s="11" t="s">
        <v>36</v>
      </c>
      <c r="AX89" s="11" t="s">
        <v>81</v>
      </c>
      <c r="AY89" s="219" t="s">
        <v>231</v>
      </c>
    </row>
    <row r="90" spans="2:63" s="10" customFormat="1" ht="29.85" customHeight="1">
      <c r="B90" s="189"/>
      <c r="D90" s="190" t="s">
        <v>72</v>
      </c>
      <c r="E90" s="200" t="s">
        <v>285</v>
      </c>
      <c r="F90" s="200" t="s">
        <v>948</v>
      </c>
      <c r="I90" s="192"/>
      <c r="J90" s="201">
        <f>BK90</f>
        <v>0</v>
      </c>
      <c r="L90" s="189"/>
      <c r="M90" s="194"/>
      <c r="N90" s="195"/>
      <c r="O90" s="195"/>
      <c r="P90" s="196">
        <f>SUM(P91:P126)</f>
        <v>0</v>
      </c>
      <c r="Q90" s="195"/>
      <c r="R90" s="196">
        <f>SUM(R91:R126)</f>
        <v>0</v>
      </c>
      <c r="S90" s="195"/>
      <c r="T90" s="197">
        <f>SUM(T91:T126)</f>
        <v>691.9145605000001</v>
      </c>
      <c r="AR90" s="190" t="s">
        <v>81</v>
      </c>
      <c r="AT90" s="198" t="s">
        <v>72</v>
      </c>
      <c r="AU90" s="198" t="s">
        <v>81</v>
      </c>
      <c r="AY90" s="190" t="s">
        <v>231</v>
      </c>
      <c r="BK90" s="199">
        <f>SUM(BK91:BK126)</f>
        <v>0</v>
      </c>
    </row>
    <row r="91" spans="2:65" s="1" customFormat="1" ht="16.5" customHeight="1">
      <c r="B91" s="202"/>
      <c r="C91" s="203" t="s">
        <v>83</v>
      </c>
      <c r="D91" s="203" t="s">
        <v>235</v>
      </c>
      <c r="E91" s="204" t="s">
        <v>1971</v>
      </c>
      <c r="F91" s="205" t="s">
        <v>1972</v>
      </c>
      <c r="G91" s="206" t="s">
        <v>258</v>
      </c>
      <c r="H91" s="207">
        <v>59.776</v>
      </c>
      <c r="I91" s="208"/>
      <c r="J91" s="209">
        <f>ROUND(I91*H91,2)</f>
        <v>0</v>
      </c>
      <c r="K91" s="205" t="s">
        <v>238</v>
      </c>
      <c r="L91" s="46"/>
      <c r="M91" s="210" t="s">
        <v>5</v>
      </c>
      <c r="N91" s="211" t="s">
        <v>44</v>
      </c>
      <c r="O91" s="47"/>
      <c r="P91" s="212">
        <f>O91*H91</f>
        <v>0</v>
      </c>
      <c r="Q91" s="212">
        <v>0</v>
      </c>
      <c r="R91" s="212">
        <f>Q91*H91</f>
        <v>0</v>
      </c>
      <c r="S91" s="212">
        <v>2.27</v>
      </c>
      <c r="T91" s="213">
        <f>S91*H91</f>
        <v>135.69152</v>
      </c>
      <c r="AR91" s="24" t="s">
        <v>239</v>
      </c>
      <c r="AT91" s="24" t="s">
        <v>235</v>
      </c>
      <c r="AU91" s="24" t="s">
        <v>83</v>
      </c>
      <c r="AY91" s="24" t="s">
        <v>231</v>
      </c>
      <c r="BE91" s="214">
        <f>IF(N91="základní",J91,0)</f>
        <v>0</v>
      </c>
      <c r="BF91" s="214">
        <f>IF(N91="snížená",J91,0)</f>
        <v>0</v>
      </c>
      <c r="BG91" s="214">
        <f>IF(N91="zákl. přenesená",J91,0)</f>
        <v>0</v>
      </c>
      <c r="BH91" s="214">
        <f>IF(N91="sníž. přenesená",J91,0)</f>
        <v>0</v>
      </c>
      <c r="BI91" s="214">
        <f>IF(N91="nulová",J91,0)</f>
        <v>0</v>
      </c>
      <c r="BJ91" s="24" t="s">
        <v>81</v>
      </c>
      <c r="BK91" s="214">
        <f>ROUND(I91*H91,2)</f>
        <v>0</v>
      </c>
      <c r="BL91" s="24" t="s">
        <v>239</v>
      </c>
      <c r="BM91" s="24" t="s">
        <v>1973</v>
      </c>
    </row>
    <row r="92" spans="2:47" s="1" customFormat="1" ht="13.5">
      <c r="B92" s="46"/>
      <c r="D92" s="215" t="s">
        <v>241</v>
      </c>
      <c r="F92" s="216" t="s">
        <v>1972</v>
      </c>
      <c r="I92" s="176"/>
      <c r="L92" s="46"/>
      <c r="M92" s="217"/>
      <c r="N92" s="47"/>
      <c r="O92" s="47"/>
      <c r="P92" s="47"/>
      <c r="Q92" s="47"/>
      <c r="R92" s="47"/>
      <c r="S92" s="47"/>
      <c r="T92" s="85"/>
      <c r="AT92" s="24" t="s">
        <v>241</v>
      </c>
      <c r="AU92" s="24" t="s">
        <v>83</v>
      </c>
    </row>
    <row r="93" spans="2:51" s="13" customFormat="1" ht="13.5">
      <c r="B93" s="234"/>
      <c r="D93" s="215" t="s">
        <v>242</v>
      </c>
      <c r="E93" s="235" t="s">
        <v>5</v>
      </c>
      <c r="F93" s="236" t="s">
        <v>1974</v>
      </c>
      <c r="H93" s="235" t="s">
        <v>5</v>
      </c>
      <c r="I93" s="237"/>
      <c r="L93" s="234"/>
      <c r="M93" s="238"/>
      <c r="N93" s="239"/>
      <c r="O93" s="239"/>
      <c r="P93" s="239"/>
      <c r="Q93" s="239"/>
      <c r="R93" s="239"/>
      <c r="S93" s="239"/>
      <c r="T93" s="240"/>
      <c r="AT93" s="235" t="s">
        <v>242</v>
      </c>
      <c r="AU93" s="235" t="s">
        <v>83</v>
      </c>
      <c r="AV93" s="13" t="s">
        <v>81</v>
      </c>
      <c r="AW93" s="13" t="s">
        <v>36</v>
      </c>
      <c r="AX93" s="13" t="s">
        <v>73</v>
      </c>
      <c r="AY93" s="235" t="s">
        <v>231</v>
      </c>
    </row>
    <row r="94" spans="2:51" s="11" customFormat="1" ht="13.5">
      <c r="B94" s="218"/>
      <c r="D94" s="215" t="s">
        <v>242</v>
      </c>
      <c r="E94" s="219" t="s">
        <v>5</v>
      </c>
      <c r="F94" s="220" t="s">
        <v>1975</v>
      </c>
      <c r="H94" s="221">
        <v>26.848</v>
      </c>
      <c r="I94" s="222"/>
      <c r="L94" s="218"/>
      <c r="M94" s="223"/>
      <c r="N94" s="224"/>
      <c r="O94" s="224"/>
      <c r="P94" s="224"/>
      <c r="Q94" s="224"/>
      <c r="R94" s="224"/>
      <c r="S94" s="224"/>
      <c r="T94" s="225"/>
      <c r="AT94" s="219" t="s">
        <v>242</v>
      </c>
      <c r="AU94" s="219" t="s">
        <v>83</v>
      </c>
      <c r="AV94" s="11" t="s">
        <v>83</v>
      </c>
      <c r="AW94" s="11" t="s">
        <v>36</v>
      </c>
      <c r="AX94" s="11" t="s">
        <v>73</v>
      </c>
      <c r="AY94" s="219" t="s">
        <v>231</v>
      </c>
    </row>
    <row r="95" spans="2:51" s="13" customFormat="1" ht="13.5">
      <c r="B95" s="234"/>
      <c r="D95" s="215" t="s">
        <v>242</v>
      </c>
      <c r="E95" s="235" t="s">
        <v>5</v>
      </c>
      <c r="F95" s="236" t="s">
        <v>1976</v>
      </c>
      <c r="H95" s="235" t="s">
        <v>5</v>
      </c>
      <c r="I95" s="237"/>
      <c r="L95" s="234"/>
      <c r="M95" s="238"/>
      <c r="N95" s="239"/>
      <c r="O95" s="239"/>
      <c r="P95" s="239"/>
      <c r="Q95" s="239"/>
      <c r="R95" s="239"/>
      <c r="S95" s="239"/>
      <c r="T95" s="240"/>
      <c r="AT95" s="235" t="s">
        <v>242</v>
      </c>
      <c r="AU95" s="235" t="s">
        <v>83</v>
      </c>
      <c r="AV95" s="13" t="s">
        <v>81</v>
      </c>
      <c r="AW95" s="13" t="s">
        <v>36</v>
      </c>
      <c r="AX95" s="13" t="s">
        <v>73</v>
      </c>
      <c r="AY95" s="235" t="s">
        <v>231</v>
      </c>
    </row>
    <row r="96" spans="2:51" s="11" customFormat="1" ht="13.5">
      <c r="B96" s="218"/>
      <c r="D96" s="215" t="s">
        <v>242</v>
      </c>
      <c r="E96" s="219" t="s">
        <v>5</v>
      </c>
      <c r="F96" s="220" t="s">
        <v>1977</v>
      </c>
      <c r="H96" s="221">
        <v>30.035</v>
      </c>
      <c r="I96" s="222"/>
      <c r="L96" s="218"/>
      <c r="M96" s="223"/>
      <c r="N96" s="224"/>
      <c r="O96" s="224"/>
      <c r="P96" s="224"/>
      <c r="Q96" s="224"/>
      <c r="R96" s="224"/>
      <c r="S96" s="224"/>
      <c r="T96" s="225"/>
      <c r="AT96" s="219" t="s">
        <v>242</v>
      </c>
      <c r="AU96" s="219" t="s">
        <v>83</v>
      </c>
      <c r="AV96" s="11" t="s">
        <v>83</v>
      </c>
      <c r="AW96" s="11" t="s">
        <v>36</v>
      </c>
      <c r="AX96" s="11" t="s">
        <v>73</v>
      </c>
      <c r="AY96" s="219" t="s">
        <v>231</v>
      </c>
    </row>
    <row r="97" spans="2:51" s="13" customFormat="1" ht="13.5">
      <c r="B97" s="234"/>
      <c r="D97" s="215" t="s">
        <v>242</v>
      </c>
      <c r="E97" s="235" t="s">
        <v>5</v>
      </c>
      <c r="F97" s="236" t="s">
        <v>1978</v>
      </c>
      <c r="H97" s="235" t="s">
        <v>5</v>
      </c>
      <c r="I97" s="237"/>
      <c r="L97" s="234"/>
      <c r="M97" s="238"/>
      <c r="N97" s="239"/>
      <c r="O97" s="239"/>
      <c r="P97" s="239"/>
      <c r="Q97" s="239"/>
      <c r="R97" s="239"/>
      <c r="S97" s="239"/>
      <c r="T97" s="240"/>
      <c r="AT97" s="235" t="s">
        <v>242</v>
      </c>
      <c r="AU97" s="235" t="s">
        <v>83</v>
      </c>
      <c r="AV97" s="13" t="s">
        <v>81</v>
      </c>
      <c r="AW97" s="13" t="s">
        <v>36</v>
      </c>
      <c r="AX97" s="13" t="s">
        <v>73</v>
      </c>
      <c r="AY97" s="235" t="s">
        <v>231</v>
      </c>
    </row>
    <row r="98" spans="2:51" s="11" customFormat="1" ht="13.5">
      <c r="B98" s="218"/>
      <c r="D98" s="215" t="s">
        <v>242</v>
      </c>
      <c r="E98" s="219" t="s">
        <v>5</v>
      </c>
      <c r="F98" s="220" t="s">
        <v>1979</v>
      </c>
      <c r="H98" s="221">
        <v>2.893</v>
      </c>
      <c r="I98" s="222"/>
      <c r="L98" s="218"/>
      <c r="M98" s="223"/>
      <c r="N98" s="224"/>
      <c r="O98" s="224"/>
      <c r="P98" s="224"/>
      <c r="Q98" s="224"/>
      <c r="R98" s="224"/>
      <c r="S98" s="224"/>
      <c r="T98" s="225"/>
      <c r="AT98" s="219" t="s">
        <v>242</v>
      </c>
      <c r="AU98" s="219" t="s">
        <v>83</v>
      </c>
      <c r="AV98" s="11" t="s">
        <v>83</v>
      </c>
      <c r="AW98" s="11" t="s">
        <v>36</v>
      </c>
      <c r="AX98" s="11" t="s">
        <v>73</v>
      </c>
      <c r="AY98" s="219" t="s">
        <v>231</v>
      </c>
    </row>
    <row r="99" spans="2:51" s="12" customFormat="1" ht="13.5">
      <c r="B99" s="226"/>
      <c r="D99" s="215" t="s">
        <v>242</v>
      </c>
      <c r="E99" s="227" t="s">
        <v>5</v>
      </c>
      <c r="F99" s="228" t="s">
        <v>269</v>
      </c>
      <c r="H99" s="229">
        <v>59.776</v>
      </c>
      <c r="I99" s="230"/>
      <c r="L99" s="226"/>
      <c r="M99" s="231"/>
      <c r="N99" s="232"/>
      <c r="O99" s="232"/>
      <c r="P99" s="232"/>
      <c r="Q99" s="232"/>
      <c r="R99" s="232"/>
      <c r="S99" s="232"/>
      <c r="T99" s="233"/>
      <c r="AT99" s="227" t="s">
        <v>242</v>
      </c>
      <c r="AU99" s="227" t="s">
        <v>83</v>
      </c>
      <c r="AV99" s="12" t="s">
        <v>239</v>
      </c>
      <c r="AW99" s="12" t="s">
        <v>36</v>
      </c>
      <c r="AX99" s="12" t="s">
        <v>81</v>
      </c>
      <c r="AY99" s="227" t="s">
        <v>231</v>
      </c>
    </row>
    <row r="100" spans="2:65" s="1" customFormat="1" ht="25.5" customHeight="1">
      <c r="B100" s="202"/>
      <c r="C100" s="203" t="s">
        <v>149</v>
      </c>
      <c r="D100" s="203" t="s">
        <v>235</v>
      </c>
      <c r="E100" s="204" t="s">
        <v>1980</v>
      </c>
      <c r="F100" s="205" t="s">
        <v>1981</v>
      </c>
      <c r="G100" s="206" t="s">
        <v>367</v>
      </c>
      <c r="H100" s="207">
        <v>111</v>
      </c>
      <c r="I100" s="208"/>
      <c r="J100" s="209">
        <f>ROUND(I100*H100,2)</f>
        <v>0</v>
      </c>
      <c r="K100" s="205" t="s">
        <v>238</v>
      </c>
      <c r="L100" s="46"/>
      <c r="M100" s="210" t="s">
        <v>5</v>
      </c>
      <c r="N100" s="211" t="s">
        <v>44</v>
      </c>
      <c r="O100" s="47"/>
      <c r="P100" s="212">
        <f>O100*H100</f>
        <v>0</v>
      </c>
      <c r="Q100" s="212">
        <v>0</v>
      </c>
      <c r="R100" s="212">
        <f>Q100*H100</f>
        <v>0</v>
      </c>
      <c r="S100" s="212">
        <v>0.00248</v>
      </c>
      <c r="T100" s="213">
        <f>S100*H100</f>
        <v>0.27528</v>
      </c>
      <c r="AR100" s="24" t="s">
        <v>239</v>
      </c>
      <c r="AT100" s="24" t="s">
        <v>235</v>
      </c>
      <c r="AU100" s="24" t="s">
        <v>83</v>
      </c>
      <c r="AY100" s="24" t="s">
        <v>231</v>
      </c>
      <c r="BE100" s="214">
        <f>IF(N100="základní",J100,0)</f>
        <v>0</v>
      </c>
      <c r="BF100" s="214">
        <f>IF(N100="snížená",J100,0)</f>
        <v>0</v>
      </c>
      <c r="BG100" s="214">
        <f>IF(N100="zákl. přenesená",J100,0)</f>
        <v>0</v>
      </c>
      <c r="BH100" s="214">
        <f>IF(N100="sníž. přenesená",J100,0)</f>
        <v>0</v>
      </c>
      <c r="BI100" s="214">
        <f>IF(N100="nulová",J100,0)</f>
        <v>0</v>
      </c>
      <c r="BJ100" s="24" t="s">
        <v>81</v>
      </c>
      <c r="BK100" s="214">
        <f>ROUND(I100*H100,2)</f>
        <v>0</v>
      </c>
      <c r="BL100" s="24" t="s">
        <v>239</v>
      </c>
      <c r="BM100" s="24" t="s">
        <v>1982</v>
      </c>
    </row>
    <row r="101" spans="2:47" s="1" customFormat="1" ht="13.5">
      <c r="B101" s="46"/>
      <c r="D101" s="215" t="s">
        <v>241</v>
      </c>
      <c r="F101" s="216" t="s">
        <v>1981</v>
      </c>
      <c r="I101" s="176"/>
      <c r="L101" s="46"/>
      <c r="M101" s="217"/>
      <c r="N101" s="47"/>
      <c r="O101" s="47"/>
      <c r="P101" s="47"/>
      <c r="Q101" s="47"/>
      <c r="R101" s="47"/>
      <c r="S101" s="47"/>
      <c r="T101" s="85"/>
      <c r="AT101" s="24" t="s">
        <v>241</v>
      </c>
      <c r="AU101" s="24" t="s">
        <v>83</v>
      </c>
    </row>
    <row r="102" spans="2:65" s="1" customFormat="1" ht="25.5" customHeight="1">
      <c r="B102" s="202"/>
      <c r="C102" s="203" t="s">
        <v>239</v>
      </c>
      <c r="D102" s="203" t="s">
        <v>235</v>
      </c>
      <c r="E102" s="204" t="s">
        <v>1983</v>
      </c>
      <c r="F102" s="205" t="s">
        <v>1984</v>
      </c>
      <c r="G102" s="206" t="s">
        <v>367</v>
      </c>
      <c r="H102" s="207">
        <v>19.31</v>
      </c>
      <c r="I102" s="208"/>
      <c r="J102" s="209">
        <f>ROUND(I102*H102,2)</f>
        <v>0</v>
      </c>
      <c r="K102" s="205" t="s">
        <v>238</v>
      </c>
      <c r="L102" s="46"/>
      <c r="M102" s="210" t="s">
        <v>5</v>
      </c>
      <c r="N102" s="211" t="s">
        <v>44</v>
      </c>
      <c r="O102" s="47"/>
      <c r="P102" s="212">
        <f>O102*H102</f>
        <v>0</v>
      </c>
      <c r="Q102" s="212">
        <v>0</v>
      </c>
      <c r="R102" s="212">
        <f>Q102*H102</f>
        <v>0</v>
      </c>
      <c r="S102" s="212">
        <v>0.00925</v>
      </c>
      <c r="T102" s="213">
        <f>S102*H102</f>
        <v>0.17861749999999998</v>
      </c>
      <c r="AR102" s="24" t="s">
        <v>239</v>
      </c>
      <c r="AT102" s="24" t="s">
        <v>235</v>
      </c>
      <c r="AU102" s="24" t="s">
        <v>83</v>
      </c>
      <c r="AY102" s="24" t="s">
        <v>231</v>
      </c>
      <c r="BE102" s="214">
        <f>IF(N102="základní",J102,0)</f>
        <v>0</v>
      </c>
      <c r="BF102" s="214">
        <f>IF(N102="snížená",J102,0)</f>
        <v>0</v>
      </c>
      <c r="BG102" s="214">
        <f>IF(N102="zákl. přenesená",J102,0)</f>
        <v>0</v>
      </c>
      <c r="BH102" s="214">
        <f>IF(N102="sníž. přenesená",J102,0)</f>
        <v>0</v>
      </c>
      <c r="BI102" s="214">
        <f>IF(N102="nulová",J102,0)</f>
        <v>0</v>
      </c>
      <c r="BJ102" s="24" t="s">
        <v>81</v>
      </c>
      <c r="BK102" s="214">
        <f>ROUND(I102*H102,2)</f>
        <v>0</v>
      </c>
      <c r="BL102" s="24" t="s">
        <v>239</v>
      </c>
      <c r="BM102" s="24" t="s">
        <v>1985</v>
      </c>
    </row>
    <row r="103" spans="2:47" s="1" customFormat="1" ht="13.5">
      <c r="B103" s="46"/>
      <c r="D103" s="215" t="s">
        <v>241</v>
      </c>
      <c r="F103" s="216" t="s">
        <v>1984</v>
      </c>
      <c r="I103" s="176"/>
      <c r="L103" s="46"/>
      <c r="M103" s="217"/>
      <c r="N103" s="47"/>
      <c r="O103" s="47"/>
      <c r="P103" s="47"/>
      <c r="Q103" s="47"/>
      <c r="R103" s="47"/>
      <c r="S103" s="47"/>
      <c r="T103" s="85"/>
      <c r="AT103" s="24" t="s">
        <v>241</v>
      </c>
      <c r="AU103" s="24" t="s">
        <v>83</v>
      </c>
    </row>
    <row r="104" spans="2:51" s="11" customFormat="1" ht="13.5">
      <c r="B104" s="218"/>
      <c r="D104" s="215" t="s">
        <v>242</v>
      </c>
      <c r="E104" s="219" t="s">
        <v>5</v>
      </c>
      <c r="F104" s="220" t="s">
        <v>1986</v>
      </c>
      <c r="H104" s="221">
        <v>19.31</v>
      </c>
      <c r="I104" s="222"/>
      <c r="L104" s="218"/>
      <c r="M104" s="223"/>
      <c r="N104" s="224"/>
      <c r="O104" s="224"/>
      <c r="P104" s="224"/>
      <c r="Q104" s="224"/>
      <c r="R104" s="224"/>
      <c r="S104" s="224"/>
      <c r="T104" s="225"/>
      <c r="AT104" s="219" t="s">
        <v>242</v>
      </c>
      <c r="AU104" s="219" t="s">
        <v>83</v>
      </c>
      <c r="AV104" s="11" t="s">
        <v>83</v>
      </c>
      <c r="AW104" s="11" t="s">
        <v>36</v>
      </c>
      <c r="AX104" s="11" t="s">
        <v>81</v>
      </c>
      <c r="AY104" s="219" t="s">
        <v>231</v>
      </c>
    </row>
    <row r="105" spans="2:65" s="1" customFormat="1" ht="16.5" customHeight="1">
      <c r="B105" s="202"/>
      <c r="C105" s="203" t="s">
        <v>255</v>
      </c>
      <c r="D105" s="203" t="s">
        <v>235</v>
      </c>
      <c r="E105" s="204" t="s">
        <v>1987</v>
      </c>
      <c r="F105" s="205" t="s">
        <v>1988</v>
      </c>
      <c r="G105" s="206" t="s">
        <v>249</v>
      </c>
      <c r="H105" s="207">
        <v>1</v>
      </c>
      <c r="I105" s="208"/>
      <c r="J105" s="209">
        <f>ROUND(I105*H105,2)</f>
        <v>0</v>
      </c>
      <c r="K105" s="205" t="s">
        <v>238</v>
      </c>
      <c r="L105" s="46"/>
      <c r="M105" s="210" t="s">
        <v>5</v>
      </c>
      <c r="N105" s="211" t="s">
        <v>44</v>
      </c>
      <c r="O105" s="47"/>
      <c r="P105" s="212">
        <f>O105*H105</f>
        <v>0</v>
      </c>
      <c r="Q105" s="212">
        <v>0</v>
      </c>
      <c r="R105" s="212">
        <f>Q105*H105</f>
        <v>0</v>
      </c>
      <c r="S105" s="212">
        <v>0.192</v>
      </c>
      <c r="T105" s="213">
        <f>S105*H105</f>
        <v>0.192</v>
      </c>
      <c r="AR105" s="24" t="s">
        <v>239</v>
      </c>
      <c r="AT105" s="24" t="s">
        <v>235</v>
      </c>
      <c r="AU105" s="24" t="s">
        <v>83</v>
      </c>
      <c r="AY105" s="24" t="s">
        <v>231</v>
      </c>
      <c r="BE105" s="214">
        <f>IF(N105="základní",J105,0)</f>
        <v>0</v>
      </c>
      <c r="BF105" s="214">
        <f>IF(N105="snížená",J105,0)</f>
        <v>0</v>
      </c>
      <c r="BG105" s="214">
        <f>IF(N105="zákl. přenesená",J105,0)</f>
        <v>0</v>
      </c>
      <c r="BH105" s="214">
        <f>IF(N105="sníž. přenesená",J105,0)</f>
        <v>0</v>
      </c>
      <c r="BI105" s="214">
        <f>IF(N105="nulová",J105,0)</f>
        <v>0</v>
      </c>
      <c r="BJ105" s="24" t="s">
        <v>81</v>
      </c>
      <c r="BK105" s="214">
        <f>ROUND(I105*H105,2)</f>
        <v>0</v>
      </c>
      <c r="BL105" s="24" t="s">
        <v>239</v>
      </c>
      <c r="BM105" s="24" t="s">
        <v>1989</v>
      </c>
    </row>
    <row r="106" spans="2:47" s="1" customFormat="1" ht="13.5">
      <c r="B106" s="46"/>
      <c r="D106" s="215" t="s">
        <v>241</v>
      </c>
      <c r="F106" s="216" t="s">
        <v>1988</v>
      </c>
      <c r="I106" s="176"/>
      <c r="L106" s="46"/>
      <c r="M106" s="217"/>
      <c r="N106" s="47"/>
      <c r="O106" s="47"/>
      <c r="P106" s="47"/>
      <c r="Q106" s="47"/>
      <c r="R106" s="47"/>
      <c r="S106" s="47"/>
      <c r="T106" s="85"/>
      <c r="AT106" s="24" t="s">
        <v>241</v>
      </c>
      <c r="AU106" s="24" t="s">
        <v>83</v>
      </c>
    </row>
    <row r="107" spans="2:65" s="1" customFormat="1" ht="16.5" customHeight="1">
      <c r="B107" s="202"/>
      <c r="C107" s="203" t="s">
        <v>261</v>
      </c>
      <c r="D107" s="203" t="s">
        <v>235</v>
      </c>
      <c r="E107" s="204" t="s">
        <v>1990</v>
      </c>
      <c r="F107" s="205" t="s">
        <v>1991</v>
      </c>
      <c r="G107" s="206" t="s">
        <v>249</v>
      </c>
      <c r="H107" s="207">
        <v>1</v>
      </c>
      <c r="I107" s="208"/>
      <c r="J107" s="209">
        <f>ROUND(I107*H107,2)</f>
        <v>0</v>
      </c>
      <c r="K107" s="205" t="s">
        <v>238</v>
      </c>
      <c r="L107" s="46"/>
      <c r="M107" s="210" t="s">
        <v>5</v>
      </c>
      <c r="N107" s="211" t="s">
        <v>44</v>
      </c>
      <c r="O107" s="47"/>
      <c r="P107" s="212">
        <f>O107*H107</f>
        <v>0</v>
      </c>
      <c r="Q107" s="212">
        <v>0</v>
      </c>
      <c r="R107" s="212">
        <f>Q107*H107</f>
        <v>0</v>
      </c>
      <c r="S107" s="212">
        <v>0.21</v>
      </c>
      <c r="T107" s="213">
        <f>S107*H107</f>
        <v>0.21</v>
      </c>
      <c r="AR107" s="24" t="s">
        <v>239</v>
      </c>
      <c r="AT107" s="24" t="s">
        <v>235</v>
      </c>
      <c r="AU107" s="24" t="s">
        <v>83</v>
      </c>
      <c r="AY107" s="24" t="s">
        <v>231</v>
      </c>
      <c r="BE107" s="214">
        <f>IF(N107="základní",J107,0)</f>
        <v>0</v>
      </c>
      <c r="BF107" s="214">
        <f>IF(N107="snížená",J107,0)</f>
        <v>0</v>
      </c>
      <c r="BG107" s="214">
        <f>IF(N107="zákl. přenesená",J107,0)</f>
        <v>0</v>
      </c>
      <c r="BH107" s="214">
        <f>IF(N107="sníž. přenesená",J107,0)</f>
        <v>0</v>
      </c>
      <c r="BI107" s="214">
        <f>IF(N107="nulová",J107,0)</f>
        <v>0</v>
      </c>
      <c r="BJ107" s="24" t="s">
        <v>81</v>
      </c>
      <c r="BK107" s="214">
        <f>ROUND(I107*H107,2)</f>
        <v>0</v>
      </c>
      <c r="BL107" s="24" t="s">
        <v>239</v>
      </c>
      <c r="BM107" s="24" t="s">
        <v>1992</v>
      </c>
    </row>
    <row r="108" spans="2:47" s="1" customFormat="1" ht="13.5">
      <c r="B108" s="46"/>
      <c r="D108" s="215" t="s">
        <v>241</v>
      </c>
      <c r="F108" s="216" t="s">
        <v>1991</v>
      </c>
      <c r="I108" s="176"/>
      <c r="L108" s="46"/>
      <c r="M108" s="217"/>
      <c r="N108" s="47"/>
      <c r="O108" s="47"/>
      <c r="P108" s="47"/>
      <c r="Q108" s="47"/>
      <c r="R108" s="47"/>
      <c r="S108" s="47"/>
      <c r="T108" s="85"/>
      <c r="AT108" s="24" t="s">
        <v>241</v>
      </c>
      <c r="AU108" s="24" t="s">
        <v>83</v>
      </c>
    </row>
    <row r="109" spans="2:65" s="1" customFormat="1" ht="16.5" customHeight="1">
      <c r="B109" s="202"/>
      <c r="C109" s="203" t="s">
        <v>270</v>
      </c>
      <c r="D109" s="203" t="s">
        <v>235</v>
      </c>
      <c r="E109" s="204" t="s">
        <v>1993</v>
      </c>
      <c r="F109" s="205" t="s">
        <v>1994</v>
      </c>
      <c r="G109" s="206" t="s">
        <v>258</v>
      </c>
      <c r="H109" s="207">
        <v>31.507</v>
      </c>
      <c r="I109" s="208"/>
      <c r="J109" s="209">
        <f>ROUND(I109*H109,2)</f>
        <v>0</v>
      </c>
      <c r="K109" s="205" t="s">
        <v>238</v>
      </c>
      <c r="L109" s="46"/>
      <c r="M109" s="210" t="s">
        <v>5</v>
      </c>
      <c r="N109" s="211" t="s">
        <v>44</v>
      </c>
      <c r="O109" s="47"/>
      <c r="P109" s="212">
        <f>O109*H109</f>
        <v>0</v>
      </c>
      <c r="Q109" s="212">
        <v>0</v>
      </c>
      <c r="R109" s="212">
        <f>Q109*H109</f>
        <v>0</v>
      </c>
      <c r="S109" s="212">
        <v>0.039</v>
      </c>
      <c r="T109" s="213">
        <f>S109*H109</f>
        <v>1.2287730000000001</v>
      </c>
      <c r="AR109" s="24" t="s">
        <v>239</v>
      </c>
      <c r="AT109" s="24" t="s">
        <v>235</v>
      </c>
      <c r="AU109" s="24" t="s">
        <v>83</v>
      </c>
      <c r="AY109" s="24" t="s">
        <v>231</v>
      </c>
      <c r="BE109" s="214">
        <f>IF(N109="základní",J109,0)</f>
        <v>0</v>
      </c>
      <c r="BF109" s="214">
        <f>IF(N109="snížená",J109,0)</f>
        <v>0</v>
      </c>
      <c r="BG109" s="214">
        <f>IF(N109="zákl. přenesená",J109,0)</f>
        <v>0</v>
      </c>
      <c r="BH109" s="214">
        <f>IF(N109="sníž. přenesená",J109,0)</f>
        <v>0</v>
      </c>
      <c r="BI109" s="214">
        <f>IF(N109="nulová",J109,0)</f>
        <v>0</v>
      </c>
      <c r="BJ109" s="24" t="s">
        <v>81</v>
      </c>
      <c r="BK109" s="214">
        <f>ROUND(I109*H109,2)</f>
        <v>0</v>
      </c>
      <c r="BL109" s="24" t="s">
        <v>239</v>
      </c>
      <c r="BM109" s="24" t="s">
        <v>1995</v>
      </c>
    </row>
    <row r="110" spans="2:47" s="1" customFormat="1" ht="13.5">
      <c r="B110" s="46"/>
      <c r="D110" s="215" t="s">
        <v>241</v>
      </c>
      <c r="F110" s="216" t="s">
        <v>1994</v>
      </c>
      <c r="I110" s="176"/>
      <c r="L110" s="46"/>
      <c r="M110" s="217"/>
      <c r="N110" s="47"/>
      <c r="O110" s="47"/>
      <c r="P110" s="47"/>
      <c r="Q110" s="47"/>
      <c r="R110" s="47"/>
      <c r="S110" s="47"/>
      <c r="T110" s="85"/>
      <c r="AT110" s="24" t="s">
        <v>241</v>
      </c>
      <c r="AU110" s="24" t="s">
        <v>83</v>
      </c>
    </row>
    <row r="111" spans="2:51" s="11" customFormat="1" ht="13.5">
      <c r="B111" s="218"/>
      <c r="D111" s="215" t="s">
        <v>242</v>
      </c>
      <c r="E111" s="219" t="s">
        <v>5</v>
      </c>
      <c r="F111" s="220" t="s">
        <v>1996</v>
      </c>
      <c r="H111" s="221">
        <v>24.026</v>
      </c>
      <c r="I111" s="222"/>
      <c r="L111" s="218"/>
      <c r="M111" s="223"/>
      <c r="N111" s="224"/>
      <c r="O111" s="224"/>
      <c r="P111" s="224"/>
      <c r="Q111" s="224"/>
      <c r="R111" s="224"/>
      <c r="S111" s="224"/>
      <c r="T111" s="225"/>
      <c r="AT111" s="219" t="s">
        <v>242</v>
      </c>
      <c r="AU111" s="219" t="s">
        <v>83</v>
      </c>
      <c r="AV111" s="11" t="s">
        <v>83</v>
      </c>
      <c r="AW111" s="11" t="s">
        <v>36</v>
      </c>
      <c r="AX111" s="11" t="s">
        <v>73</v>
      </c>
      <c r="AY111" s="219" t="s">
        <v>231</v>
      </c>
    </row>
    <row r="112" spans="2:51" s="11" customFormat="1" ht="13.5">
      <c r="B112" s="218"/>
      <c r="D112" s="215" t="s">
        <v>242</v>
      </c>
      <c r="E112" s="219" t="s">
        <v>5</v>
      </c>
      <c r="F112" s="220" t="s">
        <v>1997</v>
      </c>
      <c r="H112" s="221">
        <v>31.507</v>
      </c>
      <c r="I112" s="222"/>
      <c r="L112" s="218"/>
      <c r="M112" s="223"/>
      <c r="N112" s="224"/>
      <c r="O112" s="224"/>
      <c r="P112" s="224"/>
      <c r="Q112" s="224"/>
      <c r="R112" s="224"/>
      <c r="S112" s="224"/>
      <c r="T112" s="225"/>
      <c r="AT112" s="219" t="s">
        <v>242</v>
      </c>
      <c r="AU112" s="219" t="s">
        <v>83</v>
      </c>
      <c r="AV112" s="11" t="s">
        <v>83</v>
      </c>
      <c r="AW112" s="11" t="s">
        <v>36</v>
      </c>
      <c r="AX112" s="11" t="s">
        <v>81</v>
      </c>
      <c r="AY112" s="219" t="s">
        <v>231</v>
      </c>
    </row>
    <row r="113" spans="2:65" s="1" customFormat="1" ht="38.25" customHeight="1">
      <c r="B113" s="202"/>
      <c r="C113" s="203" t="s">
        <v>276</v>
      </c>
      <c r="D113" s="203" t="s">
        <v>235</v>
      </c>
      <c r="E113" s="204" t="s">
        <v>1998</v>
      </c>
      <c r="F113" s="205" t="s">
        <v>1999</v>
      </c>
      <c r="G113" s="206" t="s">
        <v>258</v>
      </c>
      <c r="H113" s="207">
        <v>992.394</v>
      </c>
      <c r="I113" s="208"/>
      <c r="J113" s="209">
        <f>ROUND(I113*H113,2)</f>
        <v>0</v>
      </c>
      <c r="K113" s="205" t="s">
        <v>238</v>
      </c>
      <c r="L113" s="46"/>
      <c r="M113" s="210" t="s">
        <v>5</v>
      </c>
      <c r="N113" s="211" t="s">
        <v>44</v>
      </c>
      <c r="O113" s="47"/>
      <c r="P113" s="212">
        <f>O113*H113</f>
        <v>0</v>
      </c>
      <c r="Q113" s="212">
        <v>0</v>
      </c>
      <c r="R113" s="212">
        <f>Q113*H113</f>
        <v>0</v>
      </c>
      <c r="S113" s="212">
        <v>0.55</v>
      </c>
      <c r="T113" s="213">
        <f>S113*H113</f>
        <v>545.8167000000001</v>
      </c>
      <c r="AR113" s="24" t="s">
        <v>239</v>
      </c>
      <c r="AT113" s="24" t="s">
        <v>235</v>
      </c>
      <c r="AU113" s="24" t="s">
        <v>83</v>
      </c>
      <c r="AY113" s="24" t="s">
        <v>231</v>
      </c>
      <c r="BE113" s="214">
        <f>IF(N113="základní",J113,0)</f>
        <v>0</v>
      </c>
      <c r="BF113" s="214">
        <f>IF(N113="snížená",J113,0)</f>
        <v>0</v>
      </c>
      <c r="BG113" s="214">
        <f>IF(N113="zákl. přenesená",J113,0)</f>
        <v>0</v>
      </c>
      <c r="BH113" s="214">
        <f>IF(N113="sníž. přenesená",J113,0)</f>
        <v>0</v>
      </c>
      <c r="BI113" s="214">
        <f>IF(N113="nulová",J113,0)</f>
        <v>0</v>
      </c>
      <c r="BJ113" s="24" t="s">
        <v>81</v>
      </c>
      <c r="BK113" s="214">
        <f>ROUND(I113*H113,2)</f>
        <v>0</v>
      </c>
      <c r="BL113" s="24" t="s">
        <v>239</v>
      </c>
      <c r="BM113" s="24" t="s">
        <v>2000</v>
      </c>
    </row>
    <row r="114" spans="2:47" s="1" customFormat="1" ht="13.5">
      <c r="B114" s="46"/>
      <c r="D114" s="215" t="s">
        <v>241</v>
      </c>
      <c r="F114" s="216" t="s">
        <v>1999</v>
      </c>
      <c r="I114" s="176"/>
      <c r="L114" s="46"/>
      <c r="M114" s="217"/>
      <c r="N114" s="47"/>
      <c r="O114" s="47"/>
      <c r="P114" s="47"/>
      <c r="Q114" s="47"/>
      <c r="R114" s="47"/>
      <c r="S114" s="47"/>
      <c r="T114" s="85"/>
      <c r="AT114" s="24" t="s">
        <v>241</v>
      </c>
      <c r="AU114" s="24" t="s">
        <v>83</v>
      </c>
    </row>
    <row r="115" spans="2:51" s="13" customFormat="1" ht="13.5">
      <c r="B115" s="234"/>
      <c r="D115" s="215" t="s">
        <v>242</v>
      </c>
      <c r="E115" s="235" t="s">
        <v>5</v>
      </c>
      <c r="F115" s="236" t="s">
        <v>2001</v>
      </c>
      <c r="H115" s="235" t="s">
        <v>5</v>
      </c>
      <c r="I115" s="237"/>
      <c r="L115" s="234"/>
      <c r="M115" s="238"/>
      <c r="N115" s="239"/>
      <c r="O115" s="239"/>
      <c r="P115" s="239"/>
      <c r="Q115" s="239"/>
      <c r="R115" s="239"/>
      <c r="S115" s="239"/>
      <c r="T115" s="240"/>
      <c r="AT115" s="235" t="s">
        <v>242</v>
      </c>
      <c r="AU115" s="235" t="s">
        <v>83</v>
      </c>
      <c r="AV115" s="13" t="s">
        <v>81</v>
      </c>
      <c r="AW115" s="13" t="s">
        <v>36</v>
      </c>
      <c r="AX115" s="13" t="s">
        <v>73</v>
      </c>
      <c r="AY115" s="235" t="s">
        <v>231</v>
      </c>
    </row>
    <row r="116" spans="2:51" s="11" customFormat="1" ht="13.5">
      <c r="B116" s="218"/>
      <c r="D116" s="215" t="s">
        <v>242</v>
      </c>
      <c r="E116" s="219" t="s">
        <v>5</v>
      </c>
      <c r="F116" s="220" t="s">
        <v>2002</v>
      </c>
      <c r="H116" s="221">
        <v>538.402</v>
      </c>
      <c r="I116" s="222"/>
      <c r="L116" s="218"/>
      <c r="M116" s="223"/>
      <c r="N116" s="224"/>
      <c r="O116" s="224"/>
      <c r="P116" s="224"/>
      <c r="Q116" s="224"/>
      <c r="R116" s="224"/>
      <c r="S116" s="224"/>
      <c r="T116" s="225"/>
      <c r="AT116" s="219" t="s">
        <v>242</v>
      </c>
      <c r="AU116" s="219" t="s">
        <v>83</v>
      </c>
      <c r="AV116" s="11" t="s">
        <v>83</v>
      </c>
      <c r="AW116" s="11" t="s">
        <v>36</v>
      </c>
      <c r="AX116" s="11" t="s">
        <v>73</v>
      </c>
      <c r="AY116" s="219" t="s">
        <v>231</v>
      </c>
    </row>
    <row r="117" spans="2:51" s="13" customFormat="1" ht="13.5">
      <c r="B117" s="234"/>
      <c r="D117" s="215" t="s">
        <v>242</v>
      </c>
      <c r="E117" s="235" t="s">
        <v>5</v>
      </c>
      <c r="F117" s="236" t="s">
        <v>2003</v>
      </c>
      <c r="H117" s="235" t="s">
        <v>5</v>
      </c>
      <c r="I117" s="237"/>
      <c r="L117" s="234"/>
      <c r="M117" s="238"/>
      <c r="N117" s="239"/>
      <c r="O117" s="239"/>
      <c r="P117" s="239"/>
      <c r="Q117" s="239"/>
      <c r="R117" s="239"/>
      <c r="S117" s="239"/>
      <c r="T117" s="240"/>
      <c r="AT117" s="235" t="s">
        <v>242</v>
      </c>
      <c r="AU117" s="235" t="s">
        <v>83</v>
      </c>
      <c r="AV117" s="13" t="s">
        <v>81</v>
      </c>
      <c r="AW117" s="13" t="s">
        <v>36</v>
      </c>
      <c r="AX117" s="13" t="s">
        <v>73</v>
      </c>
      <c r="AY117" s="235" t="s">
        <v>231</v>
      </c>
    </row>
    <row r="118" spans="2:51" s="11" customFormat="1" ht="13.5">
      <c r="B118" s="218"/>
      <c r="D118" s="215" t="s">
        <v>242</v>
      </c>
      <c r="E118" s="219" t="s">
        <v>5</v>
      </c>
      <c r="F118" s="220" t="s">
        <v>2004</v>
      </c>
      <c r="H118" s="221">
        <v>178.73</v>
      </c>
      <c r="I118" s="222"/>
      <c r="L118" s="218"/>
      <c r="M118" s="223"/>
      <c r="N118" s="224"/>
      <c r="O118" s="224"/>
      <c r="P118" s="224"/>
      <c r="Q118" s="224"/>
      <c r="R118" s="224"/>
      <c r="S118" s="224"/>
      <c r="T118" s="225"/>
      <c r="AT118" s="219" t="s">
        <v>242</v>
      </c>
      <c r="AU118" s="219" t="s">
        <v>83</v>
      </c>
      <c r="AV118" s="11" t="s">
        <v>83</v>
      </c>
      <c r="AW118" s="11" t="s">
        <v>36</v>
      </c>
      <c r="AX118" s="11" t="s">
        <v>73</v>
      </c>
      <c r="AY118" s="219" t="s">
        <v>231</v>
      </c>
    </row>
    <row r="119" spans="2:51" s="13" customFormat="1" ht="13.5">
      <c r="B119" s="234"/>
      <c r="D119" s="215" t="s">
        <v>242</v>
      </c>
      <c r="E119" s="235" t="s">
        <v>5</v>
      </c>
      <c r="F119" s="236" t="s">
        <v>2005</v>
      </c>
      <c r="H119" s="235" t="s">
        <v>5</v>
      </c>
      <c r="I119" s="237"/>
      <c r="L119" s="234"/>
      <c r="M119" s="238"/>
      <c r="N119" s="239"/>
      <c r="O119" s="239"/>
      <c r="P119" s="239"/>
      <c r="Q119" s="239"/>
      <c r="R119" s="239"/>
      <c r="S119" s="239"/>
      <c r="T119" s="240"/>
      <c r="AT119" s="235" t="s">
        <v>242</v>
      </c>
      <c r="AU119" s="235" t="s">
        <v>83</v>
      </c>
      <c r="AV119" s="13" t="s">
        <v>81</v>
      </c>
      <c r="AW119" s="13" t="s">
        <v>36</v>
      </c>
      <c r="AX119" s="13" t="s">
        <v>73</v>
      </c>
      <c r="AY119" s="235" t="s">
        <v>231</v>
      </c>
    </row>
    <row r="120" spans="2:51" s="11" customFormat="1" ht="13.5">
      <c r="B120" s="218"/>
      <c r="D120" s="215" t="s">
        <v>242</v>
      </c>
      <c r="E120" s="219" t="s">
        <v>5</v>
      </c>
      <c r="F120" s="220" t="s">
        <v>2006</v>
      </c>
      <c r="H120" s="221">
        <v>275.262</v>
      </c>
      <c r="I120" s="222"/>
      <c r="L120" s="218"/>
      <c r="M120" s="223"/>
      <c r="N120" s="224"/>
      <c r="O120" s="224"/>
      <c r="P120" s="224"/>
      <c r="Q120" s="224"/>
      <c r="R120" s="224"/>
      <c r="S120" s="224"/>
      <c r="T120" s="225"/>
      <c r="AT120" s="219" t="s">
        <v>242</v>
      </c>
      <c r="AU120" s="219" t="s">
        <v>83</v>
      </c>
      <c r="AV120" s="11" t="s">
        <v>83</v>
      </c>
      <c r="AW120" s="11" t="s">
        <v>36</v>
      </c>
      <c r="AX120" s="11" t="s">
        <v>73</v>
      </c>
      <c r="AY120" s="219" t="s">
        <v>231</v>
      </c>
    </row>
    <row r="121" spans="2:51" s="12" customFormat="1" ht="13.5">
      <c r="B121" s="226"/>
      <c r="D121" s="215" t="s">
        <v>242</v>
      </c>
      <c r="E121" s="227" t="s">
        <v>5</v>
      </c>
      <c r="F121" s="228" t="s">
        <v>269</v>
      </c>
      <c r="H121" s="229">
        <v>992.394</v>
      </c>
      <c r="I121" s="230"/>
      <c r="L121" s="226"/>
      <c r="M121" s="231"/>
      <c r="N121" s="232"/>
      <c r="O121" s="232"/>
      <c r="P121" s="232"/>
      <c r="Q121" s="232"/>
      <c r="R121" s="232"/>
      <c r="S121" s="232"/>
      <c r="T121" s="233"/>
      <c r="AT121" s="227" t="s">
        <v>242</v>
      </c>
      <c r="AU121" s="227" t="s">
        <v>83</v>
      </c>
      <c r="AV121" s="12" t="s">
        <v>239</v>
      </c>
      <c r="AW121" s="12" t="s">
        <v>36</v>
      </c>
      <c r="AX121" s="12" t="s">
        <v>81</v>
      </c>
      <c r="AY121" s="227" t="s">
        <v>231</v>
      </c>
    </row>
    <row r="122" spans="2:51" s="13" customFormat="1" ht="13.5">
      <c r="B122" s="234"/>
      <c r="D122" s="215" t="s">
        <v>242</v>
      </c>
      <c r="E122" s="235" t="s">
        <v>5</v>
      </c>
      <c r="F122" s="236" t="s">
        <v>2007</v>
      </c>
      <c r="H122" s="235" t="s">
        <v>5</v>
      </c>
      <c r="I122" s="237"/>
      <c r="L122" s="234"/>
      <c r="M122" s="238"/>
      <c r="N122" s="239"/>
      <c r="O122" s="239"/>
      <c r="P122" s="239"/>
      <c r="Q122" s="239"/>
      <c r="R122" s="239"/>
      <c r="S122" s="239"/>
      <c r="T122" s="240"/>
      <c r="AT122" s="235" t="s">
        <v>242</v>
      </c>
      <c r="AU122" s="235" t="s">
        <v>83</v>
      </c>
      <c r="AV122" s="13" t="s">
        <v>81</v>
      </c>
      <c r="AW122" s="13" t="s">
        <v>36</v>
      </c>
      <c r="AX122" s="13" t="s">
        <v>73</v>
      </c>
      <c r="AY122" s="235" t="s">
        <v>231</v>
      </c>
    </row>
    <row r="123" spans="2:51" s="11" customFormat="1" ht="13.5">
      <c r="B123" s="218"/>
      <c r="D123" s="215" t="s">
        <v>242</v>
      </c>
      <c r="E123" s="219" t="s">
        <v>2008</v>
      </c>
      <c r="F123" s="220" t="s">
        <v>2009</v>
      </c>
      <c r="H123" s="221">
        <v>26.607</v>
      </c>
      <c r="I123" s="222"/>
      <c r="L123" s="218"/>
      <c r="M123" s="223"/>
      <c r="N123" s="224"/>
      <c r="O123" s="224"/>
      <c r="P123" s="224"/>
      <c r="Q123" s="224"/>
      <c r="R123" s="224"/>
      <c r="S123" s="224"/>
      <c r="T123" s="225"/>
      <c r="AT123" s="219" t="s">
        <v>242</v>
      </c>
      <c r="AU123" s="219" t="s">
        <v>83</v>
      </c>
      <c r="AV123" s="11" t="s">
        <v>83</v>
      </c>
      <c r="AW123" s="11" t="s">
        <v>36</v>
      </c>
      <c r="AX123" s="11" t="s">
        <v>73</v>
      </c>
      <c r="AY123" s="219" t="s">
        <v>231</v>
      </c>
    </row>
    <row r="124" spans="2:65" s="1" customFormat="1" ht="25.5" customHeight="1">
      <c r="B124" s="202"/>
      <c r="C124" s="203" t="s">
        <v>285</v>
      </c>
      <c r="D124" s="203" t="s">
        <v>235</v>
      </c>
      <c r="E124" s="204" t="s">
        <v>2010</v>
      </c>
      <c r="F124" s="205" t="s">
        <v>2011</v>
      </c>
      <c r="G124" s="206" t="s">
        <v>258</v>
      </c>
      <c r="H124" s="207">
        <v>22.491</v>
      </c>
      <c r="I124" s="208"/>
      <c r="J124" s="209">
        <f>ROUND(I124*H124,2)</f>
        <v>0</v>
      </c>
      <c r="K124" s="205" t="s">
        <v>238</v>
      </c>
      <c r="L124" s="46"/>
      <c r="M124" s="210" t="s">
        <v>5</v>
      </c>
      <c r="N124" s="211" t="s">
        <v>44</v>
      </c>
      <c r="O124" s="47"/>
      <c r="P124" s="212">
        <f>O124*H124</f>
        <v>0</v>
      </c>
      <c r="Q124" s="212">
        <v>0</v>
      </c>
      <c r="R124" s="212">
        <f>Q124*H124</f>
        <v>0</v>
      </c>
      <c r="S124" s="212">
        <v>0.37</v>
      </c>
      <c r="T124" s="213">
        <f>S124*H124</f>
        <v>8.32167</v>
      </c>
      <c r="AR124" s="24" t="s">
        <v>239</v>
      </c>
      <c r="AT124" s="24" t="s">
        <v>235</v>
      </c>
      <c r="AU124" s="24" t="s">
        <v>83</v>
      </c>
      <c r="AY124" s="24" t="s">
        <v>231</v>
      </c>
      <c r="BE124" s="214">
        <f>IF(N124="základní",J124,0)</f>
        <v>0</v>
      </c>
      <c r="BF124" s="214">
        <f>IF(N124="snížená",J124,0)</f>
        <v>0</v>
      </c>
      <c r="BG124" s="214">
        <f>IF(N124="zákl. přenesená",J124,0)</f>
        <v>0</v>
      </c>
      <c r="BH124" s="214">
        <f>IF(N124="sníž. přenesená",J124,0)</f>
        <v>0</v>
      </c>
      <c r="BI124" s="214">
        <f>IF(N124="nulová",J124,0)</f>
        <v>0</v>
      </c>
      <c r="BJ124" s="24" t="s">
        <v>81</v>
      </c>
      <c r="BK124" s="214">
        <f>ROUND(I124*H124,2)</f>
        <v>0</v>
      </c>
      <c r="BL124" s="24" t="s">
        <v>239</v>
      </c>
      <c r="BM124" s="24" t="s">
        <v>2012</v>
      </c>
    </row>
    <row r="125" spans="2:47" s="1" customFormat="1" ht="13.5">
      <c r="B125" s="46"/>
      <c r="D125" s="215" t="s">
        <v>241</v>
      </c>
      <c r="F125" s="216" t="s">
        <v>2011</v>
      </c>
      <c r="I125" s="176"/>
      <c r="L125" s="46"/>
      <c r="M125" s="217"/>
      <c r="N125" s="47"/>
      <c r="O125" s="47"/>
      <c r="P125" s="47"/>
      <c r="Q125" s="47"/>
      <c r="R125" s="47"/>
      <c r="S125" s="47"/>
      <c r="T125" s="85"/>
      <c r="AT125" s="24" t="s">
        <v>241</v>
      </c>
      <c r="AU125" s="24" t="s">
        <v>83</v>
      </c>
    </row>
    <row r="126" spans="2:51" s="11" customFormat="1" ht="13.5">
      <c r="B126" s="218"/>
      <c r="D126" s="215" t="s">
        <v>242</v>
      </c>
      <c r="E126" s="219" t="s">
        <v>5</v>
      </c>
      <c r="F126" s="220" t="s">
        <v>2013</v>
      </c>
      <c r="H126" s="221">
        <v>22.491</v>
      </c>
      <c r="I126" s="222"/>
      <c r="L126" s="218"/>
      <c r="M126" s="223"/>
      <c r="N126" s="224"/>
      <c r="O126" s="224"/>
      <c r="P126" s="224"/>
      <c r="Q126" s="224"/>
      <c r="R126" s="224"/>
      <c r="S126" s="224"/>
      <c r="T126" s="225"/>
      <c r="AT126" s="219" t="s">
        <v>242</v>
      </c>
      <c r="AU126" s="219" t="s">
        <v>83</v>
      </c>
      <c r="AV126" s="11" t="s">
        <v>83</v>
      </c>
      <c r="AW126" s="11" t="s">
        <v>36</v>
      </c>
      <c r="AX126" s="11" t="s">
        <v>81</v>
      </c>
      <c r="AY126" s="219" t="s">
        <v>231</v>
      </c>
    </row>
    <row r="127" spans="2:63" s="10" customFormat="1" ht="29.85" customHeight="1">
      <c r="B127" s="189"/>
      <c r="D127" s="190" t="s">
        <v>72</v>
      </c>
      <c r="E127" s="200" t="s">
        <v>2014</v>
      </c>
      <c r="F127" s="200" t="s">
        <v>2015</v>
      </c>
      <c r="I127" s="192"/>
      <c r="J127" s="201">
        <f>BK127</f>
        <v>0</v>
      </c>
      <c r="L127" s="189"/>
      <c r="M127" s="194"/>
      <c r="N127" s="195"/>
      <c r="O127" s="195"/>
      <c r="P127" s="196">
        <f>SUM(P128:P138)</f>
        <v>0</v>
      </c>
      <c r="Q127" s="195"/>
      <c r="R127" s="196">
        <f>SUM(R128:R138)</f>
        <v>0</v>
      </c>
      <c r="S127" s="195"/>
      <c r="T127" s="197">
        <f>SUM(T128:T138)</f>
        <v>0</v>
      </c>
      <c r="AR127" s="190" t="s">
        <v>81</v>
      </c>
      <c r="AT127" s="198" t="s">
        <v>72</v>
      </c>
      <c r="AU127" s="198" t="s">
        <v>81</v>
      </c>
      <c r="AY127" s="190" t="s">
        <v>231</v>
      </c>
      <c r="BK127" s="199">
        <f>SUM(BK128:BK138)</f>
        <v>0</v>
      </c>
    </row>
    <row r="128" spans="2:65" s="1" customFormat="1" ht="25.5" customHeight="1">
      <c r="B128" s="202"/>
      <c r="C128" s="203" t="s">
        <v>289</v>
      </c>
      <c r="D128" s="203" t="s">
        <v>235</v>
      </c>
      <c r="E128" s="204" t="s">
        <v>2016</v>
      </c>
      <c r="F128" s="205" t="s">
        <v>2017</v>
      </c>
      <c r="G128" s="206" t="s">
        <v>352</v>
      </c>
      <c r="H128" s="207">
        <v>693.221</v>
      </c>
      <c r="I128" s="208"/>
      <c r="J128" s="209">
        <f>ROUND(I128*H128,2)</f>
        <v>0</v>
      </c>
      <c r="K128" s="205" t="s">
        <v>238</v>
      </c>
      <c r="L128" s="46"/>
      <c r="M128" s="210" t="s">
        <v>5</v>
      </c>
      <c r="N128" s="211" t="s">
        <v>44</v>
      </c>
      <c r="O128" s="47"/>
      <c r="P128" s="212">
        <f>O128*H128</f>
        <v>0</v>
      </c>
      <c r="Q128" s="212">
        <v>0</v>
      </c>
      <c r="R128" s="212">
        <f>Q128*H128</f>
        <v>0</v>
      </c>
      <c r="S128" s="212">
        <v>0</v>
      </c>
      <c r="T128" s="213">
        <f>S128*H128</f>
        <v>0</v>
      </c>
      <c r="AR128" s="24" t="s">
        <v>239</v>
      </c>
      <c r="AT128" s="24" t="s">
        <v>235</v>
      </c>
      <c r="AU128" s="24" t="s">
        <v>83</v>
      </c>
      <c r="AY128" s="24" t="s">
        <v>231</v>
      </c>
      <c r="BE128" s="214">
        <f>IF(N128="základní",J128,0)</f>
        <v>0</v>
      </c>
      <c r="BF128" s="214">
        <f>IF(N128="snížená",J128,0)</f>
        <v>0</v>
      </c>
      <c r="BG128" s="214">
        <f>IF(N128="zákl. přenesená",J128,0)</f>
        <v>0</v>
      </c>
      <c r="BH128" s="214">
        <f>IF(N128="sníž. přenesená",J128,0)</f>
        <v>0</v>
      </c>
      <c r="BI128" s="214">
        <f>IF(N128="nulová",J128,0)</f>
        <v>0</v>
      </c>
      <c r="BJ128" s="24" t="s">
        <v>81</v>
      </c>
      <c r="BK128" s="214">
        <f>ROUND(I128*H128,2)</f>
        <v>0</v>
      </c>
      <c r="BL128" s="24" t="s">
        <v>239</v>
      </c>
      <c r="BM128" s="24" t="s">
        <v>2018</v>
      </c>
    </row>
    <row r="129" spans="2:47" s="1" customFormat="1" ht="13.5">
      <c r="B129" s="46"/>
      <c r="D129" s="215" t="s">
        <v>241</v>
      </c>
      <c r="F129" s="216" t="s">
        <v>2017</v>
      </c>
      <c r="I129" s="176"/>
      <c r="L129" s="46"/>
      <c r="M129" s="217"/>
      <c r="N129" s="47"/>
      <c r="O129" s="47"/>
      <c r="P129" s="47"/>
      <c r="Q129" s="47"/>
      <c r="R129" s="47"/>
      <c r="S129" s="47"/>
      <c r="T129" s="85"/>
      <c r="AT129" s="24" t="s">
        <v>241</v>
      </c>
      <c r="AU129" s="24" t="s">
        <v>83</v>
      </c>
    </row>
    <row r="130" spans="2:65" s="1" customFormat="1" ht="25.5" customHeight="1">
      <c r="B130" s="202"/>
      <c r="C130" s="203" t="s">
        <v>233</v>
      </c>
      <c r="D130" s="203" t="s">
        <v>235</v>
      </c>
      <c r="E130" s="204" t="s">
        <v>2019</v>
      </c>
      <c r="F130" s="205" t="s">
        <v>2020</v>
      </c>
      <c r="G130" s="206" t="s">
        <v>352</v>
      </c>
      <c r="H130" s="207">
        <v>16374.51</v>
      </c>
      <c r="I130" s="208"/>
      <c r="J130" s="209">
        <f>ROUND(I130*H130,2)</f>
        <v>0</v>
      </c>
      <c r="K130" s="205" t="s">
        <v>238</v>
      </c>
      <c r="L130" s="46"/>
      <c r="M130" s="210" t="s">
        <v>5</v>
      </c>
      <c r="N130" s="211" t="s">
        <v>44</v>
      </c>
      <c r="O130" s="47"/>
      <c r="P130" s="212">
        <f>O130*H130</f>
        <v>0</v>
      </c>
      <c r="Q130" s="212">
        <v>0</v>
      </c>
      <c r="R130" s="212">
        <f>Q130*H130</f>
        <v>0</v>
      </c>
      <c r="S130" s="212">
        <v>0</v>
      </c>
      <c r="T130" s="213">
        <f>S130*H130</f>
        <v>0</v>
      </c>
      <c r="AR130" s="24" t="s">
        <v>239</v>
      </c>
      <c r="AT130" s="24" t="s">
        <v>235</v>
      </c>
      <c r="AU130" s="24" t="s">
        <v>83</v>
      </c>
      <c r="AY130" s="24" t="s">
        <v>231</v>
      </c>
      <c r="BE130" s="214">
        <f>IF(N130="základní",J130,0)</f>
        <v>0</v>
      </c>
      <c r="BF130" s="214">
        <f>IF(N130="snížená",J130,0)</f>
        <v>0</v>
      </c>
      <c r="BG130" s="214">
        <f>IF(N130="zákl. přenesená",J130,0)</f>
        <v>0</v>
      </c>
      <c r="BH130" s="214">
        <f>IF(N130="sníž. přenesená",J130,0)</f>
        <v>0</v>
      </c>
      <c r="BI130" s="214">
        <f>IF(N130="nulová",J130,0)</f>
        <v>0</v>
      </c>
      <c r="BJ130" s="24" t="s">
        <v>81</v>
      </c>
      <c r="BK130" s="214">
        <f>ROUND(I130*H130,2)</f>
        <v>0</v>
      </c>
      <c r="BL130" s="24" t="s">
        <v>239</v>
      </c>
      <c r="BM130" s="24" t="s">
        <v>2021</v>
      </c>
    </row>
    <row r="131" spans="2:47" s="1" customFormat="1" ht="13.5">
      <c r="B131" s="46"/>
      <c r="D131" s="215" t="s">
        <v>241</v>
      </c>
      <c r="F131" s="216" t="s">
        <v>2020</v>
      </c>
      <c r="I131" s="176"/>
      <c r="L131" s="46"/>
      <c r="M131" s="217"/>
      <c r="N131" s="47"/>
      <c r="O131" s="47"/>
      <c r="P131" s="47"/>
      <c r="Q131" s="47"/>
      <c r="R131" s="47"/>
      <c r="S131" s="47"/>
      <c r="T131" s="85"/>
      <c r="AT131" s="24" t="s">
        <v>241</v>
      </c>
      <c r="AU131" s="24" t="s">
        <v>83</v>
      </c>
    </row>
    <row r="132" spans="2:51" s="11" customFormat="1" ht="13.5">
      <c r="B132" s="218"/>
      <c r="D132" s="215" t="s">
        <v>242</v>
      </c>
      <c r="E132" s="219" t="s">
        <v>5</v>
      </c>
      <c r="F132" s="220" t="s">
        <v>2022</v>
      </c>
      <c r="H132" s="221">
        <v>16374.51</v>
      </c>
      <c r="I132" s="222"/>
      <c r="L132" s="218"/>
      <c r="M132" s="223"/>
      <c r="N132" s="224"/>
      <c r="O132" s="224"/>
      <c r="P132" s="224"/>
      <c r="Q132" s="224"/>
      <c r="R132" s="224"/>
      <c r="S132" s="224"/>
      <c r="T132" s="225"/>
      <c r="AT132" s="219" t="s">
        <v>242</v>
      </c>
      <c r="AU132" s="219" t="s">
        <v>83</v>
      </c>
      <c r="AV132" s="11" t="s">
        <v>83</v>
      </c>
      <c r="AW132" s="11" t="s">
        <v>36</v>
      </c>
      <c r="AX132" s="11" t="s">
        <v>81</v>
      </c>
      <c r="AY132" s="219" t="s">
        <v>231</v>
      </c>
    </row>
    <row r="133" spans="2:65" s="1" customFormat="1" ht="25.5" customHeight="1">
      <c r="B133" s="202"/>
      <c r="C133" s="203" t="s">
        <v>254</v>
      </c>
      <c r="D133" s="203" t="s">
        <v>235</v>
      </c>
      <c r="E133" s="204" t="s">
        <v>2023</v>
      </c>
      <c r="F133" s="205" t="s">
        <v>2024</v>
      </c>
      <c r="G133" s="206" t="s">
        <v>352</v>
      </c>
      <c r="H133" s="207">
        <v>0.533</v>
      </c>
      <c r="I133" s="208"/>
      <c r="J133" s="209">
        <f>ROUND(I133*H133,2)</f>
        <v>0</v>
      </c>
      <c r="K133" s="205" t="s">
        <v>264</v>
      </c>
      <c r="L133" s="46"/>
      <c r="M133" s="210" t="s">
        <v>5</v>
      </c>
      <c r="N133" s="211" t="s">
        <v>44</v>
      </c>
      <c r="O133" s="47"/>
      <c r="P133" s="212">
        <f>O133*H133</f>
        <v>0</v>
      </c>
      <c r="Q133" s="212">
        <v>0</v>
      </c>
      <c r="R133" s="212">
        <f>Q133*H133</f>
        <v>0</v>
      </c>
      <c r="S133" s="212">
        <v>0</v>
      </c>
      <c r="T133" s="213">
        <f>S133*H133</f>
        <v>0</v>
      </c>
      <c r="AR133" s="24" t="s">
        <v>239</v>
      </c>
      <c r="AT133" s="24" t="s">
        <v>235</v>
      </c>
      <c r="AU133" s="24" t="s">
        <v>83</v>
      </c>
      <c r="AY133" s="24" t="s">
        <v>231</v>
      </c>
      <c r="BE133" s="214">
        <f>IF(N133="základní",J133,0)</f>
        <v>0</v>
      </c>
      <c r="BF133" s="214">
        <f>IF(N133="snížená",J133,0)</f>
        <v>0</v>
      </c>
      <c r="BG133" s="214">
        <f>IF(N133="zákl. přenesená",J133,0)</f>
        <v>0</v>
      </c>
      <c r="BH133" s="214">
        <f>IF(N133="sníž. přenesená",J133,0)</f>
        <v>0</v>
      </c>
      <c r="BI133" s="214">
        <f>IF(N133="nulová",J133,0)</f>
        <v>0</v>
      </c>
      <c r="BJ133" s="24" t="s">
        <v>81</v>
      </c>
      <c r="BK133" s="214">
        <f>ROUND(I133*H133,2)</f>
        <v>0</v>
      </c>
      <c r="BL133" s="24" t="s">
        <v>239</v>
      </c>
      <c r="BM133" s="24" t="s">
        <v>2025</v>
      </c>
    </row>
    <row r="134" spans="2:47" s="1" customFormat="1" ht="13.5">
      <c r="B134" s="46"/>
      <c r="D134" s="215" t="s">
        <v>241</v>
      </c>
      <c r="F134" s="216" t="s">
        <v>2026</v>
      </c>
      <c r="I134" s="176"/>
      <c r="L134" s="46"/>
      <c r="M134" s="217"/>
      <c r="N134" s="47"/>
      <c r="O134" s="47"/>
      <c r="P134" s="47"/>
      <c r="Q134" s="47"/>
      <c r="R134" s="47"/>
      <c r="S134" s="47"/>
      <c r="T134" s="85"/>
      <c r="AT134" s="24" t="s">
        <v>241</v>
      </c>
      <c r="AU134" s="24" t="s">
        <v>83</v>
      </c>
    </row>
    <row r="135" spans="2:65" s="1" customFormat="1" ht="16.5" customHeight="1">
      <c r="B135" s="202"/>
      <c r="C135" s="203" t="s">
        <v>307</v>
      </c>
      <c r="D135" s="203" t="s">
        <v>235</v>
      </c>
      <c r="E135" s="204" t="s">
        <v>2027</v>
      </c>
      <c r="F135" s="205" t="s">
        <v>2028</v>
      </c>
      <c r="G135" s="206" t="s">
        <v>352</v>
      </c>
      <c r="H135" s="207">
        <v>693.221</v>
      </c>
      <c r="I135" s="208"/>
      <c r="J135" s="209">
        <f>ROUND(I135*H135,2)</f>
        <v>0</v>
      </c>
      <c r="K135" s="205" t="s">
        <v>238</v>
      </c>
      <c r="L135" s="46"/>
      <c r="M135" s="210" t="s">
        <v>5</v>
      </c>
      <c r="N135" s="211" t="s">
        <v>44</v>
      </c>
      <c r="O135" s="47"/>
      <c r="P135" s="212">
        <f>O135*H135</f>
        <v>0</v>
      </c>
      <c r="Q135" s="212">
        <v>0</v>
      </c>
      <c r="R135" s="212">
        <f>Q135*H135</f>
        <v>0</v>
      </c>
      <c r="S135" s="212">
        <v>0</v>
      </c>
      <c r="T135" s="213">
        <f>S135*H135</f>
        <v>0</v>
      </c>
      <c r="AR135" s="24" t="s">
        <v>239</v>
      </c>
      <c r="AT135" s="24" t="s">
        <v>235</v>
      </c>
      <c r="AU135" s="24" t="s">
        <v>83</v>
      </c>
      <c r="AY135" s="24" t="s">
        <v>231</v>
      </c>
      <c r="BE135" s="214">
        <f>IF(N135="základní",J135,0)</f>
        <v>0</v>
      </c>
      <c r="BF135" s="214">
        <f>IF(N135="snížená",J135,0)</f>
        <v>0</v>
      </c>
      <c r="BG135" s="214">
        <f>IF(N135="zákl. přenesená",J135,0)</f>
        <v>0</v>
      </c>
      <c r="BH135" s="214">
        <f>IF(N135="sníž. přenesená",J135,0)</f>
        <v>0</v>
      </c>
      <c r="BI135" s="214">
        <f>IF(N135="nulová",J135,0)</f>
        <v>0</v>
      </c>
      <c r="BJ135" s="24" t="s">
        <v>81</v>
      </c>
      <c r="BK135" s="214">
        <f>ROUND(I135*H135,2)</f>
        <v>0</v>
      </c>
      <c r="BL135" s="24" t="s">
        <v>239</v>
      </c>
      <c r="BM135" s="24" t="s">
        <v>2029</v>
      </c>
    </row>
    <row r="136" spans="2:47" s="1" customFormat="1" ht="13.5">
      <c r="B136" s="46"/>
      <c r="D136" s="215" t="s">
        <v>241</v>
      </c>
      <c r="F136" s="216" t="s">
        <v>2028</v>
      </c>
      <c r="I136" s="176"/>
      <c r="L136" s="46"/>
      <c r="M136" s="217"/>
      <c r="N136" s="47"/>
      <c r="O136" s="47"/>
      <c r="P136" s="47"/>
      <c r="Q136" s="47"/>
      <c r="R136" s="47"/>
      <c r="S136" s="47"/>
      <c r="T136" s="85"/>
      <c r="AT136" s="24" t="s">
        <v>241</v>
      </c>
      <c r="AU136" s="24" t="s">
        <v>83</v>
      </c>
    </row>
    <row r="137" spans="2:65" s="1" customFormat="1" ht="16.5" customHeight="1">
      <c r="B137" s="202"/>
      <c r="C137" s="203" t="s">
        <v>311</v>
      </c>
      <c r="D137" s="203" t="s">
        <v>235</v>
      </c>
      <c r="E137" s="204" t="s">
        <v>2030</v>
      </c>
      <c r="F137" s="205" t="s">
        <v>5</v>
      </c>
      <c r="G137" s="206" t="s">
        <v>1622</v>
      </c>
      <c r="H137" s="207">
        <v>1</v>
      </c>
      <c r="I137" s="208"/>
      <c r="J137" s="209">
        <f>ROUND(I137*H137,2)</f>
        <v>0</v>
      </c>
      <c r="K137" s="205" t="s">
        <v>5</v>
      </c>
      <c r="L137" s="46"/>
      <c r="M137" s="210" t="s">
        <v>5</v>
      </c>
      <c r="N137" s="211" t="s">
        <v>44</v>
      </c>
      <c r="O137" s="47"/>
      <c r="P137" s="212">
        <f>O137*H137</f>
        <v>0</v>
      </c>
      <c r="Q137" s="212">
        <v>0</v>
      </c>
      <c r="R137" s="212">
        <f>Q137*H137</f>
        <v>0</v>
      </c>
      <c r="S137" s="212">
        <v>0</v>
      </c>
      <c r="T137" s="213">
        <f>S137*H137</f>
        <v>0</v>
      </c>
      <c r="AR137" s="24" t="s">
        <v>239</v>
      </c>
      <c r="AT137" s="24" t="s">
        <v>235</v>
      </c>
      <c r="AU137" s="24" t="s">
        <v>83</v>
      </c>
      <c r="AY137" s="24" t="s">
        <v>231</v>
      </c>
      <c r="BE137" s="214">
        <f>IF(N137="základní",J137,0)</f>
        <v>0</v>
      </c>
      <c r="BF137" s="214">
        <f>IF(N137="snížená",J137,0)</f>
        <v>0</v>
      </c>
      <c r="BG137" s="214">
        <f>IF(N137="zákl. přenesená",J137,0)</f>
        <v>0</v>
      </c>
      <c r="BH137" s="214">
        <f>IF(N137="sníž. přenesená",J137,0)</f>
        <v>0</v>
      </c>
      <c r="BI137" s="214">
        <f>IF(N137="nulová",J137,0)</f>
        <v>0</v>
      </c>
      <c r="BJ137" s="24" t="s">
        <v>81</v>
      </c>
      <c r="BK137" s="214">
        <f>ROUND(I137*H137,2)</f>
        <v>0</v>
      </c>
      <c r="BL137" s="24" t="s">
        <v>239</v>
      </c>
      <c r="BM137" s="24" t="s">
        <v>2031</v>
      </c>
    </row>
    <row r="138" spans="2:47" s="1" customFormat="1" ht="13.5">
      <c r="B138" s="46"/>
      <c r="D138" s="215" t="s">
        <v>241</v>
      </c>
      <c r="F138" s="216" t="s">
        <v>2032</v>
      </c>
      <c r="I138" s="176"/>
      <c r="L138" s="46"/>
      <c r="M138" s="217"/>
      <c r="N138" s="47"/>
      <c r="O138" s="47"/>
      <c r="P138" s="47"/>
      <c r="Q138" s="47"/>
      <c r="R138" s="47"/>
      <c r="S138" s="47"/>
      <c r="T138" s="85"/>
      <c r="AT138" s="24" t="s">
        <v>241</v>
      </c>
      <c r="AU138" s="24" t="s">
        <v>83</v>
      </c>
    </row>
    <row r="139" spans="2:63" s="10" customFormat="1" ht="37.4" customHeight="1">
      <c r="B139" s="189"/>
      <c r="D139" s="190" t="s">
        <v>72</v>
      </c>
      <c r="E139" s="191" t="s">
        <v>1006</v>
      </c>
      <c r="F139" s="191" t="s">
        <v>1007</v>
      </c>
      <c r="I139" s="192"/>
      <c r="J139" s="193">
        <f>BK139</f>
        <v>0</v>
      </c>
      <c r="L139" s="189"/>
      <c r="M139" s="194"/>
      <c r="N139" s="195"/>
      <c r="O139" s="195"/>
      <c r="P139" s="196">
        <f>P140+P153</f>
        <v>0</v>
      </c>
      <c r="Q139" s="195"/>
      <c r="R139" s="196">
        <f>R140+R153</f>
        <v>0</v>
      </c>
      <c r="S139" s="195"/>
      <c r="T139" s="197">
        <f>T140+T153</f>
        <v>1.8402943399999998</v>
      </c>
      <c r="AR139" s="190" t="s">
        <v>83</v>
      </c>
      <c r="AT139" s="198" t="s">
        <v>72</v>
      </c>
      <c r="AU139" s="198" t="s">
        <v>73</v>
      </c>
      <c r="AY139" s="190" t="s">
        <v>231</v>
      </c>
      <c r="BK139" s="199">
        <f>BK140+BK153</f>
        <v>0</v>
      </c>
    </row>
    <row r="140" spans="2:63" s="10" customFormat="1" ht="19.9" customHeight="1">
      <c r="B140" s="189"/>
      <c r="D140" s="190" t="s">
        <v>72</v>
      </c>
      <c r="E140" s="200" t="s">
        <v>1315</v>
      </c>
      <c r="F140" s="200" t="s">
        <v>1316</v>
      </c>
      <c r="I140" s="192"/>
      <c r="J140" s="201">
        <f>BK140</f>
        <v>0</v>
      </c>
      <c r="L140" s="189"/>
      <c r="M140" s="194"/>
      <c r="N140" s="195"/>
      <c r="O140" s="195"/>
      <c r="P140" s="196">
        <f>SUM(P141:P152)</f>
        <v>0</v>
      </c>
      <c r="Q140" s="195"/>
      <c r="R140" s="196">
        <f>SUM(R141:R152)</f>
        <v>0</v>
      </c>
      <c r="S140" s="195"/>
      <c r="T140" s="197">
        <f>SUM(T141:T152)</f>
        <v>1.30689434</v>
      </c>
      <c r="AR140" s="190" t="s">
        <v>83</v>
      </c>
      <c r="AT140" s="198" t="s">
        <v>72</v>
      </c>
      <c r="AU140" s="198" t="s">
        <v>81</v>
      </c>
      <c r="AY140" s="190" t="s">
        <v>231</v>
      </c>
      <c r="BK140" s="199">
        <f>SUM(BK141:BK152)</f>
        <v>0</v>
      </c>
    </row>
    <row r="141" spans="2:65" s="1" customFormat="1" ht="16.5" customHeight="1">
      <c r="B141" s="202"/>
      <c r="C141" s="203" t="s">
        <v>11</v>
      </c>
      <c r="D141" s="203" t="s">
        <v>235</v>
      </c>
      <c r="E141" s="204" t="s">
        <v>2033</v>
      </c>
      <c r="F141" s="205" t="s">
        <v>2034</v>
      </c>
      <c r="G141" s="206" t="s">
        <v>147</v>
      </c>
      <c r="H141" s="207">
        <v>193.248</v>
      </c>
      <c r="I141" s="208"/>
      <c r="J141" s="209">
        <f>ROUND(I141*H141,2)</f>
        <v>0</v>
      </c>
      <c r="K141" s="205" t="s">
        <v>238</v>
      </c>
      <c r="L141" s="46"/>
      <c r="M141" s="210" t="s">
        <v>5</v>
      </c>
      <c r="N141" s="211" t="s">
        <v>44</v>
      </c>
      <c r="O141" s="47"/>
      <c r="P141" s="212">
        <f>O141*H141</f>
        <v>0</v>
      </c>
      <c r="Q141" s="212">
        <v>0</v>
      </c>
      <c r="R141" s="212">
        <f>Q141*H141</f>
        <v>0</v>
      </c>
      <c r="S141" s="212">
        <v>0.00594</v>
      </c>
      <c r="T141" s="213">
        <f>S141*H141</f>
        <v>1.14789312</v>
      </c>
      <c r="AR141" s="24" t="s">
        <v>298</v>
      </c>
      <c r="AT141" s="24" t="s">
        <v>235</v>
      </c>
      <c r="AU141" s="24" t="s">
        <v>83</v>
      </c>
      <c r="AY141" s="24" t="s">
        <v>231</v>
      </c>
      <c r="BE141" s="214">
        <f>IF(N141="základní",J141,0)</f>
        <v>0</v>
      </c>
      <c r="BF141" s="214">
        <f>IF(N141="snížená",J141,0)</f>
        <v>0</v>
      </c>
      <c r="BG141" s="214">
        <f>IF(N141="zákl. přenesená",J141,0)</f>
        <v>0</v>
      </c>
      <c r="BH141" s="214">
        <f>IF(N141="sníž. přenesená",J141,0)</f>
        <v>0</v>
      </c>
      <c r="BI141" s="214">
        <f>IF(N141="nulová",J141,0)</f>
        <v>0</v>
      </c>
      <c r="BJ141" s="24" t="s">
        <v>81</v>
      </c>
      <c r="BK141" s="214">
        <f>ROUND(I141*H141,2)</f>
        <v>0</v>
      </c>
      <c r="BL141" s="24" t="s">
        <v>298</v>
      </c>
      <c r="BM141" s="24" t="s">
        <v>2035</v>
      </c>
    </row>
    <row r="142" spans="2:47" s="1" customFormat="1" ht="13.5">
      <c r="B142" s="46"/>
      <c r="D142" s="215" t="s">
        <v>241</v>
      </c>
      <c r="F142" s="216" t="s">
        <v>2034</v>
      </c>
      <c r="I142" s="176"/>
      <c r="L142" s="46"/>
      <c r="M142" s="217"/>
      <c r="N142" s="47"/>
      <c r="O142" s="47"/>
      <c r="P142" s="47"/>
      <c r="Q142" s="47"/>
      <c r="R142" s="47"/>
      <c r="S142" s="47"/>
      <c r="T142" s="85"/>
      <c r="AT142" s="24" t="s">
        <v>241</v>
      </c>
      <c r="AU142" s="24" t="s">
        <v>83</v>
      </c>
    </row>
    <row r="143" spans="2:51" s="11" customFormat="1" ht="13.5">
      <c r="B143" s="218"/>
      <c r="D143" s="215" t="s">
        <v>242</v>
      </c>
      <c r="E143" s="219" t="s">
        <v>5</v>
      </c>
      <c r="F143" s="220" t="s">
        <v>2036</v>
      </c>
      <c r="H143" s="221">
        <v>146.854</v>
      </c>
      <c r="I143" s="222"/>
      <c r="L143" s="218"/>
      <c r="M143" s="223"/>
      <c r="N143" s="224"/>
      <c r="O143" s="224"/>
      <c r="P143" s="224"/>
      <c r="Q143" s="224"/>
      <c r="R143" s="224"/>
      <c r="S143" s="224"/>
      <c r="T143" s="225"/>
      <c r="AT143" s="219" t="s">
        <v>242</v>
      </c>
      <c r="AU143" s="219" t="s">
        <v>83</v>
      </c>
      <c r="AV143" s="11" t="s">
        <v>83</v>
      </c>
      <c r="AW143" s="11" t="s">
        <v>36</v>
      </c>
      <c r="AX143" s="11" t="s">
        <v>73</v>
      </c>
      <c r="AY143" s="219" t="s">
        <v>231</v>
      </c>
    </row>
    <row r="144" spans="2:51" s="11" customFormat="1" ht="13.5">
      <c r="B144" s="218"/>
      <c r="D144" s="215" t="s">
        <v>242</v>
      </c>
      <c r="E144" s="219" t="s">
        <v>5</v>
      </c>
      <c r="F144" s="220" t="s">
        <v>2037</v>
      </c>
      <c r="H144" s="221">
        <v>10.351</v>
      </c>
      <c r="I144" s="222"/>
      <c r="L144" s="218"/>
      <c r="M144" s="223"/>
      <c r="N144" s="224"/>
      <c r="O144" s="224"/>
      <c r="P144" s="224"/>
      <c r="Q144" s="224"/>
      <c r="R144" s="224"/>
      <c r="S144" s="224"/>
      <c r="T144" s="225"/>
      <c r="AT144" s="219" t="s">
        <v>242</v>
      </c>
      <c r="AU144" s="219" t="s">
        <v>83</v>
      </c>
      <c r="AV144" s="11" t="s">
        <v>83</v>
      </c>
      <c r="AW144" s="11" t="s">
        <v>36</v>
      </c>
      <c r="AX144" s="11" t="s">
        <v>73</v>
      </c>
      <c r="AY144" s="219" t="s">
        <v>231</v>
      </c>
    </row>
    <row r="145" spans="2:51" s="11" customFormat="1" ht="13.5">
      <c r="B145" s="218"/>
      <c r="D145" s="215" t="s">
        <v>242</v>
      </c>
      <c r="E145" s="219" t="s">
        <v>5</v>
      </c>
      <c r="F145" s="220" t="s">
        <v>2038</v>
      </c>
      <c r="H145" s="221">
        <v>36.043</v>
      </c>
      <c r="I145" s="222"/>
      <c r="L145" s="218"/>
      <c r="M145" s="223"/>
      <c r="N145" s="224"/>
      <c r="O145" s="224"/>
      <c r="P145" s="224"/>
      <c r="Q145" s="224"/>
      <c r="R145" s="224"/>
      <c r="S145" s="224"/>
      <c r="T145" s="225"/>
      <c r="AT145" s="219" t="s">
        <v>242</v>
      </c>
      <c r="AU145" s="219" t="s">
        <v>83</v>
      </c>
      <c r="AV145" s="11" t="s">
        <v>83</v>
      </c>
      <c r="AW145" s="11" t="s">
        <v>36</v>
      </c>
      <c r="AX145" s="11" t="s">
        <v>73</v>
      </c>
      <c r="AY145" s="219" t="s">
        <v>231</v>
      </c>
    </row>
    <row r="146" spans="2:51" s="12" customFormat="1" ht="13.5">
      <c r="B146" s="226"/>
      <c r="D146" s="215" t="s">
        <v>242</v>
      </c>
      <c r="E146" s="227" t="s">
        <v>5</v>
      </c>
      <c r="F146" s="228" t="s">
        <v>269</v>
      </c>
      <c r="H146" s="229">
        <v>193.248</v>
      </c>
      <c r="I146" s="230"/>
      <c r="L146" s="226"/>
      <c r="M146" s="231"/>
      <c r="N146" s="232"/>
      <c r="O146" s="232"/>
      <c r="P146" s="232"/>
      <c r="Q146" s="232"/>
      <c r="R146" s="232"/>
      <c r="S146" s="232"/>
      <c r="T146" s="233"/>
      <c r="AT146" s="227" t="s">
        <v>242</v>
      </c>
      <c r="AU146" s="227" t="s">
        <v>83</v>
      </c>
      <c r="AV146" s="12" t="s">
        <v>239</v>
      </c>
      <c r="AW146" s="12" t="s">
        <v>36</v>
      </c>
      <c r="AX146" s="12" t="s">
        <v>81</v>
      </c>
      <c r="AY146" s="227" t="s">
        <v>231</v>
      </c>
    </row>
    <row r="147" spans="2:65" s="1" customFormat="1" ht="16.5" customHeight="1">
      <c r="B147" s="202"/>
      <c r="C147" s="203" t="s">
        <v>298</v>
      </c>
      <c r="D147" s="203" t="s">
        <v>235</v>
      </c>
      <c r="E147" s="204" t="s">
        <v>2039</v>
      </c>
      <c r="F147" s="205" t="s">
        <v>2040</v>
      </c>
      <c r="G147" s="206" t="s">
        <v>367</v>
      </c>
      <c r="H147" s="207">
        <v>47.678</v>
      </c>
      <c r="I147" s="208"/>
      <c r="J147" s="209">
        <f>ROUND(I147*H147,2)</f>
        <v>0</v>
      </c>
      <c r="K147" s="205" t="s">
        <v>238</v>
      </c>
      <c r="L147" s="46"/>
      <c r="M147" s="210" t="s">
        <v>5</v>
      </c>
      <c r="N147" s="211" t="s">
        <v>44</v>
      </c>
      <c r="O147" s="47"/>
      <c r="P147" s="212">
        <f>O147*H147</f>
        <v>0</v>
      </c>
      <c r="Q147" s="212">
        <v>0</v>
      </c>
      <c r="R147" s="212">
        <f>Q147*H147</f>
        <v>0</v>
      </c>
      <c r="S147" s="212">
        <v>0.0026</v>
      </c>
      <c r="T147" s="213">
        <f>S147*H147</f>
        <v>0.12396279999999998</v>
      </c>
      <c r="AR147" s="24" t="s">
        <v>298</v>
      </c>
      <c r="AT147" s="24" t="s">
        <v>235</v>
      </c>
      <c r="AU147" s="24" t="s">
        <v>83</v>
      </c>
      <c r="AY147" s="24" t="s">
        <v>231</v>
      </c>
      <c r="BE147" s="214">
        <f>IF(N147="základní",J147,0)</f>
        <v>0</v>
      </c>
      <c r="BF147" s="214">
        <f>IF(N147="snížená",J147,0)</f>
        <v>0</v>
      </c>
      <c r="BG147" s="214">
        <f>IF(N147="zákl. přenesená",J147,0)</f>
        <v>0</v>
      </c>
      <c r="BH147" s="214">
        <f>IF(N147="sníž. přenesená",J147,0)</f>
        <v>0</v>
      </c>
      <c r="BI147" s="214">
        <f>IF(N147="nulová",J147,0)</f>
        <v>0</v>
      </c>
      <c r="BJ147" s="24" t="s">
        <v>81</v>
      </c>
      <c r="BK147" s="214">
        <f>ROUND(I147*H147,2)</f>
        <v>0</v>
      </c>
      <c r="BL147" s="24" t="s">
        <v>298</v>
      </c>
      <c r="BM147" s="24" t="s">
        <v>2041</v>
      </c>
    </row>
    <row r="148" spans="2:47" s="1" customFormat="1" ht="13.5">
      <c r="B148" s="46"/>
      <c r="D148" s="215" t="s">
        <v>241</v>
      </c>
      <c r="F148" s="216" t="s">
        <v>2040</v>
      </c>
      <c r="I148" s="176"/>
      <c r="L148" s="46"/>
      <c r="M148" s="217"/>
      <c r="N148" s="47"/>
      <c r="O148" s="47"/>
      <c r="P148" s="47"/>
      <c r="Q148" s="47"/>
      <c r="R148" s="47"/>
      <c r="S148" s="47"/>
      <c r="T148" s="85"/>
      <c r="AT148" s="24" t="s">
        <v>241</v>
      </c>
      <c r="AU148" s="24" t="s">
        <v>83</v>
      </c>
    </row>
    <row r="149" spans="2:51" s="11" customFormat="1" ht="13.5">
      <c r="B149" s="218"/>
      <c r="D149" s="215" t="s">
        <v>242</v>
      </c>
      <c r="E149" s="219" t="s">
        <v>5</v>
      </c>
      <c r="F149" s="220" t="s">
        <v>2042</v>
      </c>
      <c r="H149" s="221">
        <v>47.678</v>
      </c>
      <c r="I149" s="222"/>
      <c r="L149" s="218"/>
      <c r="M149" s="223"/>
      <c r="N149" s="224"/>
      <c r="O149" s="224"/>
      <c r="P149" s="224"/>
      <c r="Q149" s="224"/>
      <c r="R149" s="224"/>
      <c r="S149" s="224"/>
      <c r="T149" s="225"/>
      <c r="AT149" s="219" t="s">
        <v>242</v>
      </c>
      <c r="AU149" s="219" t="s">
        <v>83</v>
      </c>
      <c r="AV149" s="11" t="s">
        <v>83</v>
      </c>
      <c r="AW149" s="11" t="s">
        <v>36</v>
      </c>
      <c r="AX149" s="11" t="s">
        <v>81</v>
      </c>
      <c r="AY149" s="219" t="s">
        <v>231</v>
      </c>
    </row>
    <row r="150" spans="2:65" s="1" customFormat="1" ht="16.5" customHeight="1">
      <c r="B150" s="202"/>
      <c r="C150" s="203" t="s">
        <v>321</v>
      </c>
      <c r="D150" s="203" t="s">
        <v>235</v>
      </c>
      <c r="E150" s="204" t="s">
        <v>2043</v>
      </c>
      <c r="F150" s="205" t="s">
        <v>2044</v>
      </c>
      <c r="G150" s="206" t="s">
        <v>367</v>
      </c>
      <c r="H150" s="207">
        <v>8.893</v>
      </c>
      <c r="I150" s="208"/>
      <c r="J150" s="209">
        <f>ROUND(I150*H150,2)</f>
        <v>0</v>
      </c>
      <c r="K150" s="205" t="s">
        <v>238</v>
      </c>
      <c r="L150" s="46"/>
      <c r="M150" s="210" t="s">
        <v>5</v>
      </c>
      <c r="N150" s="211" t="s">
        <v>44</v>
      </c>
      <c r="O150" s="47"/>
      <c r="P150" s="212">
        <f>O150*H150</f>
        <v>0</v>
      </c>
      <c r="Q150" s="212">
        <v>0</v>
      </c>
      <c r="R150" s="212">
        <f>Q150*H150</f>
        <v>0</v>
      </c>
      <c r="S150" s="212">
        <v>0.00394</v>
      </c>
      <c r="T150" s="213">
        <f>S150*H150</f>
        <v>0.03503842</v>
      </c>
      <c r="AR150" s="24" t="s">
        <v>298</v>
      </c>
      <c r="AT150" s="24" t="s">
        <v>235</v>
      </c>
      <c r="AU150" s="24" t="s">
        <v>83</v>
      </c>
      <c r="AY150" s="24" t="s">
        <v>231</v>
      </c>
      <c r="BE150" s="214">
        <f>IF(N150="základní",J150,0)</f>
        <v>0</v>
      </c>
      <c r="BF150" s="214">
        <f>IF(N150="snížená",J150,0)</f>
        <v>0</v>
      </c>
      <c r="BG150" s="214">
        <f>IF(N150="zákl. přenesená",J150,0)</f>
        <v>0</v>
      </c>
      <c r="BH150" s="214">
        <f>IF(N150="sníž. přenesená",J150,0)</f>
        <v>0</v>
      </c>
      <c r="BI150" s="214">
        <f>IF(N150="nulová",J150,0)</f>
        <v>0</v>
      </c>
      <c r="BJ150" s="24" t="s">
        <v>81</v>
      </c>
      <c r="BK150" s="214">
        <f>ROUND(I150*H150,2)</f>
        <v>0</v>
      </c>
      <c r="BL150" s="24" t="s">
        <v>298</v>
      </c>
      <c r="BM150" s="24" t="s">
        <v>2045</v>
      </c>
    </row>
    <row r="151" spans="2:47" s="1" customFormat="1" ht="13.5">
      <c r="B151" s="46"/>
      <c r="D151" s="215" t="s">
        <v>241</v>
      </c>
      <c r="F151" s="216" t="s">
        <v>2044</v>
      </c>
      <c r="I151" s="176"/>
      <c r="L151" s="46"/>
      <c r="M151" s="217"/>
      <c r="N151" s="47"/>
      <c r="O151" s="47"/>
      <c r="P151" s="47"/>
      <c r="Q151" s="47"/>
      <c r="R151" s="47"/>
      <c r="S151" s="47"/>
      <c r="T151" s="85"/>
      <c r="AT151" s="24" t="s">
        <v>241</v>
      </c>
      <c r="AU151" s="24" t="s">
        <v>83</v>
      </c>
    </row>
    <row r="152" spans="2:51" s="11" customFormat="1" ht="13.5">
      <c r="B152" s="218"/>
      <c r="D152" s="215" t="s">
        <v>242</v>
      </c>
      <c r="E152" s="219" t="s">
        <v>5</v>
      </c>
      <c r="F152" s="220" t="s">
        <v>2046</v>
      </c>
      <c r="H152" s="221">
        <v>8.893</v>
      </c>
      <c r="I152" s="222"/>
      <c r="L152" s="218"/>
      <c r="M152" s="223"/>
      <c r="N152" s="224"/>
      <c r="O152" s="224"/>
      <c r="P152" s="224"/>
      <c r="Q152" s="224"/>
      <c r="R152" s="224"/>
      <c r="S152" s="224"/>
      <c r="T152" s="225"/>
      <c r="AT152" s="219" t="s">
        <v>242</v>
      </c>
      <c r="AU152" s="219" t="s">
        <v>83</v>
      </c>
      <c r="AV152" s="11" t="s">
        <v>83</v>
      </c>
      <c r="AW152" s="11" t="s">
        <v>36</v>
      </c>
      <c r="AX152" s="11" t="s">
        <v>81</v>
      </c>
      <c r="AY152" s="219" t="s">
        <v>231</v>
      </c>
    </row>
    <row r="153" spans="2:63" s="10" customFormat="1" ht="29.85" customHeight="1">
      <c r="B153" s="189"/>
      <c r="D153" s="190" t="s">
        <v>72</v>
      </c>
      <c r="E153" s="200" t="s">
        <v>2047</v>
      </c>
      <c r="F153" s="200" t="s">
        <v>2048</v>
      </c>
      <c r="I153" s="192"/>
      <c r="J153" s="201">
        <f>BK153</f>
        <v>0</v>
      </c>
      <c r="L153" s="189"/>
      <c r="M153" s="194"/>
      <c r="N153" s="195"/>
      <c r="O153" s="195"/>
      <c r="P153" s="196">
        <f>SUM(P154:P157)</f>
        <v>0</v>
      </c>
      <c r="Q153" s="195"/>
      <c r="R153" s="196">
        <f>SUM(R154:R157)</f>
        <v>0</v>
      </c>
      <c r="S153" s="195"/>
      <c r="T153" s="197">
        <f>SUM(T154:T157)</f>
        <v>0.5334</v>
      </c>
      <c r="AR153" s="190" t="s">
        <v>83</v>
      </c>
      <c r="AT153" s="198" t="s">
        <v>72</v>
      </c>
      <c r="AU153" s="198" t="s">
        <v>81</v>
      </c>
      <c r="AY153" s="190" t="s">
        <v>231</v>
      </c>
      <c r="BK153" s="199">
        <f>SUM(BK154:BK157)</f>
        <v>0</v>
      </c>
    </row>
    <row r="154" spans="2:65" s="1" customFormat="1" ht="16.5" customHeight="1">
      <c r="B154" s="202"/>
      <c r="C154" s="203" t="s">
        <v>325</v>
      </c>
      <c r="D154" s="203" t="s">
        <v>235</v>
      </c>
      <c r="E154" s="204" t="s">
        <v>2049</v>
      </c>
      <c r="F154" s="205" t="s">
        <v>2050</v>
      </c>
      <c r="G154" s="206" t="s">
        <v>147</v>
      </c>
      <c r="H154" s="207">
        <v>30</v>
      </c>
      <c r="I154" s="208"/>
      <c r="J154" s="209">
        <f>ROUND(I154*H154,2)</f>
        <v>0</v>
      </c>
      <c r="K154" s="205" t="s">
        <v>264</v>
      </c>
      <c r="L154" s="46"/>
      <c r="M154" s="210" t="s">
        <v>5</v>
      </c>
      <c r="N154" s="211" t="s">
        <v>44</v>
      </c>
      <c r="O154" s="47"/>
      <c r="P154" s="212">
        <f>O154*H154</f>
        <v>0</v>
      </c>
      <c r="Q154" s="212">
        <v>0</v>
      </c>
      <c r="R154" s="212">
        <f>Q154*H154</f>
        <v>0</v>
      </c>
      <c r="S154" s="212">
        <v>0.01778</v>
      </c>
      <c r="T154" s="213">
        <f>S154*H154</f>
        <v>0.5334</v>
      </c>
      <c r="AR154" s="24" t="s">
        <v>298</v>
      </c>
      <c r="AT154" s="24" t="s">
        <v>235</v>
      </c>
      <c r="AU154" s="24" t="s">
        <v>83</v>
      </c>
      <c r="AY154" s="24" t="s">
        <v>231</v>
      </c>
      <c r="BE154" s="214">
        <f>IF(N154="základní",J154,0)</f>
        <v>0</v>
      </c>
      <c r="BF154" s="214">
        <f>IF(N154="snížená",J154,0)</f>
        <v>0</v>
      </c>
      <c r="BG154" s="214">
        <f>IF(N154="zákl. přenesená",J154,0)</f>
        <v>0</v>
      </c>
      <c r="BH154" s="214">
        <f>IF(N154="sníž. přenesená",J154,0)</f>
        <v>0</v>
      </c>
      <c r="BI154" s="214">
        <f>IF(N154="nulová",J154,0)</f>
        <v>0</v>
      </c>
      <c r="BJ154" s="24" t="s">
        <v>81</v>
      </c>
      <c r="BK154" s="214">
        <f>ROUND(I154*H154,2)</f>
        <v>0</v>
      </c>
      <c r="BL154" s="24" t="s">
        <v>298</v>
      </c>
      <c r="BM154" s="24" t="s">
        <v>2051</v>
      </c>
    </row>
    <row r="155" spans="2:47" s="1" customFormat="1" ht="13.5">
      <c r="B155" s="46"/>
      <c r="D155" s="215" t="s">
        <v>241</v>
      </c>
      <c r="F155" s="216" t="s">
        <v>2052</v>
      </c>
      <c r="I155" s="176"/>
      <c r="L155" s="46"/>
      <c r="M155" s="217"/>
      <c r="N155" s="47"/>
      <c r="O155" s="47"/>
      <c r="P155" s="47"/>
      <c r="Q155" s="47"/>
      <c r="R155" s="47"/>
      <c r="S155" s="47"/>
      <c r="T155" s="85"/>
      <c r="AT155" s="24" t="s">
        <v>241</v>
      </c>
      <c r="AU155" s="24" t="s">
        <v>83</v>
      </c>
    </row>
    <row r="156" spans="2:65" s="1" customFormat="1" ht="25.5" customHeight="1">
      <c r="B156" s="202"/>
      <c r="C156" s="203" t="s">
        <v>329</v>
      </c>
      <c r="D156" s="203" t="s">
        <v>235</v>
      </c>
      <c r="E156" s="204" t="s">
        <v>2053</v>
      </c>
      <c r="F156" s="205" t="s">
        <v>2054</v>
      </c>
      <c r="G156" s="206" t="s">
        <v>147</v>
      </c>
      <c r="H156" s="207">
        <v>30</v>
      </c>
      <c r="I156" s="208"/>
      <c r="J156" s="209">
        <f>ROUND(I156*H156,2)</f>
        <v>0</v>
      </c>
      <c r="K156" s="205" t="s">
        <v>264</v>
      </c>
      <c r="L156" s="46"/>
      <c r="M156" s="210" t="s">
        <v>5</v>
      </c>
      <c r="N156" s="211" t="s">
        <v>44</v>
      </c>
      <c r="O156" s="47"/>
      <c r="P156" s="212">
        <f>O156*H156</f>
        <v>0</v>
      </c>
      <c r="Q156" s="212">
        <v>0</v>
      </c>
      <c r="R156" s="212">
        <f>Q156*H156</f>
        <v>0</v>
      </c>
      <c r="S156" s="212">
        <v>0</v>
      </c>
      <c r="T156" s="213">
        <f>S156*H156</f>
        <v>0</v>
      </c>
      <c r="AR156" s="24" t="s">
        <v>298</v>
      </c>
      <c r="AT156" s="24" t="s">
        <v>235</v>
      </c>
      <c r="AU156" s="24" t="s">
        <v>83</v>
      </c>
      <c r="AY156" s="24" t="s">
        <v>231</v>
      </c>
      <c r="BE156" s="214">
        <f>IF(N156="základní",J156,0)</f>
        <v>0</v>
      </c>
      <c r="BF156" s="214">
        <f>IF(N156="snížená",J156,0)</f>
        <v>0</v>
      </c>
      <c r="BG156" s="214">
        <f>IF(N156="zákl. přenesená",J156,0)</f>
        <v>0</v>
      </c>
      <c r="BH156" s="214">
        <f>IF(N156="sníž. přenesená",J156,0)</f>
        <v>0</v>
      </c>
      <c r="BI156" s="214">
        <f>IF(N156="nulová",J156,0)</f>
        <v>0</v>
      </c>
      <c r="BJ156" s="24" t="s">
        <v>81</v>
      </c>
      <c r="BK156" s="214">
        <f>ROUND(I156*H156,2)</f>
        <v>0</v>
      </c>
      <c r="BL156" s="24" t="s">
        <v>298</v>
      </c>
      <c r="BM156" s="24" t="s">
        <v>2055</v>
      </c>
    </row>
    <row r="157" spans="2:47" s="1" customFormat="1" ht="13.5">
      <c r="B157" s="46"/>
      <c r="D157" s="215" t="s">
        <v>241</v>
      </c>
      <c r="F157" s="216" t="s">
        <v>2056</v>
      </c>
      <c r="I157" s="176"/>
      <c r="L157" s="46"/>
      <c r="M157" s="252"/>
      <c r="N157" s="253"/>
      <c r="O157" s="253"/>
      <c r="P157" s="253"/>
      <c r="Q157" s="253"/>
      <c r="R157" s="253"/>
      <c r="S157" s="253"/>
      <c r="T157" s="254"/>
      <c r="AT157" s="24" t="s">
        <v>241</v>
      </c>
      <c r="AU157" s="24" t="s">
        <v>83</v>
      </c>
    </row>
    <row r="158" spans="2:12" s="1" customFormat="1" ht="6.95" customHeight="1">
      <c r="B158" s="67"/>
      <c r="C158" s="68"/>
      <c r="D158" s="68"/>
      <c r="E158" s="68"/>
      <c r="F158" s="68"/>
      <c r="G158" s="68"/>
      <c r="H158" s="68"/>
      <c r="I158" s="153"/>
      <c r="J158" s="68"/>
      <c r="K158" s="68"/>
      <c r="L158" s="46"/>
    </row>
  </sheetData>
  <autoFilter ref="C82:K157"/>
  <mergeCells count="10">
    <mergeCell ref="E7:H7"/>
    <mergeCell ref="E9:H9"/>
    <mergeCell ref="E24:H24"/>
    <mergeCell ref="E45:H45"/>
    <mergeCell ref="E47:H47"/>
    <mergeCell ref="J51:J52"/>
    <mergeCell ref="E73:H73"/>
    <mergeCell ref="E75:H75"/>
    <mergeCell ref="G1:H1"/>
    <mergeCell ref="L2:V2"/>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38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9" max="19" width="8.16015625" style="0" customWidth="1"/>
    <col min="20" max="20" width="29.66015625" style="0" customWidth="1"/>
    <col min="21" max="21" width="16.33203125" style="0"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3"/>
      <c r="C1" s="123"/>
      <c r="D1" s="124" t="s">
        <v>1</v>
      </c>
      <c r="E1" s="123"/>
      <c r="F1" s="125" t="s">
        <v>140</v>
      </c>
      <c r="G1" s="125" t="s">
        <v>141</v>
      </c>
      <c r="H1" s="125"/>
      <c r="I1" s="126"/>
      <c r="J1" s="125" t="s">
        <v>142</v>
      </c>
      <c r="K1" s="124" t="s">
        <v>143</v>
      </c>
      <c r="L1" s="125" t="s">
        <v>144</v>
      </c>
      <c r="M1" s="125"/>
      <c r="N1" s="125"/>
      <c r="O1" s="125"/>
      <c r="P1" s="125"/>
      <c r="Q1" s="125"/>
      <c r="R1" s="125"/>
      <c r="S1" s="125"/>
      <c r="T1" s="125"/>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4" t="s">
        <v>89</v>
      </c>
    </row>
    <row r="3" spans="2:46" ht="6.95" customHeight="1">
      <c r="B3" s="25"/>
      <c r="C3" s="26"/>
      <c r="D3" s="26"/>
      <c r="E3" s="26"/>
      <c r="F3" s="26"/>
      <c r="G3" s="26"/>
      <c r="H3" s="26"/>
      <c r="I3" s="128"/>
      <c r="J3" s="26"/>
      <c r="K3" s="27"/>
      <c r="AT3" s="24" t="s">
        <v>83</v>
      </c>
    </row>
    <row r="4" spans="2:46" ht="36.95" customHeight="1">
      <c r="B4" s="28"/>
      <c r="C4" s="29"/>
      <c r="D4" s="30" t="s">
        <v>153</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TRANSFORMACE DOMOV HÁJ II VÝSTAVBA LEDEČ NAD SÁZAVOU DOZP</v>
      </c>
      <c r="F7" s="40"/>
      <c r="G7" s="40"/>
      <c r="H7" s="40"/>
      <c r="I7" s="129"/>
      <c r="J7" s="29"/>
      <c r="K7" s="31"/>
    </row>
    <row r="8" spans="2:11" s="1" customFormat="1" ht="13.5">
      <c r="B8" s="46"/>
      <c r="C8" s="47"/>
      <c r="D8" s="40" t="s">
        <v>166</v>
      </c>
      <c r="E8" s="47"/>
      <c r="F8" s="47"/>
      <c r="G8" s="47"/>
      <c r="H8" s="47"/>
      <c r="I8" s="131"/>
      <c r="J8" s="47"/>
      <c r="K8" s="51"/>
    </row>
    <row r="9" spans="2:11" s="1" customFormat="1" ht="36.95" customHeight="1">
      <c r="B9" s="46"/>
      <c r="C9" s="47"/>
      <c r="D9" s="47"/>
      <c r="E9" s="132" t="s">
        <v>2057</v>
      </c>
      <c r="F9" s="47"/>
      <c r="G9" s="47"/>
      <c r="H9" s="47"/>
      <c r="I9" s="131"/>
      <c r="J9" s="47"/>
      <c r="K9" s="51"/>
    </row>
    <row r="10" spans="2:11" s="1" customFormat="1" ht="13.5">
      <c r="B10" s="46"/>
      <c r="C10" s="47"/>
      <c r="D10" s="47"/>
      <c r="E10" s="47"/>
      <c r="F10" s="47"/>
      <c r="G10" s="47"/>
      <c r="H10" s="47"/>
      <c r="I10" s="131"/>
      <c r="J10" s="47"/>
      <c r="K10" s="51"/>
    </row>
    <row r="11" spans="2:11" s="1" customFormat="1" ht="14.4" customHeight="1">
      <c r="B11" s="46"/>
      <c r="C11" s="47"/>
      <c r="D11" s="40" t="s">
        <v>21</v>
      </c>
      <c r="E11" s="47"/>
      <c r="F11" s="35" t="s">
        <v>5</v>
      </c>
      <c r="G11" s="47"/>
      <c r="H11" s="47"/>
      <c r="I11" s="133" t="s">
        <v>23</v>
      </c>
      <c r="J11" s="35" t="s">
        <v>5</v>
      </c>
      <c r="K11" s="51"/>
    </row>
    <row r="12" spans="2:11" s="1" customFormat="1" ht="14.4" customHeight="1">
      <c r="B12" s="46"/>
      <c r="C12" s="47"/>
      <c r="D12" s="40" t="s">
        <v>24</v>
      </c>
      <c r="E12" s="47"/>
      <c r="F12" s="35" t="s">
        <v>25</v>
      </c>
      <c r="G12" s="47"/>
      <c r="H12" s="47"/>
      <c r="I12" s="133" t="s">
        <v>26</v>
      </c>
      <c r="J12" s="134" t="str">
        <f>'Rekapitulace stavby'!AN8</f>
        <v>22. 3. 2019</v>
      </c>
      <c r="K12" s="51"/>
    </row>
    <row r="13" spans="2:11" s="1" customFormat="1" ht="10.8" customHeight="1">
      <c r="B13" s="46"/>
      <c r="C13" s="47"/>
      <c r="D13" s="47"/>
      <c r="E13" s="47"/>
      <c r="F13" s="47"/>
      <c r="G13" s="47"/>
      <c r="H13" s="47"/>
      <c r="I13" s="131"/>
      <c r="J13" s="47"/>
      <c r="K13" s="51"/>
    </row>
    <row r="14" spans="2:11" s="1" customFormat="1" ht="14.4" customHeight="1">
      <c r="B14" s="46"/>
      <c r="C14" s="47"/>
      <c r="D14" s="40" t="s">
        <v>28</v>
      </c>
      <c r="E14" s="47"/>
      <c r="F14" s="47"/>
      <c r="G14" s="47"/>
      <c r="H14" s="47"/>
      <c r="I14" s="133" t="s">
        <v>29</v>
      </c>
      <c r="J14" s="35" t="s">
        <v>5</v>
      </c>
      <c r="K14" s="51"/>
    </row>
    <row r="15" spans="2:11" s="1" customFormat="1" ht="18" customHeight="1">
      <c r="B15" s="46"/>
      <c r="C15" s="47"/>
      <c r="D15" s="47"/>
      <c r="E15" s="35" t="s">
        <v>30</v>
      </c>
      <c r="F15" s="47"/>
      <c r="G15" s="47"/>
      <c r="H15" s="47"/>
      <c r="I15" s="133" t="s">
        <v>31</v>
      </c>
      <c r="J15" s="35" t="s">
        <v>5</v>
      </c>
      <c r="K15" s="51"/>
    </row>
    <row r="16" spans="2:11" s="1" customFormat="1" ht="6.95" customHeight="1">
      <c r="B16" s="46"/>
      <c r="C16" s="47"/>
      <c r="D16" s="47"/>
      <c r="E16" s="47"/>
      <c r="F16" s="47"/>
      <c r="G16" s="47"/>
      <c r="H16" s="47"/>
      <c r="I16" s="131"/>
      <c r="J16" s="47"/>
      <c r="K16" s="51"/>
    </row>
    <row r="17" spans="2:11" s="1" customFormat="1" ht="14.4" customHeight="1">
      <c r="B17" s="46"/>
      <c r="C17" s="47"/>
      <c r="D17" s="40" t="s">
        <v>32</v>
      </c>
      <c r="E17" s="47"/>
      <c r="F17" s="47"/>
      <c r="G17" s="47"/>
      <c r="H17" s="47"/>
      <c r="I17" s="133" t="s">
        <v>29</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33" t="s">
        <v>31</v>
      </c>
      <c r="J18" s="35" t="str">
        <f>IF('Rekapitulace stavby'!AN14="Vyplň údaj","",IF('Rekapitulace stavby'!AN14="","",'Rekapitulace stavby'!AN14))</f>
        <v/>
      </c>
      <c r="K18" s="51"/>
    </row>
    <row r="19" spans="2:11" s="1" customFormat="1" ht="6.95" customHeight="1">
      <c r="B19" s="46"/>
      <c r="C19" s="47"/>
      <c r="D19" s="47"/>
      <c r="E19" s="47"/>
      <c r="F19" s="47"/>
      <c r="G19" s="47"/>
      <c r="H19" s="47"/>
      <c r="I19" s="131"/>
      <c r="J19" s="47"/>
      <c r="K19" s="51"/>
    </row>
    <row r="20" spans="2:11" s="1" customFormat="1" ht="14.4" customHeight="1">
      <c r="B20" s="46"/>
      <c r="C20" s="47"/>
      <c r="D20" s="40" t="s">
        <v>34</v>
      </c>
      <c r="E20" s="47"/>
      <c r="F20" s="47"/>
      <c r="G20" s="47"/>
      <c r="H20" s="47"/>
      <c r="I20" s="133" t="s">
        <v>29</v>
      </c>
      <c r="J20" s="35" t="s">
        <v>5</v>
      </c>
      <c r="K20" s="51"/>
    </row>
    <row r="21" spans="2:11" s="1" customFormat="1" ht="18" customHeight="1">
      <c r="B21" s="46"/>
      <c r="C21" s="47"/>
      <c r="D21" s="47"/>
      <c r="E21" s="35" t="s">
        <v>35</v>
      </c>
      <c r="F21" s="47"/>
      <c r="G21" s="47"/>
      <c r="H21" s="47"/>
      <c r="I21" s="133" t="s">
        <v>31</v>
      </c>
      <c r="J21" s="35" t="s">
        <v>5</v>
      </c>
      <c r="K21" s="51"/>
    </row>
    <row r="22" spans="2:11" s="1" customFormat="1" ht="6.95" customHeight="1">
      <c r="B22" s="46"/>
      <c r="C22" s="47"/>
      <c r="D22" s="47"/>
      <c r="E22" s="47"/>
      <c r="F22" s="47"/>
      <c r="G22" s="47"/>
      <c r="H22" s="47"/>
      <c r="I22" s="131"/>
      <c r="J22" s="47"/>
      <c r="K22" s="51"/>
    </row>
    <row r="23" spans="2:11" s="1" customFormat="1" ht="14.4" customHeight="1">
      <c r="B23" s="46"/>
      <c r="C23" s="47"/>
      <c r="D23" s="40" t="s">
        <v>37</v>
      </c>
      <c r="E23" s="47"/>
      <c r="F23" s="47"/>
      <c r="G23" s="47"/>
      <c r="H23" s="47"/>
      <c r="I23" s="131"/>
      <c r="J23" s="47"/>
      <c r="K23" s="51"/>
    </row>
    <row r="24" spans="2:11" s="6" customFormat="1" ht="57" customHeight="1">
      <c r="B24" s="135"/>
      <c r="C24" s="136"/>
      <c r="D24" s="136"/>
      <c r="E24" s="44" t="s">
        <v>2058</v>
      </c>
      <c r="F24" s="44"/>
      <c r="G24" s="44"/>
      <c r="H24" s="44"/>
      <c r="I24" s="137"/>
      <c r="J24" s="136"/>
      <c r="K24" s="138"/>
    </row>
    <row r="25" spans="2:11" s="1" customFormat="1" ht="6.95" customHeight="1">
      <c r="B25" s="46"/>
      <c r="C25" s="47"/>
      <c r="D25" s="47"/>
      <c r="E25" s="47"/>
      <c r="F25" s="47"/>
      <c r="G25" s="47"/>
      <c r="H25" s="47"/>
      <c r="I25" s="131"/>
      <c r="J25" s="47"/>
      <c r="K25" s="51"/>
    </row>
    <row r="26" spans="2:11" s="1" customFormat="1" ht="6.95" customHeight="1">
      <c r="B26" s="46"/>
      <c r="C26" s="47"/>
      <c r="D26" s="82"/>
      <c r="E26" s="82"/>
      <c r="F26" s="82"/>
      <c r="G26" s="82"/>
      <c r="H26" s="82"/>
      <c r="I26" s="139"/>
      <c r="J26" s="82"/>
      <c r="K26" s="140"/>
    </row>
    <row r="27" spans="2:11" s="1" customFormat="1" ht="25.4" customHeight="1">
      <c r="B27" s="46"/>
      <c r="C27" s="47"/>
      <c r="D27" s="141" t="s">
        <v>39</v>
      </c>
      <c r="E27" s="47"/>
      <c r="F27" s="47"/>
      <c r="G27" s="47"/>
      <c r="H27" s="47"/>
      <c r="I27" s="131"/>
      <c r="J27" s="142">
        <f>ROUND(J90,2)</f>
        <v>0</v>
      </c>
      <c r="K27" s="51"/>
    </row>
    <row r="28" spans="2:11" s="1" customFormat="1" ht="6.95" customHeight="1">
      <c r="B28" s="46"/>
      <c r="C28" s="47"/>
      <c r="D28" s="82"/>
      <c r="E28" s="82"/>
      <c r="F28" s="82"/>
      <c r="G28" s="82"/>
      <c r="H28" s="82"/>
      <c r="I28" s="139"/>
      <c r="J28" s="82"/>
      <c r="K28" s="140"/>
    </row>
    <row r="29" spans="2:11" s="1" customFormat="1" ht="14.4" customHeight="1">
      <c r="B29" s="46"/>
      <c r="C29" s="47"/>
      <c r="D29" s="47"/>
      <c r="E29" s="47"/>
      <c r="F29" s="52" t="s">
        <v>41</v>
      </c>
      <c r="G29" s="47"/>
      <c r="H29" s="47"/>
      <c r="I29" s="143" t="s">
        <v>40</v>
      </c>
      <c r="J29" s="52" t="s">
        <v>42</v>
      </c>
      <c r="K29" s="51"/>
    </row>
    <row r="30" spans="2:11" s="1" customFormat="1" ht="14.4" customHeight="1">
      <c r="B30" s="46"/>
      <c r="C30" s="47"/>
      <c r="D30" s="55" t="s">
        <v>43</v>
      </c>
      <c r="E30" s="55" t="s">
        <v>44</v>
      </c>
      <c r="F30" s="144">
        <f>ROUND(SUM(BE90:BE381),2)</f>
        <v>0</v>
      </c>
      <c r="G30" s="47"/>
      <c r="H30" s="47"/>
      <c r="I30" s="145">
        <v>0.21</v>
      </c>
      <c r="J30" s="144">
        <f>ROUND(ROUND((SUM(BE90:BE381)),2)*I30,2)</f>
        <v>0</v>
      </c>
      <c r="K30" s="51"/>
    </row>
    <row r="31" spans="2:11" s="1" customFormat="1" ht="14.4" customHeight="1">
      <c r="B31" s="46"/>
      <c r="C31" s="47"/>
      <c r="D31" s="47"/>
      <c r="E31" s="55" t="s">
        <v>45</v>
      </c>
      <c r="F31" s="144">
        <f>ROUND(SUM(BF90:BF381),2)</f>
        <v>0</v>
      </c>
      <c r="G31" s="47"/>
      <c r="H31" s="47"/>
      <c r="I31" s="145">
        <v>0.15</v>
      </c>
      <c r="J31" s="144">
        <f>ROUND(ROUND((SUM(BF90:BF381)),2)*I31,2)</f>
        <v>0</v>
      </c>
      <c r="K31" s="51"/>
    </row>
    <row r="32" spans="2:11" s="1" customFormat="1" ht="14.4" customHeight="1" hidden="1">
      <c r="B32" s="46"/>
      <c r="C32" s="47"/>
      <c r="D32" s="47"/>
      <c r="E32" s="55" t="s">
        <v>46</v>
      </c>
      <c r="F32" s="144">
        <f>ROUND(SUM(BG90:BG381),2)</f>
        <v>0</v>
      </c>
      <c r="G32" s="47"/>
      <c r="H32" s="47"/>
      <c r="I32" s="145">
        <v>0.21</v>
      </c>
      <c r="J32" s="144">
        <v>0</v>
      </c>
      <c r="K32" s="51"/>
    </row>
    <row r="33" spans="2:11" s="1" customFormat="1" ht="14.4" customHeight="1" hidden="1">
      <c r="B33" s="46"/>
      <c r="C33" s="47"/>
      <c r="D33" s="47"/>
      <c r="E33" s="55" t="s">
        <v>47</v>
      </c>
      <c r="F33" s="144">
        <f>ROUND(SUM(BH90:BH381),2)</f>
        <v>0</v>
      </c>
      <c r="G33" s="47"/>
      <c r="H33" s="47"/>
      <c r="I33" s="145">
        <v>0.15</v>
      </c>
      <c r="J33" s="144">
        <v>0</v>
      </c>
      <c r="K33" s="51"/>
    </row>
    <row r="34" spans="2:11" s="1" customFormat="1" ht="14.4" customHeight="1" hidden="1">
      <c r="B34" s="46"/>
      <c r="C34" s="47"/>
      <c r="D34" s="47"/>
      <c r="E34" s="55" t="s">
        <v>48</v>
      </c>
      <c r="F34" s="144">
        <f>ROUND(SUM(BI90:BI381),2)</f>
        <v>0</v>
      </c>
      <c r="G34" s="47"/>
      <c r="H34" s="47"/>
      <c r="I34" s="145">
        <v>0</v>
      </c>
      <c r="J34" s="144">
        <v>0</v>
      </c>
      <c r="K34" s="51"/>
    </row>
    <row r="35" spans="2:11" s="1" customFormat="1" ht="6.95" customHeight="1">
      <c r="B35" s="46"/>
      <c r="C35" s="47"/>
      <c r="D35" s="47"/>
      <c r="E35" s="47"/>
      <c r="F35" s="47"/>
      <c r="G35" s="47"/>
      <c r="H35" s="47"/>
      <c r="I35" s="131"/>
      <c r="J35" s="47"/>
      <c r="K35" s="51"/>
    </row>
    <row r="36" spans="2:11" s="1" customFormat="1" ht="25.4" customHeight="1">
      <c r="B36" s="46"/>
      <c r="C36" s="146"/>
      <c r="D36" s="147" t="s">
        <v>49</v>
      </c>
      <c r="E36" s="88"/>
      <c r="F36" s="88"/>
      <c r="G36" s="148" t="s">
        <v>50</v>
      </c>
      <c r="H36" s="149" t="s">
        <v>51</v>
      </c>
      <c r="I36" s="150"/>
      <c r="J36" s="151">
        <f>SUM(J27:J34)</f>
        <v>0</v>
      </c>
      <c r="K36" s="152"/>
    </row>
    <row r="37" spans="2:11" s="1" customFormat="1" ht="14.4" customHeight="1">
      <c r="B37" s="67"/>
      <c r="C37" s="68"/>
      <c r="D37" s="68"/>
      <c r="E37" s="68"/>
      <c r="F37" s="68"/>
      <c r="G37" s="68"/>
      <c r="H37" s="68"/>
      <c r="I37" s="153"/>
      <c r="J37" s="68"/>
      <c r="K37" s="69"/>
    </row>
    <row r="41" spans="2:11" s="1" customFormat="1" ht="6.95" customHeight="1">
      <c r="B41" s="70"/>
      <c r="C41" s="71"/>
      <c r="D41" s="71"/>
      <c r="E41" s="71"/>
      <c r="F41" s="71"/>
      <c r="G41" s="71"/>
      <c r="H41" s="71"/>
      <c r="I41" s="154"/>
      <c r="J41" s="71"/>
      <c r="K41" s="155"/>
    </row>
    <row r="42" spans="2:11" s="1" customFormat="1" ht="36.95" customHeight="1">
      <c r="B42" s="46"/>
      <c r="C42" s="30" t="s">
        <v>175</v>
      </c>
      <c r="D42" s="47"/>
      <c r="E42" s="47"/>
      <c r="F42" s="47"/>
      <c r="G42" s="47"/>
      <c r="H42" s="47"/>
      <c r="I42" s="131"/>
      <c r="J42" s="47"/>
      <c r="K42" s="51"/>
    </row>
    <row r="43" spans="2:11" s="1" customFormat="1" ht="6.95" customHeight="1">
      <c r="B43" s="46"/>
      <c r="C43" s="47"/>
      <c r="D43" s="47"/>
      <c r="E43" s="47"/>
      <c r="F43" s="47"/>
      <c r="G43" s="47"/>
      <c r="H43" s="47"/>
      <c r="I43" s="131"/>
      <c r="J43" s="47"/>
      <c r="K43" s="51"/>
    </row>
    <row r="44" spans="2:11" s="1" customFormat="1" ht="14.4" customHeight="1">
      <c r="B44" s="46"/>
      <c r="C44" s="40" t="s">
        <v>19</v>
      </c>
      <c r="D44" s="47"/>
      <c r="E44" s="47"/>
      <c r="F44" s="47"/>
      <c r="G44" s="47"/>
      <c r="H44" s="47"/>
      <c r="I44" s="131"/>
      <c r="J44" s="47"/>
      <c r="K44" s="51"/>
    </row>
    <row r="45" spans="2:11" s="1" customFormat="1" ht="16.5" customHeight="1">
      <c r="B45" s="46"/>
      <c r="C45" s="47"/>
      <c r="D45" s="47"/>
      <c r="E45" s="130" t="str">
        <f>E7</f>
        <v>TRANSFORMACE DOMOV HÁJ II VÝSTAVBA LEDEČ NAD SÁZAVOU DOZP</v>
      </c>
      <c r="F45" s="40"/>
      <c r="G45" s="40"/>
      <c r="H45" s="40"/>
      <c r="I45" s="131"/>
      <c r="J45" s="47"/>
      <c r="K45" s="51"/>
    </row>
    <row r="46" spans="2:11" s="1" customFormat="1" ht="14.4" customHeight="1">
      <c r="B46" s="46"/>
      <c r="C46" s="40" t="s">
        <v>166</v>
      </c>
      <c r="D46" s="47"/>
      <c r="E46" s="47"/>
      <c r="F46" s="47"/>
      <c r="G46" s="47"/>
      <c r="H46" s="47"/>
      <c r="I46" s="131"/>
      <c r="J46" s="47"/>
      <c r="K46" s="51"/>
    </row>
    <row r="47" spans="2:11" s="1" customFormat="1" ht="17.25" customHeight="1">
      <c r="B47" s="46"/>
      <c r="C47" s="47"/>
      <c r="D47" s="47"/>
      <c r="E47" s="132" t="str">
        <f>E9</f>
        <v>SO 01_D.1.4.1 - Zdravotechnické instalace</v>
      </c>
      <c r="F47" s="47"/>
      <c r="G47" s="47"/>
      <c r="H47" s="47"/>
      <c r="I47" s="131"/>
      <c r="J47" s="47"/>
      <c r="K47" s="51"/>
    </row>
    <row r="48" spans="2:11" s="1" customFormat="1" ht="6.95" customHeight="1">
      <c r="B48" s="46"/>
      <c r="C48" s="47"/>
      <c r="D48" s="47"/>
      <c r="E48" s="47"/>
      <c r="F48" s="47"/>
      <c r="G48" s="47"/>
      <c r="H48" s="47"/>
      <c r="I48" s="131"/>
      <c r="J48" s="47"/>
      <c r="K48" s="51"/>
    </row>
    <row r="49" spans="2:11" s="1" customFormat="1" ht="18" customHeight="1">
      <c r="B49" s="46"/>
      <c r="C49" s="40" t="s">
        <v>24</v>
      </c>
      <c r="D49" s="47"/>
      <c r="E49" s="47"/>
      <c r="F49" s="35" t="str">
        <f>F12</f>
        <v>Ledeč nad Sázavou</v>
      </c>
      <c r="G49" s="47"/>
      <c r="H49" s="47"/>
      <c r="I49" s="133" t="s">
        <v>26</v>
      </c>
      <c r="J49" s="134" t="str">
        <f>IF(J12="","",J12)</f>
        <v>22. 3. 2019</v>
      </c>
      <c r="K49" s="51"/>
    </row>
    <row r="50" spans="2:11" s="1" customFormat="1" ht="6.95" customHeight="1">
      <c r="B50" s="46"/>
      <c r="C50" s="47"/>
      <c r="D50" s="47"/>
      <c r="E50" s="47"/>
      <c r="F50" s="47"/>
      <c r="G50" s="47"/>
      <c r="H50" s="47"/>
      <c r="I50" s="131"/>
      <c r="J50" s="47"/>
      <c r="K50" s="51"/>
    </row>
    <row r="51" spans="2:11" s="1" customFormat="1" ht="13.5">
      <c r="B51" s="46"/>
      <c r="C51" s="40" t="s">
        <v>28</v>
      </c>
      <c r="D51" s="47"/>
      <c r="E51" s="47"/>
      <c r="F51" s="35" t="str">
        <f>E15</f>
        <v>Kraj Vysočina</v>
      </c>
      <c r="G51" s="47"/>
      <c r="H51" s="47"/>
      <c r="I51" s="133" t="s">
        <v>34</v>
      </c>
      <c r="J51" s="44" t="str">
        <f>E21</f>
        <v>Ing. arch. Martin Jirovský</v>
      </c>
      <c r="K51" s="51"/>
    </row>
    <row r="52" spans="2:11" s="1" customFormat="1" ht="14.4" customHeight="1">
      <c r="B52" s="46"/>
      <c r="C52" s="40" t="s">
        <v>32</v>
      </c>
      <c r="D52" s="47"/>
      <c r="E52" s="47"/>
      <c r="F52" s="35" t="str">
        <f>IF(E18="","",E18)</f>
        <v/>
      </c>
      <c r="G52" s="47"/>
      <c r="H52" s="47"/>
      <c r="I52" s="131"/>
      <c r="J52" s="156"/>
      <c r="K52" s="51"/>
    </row>
    <row r="53" spans="2:11" s="1" customFormat="1" ht="10.3" customHeight="1">
      <c r="B53" s="46"/>
      <c r="C53" s="47"/>
      <c r="D53" s="47"/>
      <c r="E53" s="47"/>
      <c r="F53" s="47"/>
      <c r="G53" s="47"/>
      <c r="H53" s="47"/>
      <c r="I53" s="131"/>
      <c r="J53" s="47"/>
      <c r="K53" s="51"/>
    </row>
    <row r="54" spans="2:11" s="1" customFormat="1" ht="29.25" customHeight="1">
      <c r="B54" s="46"/>
      <c r="C54" s="157" t="s">
        <v>176</v>
      </c>
      <c r="D54" s="146"/>
      <c r="E54" s="146"/>
      <c r="F54" s="146"/>
      <c r="G54" s="146"/>
      <c r="H54" s="146"/>
      <c r="I54" s="158"/>
      <c r="J54" s="159" t="s">
        <v>177</v>
      </c>
      <c r="K54" s="160"/>
    </row>
    <row r="55" spans="2:11" s="1" customFormat="1" ht="10.3" customHeight="1">
      <c r="B55" s="46"/>
      <c r="C55" s="47"/>
      <c r="D55" s="47"/>
      <c r="E55" s="47"/>
      <c r="F55" s="47"/>
      <c r="G55" s="47"/>
      <c r="H55" s="47"/>
      <c r="I55" s="131"/>
      <c r="J55" s="47"/>
      <c r="K55" s="51"/>
    </row>
    <row r="56" spans="2:47" s="1" customFormat="1" ht="29.25" customHeight="1">
      <c r="B56" s="46"/>
      <c r="C56" s="161" t="s">
        <v>178</v>
      </c>
      <c r="D56" s="47"/>
      <c r="E56" s="47"/>
      <c r="F56" s="47"/>
      <c r="G56" s="47"/>
      <c r="H56" s="47"/>
      <c r="I56" s="131"/>
      <c r="J56" s="142">
        <f>J90</f>
        <v>0</v>
      </c>
      <c r="K56" s="51"/>
      <c r="AU56" s="24" t="s">
        <v>179</v>
      </c>
    </row>
    <row r="57" spans="2:11" s="7" customFormat="1" ht="24.95" customHeight="1">
      <c r="B57" s="162"/>
      <c r="C57" s="163"/>
      <c r="D57" s="164" t="s">
        <v>2059</v>
      </c>
      <c r="E57" s="165"/>
      <c r="F57" s="165"/>
      <c r="G57" s="165"/>
      <c r="H57" s="165"/>
      <c r="I57" s="166"/>
      <c r="J57" s="167">
        <f>J91</f>
        <v>0</v>
      </c>
      <c r="K57" s="168"/>
    </row>
    <row r="58" spans="2:11" s="7" customFormat="1" ht="24.95" customHeight="1">
      <c r="B58" s="162"/>
      <c r="C58" s="163"/>
      <c r="D58" s="164" t="s">
        <v>180</v>
      </c>
      <c r="E58" s="165"/>
      <c r="F58" s="165"/>
      <c r="G58" s="165"/>
      <c r="H58" s="165"/>
      <c r="I58" s="166"/>
      <c r="J58" s="167">
        <f>J101</f>
        <v>0</v>
      </c>
      <c r="K58" s="168"/>
    </row>
    <row r="59" spans="2:11" s="8" customFormat="1" ht="19.9" customHeight="1">
      <c r="B59" s="169"/>
      <c r="C59" s="170"/>
      <c r="D59" s="171" t="s">
        <v>181</v>
      </c>
      <c r="E59" s="172"/>
      <c r="F59" s="172"/>
      <c r="G59" s="172"/>
      <c r="H59" s="172"/>
      <c r="I59" s="173"/>
      <c r="J59" s="174">
        <f>J102</f>
        <v>0</v>
      </c>
      <c r="K59" s="175"/>
    </row>
    <row r="60" spans="2:11" s="8" customFormat="1" ht="19.9" customHeight="1">
      <c r="B60" s="169"/>
      <c r="C60" s="170"/>
      <c r="D60" s="171" t="s">
        <v>188</v>
      </c>
      <c r="E60" s="172"/>
      <c r="F60" s="172"/>
      <c r="G60" s="172"/>
      <c r="H60" s="172"/>
      <c r="I60" s="173"/>
      <c r="J60" s="174">
        <f>J126</f>
        <v>0</v>
      </c>
      <c r="K60" s="175"/>
    </row>
    <row r="61" spans="2:11" s="8" customFormat="1" ht="19.9" customHeight="1">
      <c r="B61" s="169"/>
      <c r="C61" s="170"/>
      <c r="D61" s="171" t="s">
        <v>2060</v>
      </c>
      <c r="E61" s="172"/>
      <c r="F61" s="172"/>
      <c r="G61" s="172"/>
      <c r="H61" s="172"/>
      <c r="I61" s="173"/>
      <c r="J61" s="174">
        <f>J129</f>
        <v>0</v>
      </c>
      <c r="K61" s="175"/>
    </row>
    <row r="62" spans="2:11" s="7" customFormat="1" ht="24.95" customHeight="1">
      <c r="B62" s="162"/>
      <c r="C62" s="163"/>
      <c r="D62" s="164" t="s">
        <v>197</v>
      </c>
      <c r="E62" s="165"/>
      <c r="F62" s="165"/>
      <c r="G62" s="165"/>
      <c r="H62" s="165"/>
      <c r="I62" s="166"/>
      <c r="J62" s="167">
        <f>J147</f>
        <v>0</v>
      </c>
      <c r="K62" s="168"/>
    </row>
    <row r="63" spans="2:11" s="8" customFormat="1" ht="19.9" customHeight="1">
      <c r="B63" s="169"/>
      <c r="C63" s="170"/>
      <c r="D63" s="171" t="s">
        <v>200</v>
      </c>
      <c r="E63" s="172"/>
      <c r="F63" s="172"/>
      <c r="G63" s="172"/>
      <c r="H63" s="172"/>
      <c r="I63" s="173"/>
      <c r="J63" s="174">
        <f>J148</f>
        <v>0</v>
      </c>
      <c r="K63" s="175"/>
    </row>
    <row r="64" spans="2:11" s="8" customFormat="1" ht="19.9" customHeight="1">
      <c r="B64" s="169"/>
      <c r="C64" s="170"/>
      <c r="D64" s="171" t="s">
        <v>201</v>
      </c>
      <c r="E64" s="172"/>
      <c r="F64" s="172"/>
      <c r="G64" s="172"/>
      <c r="H64" s="172"/>
      <c r="I64" s="173"/>
      <c r="J64" s="174">
        <f>J181</f>
        <v>0</v>
      </c>
      <c r="K64" s="175"/>
    </row>
    <row r="65" spans="2:11" s="8" customFormat="1" ht="19.9" customHeight="1">
      <c r="B65" s="169"/>
      <c r="C65" s="170"/>
      <c r="D65" s="171" t="s">
        <v>2061</v>
      </c>
      <c r="E65" s="172"/>
      <c r="F65" s="172"/>
      <c r="G65" s="172"/>
      <c r="H65" s="172"/>
      <c r="I65" s="173"/>
      <c r="J65" s="174">
        <f>J216</f>
        <v>0</v>
      </c>
      <c r="K65" s="175"/>
    </row>
    <row r="66" spans="2:11" s="8" customFormat="1" ht="19.9" customHeight="1">
      <c r="B66" s="169"/>
      <c r="C66" s="170"/>
      <c r="D66" s="171" t="s">
        <v>2062</v>
      </c>
      <c r="E66" s="172"/>
      <c r="F66" s="172"/>
      <c r="G66" s="172"/>
      <c r="H66" s="172"/>
      <c r="I66" s="173"/>
      <c r="J66" s="174">
        <f>J259</f>
        <v>0</v>
      </c>
      <c r="K66" s="175"/>
    </row>
    <row r="67" spans="2:11" s="8" customFormat="1" ht="19.9" customHeight="1">
      <c r="B67" s="169"/>
      <c r="C67" s="170"/>
      <c r="D67" s="171" t="s">
        <v>2063</v>
      </c>
      <c r="E67" s="172"/>
      <c r="F67" s="172"/>
      <c r="G67" s="172"/>
      <c r="H67" s="172"/>
      <c r="I67" s="173"/>
      <c r="J67" s="174">
        <f>J264</f>
        <v>0</v>
      </c>
      <c r="K67" s="175"/>
    </row>
    <row r="68" spans="2:11" s="8" customFormat="1" ht="19.9" customHeight="1">
      <c r="B68" s="169"/>
      <c r="C68" s="170"/>
      <c r="D68" s="171" t="s">
        <v>2064</v>
      </c>
      <c r="E68" s="172"/>
      <c r="F68" s="172"/>
      <c r="G68" s="172"/>
      <c r="H68" s="172"/>
      <c r="I68" s="173"/>
      <c r="J68" s="174">
        <f>J367</f>
        <v>0</v>
      </c>
      <c r="K68" s="175"/>
    </row>
    <row r="69" spans="2:11" s="8" customFormat="1" ht="19.9" customHeight="1">
      <c r="B69" s="169"/>
      <c r="C69" s="170"/>
      <c r="D69" s="171" t="s">
        <v>2065</v>
      </c>
      <c r="E69" s="172"/>
      <c r="F69" s="172"/>
      <c r="G69" s="172"/>
      <c r="H69" s="172"/>
      <c r="I69" s="173"/>
      <c r="J69" s="174">
        <f>J370</f>
        <v>0</v>
      </c>
      <c r="K69" s="175"/>
    </row>
    <row r="70" spans="2:11" s="8" customFormat="1" ht="19.9" customHeight="1">
      <c r="B70" s="169"/>
      <c r="C70" s="170"/>
      <c r="D70" s="171" t="s">
        <v>204</v>
      </c>
      <c r="E70" s="172"/>
      <c r="F70" s="172"/>
      <c r="G70" s="172"/>
      <c r="H70" s="172"/>
      <c r="I70" s="173"/>
      <c r="J70" s="174">
        <f>J377</f>
        <v>0</v>
      </c>
      <c r="K70" s="175"/>
    </row>
    <row r="71" spans="2:11" s="1" customFormat="1" ht="21.8" customHeight="1">
      <c r="B71" s="46"/>
      <c r="C71" s="47"/>
      <c r="D71" s="47"/>
      <c r="E71" s="47"/>
      <c r="F71" s="47"/>
      <c r="G71" s="47"/>
      <c r="H71" s="47"/>
      <c r="I71" s="131"/>
      <c r="J71" s="47"/>
      <c r="K71" s="51"/>
    </row>
    <row r="72" spans="2:11" s="1" customFormat="1" ht="6.95" customHeight="1">
      <c r="B72" s="67"/>
      <c r="C72" s="68"/>
      <c r="D72" s="68"/>
      <c r="E72" s="68"/>
      <c r="F72" s="68"/>
      <c r="G72" s="68"/>
      <c r="H72" s="68"/>
      <c r="I72" s="153"/>
      <c r="J72" s="68"/>
      <c r="K72" s="69"/>
    </row>
    <row r="76" spans="2:12" s="1" customFormat="1" ht="6.95" customHeight="1">
      <c r="B76" s="70"/>
      <c r="C76" s="71"/>
      <c r="D76" s="71"/>
      <c r="E76" s="71"/>
      <c r="F76" s="71"/>
      <c r="G76" s="71"/>
      <c r="H76" s="71"/>
      <c r="I76" s="154"/>
      <c r="J76" s="71"/>
      <c r="K76" s="71"/>
      <c r="L76" s="46"/>
    </row>
    <row r="77" spans="2:12" s="1" customFormat="1" ht="36.95" customHeight="1">
      <c r="B77" s="46"/>
      <c r="C77" s="72" t="s">
        <v>215</v>
      </c>
      <c r="I77" s="176"/>
      <c r="L77" s="46"/>
    </row>
    <row r="78" spans="2:12" s="1" customFormat="1" ht="6.95" customHeight="1">
      <c r="B78" s="46"/>
      <c r="I78" s="176"/>
      <c r="L78" s="46"/>
    </row>
    <row r="79" spans="2:12" s="1" customFormat="1" ht="14.4" customHeight="1">
      <c r="B79" s="46"/>
      <c r="C79" s="74" t="s">
        <v>19</v>
      </c>
      <c r="I79" s="176"/>
      <c r="L79" s="46"/>
    </row>
    <row r="80" spans="2:12" s="1" customFormat="1" ht="16.5" customHeight="1">
      <c r="B80" s="46"/>
      <c r="E80" s="177" t="str">
        <f>E7</f>
        <v>TRANSFORMACE DOMOV HÁJ II VÝSTAVBA LEDEČ NAD SÁZAVOU DOZP</v>
      </c>
      <c r="F80" s="74"/>
      <c r="G80" s="74"/>
      <c r="H80" s="74"/>
      <c r="I80" s="176"/>
      <c r="L80" s="46"/>
    </row>
    <row r="81" spans="2:12" s="1" customFormat="1" ht="14.4" customHeight="1">
      <c r="B81" s="46"/>
      <c r="C81" s="74" t="s">
        <v>166</v>
      </c>
      <c r="I81" s="176"/>
      <c r="L81" s="46"/>
    </row>
    <row r="82" spans="2:12" s="1" customFormat="1" ht="17.25" customHeight="1">
      <c r="B82" s="46"/>
      <c r="E82" s="77" t="str">
        <f>E9</f>
        <v>SO 01_D.1.4.1 - Zdravotechnické instalace</v>
      </c>
      <c r="F82" s="1"/>
      <c r="G82" s="1"/>
      <c r="H82" s="1"/>
      <c r="I82" s="176"/>
      <c r="L82" s="46"/>
    </row>
    <row r="83" spans="2:12" s="1" customFormat="1" ht="6.95" customHeight="1">
      <c r="B83" s="46"/>
      <c r="I83" s="176"/>
      <c r="L83" s="46"/>
    </row>
    <row r="84" spans="2:12" s="1" customFormat="1" ht="18" customHeight="1">
      <c r="B84" s="46"/>
      <c r="C84" s="74" t="s">
        <v>24</v>
      </c>
      <c r="F84" s="178" t="str">
        <f>F12</f>
        <v>Ledeč nad Sázavou</v>
      </c>
      <c r="I84" s="179" t="s">
        <v>26</v>
      </c>
      <c r="J84" s="79" t="str">
        <f>IF(J12="","",J12)</f>
        <v>22. 3. 2019</v>
      </c>
      <c r="L84" s="46"/>
    </row>
    <row r="85" spans="2:12" s="1" customFormat="1" ht="6.95" customHeight="1">
      <c r="B85" s="46"/>
      <c r="I85" s="176"/>
      <c r="L85" s="46"/>
    </row>
    <row r="86" spans="2:12" s="1" customFormat="1" ht="13.5">
      <c r="B86" s="46"/>
      <c r="C86" s="74" t="s">
        <v>28</v>
      </c>
      <c r="F86" s="178" t="str">
        <f>E15</f>
        <v>Kraj Vysočina</v>
      </c>
      <c r="I86" s="179" t="s">
        <v>34</v>
      </c>
      <c r="J86" s="178" t="str">
        <f>E21</f>
        <v>Ing. arch. Martin Jirovský</v>
      </c>
      <c r="L86" s="46"/>
    </row>
    <row r="87" spans="2:12" s="1" customFormat="1" ht="14.4" customHeight="1">
      <c r="B87" s="46"/>
      <c r="C87" s="74" t="s">
        <v>32</v>
      </c>
      <c r="F87" s="178" t="str">
        <f>IF(E18="","",E18)</f>
        <v/>
      </c>
      <c r="I87" s="176"/>
      <c r="L87" s="46"/>
    </row>
    <row r="88" spans="2:12" s="1" customFormat="1" ht="10.3" customHeight="1">
      <c r="B88" s="46"/>
      <c r="I88" s="176"/>
      <c r="L88" s="46"/>
    </row>
    <row r="89" spans="2:20" s="9" customFormat="1" ht="29.25" customHeight="1">
      <c r="B89" s="180"/>
      <c r="C89" s="181" t="s">
        <v>216</v>
      </c>
      <c r="D89" s="182" t="s">
        <v>58</v>
      </c>
      <c r="E89" s="182" t="s">
        <v>54</v>
      </c>
      <c r="F89" s="182" t="s">
        <v>217</v>
      </c>
      <c r="G89" s="182" t="s">
        <v>218</v>
      </c>
      <c r="H89" s="182" t="s">
        <v>219</v>
      </c>
      <c r="I89" s="183" t="s">
        <v>220</v>
      </c>
      <c r="J89" s="182" t="s">
        <v>177</v>
      </c>
      <c r="K89" s="184" t="s">
        <v>221</v>
      </c>
      <c r="L89" s="180"/>
      <c r="M89" s="92" t="s">
        <v>222</v>
      </c>
      <c r="N89" s="93" t="s">
        <v>43</v>
      </c>
      <c r="O89" s="93" t="s">
        <v>223</v>
      </c>
      <c r="P89" s="93" t="s">
        <v>224</v>
      </c>
      <c r="Q89" s="93" t="s">
        <v>225</v>
      </c>
      <c r="R89" s="93" t="s">
        <v>226</v>
      </c>
      <c r="S89" s="93" t="s">
        <v>227</v>
      </c>
      <c r="T89" s="94" t="s">
        <v>228</v>
      </c>
    </row>
    <row r="90" spans="2:63" s="1" customFormat="1" ht="29.25" customHeight="1">
      <c r="B90" s="46"/>
      <c r="C90" s="96" t="s">
        <v>178</v>
      </c>
      <c r="I90" s="176"/>
      <c r="J90" s="185">
        <f>BK90</f>
        <v>0</v>
      </c>
      <c r="L90" s="46"/>
      <c r="M90" s="95"/>
      <c r="N90" s="82"/>
      <c r="O90" s="82"/>
      <c r="P90" s="186">
        <f>P91+P101+P147</f>
        <v>0</v>
      </c>
      <c r="Q90" s="82"/>
      <c r="R90" s="186">
        <f>R91+R101+R147</f>
        <v>1.798435</v>
      </c>
      <c r="S90" s="82"/>
      <c r="T90" s="187">
        <f>T91+T101+T147</f>
        <v>0.686</v>
      </c>
      <c r="AT90" s="24" t="s">
        <v>72</v>
      </c>
      <c r="AU90" s="24" t="s">
        <v>179</v>
      </c>
      <c r="BK90" s="188">
        <f>BK91+BK101+BK147</f>
        <v>0</v>
      </c>
    </row>
    <row r="91" spans="2:63" s="10" customFormat="1" ht="37.4" customHeight="1">
      <c r="B91" s="189"/>
      <c r="D91" s="190" t="s">
        <v>72</v>
      </c>
      <c r="E91" s="191" t="s">
        <v>285</v>
      </c>
      <c r="F91" s="191" t="s">
        <v>2066</v>
      </c>
      <c r="I91" s="192"/>
      <c r="J91" s="193">
        <f>BK91</f>
        <v>0</v>
      </c>
      <c r="L91" s="189"/>
      <c r="M91" s="194"/>
      <c r="N91" s="195"/>
      <c r="O91" s="195"/>
      <c r="P91" s="196">
        <f>SUM(P92:P100)</f>
        <v>0</v>
      </c>
      <c r="Q91" s="195"/>
      <c r="R91" s="196">
        <f>SUM(R92:R100)</f>
        <v>0.012</v>
      </c>
      <c r="S91" s="195"/>
      <c r="T91" s="197">
        <f>SUM(T92:T100)</f>
        <v>0.686</v>
      </c>
      <c r="AR91" s="190" t="s">
        <v>81</v>
      </c>
      <c r="AT91" s="198" t="s">
        <v>72</v>
      </c>
      <c r="AU91" s="198" t="s">
        <v>73</v>
      </c>
      <c r="AY91" s="190" t="s">
        <v>231</v>
      </c>
      <c r="BK91" s="199">
        <f>SUM(BK92:BK100)</f>
        <v>0</v>
      </c>
    </row>
    <row r="92" spans="2:65" s="1" customFormat="1" ht="25.5" customHeight="1">
      <c r="B92" s="202"/>
      <c r="C92" s="203" t="s">
        <v>81</v>
      </c>
      <c r="D92" s="203" t="s">
        <v>235</v>
      </c>
      <c r="E92" s="204" t="s">
        <v>2067</v>
      </c>
      <c r="F92" s="205" t="s">
        <v>2068</v>
      </c>
      <c r="G92" s="206" t="s">
        <v>249</v>
      </c>
      <c r="H92" s="207">
        <v>1</v>
      </c>
      <c r="I92" s="208"/>
      <c r="J92" s="209">
        <f>ROUND(I92*H92,2)</f>
        <v>0</v>
      </c>
      <c r="K92" s="205" t="s">
        <v>5</v>
      </c>
      <c r="L92" s="46"/>
      <c r="M92" s="210" t="s">
        <v>5</v>
      </c>
      <c r="N92" s="211" t="s">
        <v>44</v>
      </c>
      <c r="O92" s="47"/>
      <c r="P92" s="212">
        <f>O92*H92</f>
        <v>0</v>
      </c>
      <c r="Q92" s="212">
        <v>0.002</v>
      </c>
      <c r="R92" s="212">
        <f>Q92*H92</f>
        <v>0.002</v>
      </c>
      <c r="S92" s="212">
        <v>0</v>
      </c>
      <c r="T92" s="213">
        <f>S92*H92</f>
        <v>0</v>
      </c>
      <c r="AR92" s="24" t="s">
        <v>239</v>
      </c>
      <c r="AT92" s="24" t="s">
        <v>235</v>
      </c>
      <c r="AU92" s="24" t="s">
        <v>81</v>
      </c>
      <c r="AY92" s="24" t="s">
        <v>231</v>
      </c>
      <c r="BE92" s="214">
        <f>IF(N92="základní",J92,0)</f>
        <v>0</v>
      </c>
      <c r="BF92" s="214">
        <f>IF(N92="snížená",J92,0)</f>
        <v>0</v>
      </c>
      <c r="BG92" s="214">
        <f>IF(N92="zákl. přenesená",J92,0)</f>
        <v>0</v>
      </c>
      <c r="BH92" s="214">
        <f>IF(N92="sníž. přenesená",J92,0)</f>
        <v>0</v>
      </c>
      <c r="BI92" s="214">
        <f>IF(N92="nulová",J92,0)</f>
        <v>0</v>
      </c>
      <c r="BJ92" s="24" t="s">
        <v>81</v>
      </c>
      <c r="BK92" s="214">
        <f>ROUND(I92*H92,2)</f>
        <v>0</v>
      </c>
      <c r="BL92" s="24" t="s">
        <v>239</v>
      </c>
      <c r="BM92" s="24" t="s">
        <v>2069</v>
      </c>
    </row>
    <row r="93" spans="2:47" s="1" customFormat="1" ht="13.5">
      <c r="B93" s="46"/>
      <c r="D93" s="215" t="s">
        <v>241</v>
      </c>
      <c r="F93" s="216" t="s">
        <v>2068</v>
      </c>
      <c r="I93" s="176"/>
      <c r="L93" s="46"/>
      <c r="M93" s="217"/>
      <c r="N93" s="47"/>
      <c r="O93" s="47"/>
      <c r="P93" s="47"/>
      <c r="Q93" s="47"/>
      <c r="R93" s="47"/>
      <c r="S93" s="47"/>
      <c r="T93" s="85"/>
      <c r="AT93" s="24" t="s">
        <v>241</v>
      </c>
      <c r="AU93" s="24" t="s">
        <v>81</v>
      </c>
    </row>
    <row r="94" spans="2:65" s="1" customFormat="1" ht="16.5" customHeight="1">
      <c r="B94" s="202"/>
      <c r="C94" s="203" t="s">
        <v>83</v>
      </c>
      <c r="D94" s="203" t="s">
        <v>235</v>
      </c>
      <c r="E94" s="204" t="s">
        <v>2070</v>
      </c>
      <c r="F94" s="205" t="s">
        <v>2071</v>
      </c>
      <c r="G94" s="206" t="s">
        <v>249</v>
      </c>
      <c r="H94" s="207">
        <v>2</v>
      </c>
      <c r="I94" s="208"/>
      <c r="J94" s="209">
        <f>ROUND(I94*H94,2)</f>
        <v>0</v>
      </c>
      <c r="K94" s="205" t="s">
        <v>5</v>
      </c>
      <c r="L94" s="46"/>
      <c r="M94" s="210" t="s">
        <v>5</v>
      </c>
      <c r="N94" s="211" t="s">
        <v>44</v>
      </c>
      <c r="O94" s="47"/>
      <c r="P94" s="212">
        <f>O94*H94</f>
        <v>0</v>
      </c>
      <c r="Q94" s="212">
        <v>0.002</v>
      </c>
      <c r="R94" s="212">
        <f>Q94*H94</f>
        <v>0.004</v>
      </c>
      <c r="S94" s="212">
        <v>0</v>
      </c>
      <c r="T94" s="213">
        <f>S94*H94</f>
        <v>0</v>
      </c>
      <c r="AR94" s="24" t="s">
        <v>239</v>
      </c>
      <c r="AT94" s="24" t="s">
        <v>235</v>
      </c>
      <c r="AU94" s="24" t="s">
        <v>81</v>
      </c>
      <c r="AY94" s="24" t="s">
        <v>231</v>
      </c>
      <c r="BE94" s="214">
        <f>IF(N94="základní",J94,0)</f>
        <v>0</v>
      </c>
      <c r="BF94" s="214">
        <f>IF(N94="snížená",J94,0)</f>
        <v>0</v>
      </c>
      <c r="BG94" s="214">
        <f>IF(N94="zákl. přenesená",J94,0)</f>
        <v>0</v>
      </c>
      <c r="BH94" s="214">
        <f>IF(N94="sníž. přenesená",J94,0)</f>
        <v>0</v>
      </c>
      <c r="BI94" s="214">
        <f>IF(N94="nulová",J94,0)</f>
        <v>0</v>
      </c>
      <c r="BJ94" s="24" t="s">
        <v>81</v>
      </c>
      <c r="BK94" s="214">
        <f>ROUND(I94*H94,2)</f>
        <v>0</v>
      </c>
      <c r="BL94" s="24" t="s">
        <v>239</v>
      </c>
      <c r="BM94" s="24" t="s">
        <v>2072</v>
      </c>
    </row>
    <row r="95" spans="2:47" s="1" customFormat="1" ht="13.5">
      <c r="B95" s="46"/>
      <c r="D95" s="215" t="s">
        <v>241</v>
      </c>
      <c r="F95" s="216" t="s">
        <v>2071</v>
      </c>
      <c r="I95" s="176"/>
      <c r="L95" s="46"/>
      <c r="M95" s="217"/>
      <c r="N95" s="47"/>
      <c r="O95" s="47"/>
      <c r="P95" s="47"/>
      <c r="Q95" s="47"/>
      <c r="R95" s="47"/>
      <c r="S95" s="47"/>
      <c r="T95" s="85"/>
      <c r="AT95" s="24" t="s">
        <v>241</v>
      </c>
      <c r="AU95" s="24" t="s">
        <v>81</v>
      </c>
    </row>
    <row r="96" spans="2:65" s="1" customFormat="1" ht="25.5" customHeight="1">
      <c r="B96" s="202"/>
      <c r="C96" s="203" t="s">
        <v>149</v>
      </c>
      <c r="D96" s="203" t="s">
        <v>235</v>
      </c>
      <c r="E96" s="204" t="s">
        <v>2073</v>
      </c>
      <c r="F96" s="205" t="s">
        <v>2074</v>
      </c>
      <c r="G96" s="206" t="s">
        <v>249</v>
      </c>
      <c r="H96" s="207">
        <v>3</v>
      </c>
      <c r="I96" s="208"/>
      <c r="J96" s="209">
        <f>ROUND(I96*H96,2)</f>
        <v>0</v>
      </c>
      <c r="K96" s="205" t="s">
        <v>238</v>
      </c>
      <c r="L96" s="46"/>
      <c r="M96" s="210" t="s">
        <v>5</v>
      </c>
      <c r="N96" s="211" t="s">
        <v>44</v>
      </c>
      <c r="O96" s="47"/>
      <c r="P96" s="212">
        <f>O96*H96</f>
        <v>0</v>
      </c>
      <c r="Q96" s="212">
        <v>0.002</v>
      </c>
      <c r="R96" s="212">
        <f>Q96*H96</f>
        <v>0.006</v>
      </c>
      <c r="S96" s="212">
        <v>0</v>
      </c>
      <c r="T96" s="213">
        <f>S96*H96</f>
        <v>0</v>
      </c>
      <c r="AR96" s="24" t="s">
        <v>239</v>
      </c>
      <c r="AT96" s="24" t="s">
        <v>235</v>
      </c>
      <c r="AU96" s="24" t="s">
        <v>81</v>
      </c>
      <c r="AY96" s="24" t="s">
        <v>231</v>
      </c>
      <c r="BE96" s="214">
        <f>IF(N96="základní",J96,0)</f>
        <v>0</v>
      </c>
      <c r="BF96" s="214">
        <f>IF(N96="snížená",J96,0)</f>
        <v>0</v>
      </c>
      <c r="BG96" s="214">
        <f>IF(N96="zákl. přenesená",J96,0)</f>
        <v>0</v>
      </c>
      <c r="BH96" s="214">
        <f>IF(N96="sníž. přenesená",J96,0)</f>
        <v>0</v>
      </c>
      <c r="BI96" s="214">
        <f>IF(N96="nulová",J96,0)</f>
        <v>0</v>
      </c>
      <c r="BJ96" s="24" t="s">
        <v>81</v>
      </c>
      <c r="BK96" s="214">
        <f>ROUND(I96*H96,2)</f>
        <v>0</v>
      </c>
      <c r="BL96" s="24" t="s">
        <v>239</v>
      </c>
      <c r="BM96" s="24" t="s">
        <v>2075</v>
      </c>
    </row>
    <row r="97" spans="2:47" s="1" customFormat="1" ht="13.5">
      <c r="B97" s="46"/>
      <c r="D97" s="215" t="s">
        <v>241</v>
      </c>
      <c r="F97" s="216" t="s">
        <v>2074</v>
      </c>
      <c r="I97" s="176"/>
      <c r="L97" s="46"/>
      <c r="M97" s="217"/>
      <c r="N97" s="47"/>
      <c r="O97" s="47"/>
      <c r="P97" s="47"/>
      <c r="Q97" s="47"/>
      <c r="R97" s="47"/>
      <c r="S97" s="47"/>
      <c r="T97" s="85"/>
      <c r="AT97" s="24" t="s">
        <v>241</v>
      </c>
      <c r="AU97" s="24" t="s">
        <v>81</v>
      </c>
    </row>
    <row r="98" spans="2:65" s="1" customFormat="1" ht="25.5" customHeight="1">
      <c r="B98" s="202"/>
      <c r="C98" s="203" t="s">
        <v>239</v>
      </c>
      <c r="D98" s="203" t="s">
        <v>235</v>
      </c>
      <c r="E98" s="204" t="s">
        <v>2076</v>
      </c>
      <c r="F98" s="205" t="s">
        <v>2077</v>
      </c>
      <c r="G98" s="206" t="s">
        <v>249</v>
      </c>
      <c r="H98" s="207">
        <v>7</v>
      </c>
      <c r="I98" s="208"/>
      <c r="J98" s="209">
        <f>ROUND(I98*H98,2)</f>
        <v>0</v>
      </c>
      <c r="K98" s="205" t="s">
        <v>238</v>
      </c>
      <c r="L98" s="46"/>
      <c r="M98" s="210" t="s">
        <v>5</v>
      </c>
      <c r="N98" s="211" t="s">
        <v>44</v>
      </c>
      <c r="O98" s="47"/>
      <c r="P98" s="212">
        <f>O98*H98</f>
        <v>0</v>
      </c>
      <c r="Q98" s="212">
        <v>0</v>
      </c>
      <c r="R98" s="212">
        <f>Q98*H98</f>
        <v>0</v>
      </c>
      <c r="S98" s="212">
        <v>0.098</v>
      </c>
      <c r="T98" s="213">
        <f>S98*H98</f>
        <v>0.686</v>
      </c>
      <c r="AR98" s="24" t="s">
        <v>239</v>
      </c>
      <c r="AT98" s="24" t="s">
        <v>235</v>
      </c>
      <c r="AU98" s="24" t="s">
        <v>81</v>
      </c>
      <c r="AY98" s="24" t="s">
        <v>231</v>
      </c>
      <c r="BE98" s="214">
        <f>IF(N98="základní",J98,0)</f>
        <v>0</v>
      </c>
      <c r="BF98" s="214">
        <f>IF(N98="snížená",J98,0)</f>
        <v>0</v>
      </c>
      <c r="BG98" s="214">
        <f>IF(N98="zákl. přenesená",J98,0)</f>
        <v>0</v>
      </c>
      <c r="BH98" s="214">
        <f>IF(N98="sníž. přenesená",J98,0)</f>
        <v>0</v>
      </c>
      <c r="BI98" s="214">
        <f>IF(N98="nulová",J98,0)</f>
        <v>0</v>
      </c>
      <c r="BJ98" s="24" t="s">
        <v>81</v>
      </c>
      <c r="BK98" s="214">
        <f>ROUND(I98*H98,2)</f>
        <v>0</v>
      </c>
      <c r="BL98" s="24" t="s">
        <v>239</v>
      </c>
      <c r="BM98" s="24" t="s">
        <v>2078</v>
      </c>
    </row>
    <row r="99" spans="2:47" s="1" customFormat="1" ht="13.5">
      <c r="B99" s="46"/>
      <c r="D99" s="215" t="s">
        <v>241</v>
      </c>
      <c r="F99" s="216" t="s">
        <v>2077</v>
      </c>
      <c r="I99" s="176"/>
      <c r="L99" s="46"/>
      <c r="M99" s="217"/>
      <c r="N99" s="47"/>
      <c r="O99" s="47"/>
      <c r="P99" s="47"/>
      <c r="Q99" s="47"/>
      <c r="R99" s="47"/>
      <c r="S99" s="47"/>
      <c r="T99" s="85"/>
      <c r="AT99" s="24" t="s">
        <v>241</v>
      </c>
      <c r="AU99" s="24" t="s">
        <v>81</v>
      </c>
    </row>
    <row r="100" spans="2:47" s="1" customFormat="1" ht="13.5">
      <c r="B100" s="46"/>
      <c r="D100" s="215" t="s">
        <v>442</v>
      </c>
      <c r="F100" s="241" t="s">
        <v>2079</v>
      </c>
      <c r="I100" s="176"/>
      <c r="L100" s="46"/>
      <c r="M100" s="217"/>
      <c r="N100" s="47"/>
      <c r="O100" s="47"/>
      <c r="P100" s="47"/>
      <c r="Q100" s="47"/>
      <c r="R100" s="47"/>
      <c r="S100" s="47"/>
      <c r="T100" s="85"/>
      <c r="AT100" s="24" t="s">
        <v>442</v>
      </c>
      <c r="AU100" s="24" t="s">
        <v>81</v>
      </c>
    </row>
    <row r="101" spans="2:63" s="10" customFormat="1" ht="37.4" customHeight="1">
      <c r="B101" s="189"/>
      <c r="D101" s="190" t="s">
        <v>72</v>
      </c>
      <c r="E101" s="191" t="s">
        <v>229</v>
      </c>
      <c r="F101" s="191" t="s">
        <v>230</v>
      </c>
      <c r="I101" s="192"/>
      <c r="J101" s="193">
        <f>BK101</f>
        <v>0</v>
      </c>
      <c r="L101" s="189"/>
      <c r="M101" s="194"/>
      <c r="N101" s="195"/>
      <c r="O101" s="195"/>
      <c r="P101" s="196">
        <f>P102+P126+P129</f>
        <v>0</v>
      </c>
      <c r="Q101" s="195"/>
      <c r="R101" s="196">
        <f>R102+R126+R129</f>
        <v>0.185882</v>
      </c>
      <c r="S101" s="195"/>
      <c r="T101" s="197">
        <f>T102+T126+T129</f>
        <v>0</v>
      </c>
      <c r="AR101" s="190" t="s">
        <v>81</v>
      </c>
      <c r="AT101" s="198" t="s">
        <v>72</v>
      </c>
      <c r="AU101" s="198" t="s">
        <v>73</v>
      </c>
      <c r="AY101" s="190" t="s">
        <v>231</v>
      </c>
      <c r="BK101" s="199">
        <f>BK102+BK126+BK129</f>
        <v>0</v>
      </c>
    </row>
    <row r="102" spans="2:63" s="10" customFormat="1" ht="19.9" customHeight="1">
      <c r="B102" s="189"/>
      <c r="D102" s="190" t="s">
        <v>72</v>
      </c>
      <c r="E102" s="200" t="s">
        <v>81</v>
      </c>
      <c r="F102" s="200" t="s">
        <v>232</v>
      </c>
      <c r="I102" s="192"/>
      <c r="J102" s="201">
        <f>BK102</f>
        <v>0</v>
      </c>
      <c r="L102" s="189"/>
      <c r="M102" s="194"/>
      <c r="N102" s="195"/>
      <c r="O102" s="195"/>
      <c r="P102" s="196">
        <f>SUM(P103:P125)</f>
        <v>0</v>
      </c>
      <c r="Q102" s="195"/>
      <c r="R102" s="196">
        <f>SUM(R103:R125)</f>
        <v>0</v>
      </c>
      <c r="S102" s="195"/>
      <c r="T102" s="197">
        <f>SUM(T103:T125)</f>
        <v>0</v>
      </c>
      <c r="AR102" s="190" t="s">
        <v>81</v>
      </c>
      <c r="AT102" s="198" t="s">
        <v>72</v>
      </c>
      <c r="AU102" s="198" t="s">
        <v>81</v>
      </c>
      <c r="AY102" s="190" t="s">
        <v>231</v>
      </c>
      <c r="BK102" s="199">
        <f>SUM(BK103:BK125)</f>
        <v>0</v>
      </c>
    </row>
    <row r="103" spans="2:65" s="1" customFormat="1" ht="25.5" customHeight="1">
      <c r="B103" s="202"/>
      <c r="C103" s="203" t="s">
        <v>255</v>
      </c>
      <c r="D103" s="203" t="s">
        <v>235</v>
      </c>
      <c r="E103" s="204" t="s">
        <v>2080</v>
      </c>
      <c r="F103" s="205" t="s">
        <v>2081</v>
      </c>
      <c r="G103" s="206" t="s">
        <v>2082</v>
      </c>
      <c r="H103" s="207">
        <v>5</v>
      </c>
      <c r="I103" s="208"/>
      <c r="J103" s="209">
        <f>ROUND(I103*H103,2)</f>
        <v>0</v>
      </c>
      <c r="K103" s="205" t="s">
        <v>238</v>
      </c>
      <c r="L103" s="46"/>
      <c r="M103" s="210" t="s">
        <v>5</v>
      </c>
      <c r="N103" s="211" t="s">
        <v>44</v>
      </c>
      <c r="O103" s="47"/>
      <c r="P103" s="212">
        <f>O103*H103</f>
        <v>0</v>
      </c>
      <c r="Q103" s="212">
        <v>0</v>
      </c>
      <c r="R103" s="212">
        <f>Q103*H103</f>
        <v>0</v>
      </c>
      <c r="S103" s="212">
        <v>0</v>
      </c>
      <c r="T103" s="213">
        <f>S103*H103</f>
        <v>0</v>
      </c>
      <c r="AR103" s="24" t="s">
        <v>239</v>
      </c>
      <c r="AT103" s="24" t="s">
        <v>235</v>
      </c>
      <c r="AU103" s="24" t="s">
        <v>83</v>
      </c>
      <c r="AY103" s="24" t="s">
        <v>231</v>
      </c>
      <c r="BE103" s="214">
        <f>IF(N103="základní",J103,0)</f>
        <v>0</v>
      </c>
      <c r="BF103" s="214">
        <f>IF(N103="snížená",J103,0)</f>
        <v>0</v>
      </c>
      <c r="BG103" s="214">
        <f>IF(N103="zákl. přenesená",J103,0)</f>
        <v>0</v>
      </c>
      <c r="BH103" s="214">
        <f>IF(N103="sníž. přenesená",J103,0)</f>
        <v>0</v>
      </c>
      <c r="BI103" s="214">
        <f>IF(N103="nulová",J103,0)</f>
        <v>0</v>
      </c>
      <c r="BJ103" s="24" t="s">
        <v>81</v>
      </c>
      <c r="BK103" s="214">
        <f>ROUND(I103*H103,2)</f>
        <v>0</v>
      </c>
      <c r="BL103" s="24" t="s">
        <v>239</v>
      </c>
      <c r="BM103" s="24" t="s">
        <v>2083</v>
      </c>
    </row>
    <row r="104" spans="2:47" s="1" customFormat="1" ht="13.5">
      <c r="B104" s="46"/>
      <c r="D104" s="215" t="s">
        <v>241</v>
      </c>
      <c r="F104" s="216" t="s">
        <v>2081</v>
      </c>
      <c r="I104" s="176"/>
      <c r="L104" s="46"/>
      <c r="M104" s="217"/>
      <c r="N104" s="47"/>
      <c r="O104" s="47"/>
      <c r="P104" s="47"/>
      <c r="Q104" s="47"/>
      <c r="R104" s="47"/>
      <c r="S104" s="47"/>
      <c r="T104" s="85"/>
      <c r="AT104" s="24" t="s">
        <v>241</v>
      </c>
      <c r="AU104" s="24" t="s">
        <v>83</v>
      </c>
    </row>
    <row r="105" spans="2:65" s="1" customFormat="1" ht="25.5" customHeight="1">
      <c r="B105" s="202"/>
      <c r="C105" s="203" t="s">
        <v>261</v>
      </c>
      <c r="D105" s="203" t="s">
        <v>235</v>
      </c>
      <c r="E105" s="204" t="s">
        <v>2084</v>
      </c>
      <c r="F105" s="205" t="s">
        <v>2085</v>
      </c>
      <c r="G105" s="206" t="s">
        <v>2086</v>
      </c>
      <c r="H105" s="207">
        <v>1.5</v>
      </c>
      <c r="I105" s="208"/>
      <c r="J105" s="209">
        <f>ROUND(I105*H105,2)</f>
        <v>0</v>
      </c>
      <c r="K105" s="205" t="s">
        <v>238</v>
      </c>
      <c r="L105" s="46"/>
      <c r="M105" s="210" t="s">
        <v>5</v>
      </c>
      <c r="N105" s="211" t="s">
        <v>44</v>
      </c>
      <c r="O105" s="47"/>
      <c r="P105" s="212">
        <f>O105*H105</f>
        <v>0</v>
      </c>
      <c r="Q105" s="212">
        <v>0</v>
      </c>
      <c r="R105" s="212">
        <f>Q105*H105</f>
        <v>0</v>
      </c>
      <c r="S105" s="212">
        <v>0</v>
      </c>
      <c r="T105" s="213">
        <f>S105*H105</f>
        <v>0</v>
      </c>
      <c r="AR105" s="24" t="s">
        <v>239</v>
      </c>
      <c r="AT105" s="24" t="s">
        <v>235</v>
      </c>
      <c r="AU105" s="24" t="s">
        <v>83</v>
      </c>
      <c r="AY105" s="24" t="s">
        <v>231</v>
      </c>
      <c r="BE105" s="214">
        <f>IF(N105="základní",J105,0)</f>
        <v>0</v>
      </c>
      <c r="BF105" s="214">
        <f>IF(N105="snížená",J105,0)</f>
        <v>0</v>
      </c>
      <c r="BG105" s="214">
        <f>IF(N105="zákl. přenesená",J105,0)</f>
        <v>0</v>
      </c>
      <c r="BH105" s="214">
        <f>IF(N105="sníž. přenesená",J105,0)</f>
        <v>0</v>
      </c>
      <c r="BI105" s="214">
        <f>IF(N105="nulová",J105,0)</f>
        <v>0</v>
      </c>
      <c r="BJ105" s="24" t="s">
        <v>81</v>
      </c>
      <c r="BK105" s="214">
        <f>ROUND(I105*H105,2)</f>
        <v>0</v>
      </c>
      <c r="BL105" s="24" t="s">
        <v>239</v>
      </c>
      <c r="BM105" s="24" t="s">
        <v>2087</v>
      </c>
    </row>
    <row r="106" spans="2:47" s="1" customFormat="1" ht="13.5">
      <c r="B106" s="46"/>
      <c r="D106" s="215" t="s">
        <v>241</v>
      </c>
      <c r="F106" s="216" t="s">
        <v>2085</v>
      </c>
      <c r="I106" s="176"/>
      <c r="L106" s="46"/>
      <c r="M106" s="217"/>
      <c r="N106" s="47"/>
      <c r="O106" s="47"/>
      <c r="P106" s="47"/>
      <c r="Q106" s="47"/>
      <c r="R106" s="47"/>
      <c r="S106" s="47"/>
      <c r="T106" s="85"/>
      <c r="AT106" s="24" t="s">
        <v>241</v>
      </c>
      <c r="AU106" s="24" t="s">
        <v>83</v>
      </c>
    </row>
    <row r="107" spans="2:65" s="1" customFormat="1" ht="25.5" customHeight="1">
      <c r="B107" s="202"/>
      <c r="C107" s="203" t="s">
        <v>270</v>
      </c>
      <c r="D107" s="203" t="s">
        <v>235</v>
      </c>
      <c r="E107" s="204" t="s">
        <v>2088</v>
      </c>
      <c r="F107" s="205" t="s">
        <v>2089</v>
      </c>
      <c r="G107" s="206" t="s">
        <v>258</v>
      </c>
      <c r="H107" s="207">
        <v>13</v>
      </c>
      <c r="I107" s="208"/>
      <c r="J107" s="209">
        <f>ROUND(I107*H107,2)</f>
        <v>0</v>
      </c>
      <c r="K107" s="205" t="s">
        <v>238</v>
      </c>
      <c r="L107" s="46"/>
      <c r="M107" s="210" t="s">
        <v>5</v>
      </c>
      <c r="N107" s="211" t="s">
        <v>44</v>
      </c>
      <c r="O107" s="47"/>
      <c r="P107" s="212">
        <f>O107*H107</f>
        <v>0</v>
      </c>
      <c r="Q107" s="212">
        <v>0</v>
      </c>
      <c r="R107" s="212">
        <f>Q107*H107</f>
        <v>0</v>
      </c>
      <c r="S107" s="212">
        <v>0</v>
      </c>
      <c r="T107" s="213">
        <f>S107*H107</f>
        <v>0</v>
      </c>
      <c r="AR107" s="24" t="s">
        <v>239</v>
      </c>
      <c r="AT107" s="24" t="s">
        <v>235</v>
      </c>
      <c r="AU107" s="24" t="s">
        <v>83</v>
      </c>
      <c r="AY107" s="24" t="s">
        <v>231</v>
      </c>
      <c r="BE107" s="214">
        <f>IF(N107="základní",J107,0)</f>
        <v>0</v>
      </c>
      <c r="BF107" s="214">
        <f>IF(N107="snížená",J107,0)</f>
        <v>0</v>
      </c>
      <c r="BG107" s="214">
        <f>IF(N107="zákl. přenesená",J107,0)</f>
        <v>0</v>
      </c>
      <c r="BH107" s="214">
        <f>IF(N107="sníž. přenesená",J107,0)</f>
        <v>0</v>
      </c>
      <c r="BI107" s="214">
        <f>IF(N107="nulová",J107,0)</f>
        <v>0</v>
      </c>
      <c r="BJ107" s="24" t="s">
        <v>81</v>
      </c>
      <c r="BK107" s="214">
        <f>ROUND(I107*H107,2)</f>
        <v>0</v>
      </c>
      <c r="BL107" s="24" t="s">
        <v>239</v>
      </c>
      <c r="BM107" s="24" t="s">
        <v>2090</v>
      </c>
    </row>
    <row r="108" spans="2:47" s="1" customFormat="1" ht="13.5">
      <c r="B108" s="46"/>
      <c r="D108" s="215" t="s">
        <v>241</v>
      </c>
      <c r="F108" s="216" t="s">
        <v>2089</v>
      </c>
      <c r="I108" s="176"/>
      <c r="L108" s="46"/>
      <c r="M108" s="217"/>
      <c r="N108" s="47"/>
      <c r="O108" s="47"/>
      <c r="P108" s="47"/>
      <c r="Q108" s="47"/>
      <c r="R108" s="47"/>
      <c r="S108" s="47"/>
      <c r="T108" s="85"/>
      <c r="AT108" s="24" t="s">
        <v>241</v>
      </c>
      <c r="AU108" s="24" t="s">
        <v>83</v>
      </c>
    </row>
    <row r="109" spans="2:65" s="1" customFormat="1" ht="38.25" customHeight="1">
      <c r="B109" s="202"/>
      <c r="C109" s="203" t="s">
        <v>276</v>
      </c>
      <c r="D109" s="203" t="s">
        <v>235</v>
      </c>
      <c r="E109" s="204" t="s">
        <v>2091</v>
      </c>
      <c r="F109" s="205" t="s">
        <v>2092</v>
      </c>
      <c r="G109" s="206" t="s">
        <v>258</v>
      </c>
      <c r="H109" s="207">
        <v>13</v>
      </c>
      <c r="I109" s="208"/>
      <c r="J109" s="209">
        <f>ROUND(I109*H109,2)</f>
        <v>0</v>
      </c>
      <c r="K109" s="205" t="s">
        <v>238</v>
      </c>
      <c r="L109" s="46"/>
      <c r="M109" s="210" t="s">
        <v>5</v>
      </c>
      <c r="N109" s="211" t="s">
        <v>44</v>
      </c>
      <c r="O109" s="47"/>
      <c r="P109" s="212">
        <f>O109*H109</f>
        <v>0</v>
      </c>
      <c r="Q109" s="212">
        <v>0</v>
      </c>
      <c r="R109" s="212">
        <f>Q109*H109</f>
        <v>0</v>
      </c>
      <c r="S109" s="212">
        <v>0</v>
      </c>
      <c r="T109" s="213">
        <f>S109*H109</f>
        <v>0</v>
      </c>
      <c r="AR109" s="24" t="s">
        <v>239</v>
      </c>
      <c r="AT109" s="24" t="s">
        <v>235</v>
      </c>
      <c r="AU109" s="24" t="s">
        <v>83</v>
      </c>
      <c r="AY109" s="24" t="s">
        <v>231</v>
      </c>
      <c r="BE109" s="214">
        <f>IF(N109="základní",J109,0)</f>
        <v>0</v>
      </c>
      <c r="BF109" s="214">
        <f>IF(N109="snížená",J109,0)</f>
        <v>0</v>
      </c>
      <c r="BG109" s="214">
        <f>IF(N109="zákl. přenesená",J109,0)</f>
        <v>0</v>
      </c>
      <c r="BH109" s="214">
        <f>IF(N109="sníž. přenesená",J109,0)</f>
        <v>0</v>
      </c>
      <c r="BI109" s="214">
        <f>IF(N109="nulová",J109,0)</f>
        <v>0</v>
      </c>
      <c r="BJ109" s="24" t="s">
        <v>81</v>
      </c>
      <c r="BK109" s="214">
        <f>ROUND(I109*H109,2)</f>
        <v>0</v>
      </c>
      <c r="BL109" s="24" t="s">
        <v>239</v>
      </c>
      <c r="BM109" s="24" t="s">
        <v>2093</v>
      </c>
    </row>
    <row r="110" spans="2:47" s="1" customFormat="1" ht="13.5">
      <c r="B110" s="46"/>
      <c r="D110" s="215" t="s">
        <v>241</v>
      </c>
      <c r="F110" s="216" t="s">
        <v>2092</v>
      </c>
      <c r="I110" s="176"/>
      <c r="L110" s="46"/>
      <c r="M110" s="217"/>
      <c r="N110" s="47"/>
      <c r="O110" s="47"/>
      <c r="P110" s="47"/>
      <c r="Q110" s="47"/>
      <c r="R110" s="47"/>
      <c r="S110" s="47"/>
      <c r="T110" s="85"/>
      <c r="AT110" s="24" t="s">
        <v>241</v>
      </c>
      <c r="AU110" s="24" t="s">
        <v>83</v>
      </c>
    </row>
    <row r="111" spans="2:65" s="1" customFormat="1" ht="38.25" customHeight="1">
      <c r="B111" s="202"/>
      <c r="C111" s="203" t="s">
        <v>285</v>
      </c>
      <c r="D111" s="203" t="s">
        <v>235</v>
      </c>
      <c r="E111" s="204" t="s">
        <v>2094</v>
      </c>
      <c r="F111" s="205" t="s">
        <v>2095</v>
      </c>
      <c r="G111" s="206" t="s">
        <v>258</v>
      </c>
      <c r="H111" s="207">
        <v>13</v>
      </c>
      <c r="I111" s="208"/>
      <c r="J111" s="209">
        <f>ROUND(I111*H111,2)</f>
        <v>0</v>
      </c>
      <c r="K111" s="205" t="s">
        <v>238</v>
      </c>
      <c r="L111" s="46"/>
      <c r="M111" s="210" t="s">
        <v>5</v>
      </c>
      <c r="N111" s="211" t="s">
        <v>44</v>
      </c>
      <c r="O111" s="47"/>
      <c r="P111" s="212">
        <f>O111*H111</f>
        <v>0</v>
      </c>
      <c r="Q111" s="212">
        <v>0</v>
      </c>
      <c r="R111" s="212">
        <f>Q111*H111</f>
        <v>0</v>
      </c>
      <c r="S111" s="212">
        <v>0</v>
      </c>
      <c r="T111" s="213">
        <f>S111*H111</f>
        <v>0</v>
      </c>
      <c r="AR111" s="24" t="s">
        <v>239</v>
      </c>
      <c r="AT111" s="24" t="s">
        <v>235</v>
      </c>
      <c r="AU111" s="24" t="s">
        <v>83</v>
      </c>
      <c r="AY111" s="24" t="s">
        <v>231</v>
      </c>
      <c r="BE111" s="214">
        <f>IF(N111="základní",J111,0)</f>
        <v>0</v>
      </c>
      <c r="BF111" s="214">
        <f>IF(N111="snížená",J111,0)</f>
        <v>0</v>
      </c>
      <c r="BG111" s="214">
        <f>IF(N111="zákl. přenesená",J111,0)</f>
        <v>0</v>
      </c>
      <c r="BH111" s="214">
        <f>IF(N111="sníž. přenesená",J111,0)</f>
        <v>0</v>
      </c>
      <c r="BI111" s="214">
        <f>IF(N111="nulová",J111,0)</f>
        <v>0</v>
      </c>
      <c r="BJ111" s="24" t="s">
        <v>81</v>
      </c>
      <c r="BK111" s="214">
        <f>ROUND(I111*H111,2)</f>
        <v>0</v>
      </c>
      <c r="BL111" s="24" t="s">
        <v>239</v>
      </c>
      <c r="BM111" s="24" t="s">
        <v>2096</v>
      </c>
    </row>
    <row r="112" spans="2:47" s="1" customFormat="1" ht="13.5">
      <c r="B112" s="46"/>
      <c r="D112" s="215" t="s">
        <v>241</v>
      </c>
      <c r="F112" s="216" t="s">
        <v>2095</v>
      </c>
      <c r="I112" s="176"/>
      <c r="L112" s="46"/>
      <c r="M112" s="217"/>
      <c r="N112" s="47"/>
      <c r="O112" s="47"/>
      <c r="P112" s="47"/>
      <c r="Q112" s="47"/>
      <c r="R112" s="47"/>
      <c r="S112" s="47"/>
      <c r="T112" s="85"/>
      <c r="AT112" s="24" t="s">
        <v>241</v>
      </c>
      <c r="AU112" s="24" t="s">
        <v>83</v>
      </c>
    </row>
    <row r="113" spans="2:65" s="1" customFormat="1" ht="38.25" customHeight="1">
      <c r="B113" s="202"/>
      <c r="C113" s="203" t="s">
        <v>289</v>
      </c>
      <c r="D113" s="203" t="s">
        <v>235</v>
      </c>
      <c r="E113" s="204" t="s">
        <v>330</v>
      </c>
      <c r="F113" s="205" t="s">
        <v>331</v>
      </c>
      <c r="G113" s="206" t="s">
        <v>258</v>
      </c>
      <c r="H113" s="207">
        <v>3.5</v>
      </c>
      <c r="I113" s="208"/>
      <c r="J113" s="209">
        <f>ROUND(I113*H113,2)</f>
        <v>0</v>
      </c>
      <c r="K113" s="205" t="s">
        <v>238</v>
      </c>
      <c r="L113" s="46"/>
      <c r="M113" s="210" t="s">
        <v>5</v>
      </c>
      <c r="N113" s="211" t="s">
        <v>44</v>
      </c>
      <c r="O113" s="47"/>
      <c r="P113" s="212">
        <f>O113*H113</f>
        <v>0</v>
      </c>
      <c r="Q113" s="212">
        <v>0</v>
      </c>
      <c r="R113" s="212">
        <f>Q113*H113</f>
        <v>0</v>
      </c>
      <c r="S113" s="212">
        <v>0</v>
      </c>
      <c r="T113" s="213">
        <f>S113*H113</f>
        <v>0</v>
      </c>
      <c r="AR113" s="24" t="s">
        <v>239</v>
      </c>
      <c r="AT113" s="24" t="s">
        <v>235</v>
      </c>
      <c r="AU113" s="24" t="s">
        <v>83</v>
      </c>
      <c r="AY113" s="24" t="s">
        <v>231</v>
      </c>
      <c r="BE113" s="214">
        <f>IF(N113="základní",J113,0)</f>
        <v>0</v>
      </c>
      <c r="BF113" s="214">
        <f>IF(N113="snížená",J113,0)</f>
        <v>0</v>
      </c>
      <c r="BG113" s="214">
        <f>IF(N113="zákl. přenesená",J113,0)</f>
        <v>0</v>
      </c>
      <c r="BH113" s="214">
        <f>IF(N113="sníž. přenesená",J113,0)</f>
        <v>0</v>
      </c>
      <c r="BI113" s="214">
        <f>IF(N113="nulová",J113,0)</f>
        <v>0</v>
      </c>
      <c r="BJ113" s="24" t="s">
        <v>81</v>
      </c>
      <c r="BK113" s="214">
        <f>ROUND(I113*H113,2)</f>
        <v>0</v>
      </c>
      <c r="BL113" s="24" t="s">
        <v>239</v>
      </c>
      <c r="BM113" s="24" t="s">
        <v>2097</v>
      </c>
    </row>
    <row r="114" spans="2:47" s="1" customFormat="1" ht="13.5">
      <c r="B114" s="46"/>
      <c r="D114" s="215" t="s">
        <v>241</v>
      </c>
      <c r="F114" s="216" t="s">
        <v>331</v>
      </c>
      <c r="I114" s="176"/>
      <c r="L114" s="46"/>
      <c r="M114" s="217"/>
      <c r="N114" s="47"/>
      <c r="O114" s="47"/>
      <c r="P114" s="47"/>
      <c r="Q114" s="47"/>
      <c r="R114" s="47"/>
      <c r="S114" s="47"/>
      <c r="T114" s="85"/>
      <c r="AT114" s="24" t="s">
        <v>241</v>
      </c>
      <c r="AU114" s="24" t="s">
        <v>83</v>
      </c>
    </row>
    <row r="115" spans="2:65" s="1" customFormat="1" ht="25.5" customHeight="1">
      <c r="B115" s="202"/>
      <c r="C115" s="203" t="s">
        <v>233</v>
      </c>
      <c r="D115" s="203" t="s">
        <v>235</v>
      </c>
      <c r="E115" s="204" t="s">
        <v>2098</v>
      </c>
      <c r="F115" s="205" t="s">
        <v>2099</v>
      </c>
      <c r="G115" s="206" t="s">
        <v>258</v>
      </c>
      <c r="H115" s="207">
        <v>3.5</v>
      </c>
      <c r="I115" s="208"/>
      <c r="J115" s="209">
        <f>ROUND(I115*H115,2)</f>
        <v>0</v>
      </c>
      <c r="K115" s="205" t="s">
        <v>238</v>
      </c>
      <c r="L115" s="46"/>
      <c r="M115" s="210" t="s">
        <v>5</v>
      </c>
      <c r="N115" s="211" t="s">
        <v>44</v>
      </c>
      <c r="O115" s="47"/>
      <c r="P115" s="212">
        <f>O115*H115</f>
        <v>0</v>
      </c>
      <c r="Q115" s="212">
        <v>0</v>
      </c>
      <c r="R115" s="212">
        <f>Q115*H115</f>
        <v>0</v>
      </c>
      <c r="S115" s="212">
        <v>0</v>
      </c>
      <c r="T115" s="213">
        <f>S115*H115</f>
        <v>0</v>
      </c>
      <c r="AR115" s="24" t="s">
        <v>239</v>
      </c>
      <c r="AT115" s="24" t="s">
        <v>235</v>
      </c>
      <c r="AU115" s="24" t="s">
        <v>83</v>
      </c>
      <c r="AY115" s="24" t="s">
        <v>231</v>
      </c>
      <c r="BE115" s="214">
        <f>IF(N115="základní",J115,0)</f>
        <v>0</v>
      </c>
      <c r="BF115" s="214">
        <f>IF(N115="snížená",J115,0)</f>
        <v>0</v>
      </c>
      <c r="BG115" s="214">
        <f>IF(N115="zákl. přenesená",J115,0)</f>
        <v>0</v>
      </c>
      <c r="BH115" s="214">
        <f>IF(N115="sníž. přenesená",J115,0)</f>
        <v>0</v>
      </c>
      <c r="BI115" s="214">
        <f>IF(N115="nulová",J115,0)</f>
        <v>0</v>
      </c>
      <c r="BJ115" s="24" t="s">
        <v>81</v>
      </c>
      <c r="BK115" s="214">
        <f>ROUND(I115*H115,2)</f>
        <v>0</v>
      </c>
      <c r="BL115" s="24" t="s">
        <v>239</v>
      </c>
      <c r="BM115" s="24" t="s">
        <v>2100</v>
      </c>
    </row>
    <row r="116" spans="2:47" s="1" customFormat="1" ht="13.5">
      <c r="B116" s="46"/>
      <c r="D116" s="215" t="s">
        <v>241</v>
      </c>
      <c r="F116" s="216" t="s">
        <v>2099</v>
      </c>
      <c r="I116" s="176"/>
      <c r="L116" s="46"/>
      <c r="M116" s="217"/>
      <c r="N116" s="47"/>
      <c r="O116" s="47"/>
      <c r="P116" s="47"/>
      <c r="Q116" s="47"/>
      <c r="R116" s="47"/>
      <c r="S116" s="47"/>
      <c r="T116" s="85"/>
      <c r="AT116" s="24" t="s">
        <v>241</v>
      </c>
      <c r="AU116" s="24" t="s">
        <v>83</v>
      </c>
    </row>
    <row r="117" spans="2:65" s="1" customFormat="1" ht="16.5" customHeight="1">
      <c r="B117" s="202"/>
      <c r="C117" s="203" t="s">
        <v>254</v>
      </c>
      <c r="D117" s="203" t="s">
        <v>235</v>
      </c>
      <c r="E117" s="204" t="s">
        <v>346</v>
      </c>
      <c r="F117" s="205" t="s">
        <v>347</v>
      </c>
      <c r="G117" s="206" t="s">
        <v>258</v>
      </c>
      <c r="H117" s="207">
        <v>3.5</v>
      </c>
      <c r="I117" s="208"/>
      <c r="J117" s="209">
        <f>ROUND(I117*H117,2)</f>
        <v>0</v>
      </c>
      <c r="K117" s="205" t="s">
        <v>238</v>
      </c>
      <c r="L117" s="46"/>
      <c r="M117" s="210" t="s">
        <v>5</v>
      </c>
      <c r="N117" s="211" t="s">
        <v>44</v>
      </c>
      <c r="O117" s="47"/>
      <c r="P117" s="212">
        <f>O117*H117</f>
        <v>0</v>
      </c>
      <c r="Q117" s="212">
        <v>0</v>
      </c>
      <c r="R117" s="212">
        <f>Q117*H117</f>
        <v>0</v>
      </c>
      <c r="S117" s="212">
        <v>0</v>
      </c>
      <c r="T117" s="213">
        <f>S117*H117</f>
        <v>0</v>
      </c>
      <c r="AR117" s="24" t="s">
        <v>239</v>
      </c>
      <c r="AT117" s="24" t="s">
        <v>235</v>
      </c>
      <c r="AU117" s="24" t="s">
        <v>83</v>
      </c>
      <c r="AY117" s="24" t="s">
        <v>231</v>
      </c>
      <c r="BE117" s="214">
        <f>IF(N117="základní",J117,0)</f>
        <v>0</v>
      </c>
      <c r="BF117" s="214">
        <f>IF(N117="snížená",J117,0)</f>
        <v>0</v>
      </c>
      <c r="BG117" s="214">
        <f>IF(N117="zákl. přenesená",J117,0)</f>
        <v>0</v>
      </c>
      <c r="BH117" s="214">
        <f>IF(N117="sníž. přenesená",J117,0)</f>
        <v>0</v>
      </c>
      <c r="BI117" s="214">
        <f>IF(N117="nulová",J117,0)</f>
        <v>0</v>
      </c>
      <c r="BJ117" s="24" t="s">
        <v>81</v>
      </c>
      <c r="BK117" s="214">
        <f>ROUND(I117*H117,2)</f>
        <v>0</v>
      </c>
      <c r="BL117" s="24" t="s">
        <v>239</v>
      </c>
      <c r="BM117" s="24" t="s">
        <v>2101</v>
      </c>
    </row>
    <row r="118" spans="2:47" s="1" customFormat="1" ht="13.5">
      <c r="B118" s="46"/>
      <c r="D118" s="215" t="s">
        <v>241</v>
      </c>
      <c r="F118" s="216" t="s">
        <v>347</v>
      </c>
      <c r="I118" s="176"/>
      <c r="L118" s="46"/>
      <c r="M118" s="217"/>
      <c r="N118" s="47"/>
      <c r="O118" s="47"/>
      <c r="P118" s="47"/>
      <c r="Q118" s="47"/>
      <c r="R118" s="47"/>
      <c r="S118" s="47"/>
      <c r="T118" s="85"/>
      <c r="AT118" s="24" t="s">
        <v>241</v>
      </c>
      <c r="AU118" s="24" t="s">
        <v>83</v>
      </c>
    </row>
    <row r="119" spans="2:65" s="1" customFormat="1" ht="16.5" customHeight="1">
      <c r="B119" s="202"/>
      <c r="C119" s="203" t="s">
        <v>307</v>
      </c>
      <c r="D119" s="203" t="s">
        <v>235</v>
      </c>
      <c r="E119" s="204" t="s">
        <v>350</v>
      </c>
      <c r="F119" s="205" t="s">
        <v>351</v>
      </c>
      <c r="G119" s="206" t="s">
        <v>352</v>
      </c>
      <c r="H119" s="207">
        <v>5.95</v>
      </c>
      <c r="I119" s="208"/>
      <c r="J119" s="209">
        <f>ROUND(I119*H119,2)</f>
        <v>0</v>
      </c>
      <c r="K119" s="205" t="s">
        <v>238</v>
      </c>
      <c r="L119" s="46"/>
      <c r="M119" s="210" t="s">
        <v>5</v>
      </c>
      <c r="N119" s="211" t="s">
        <v>44</v>
      </c>
      <c r="O119" s="47"/>
      <c r="P119" s="212">
        <f>O119*H119</f>
        <v>0</v>
      </c>
      <c r="Q119" s="212">
        <v>0</v>
      </c>
      <c r="R119" s="212">
        <f>Q119*H119</f>
        <v>0</v>
      </c>
      <c r="S119" s="212">
        <v>0</v>
      </c>
      <c r="T119" s="213">
        <f>S119*H119</f>
        <v>0</v>
      </c>
      <c r="AR119" s="24" t="s">
        <v>239</v>
      </c>
      <c r="AT119" s="24" t="s">
        <v>235</v>
      </c>
      <c r="AU119" s="24" t="s">
        <v>83</v>
      </c>
      <c r="AY119" s="24" t="s">
        <v>231</v>
      </c>
      <c r="BE119" s="214">
        <f>IF(N119="základní",J119,0)</f>
        <v>0</v>
      </c>
      <c r="BF119" s="214">
        <f>IF(N119="snížená",J119,0)</f>
        <v>0</v>
      </c>
      <c r="BG119" s="214">
        <f>IF(N119="zákl. přenesená",J119,0)</f>
        <v>0</v>
      </c>
      <c r="BH119" s="214">
        <f>IF(N119="sníž. přenesená",J119,0)</f>
        <v>0</v>
      </c>
      <c r="BI119" s="214">
        <f>IF(N119="nulová",J119,0)</f>
        <v>0</v>
      </c>
      <c r="BJ119" s="24" t="s">
        <v>81</v>
      </c>
      <c r="BK119" s="214">
        <f>ROUND(I119*H119,2)</f>
        <v>0</v>
      </c>
      <c r="BL119" s="24" t="s">
        <v>239</v>
      </c>
      <c r="BM119" s="24" t="s">
        <v>2102</v>
      </c>
    </row>
    <row r="120" spans="2:47" s="1" customFormat="1" ht="13.5">
      <c r="B120" s="46"/>
      <c r="D120" s="215" t="s">
        <v>241</v>
      </c>
      <c r="F120" s="216" t="s">
        <v>351</v>
      </c>
      <c r="I120" s="176"/>
      <c r="L120" s="46"/>
      <c r="M120" s="217"/>
      <c r="N120" s="47"/>
      <c r="O120" s="47"/>
      <c r="P120" s="47"/>
      <c r="Q120" s="47"/>
      <c r="R120" s="47"/>
      <c r="S120" s="47"/>
      <c r="T120" s="85"/>
      <c r="AT120" s="24" t="s">
        <v>241</v>
      </c>
      <c r="AU120" s="24" t="s">
        <v>83</v>
      </c>
    </row>
    <row r="121" spans="2:51" s="11" customFormat="1" ht="13.5">
      <c r="B121" s="218"/>
      <c r="D121" s="215" t="s">
        <v>242</v>
      </c>
      <c r="E121" s="219" t="s">
        <v>5</v>
      </c>
      <c r="F121" s="220" t="s">
        <v>2103</v>
      </c>
      <c r="H121" s="221">
        <v>5.95</v>
      </c>
      <c r="I121" s="222"/>
      <c r="L121" s="218"/>
      <c r="M121" s="223"/>
      <c r="N121" s="224"/>
      <c r="O121" s="224"/>
      <c r="P121" s="224"/>
      <c r="Q121" s="224"/>
      <c r="R121" s="224"/>
      <c r="S121" s="224"/>
      <c r="T121" s="225"/>
      <c r="AT121" s="219" t="s">
        <v>242</v>
      </c>
      <c r="AU121" s="219" t="s">
        <v>83</v>
      </c>
      <c r="AV121" s="11" t="s">
        <v>83</v>
      </c>
      <c r="AW121" s="11" t="s">
        <v>36</v>
      </c>
      <c r="AX121" s="11" t="s">
        <v>81</v>
      </c>
      <c r="AY121" s="219" t="s">
        <v>231</v>
      </c>
    </row>
    <row r="122" spans="2:65" s="1" customFormat="1" ht="51" customHeight="1">
      <c r="B122" s="202"/>
      <c r="C122" s="203" t="s">
        <v>311</v>
      </c>
      <c r="D122" s="203" t="s">
        <v>235</v>
      </c>
      <c r="E122" s="204" t="s">
        <v>2104</v>
      </c>
      <c r="F122" s="205" t="s">
        <v>2105</v>
      </c>
      <c r="G122" s="206" t="s">
        <v>258</v>
      </c>
      <c r="H122" s="207">
        <v>9.4</v>
      </c>
      <c r="I122" s="208"/>
      <c r="J122" s="209">
        <f>ROUND(I122*H122,2)</f>
        <v>0</v>
      </c>
      <c r="K122" s="205" t="s">
        <v>238</v>
      </c>
      <c r="L122" s="46"/>
      <c r="M122" s="210" t="s">
        <v>5</v>
      </c>
      <c r="N122" s="211" t="s">
        <v>44</v>
      </c>
      <c r="O122" s="47"/>
      <c r="P122" s="212">
        <f>O122*H122</f>
        <v>0</v>
      </c>
      <c r="Q122" s="212">
        <v>0</v>
      </c>
      <c r="R122" s="212">
        <f>Q122*H122</f>
        <v>0</v>
      </c>
      <c r="S122" s="212">
        <v>0</v>
      </c>
      <c r="T122" s="213">
        <f>S122*H122</f>
        <v>0</v>
      </c>
      <c r="AR122" s="24" t="s">
        <v>239</v>
      </c>
      <c r="AT122" s="24" t="s">
        <v>235</v>
      </c>
      <c r="AU122" s="24" t="s">
        <v>83</v>
      </c>
      <c r="AY122" s="24" t="s">
        <v>231</v>
      </c>
      <c r="BE122" s="214">
        <f>IF(N122="základní",J122,0)</f>
        <v>0</v>
      </c>
      <c r="BF122" s="214">
        <f>IF(N122="snížená",J122,0)</f>
        <v>0</v>
      </c>
      <c r="BG122" s="214">
        <f>IF(N122="zákl. přenesená",J122,0)</f>
        <v>0</v>
      </c>
      <c r="BH122" s="214">
        <f>IF(N122="sníž. přenesená",J122,0)</f>
        <v>0</v>
      </c>
      <c r="BI122" s="214">
        <f>IF(N122="nulová",J122,0)</f>
        <v>0</v>
      </c>
      <c r="BJ122" s="24" t="s">
        <v>81</v>
      </c>
      <c r="BK122" s="214">
        <f>ROUND(I122*H122,2)</f>
        <v>0</v>
      </c>
      <c r="BL122" s="24" t="s">
        <v>239</v>
      </c>
      <c r="BM122" s="24" t="s">
        <v>2106</v>
      </c>
    </row>
    <row r="123" spans="2:47" s="1" customFormat="1" ht="13.5">
      <c r="B123" s="46"/>
      <c r="D123" s="215" t="s">
        <v>241</v>
      </c>
      <c r="F123" s="216" t="s">
        <v>2105</v>
      </c>
      <c r="I123" s="176"/>
      <c r="L123" s="46"/>
      <c r="M123" s="217"/>
      <c r="N123" s="47"/>
      <c r="O123" s="47"/>
      <c r="P123" s="47"/>
      <c r="Q123" s="47"/>
      <c r="R123" s="47"/>
      <c r="S123" s="47"/>
      <c r="T123" s="85"/>
      <c r="AT123" s="24" t="s">
        <v>241</v>
      </c>
      <c r="AU123" s="24" t="s">
        <v>83</v>
      </c>
    </row>
    <row r="124" spans="2:65" s="1" customFormat="1" ht="38.25" customHeight="1">
      <c r="B124" s="202"/>
      <c r="C124" s="203" t="s">
        <v>11</v>
      </c>
      <c r="D124" s="203" t="s">
        <v>235</v>
      </c>
      <c r="E124" s="204" t="s">
        <v>2107</v>
      </c>
      <c r="F124" s="205" t="s">
        <v>2108</v>
      </c>
      <c r="G124" s="206" t="s">
        <v>258</v>
      </c>
      <c r="H124" s="207">
        <v>9.4</v>
      </c>
      <c r="I124" s="208"/>
      <c r="J124" s="209">
        <f>ROUND(I124*H124,2)</f>
        <v>0</v>
      </c>
      <c r="K124" s="205" t="s">
        <v>238</v>
      </c>
      <c r="L124" s="46"/>
      <c r="M124" s="210" t="s">
        <v>5</v>
      </c>
      <c r="N124" s="211" t="s">
        <v>44</v>
      </c>
      <c r="O124" s="47"/>
      <c r="P124" s="212">
        <f>O124*H124</f>
        <v>0</v>
      </c>
      <c r="Q124" s="212">
        <v>0</v>
      </c>
      <c r="R124" s="212">
        <f>Q124*H124</f>
        <v>0</v>
      </c>
      <c r="S124" s="212">
        <v>0</v>
      </c>
      <c r="T124" s="213">
        <f>S124*H124</f>
        <v>0</v>
      </c>
      <c r="AR124" s="24" t="s">
        <v>239</v>
      </c>
      <c r="AT124" s="24" t="s">
        <v>235</v>
      </c>
      <c r="AU124" s="24" t="s">
        <v>83</v>
      </c>
      <c r="AY124" s="24" t="s">
        <v>231</v>
      </c>
      <c r="BE124" s="214">
        <f>IF(N124="základní",J124,0)</f>
        <v>0</v>
      </c>
      <c r="BF124" s="214">
        <f>IF(N124="snížená",J124,0)</f>
        <v>0</v>
      </c>
      <c r="BG124" s="214">
        <f>IF(N124="zákl. přenesená",J124,0)</f>
        <v>0</v>
      </c>
      <c r="BH124" s="214">
        <f>IF(N124="sníž. přenesená",J124,0)</f>
        <v>0</v>
      </c>
      <c r="BI124" s="214">
        <f>IF(N124="nulová",J124,0)</f>
        <v>0</v>
      </c>
      <c r="BJ124" s="24" t="s">
        <v>81</v>
      </c>
      <c r="BK124" s="214">
        <f>ROUND(I124*H124,2)</f>
        <v>0</v>
      </c>
      <c r="BL124" s="24" t="s">
        <v>239</v>
      </c>
      <c r="BM124" s="24" t="s">
        <v>2109</v>
      </c>
    </row>
    <row r="125" spans="2:47" s="1" customFormat="1" ht="13.5">
      <c r="B125" s="46"/>
      <c r="D125" s="215" t="s">
        <v>241</v>
      </c>
      <c r="F125" s="216" t="s">
        <v>2108</v>
      </c>
      <c r="I125" s="176"/>
      <c r="L125" s="46"/>
      <c r="M125" s="217"/>
      <c r="N125" s="47"/>
      <c r="O125" s="47"/>
      <c r="P125" s="47"/>
      <c r="Q125" s="47"/>
      <c r="R125" s="47"/>
      <c r="S125" s="47"/>
      <c r="T125" s="85"/>
      <c r="AT125" s="24" t="s">
        <v>241</v>
      </c>
      <c r="AU125" s="24" t="s">
        <v>83</v>
      </c>
    </row>
    <row r="126" spans="2:63" s="10" customFormat="1" ht="29.85" customHeight="1">
      <c r="B126" s="189"/>
      <c r="D126" s="190" t="s">
        <v>72</v>
      </c>
      <c r="E126" s="200" t="s">
        <v>239</v>
      </c>
      <c r="F126" s="200" t="s">
        <v>638</v>
      </c>
      <c r="I126" s="192"/>
      <c r="J126" s="201">
        <f>BK126</f>
        <v>0</v>
      </c>
      <c r="L126" s="189"/>
      <c r="M126" s="194"/>
      <c r="N126" s="195"/>
      <c r="O126" s="195"/>
      <c r="P126" s="196">
        <f>SUM(P127:P128)</f>
        <v>0</v>
      </c>
      <c r="Q126" s="195"/>
      <c r="R126" s="196">
        <f>SUM(R127:R128)</f>
        <v>0</v>
      </c>
      <c r="S126" s="195"/>
      <c r="T126" s="197">
        <f>SUM(T127:T128)</f>
        <v>0</v>
      </c>
      <c r="AR126" s="190" t="s">
        <v>81</v>
      </c>
      <c r="AT126" s="198" t="s">
        <v>72</v>
      </c>
      <c r="AU126" s="198" t="s">
        <v>81</v>
      </c>
      <c r="AY126" s="190" t="s">
        <v>231</v>
      </c>
      <c r="BK126" s="199">
        <f>SUM(BK127:BK128)</f>
        <v>0</v>
      </c>
    </row>
    <row r="127" spans="2:65" s="1" customFormat="1" ht="25.5" customHeight="1">
      <c r="B127" s="202"/>
      <c r="C127" s="203" t="s">
        <v>298</v>
      </c>
      <c r="D127" s="203" t="s">
        <v>235</v>
      </c>
      <c r="E127" s="204" t="s">
        <v>2110</v>
      </c>
      <c r="F127" s="205" t="s">
        <v>2111</v>
      </c>
      <c r="G127" s="206" t="s">
        <v>258</v>
      </c>
      <c r="H127" s="207">
        <v>3.14</v>
      </c>
      <c r="I127" s="208"/>
      <c r="J127" s="209">
        <f>ROUND(I127*H127,2)</f>
        <v>0</v>
      </c>
      <c r="K127" s="205" t="s">
        <v>238</v>
      </c>
      <c r="L127" s="46"/>
      <c r="M127" s="210" t="s">
        <v>5</v>
      </c>
      <c r="N127" s="211" t="s">
        <v>44</v>
      </c>
      <c r="O127" s="47"/>
      <c r="P127" s="212">
        <f>O127*H127</f>
        <v>0</v>
      </c>
      <c r="Q127" s="212">
        <v>0</v>
      </c>
      <c r="R127" s="212">
        <f>Q127*H127</f>
        <v>0</v>
      </c>
      <c r="S127" s="212">
        <v>0</v>
      </c>
      <c r="T127" s="213">
        <f>S127*H127</f>
        <v>0</v>
      </c>
      <c r="AR127" s="24" t="s">
        <v>239</v>
      </c>
      <c r="AT127" s="24" t="s">
        <v>235</v>
      </c>
      <c r="AU127" s="24" t="s">
        <v>83</v>
      </c>
      <c r="AY127" s="24" t="s">
        <v>231</v>
      </c>
      <c r="BE127" s="214">
        <f>IF(N127="základní",J127,0)</f>
        <v>0</v>
      </c>
      <c r="BF127" s="214">
        <f>IF(N127="snížená",J127,0)</f>
        <v>0</v>
      </c>
      <c r="BG127" s="214">
        <f>IF(N127="zákl. přenesená",J127,0)</f>
        <v>0</v>
      </c>
      <c r="BH127" s="214">
        <f>IF(N127="sníž. přenesená",J127,0)</f>
        <v>0</v>
      </c>
      <c r="BI127" s="214">
        <f>IF(N127="nulová",J127,0)</f>
        <v>0</v>
      </c>
      <c r="BJ127" s="24" t="s">
        <v>81</v>
      </c>
      <c r="BK127" s="214">
        <f>ROUND(I127*H127,2)</f>
        <v>0</v>
      </c>
      <c r="BL127" s="24" t="s">
        <v>239</v>
      </c>
      <c r="BM127" s="24" t="s">
        <v>2112</v>
      </c>
    </row>
    <row r="128" spans="2:47" s="1" customFormat="1" ht="13.5">
      <c r="B128" s="46"/>
      <c r="D128" s="215" t="s">
        <v>241</v>
      </c>
      <c r="F128" s="216" t="s">
        <v>2111</v>
      </c>
      <c r="I128" s="176"/>
      <c r="L128" s="46"/>
      <c r="M128" s="217"/>
      <c r="N128" s="47"/>
      <c r="O128" s="47"/>
      <c r="P128" s="47"/>
      <c r="Q128" s="47"/>
      <c r="R128" s="47"/>
      <c r="S128" s="47"/>
      <c r="T128" s="85"/>
      <c r="AT128" s="24" t="s">
        <v>241</v>
      </c>
      <c r="AU128" s="24" t="s">
        <v>83</v>
      </c>
    </row>
    <row r="129" spans="2:63" s="10" customFormat="1" ht="29.85" customHeight="1">
      <c r="B129" s="189"/>
      <c r="D129" s="190" t="s">
        <v>72</v>
      </c>
      <c r="E129" s="200" t="s">
        <v>276</v>
      </c>
      <c r="F129" s="200" t="s">
        <v>2113</v>
      </c>
      <c r="I129" s="192"/>
      <c r="J129" s="201">
        <f>BK129</f>
        <v>0</v>
      </c>
      <c r="L129" s="189"/>
      <c r="M129" s="194"/>
      <c r="N129" s="195"/>
      <c r="O129" s="195"/>
      <c r="P129" s="196">
        <f>SUM(P130:P146)</f>
        <v>0</v>
      </c>
      <c r="Q129" s="195"/>
      <c r="R129" s="196">
        <f>SUM(R130:R146)</f>
        <v>0.185882</v>
      </c>
      <c r="S129" s="195"/>
      <c r="T129" s="197">
        <f>SUM(T130:T146)</f>
        <v>0</v>
      </c>
      <c r="AR129" s="190" t="s">
        <v>81</v>
      </c>
      <c r="AT129" s="198" t="s">
        <v>72</v>
      </c>
      <c r="AU129" s="198" t="s">
        <v>81</v>
      </c>
      <c r="AY129" s="190" t="s">
        <v>231</v>
      </c>
      <c r="BK129" s="199">
        <f>SUM(BK130:BK146)</f>
        <v>0</v>
      </c>
    </row>
    <row r="130" spans="2:65" s="1" customFormat="1" ht="25.5" customHeight="1">
      <c r="B130" s="202"/>
      <c r="C130" s="203" t="s">
        <v>321</v>
      </c>
      <c r="D130" s="203" t="s">
        <v>235</v>
      </c>
      <c r="E130" s="204" t="s">
        <v>2114</v>
      </c>
      <c r="F130" s="205" t="s">
        <v>2115</v>
      </c>
      <c r="G130" s="206" t="s">
        <v>367</v>
      </c>
      <c r="H130" s="207">
        <v>4.4</v>
      </c>
      <c r="I130" s="208"/>
      <c r="J130" s="209">
        <f>ROUND(I130*H130,2)</f>
        <v>0</v>
      </c>
      <c r="K130" s="205" t="s">
        <v>238</v>
      </c>
      <c r="L130" s="46"/>
      <c r="M130" s="210" t="s">
        <v>5</v>
      </c>
      <c r="N130" s="211" t="s">
        <v>44</v>
      </c>
      <c r="O130" s="47"/>
      <c r="P130" s="212">
        <f>O130*H130</f>
        <v>0</v>
      </c>
      <c r="Q130" s="212">
        <v>0</v>
      </c>
      <c r="R130" s="212">
        <f>Q130*H130</f>
        <v>0</v>
      </c>
      <c r="S130" s="212">
        <v>0</v>
      </c>
      <c r="T130" s="213">
        <f>S130*H130</f>
        <v>0</v>
      </c>
      <c r="AR130" s="24" t="s">
        <v>239</v>
      </c>
      <c r="AT130" s="24" t="s">
        <v>235</v>
      </c>
      <c r="AU130" s="24" t="s">
        <v>83</v>
      </c>
      <c r="AY130" s="24" t="s">
        <v>231</v>
      </c>
      <c r="BE130" s="214">
        <f>IF(N130="základní",J130,0)</f>
        <v>0</v>
      </c>
      <c r="BF130" s="214">
        <f>IF(N130="snížená",J130,0)</f>
        <v>0</v>
      </c>
      <c r="BG130" s="214">
        <f>IF(N130="zákl. přenesená",J130,0)</f>
        <v>0</v>
      </c>
      <c r="BH130" s="214">
        <f>IF(N130="sníž. přenesená",J130,0)</f>
        <v>0</v>
      </c>
      <c r="BI130" s="214">
        <f>IF(N130="nulová",J130,0)</f>
        <v>0</v>
      </c>
      <c r="BJ130" s="24" t="s">
        <v>81</v>
      </c>
      <c r="BK130" s="214">
        <f>ROUND(I130*H130,2)</f>
        <v>0</v>
      </c>
      <c r="BL130" s="24" t="s">
        <v>239</v>
      </c>
      <c r="BM130" s="24" t="s">
        <v>2116</v>
      </c>
    </row>
    <row r="131" spans="2:47" s="1" customFormat="1" ht="13.5">
      <c r="B131" s="46"/>
      <c r="D131" s="215" t="s">
        <v>241</v>
      </c>
      <c r="F131" s="216" t="s">
        <v>2115</v>
      </c>
      <c r="I131" s="176"/>
      <c r="L131" s="46"/>
      <c r="M131" s="217"/>
      <c r="N131" s="47"/>
      <c r="O131" s="47"/>
      <c r="P131" s="47"/>
      <c r="Q131" s="47"/>
      <c r="R131" s="47"/>
      <c r="S131" s="47"/>
      <c r="T131" s="85"/>
      <c r="AT131" s="24" t="s">
        <v>241</v>
      </c>
      <c r="AU131" s="24" t="s">
        <v>83</v>
      </c>
    </row>
    <row r="132" spans="2:65" s="1" customFormat="1" ht="16.5" customHeight="1">
      <c r="B132" s="202"/>
      <c r="C132" s="242" t="s">
        <v>325</v>
      </c>
      <c r="D132" s="242" t="s">
        <v>399</v>
      </c>
      <c r="E132" s="243" t="s">
        <v>2117</v>
      </c>
      <c r="F132" s="244" t="s">
        <v>2118</v>
      </c>
      <c r="G132" s="245" t="s">
        <v>367</v>
      </c>
      <c r="H132" s="246">
        <v>4.4</v>
      </c>
      <c r="I132" s="247"/>
      <c r="J132" s="248">
        <f>ROUND(I132*H132,2)</f>
        <v>0</v>
      </c>
      <c r="K132" s="244" t="s">
        <v>238</v>
      </c>
      <c r="L132" s="249"/>
      <c r="M132" s="250" t="s">
        <v>5</v>
      </c>
      <c r="N132" s="251" t="s">
        <v>44</v>
      </c>
      <c r="O132" s="47"/>
      <c r="P132" s="212">
        <f>O132*H132</f>
        <v>0</v>
      </c>
      <c r="Q132" s="212">
        <v>0.00067</v>
      </c>
      <c r="R132" s="212">
        <f>Q132*H132</f>
        <v>0.0029480000000000005</v>
      </c>
      <c r="S132" s="212">
        <v>0</v>
      </c>
      <c r="T132" s="213">
        <f>S132*H132</f>
        <v>0</v>
      </c>
      <c r="AR132" s="24" t="s">
        <v>276</v>
      </c>
      <c r="AT132" s="24" t="s">
        <v>399</v>
      </c>
      <c r="AU132" s="24" t="s">
        <v>83</v>
      </c>
      <c r="AY132" s="24" t="s">
        <v>231</v>
      </c>
      <c r="BE132" s="214">
        <f>IF(N132="základní",J132,0)</f>
        <v>0</v>
      </c>
      <c r="BF132" s="214">
        <f>IF(N132="snížená",J132,0)</f>
        <v>0</v>
      </c>
      <c r="BG132" s="214">
        <f>IF(N132="zákl. přenesená",J132,0)</f>
        <v>0</v>
      </c>
      <c r="BH132" s="214">
        <f>IF(N132="sníž. přenesená",J132,0)</f>
        <v>0</v>
      </c>
      <c r="BI132" s="214">
        <f>IF(N132="nulová",J132,0)</f>
        <v>0</v>
      </c>
      <c r="BJ132" s="24" t="s">
        <v>81</v>
      </c>
      <c r="BK132" s="214">
        <f>ROUND(I132*H132,2)</f>
        <v>0</v>
      </c>
      <c r="BL132" s="24" t="s">
        <v>239</v>
      </c>
      <c r="BM132" s="24" t="s">
        <v>2119</v>
      </c>
    </row>
    <row r="133" spans="2:47" s="1" customFormat="1" ht="13.5">
      <c r="B133" s="46"/>
      <c r="D133" s="215" t="s">
        <v>241</v>
      </c>
      <c r="F133" s="216" t="s">
        <v>2118</v>
      </c>
      <c r="I133" s="176"/>
      <c r="L133" s="46"/>
      <c r="M133" s="217"/>
      <c r="N133" s="47"/>
      <c r="O133" s="47"/>
      <c r="P133" s="47"/>
      <c r="Q133" s="47"/>
      <c r="R133" s="47"/>
      <c r="S133" s="47"/>
      <c r="T133" s="85"/>
      <c r="AT133" s="24" t="s">
        <v>241</v>
      </c>
      <c r="AU133" s="24" t="s">
        <v>83</v>
      </c>
    </row>
    <row r="134" spans="2:65" s="1" customFormat="1" ht="25.5" customHeight="1">
      <c r="B134" s="202"/>
      <c r="C134" s="203" t="s">
        <v>329</v>
      </c>
      <c r="D134" s="203" t="s">
        <v>235</v>
      </c>
      <c r="E134" s="204" t="s">
        <v>2120</v>
      </c>
      <c r="F134" s="205" t="s">
        <v>2121</v>
      </c>
      <c r="G134" s="206" t="s">
        <v>367</v>
      </c>
      <c r="H134" s="207">
        <v>61.8</v>
      </c>
      <c r="I134" s="208"/>
      <c r="J134" s="209">
        <f>ROUND(I134*H134,2)</f>
        <v>0</v>
      </c>
      <c r="K134" s="205" t="s">
        <v>238</v>
      </c>
      <c r="L134" s="46"/>
      <c r="M134" s="210" t="s">
        <v>5</v>
      </c>
      <c r="N134" s="211" t="s">
        <v>44</v>
      </c>
      <c r="O134" s="47"/>
      <c r="P134" s="212">
        <f>O134*H134</f>
        <v>0</v>
      </c>
      <c r="Q134" s="212">
        <v>0.00128</v>
      </c>
      <c r="R134" s="212">
        <f>Q134*H134</f>
        <v>0.07910400000000001</v>
      </c>
      <c r="S134" s="212">
        <v>0</v>
      </c>
      <c r="T134" s="213">
        <f>S134*H134</f>
        <v>0</v>
      </c>
      <c r="AR134" s="24" t="s">
        <v>239</v>
      </c>
      <c r="AT134" s="24" t="s">
        <v>235</v>
      </c>
      <c r="AU134" s="24" t="s">
        <v>83</v>
      </c>
      <c r="AY134" s="24" t="s">
        <v>231</v>
      </c>
      <c r="BE134" s="214">
        <f>IF(N134="základní",J134,0)</f>
        <v>0</v>
      </c>
      <c r="BF134" s="214">
        <f>IF(N134="snížená",J134,0)</f>
        <v>0</v>
      </c>
      <c r="BG134" s="214">
        <f>IF(N134="zákl. přenesená",J134,0)</f>
        <v>0</v>
      </c>
      <c r="BH134" s="214">
        <f>IF(N134="sníž. přenesená",J134,0)</f>
        <v>0</v>
      </c>
      <c r="BI134" s="214">
        <f>IF(N134="nulová",J134,0)</f>
        <v>0</v>
      </c>
      <c r="BJ134" s="24" t="s">
        <v>81</v>
      </c>
      <c r="BK134" s="214">
        <f>ROUND(I134*H134,2)</f>
        <v>0</v>
      </c>
      <c r="BL134" s="24" t="s">
        <v>239</v>
      </c>
      <c r="BM134" s="24" t="s">
        <v>2122</v>
      </c>
    </row>
    <row r="135" spans="2:47" s="1" customFormat="1" ht="13.5">
      <c r="B135" s="46"/>
      <c r="D135" s="215" t="s">
        <v>241</v>
      </c>
      <c r="F135" s="216" t="s">
        <v>2121</v>
      </c>
      <c r="I135" s="176"/>
      <c r="L135" s="46"/>
      <c r="M135" s="217"/>
      <c r="N135" s="47"/>
      <c r="O135" s="47"/>
      <c r="P135" s="47"/>
      <c r="Q135" s="47"/>
      <c r="R135" s="47"/>
      <c r="S135" s="47"/>
      <c r="T135" s="85"/>
      <c r="AT135" s="24" t="s">
        <v>241</v>
      </c>
      <c r="AU135" s="24" t="s">
        <v>83</v>
      </c>
    </row>
    <row r="136" spans="2:65" s="1" customFormat="1" ht="25.5" customHeight="1">
      <c r="B136" s="202"/>
      <c r="C136" s="203" t="s">
        <v>340</v>
      </c>
      <c r="D136" s="203" t="s">
        <v>235</v>
      </c>
      <c r="E136" s="204" t="s">
        <v>2123</v>
      </c>
      <c r="F136" s="205" t="s">
        <v>2124</v>
      </c>
      <c r="G136" s="206" t="s">
        <v>249</v>
      </c>
      <c r="H136" s="207">
        <v>7</v>
      </c>
      <c r="I136" s="208"/>
      <c r="J136" s="209">
        <f>ROUND(I136*H136,2)</f>
        <v>0</v>
      </c>
      <c r="K136" s="205" t="s">
        <v>238</v>
      </c>
      <c r="L136" s="46"/>
      <c r="M136" s="210" t="s">
        <v>5</v>
      </c>
      <c r="N136" s="211" t="s">
        <v>44</v>
      </c>
      <c r="O136" s="47"/>
      <c r="P136" s="212">
        <f>O136*H136</f>
        <v>0</v>
      </c>
      <c r="Q136" s="212">
        <v>0</v>
      </c>
      <c r="R136" s="212">
        <f>Q136*H136</f>
        <v>0</v>
      </c>
      <c r="S136" s="212">
        <v>0</v>
      </c>
      <c r="T136" s="213">
        <f>S136*H136</f>
        <v>0</v>
      </c>
      <c r="AR136" s="24" t="s">
        <v>239</v>
      </c>
      <c r="AT136" s="24" t="s">
        <v>235</v>
      </c>
      <c r="AU136" s="24" t="s">
        <v>83</v>
      </c>
      <c r="AY136" s="24" t="s">
        <v>231</v>
      </c>
      <c r="BE136" s="214">
        <f>IF(N136="základní",J136,0)</f>
        <v>0</v>
      </c>
      <c r="BF136" s="214">
        <f>IF(N136="snížená",J136,0)</f>
        <v>0</v>
      </c>
      <c r="BG136" s="214">
        <f>IF(N136="zákl. přenesená",J136,0)</f>
        <v>0</v>
      </c>
      <c r="BH136" s="214">
        <f>IF(N136="sníž. přenesená",J136,0)</f>
        <v>0</v>
      </c>
      <c r="BI136" s="214">
        <f>IF(N136="nulová",J136,0)</f>
        <v>0</v>
      </c>
      <c r="BJ136" s="24" t="s">
        <v>81</v>
      </c>
      <c r="BK136" s="214">
        <f>ROUND(I136*H136,2)</f>
        <v>0</v>
      </c>
      <c r="BL136" s="24" t="s">
        <v>239</v>
      </c>
      <c r="BM136" s="24" t="s">
        <v>2125</v>
      </c>
    </row>
    <row r="137" spans="2:47" s="1" customFormat="1" ht="13.5">
      <c r="B137" s="46"/>
      <c r="D137" s="215" t="s">
        <v>241</v>
      </c>
      <c r="F137" s="216" t="s">
        <v>2126</v>
      </c>
      <c r="I137" s="176"/>
      <c r="L137" s="46"/>
      <c r="M137" s="217"/>
      <c r="N137" s="47"/>
      <c r="O137" s="47"/>
      <c r="P137" s="47"/>
      <c r="Q137" s="47"/>
      <c r="R137" s="47"/>
      <c r="S137" s="47"/>
      <c r="T137" s="85"/>
      <c r="AT137" s="24" t="s">
        <v>241</v>
      </c>
      <c r="AU137" s="24" t="s">
        <v>83</v>
      </c>
    </row>
    <row r="138" spans="2:51" s="11" customFormat="1" ht="13.5">
      <c r="B138" s="218"/>
      <c r="D138" s="215" t="s">
        <v>242</v>
      </c>
      <c r="E138" s="219" t="s">
        <v>5</v>
      </c>
      <c r="F138" s="220" t="s">
        <v>2127</v>
      </c>
      <c r="H138" s="221">
        <v>7</v>
      </c>
      <c r="I138" s="222"/>
      <c r="L138" s="218"/>
      <c r="M138" s="223"/>
      <c r="N138" s="224"/>
      <c r="O138" s="224"/>
      <c r="P138" s="224"/>
      <c r="Q138" s="224"/>
      <c r="R138" s="224"/>
      <c r="S138" s="224"/>
      <c r="T138" s="225"/>
      <c r="AT138" s="219" t="s">
        <v>242</v>
      </c>
      <c r="AU138" s="219" t="s">
        <v>83</v>
      </c>
      <c r="AV138" s="11" t="s">
        <v>83</v>
      </c>
      <c r="AW138" s="11" t="s">
        <v>36</v>
      </c>
      <c r="AX138" s="11" t="s">
        <v>81</v>
      </c>
      <c r="AY138" s="219" t="s">
        <v>231</v>
      </c>
    </row>
    <row r="139" spans="2:65" s="1" customFormat="1" ht="25.5" customHeight="1">
      <c r="B139" s="202"/>
      <c r="C139" s="242" t="s">
        <v>10</v>
      </c>
      <c r="D139" s="242" t="s">
        <v>399</v>
      </c>
      <c r="E139" s="243" t="s">
        <v>2128</v>
      </c>
      <c r="F139" s="244" t="s">
        <v>2129</v>
      </c>
      <c r="G139" s="245" t="s">
        <v>249</v>
      </c>
      <c r="H139" s="246">
        <v>2</v>
      </c>
      <c r="I139" s="247"/>
      <c r="J139" s="248">
        <f>ROUND(I139*H139,2)</f>
        <v>0</v>
      </c>
      <c r="K139" s="244" t="s">
        <v>238</v>
      </c>
      <c r="L139" s="249"/>
      <c r="M139" s="250" t="s">
        <v>5</v>
      </c>
      <c r="N139" s="251" t="s">
        <v>44</v>
      </c>
      <c r="O139" s="47"/>
      <c r="P139" s="212">
        <f>O139*H139</f>
        <v>0</v>
      </c>
      <c r="Q139" s="212">
        <v>0.0003</v>
      </c>
      <c r="R139" s="212">
        <f>Q139*H139</f>
        <v>0.0006</v>
      </c>
      <c r="S139" s="212">
        <v>0</v>
      </c>
      <c r="T139" s="213">
        <f>S139*H139</f>
        <v>0</v>
      </c>
      <c r="AR139" s="24" t="s">
        <v>276</v>
      </c>
      <c r="AT139" s="24" t="s">
        <v>399</v>
      </c>
      <c r="AU139" s="24" t="s">
        <v>83</v>
      </c>
      <c r="AY139" s="24" t="s">
        <v>231</v>
      </c>
      <c r="BE139" s="214">
        <f>IF(N139="základní",J139,0)</f>
        <v>0</v>
      </c>
      <c r="BF139" s="214">
        <f>IF(N139="snížená",J139,0)</f>
        <v>0</v>
      </c>
      <c r="BG139" s="214">
        <f>IF(N139="zákl. přenesená",J139,0)</f>
        <v>0</v>
      </c>
      <c r="BH139" s="214">
        <f>IF(N139="sníž. přenesená",J139,0)</f>
        <v>0</v>
      </c>
      <c r="BI139" s="214">
        <f>IF(N139="nulová",J139,0)</f>
        <v>0</v>
      </c>
      <c r="BJ139" s="24" t="s">
        <v>81</v>
      </c>
      <c r="BK139" s="214">
        <f>ROUND(I139*H139,2)</f>
        <v>0</v>
      </c>
      <c r="BL139" s="24" t="s">
        <v>239</v>
      </c>
      <c r="BM139" s="24" t="s">
        <v>2130</v>
      </c>
    </row>
    <row r="140" spans="2:47" s="1" customFormat="1" ht="13.5">
      <c r="B140" s="46"/>
      <c r="D140" s="215" t="s">
        <v>241</v>
      </c>
      <c r="F140" s="216" t="s">
        <v>2129</v>
      </c>
      <c r="I140" s="176"/>
      <c r="L140" s="46"/>
      <c r="M140" s="217"/>
      <c r="N140" s="47"/>
      <c r="O140" s="47"/>
      <c r="P140" s="47"/>
      <c r="Q140" s="47"/>
      <c r="R140" s="47"/>
      <c r="S140" s="47"/>
      <c r="T140" s="85"/>
      <c r="AT140" s="24" t="s">
        <v>241</v>
      </c>
      <c r="AU140" s="24" t="s">
        <v>83</v>
      </c>
    </row>
    <row r="141" spans="2:65" s="1" customFormat="1" ht="25.5" customHeight="1">
      <c r="B141" s="202"/>
      <c r="C141" s="242" t="s">
        <v>349</v>
      </c>
      <c r="D141" s="242" t="s">
        <v>399</v>
      </c>
      <c r="E141" s="243" t="s">
        <v>2131</v>
      </c>
      <c r="F141" s="244" t="s">
        <v>2132</v>
      </c>
      <c r="G141" s="245" t="s">
        <v>249</v>
      </c>
      <c r="H141" s="246">
        <v>5</v>
      </c>
      <c r="I141" s="247"/>
      <c r="J141" s="248">
        <f>ROUND(I141*H141,2)</f>
        <v>0</v>
      </c>
      <c r="K141" s="244" t="s">
        <v>238</v>
      </c>
      <c r="L141" s="249"/>
      <c r="M141" s="250" t="s">
        <v>5</v>
      </c>
      <c r="N141" s="251" t="s">
        <v>44</v>
      </c>
      <c r="O141" s="47"/>
      <c r="P141" s="212">
        <f>O141*H141</f>
        <v>0</v>
      </c>
      <c r="Q141" s="212">
        <v>0.0003</v>
      </c>
      <c r="R141" s="212">
        <f>Q141*H141</f>
        <v>0.0014999999999999998</v>
      </c>
      <c r="S141" s="212">
        <v>0</v>
      </c>
      <c r="T141" s="213">
        <f>S141*H141</f>
        <v>0</v>
      </c>
      <c r="AR141" s="24" t="s">
        <v>276</v>
      </c>
      <c r="AT141" s="24" t="s">
        <v>399</v>
      </c>
      <c r="AU141" s="24" t="s">
        <v>83</v>
      </c>
      <c r="AY141" s="24" t="s">
        <v>231</v>
      </c>
      <c r="BE141" s="214">
        <f>IF(N141="základní",J141,0)</f>
        <v>0</v>
      </c>
      <c r="BF141" s="214">
        <f>IF(N141="snížená",J141,0)</f>
        <v>0</v>
      </c>
      <c r="BG141" s="214">
        <f>IF(N141="zákl. přenesená",J141,0)</f>
        <v>0</v>
      </c>
      <c r="BH141" s="214">
        <f>IF(N141="sníž. přenesená",J141,0)</f>
        <v>0</v>
      </c>
      <c r="BI141" s="214">
        <f>IF(N141="nulová",J141,0)</f>
        <v>0</v>
      </c>
      <c r="BJ141" s="24" t="s">
        <v>81</v>
      </c>
      <c r="BK141" s="214">
        <f>ROUND(I141*H141,2)</f>
        <v>0</v>
      </c>
      <c r="BL141" s="24" t="s">
        <v>239</v>
      </c>
      <c r="BM141" s="24" t="s">
        <v>2133</v>
      </c>
    </row>
    <row r="142" spans="2:47" s="1" customFormat="1" ht="13.5">
      <c r="B142" s="46"/>
      <c r="D142" s="215" t="s">
        <v>241</v>
      </c>
      <c r="F142" s="216" t="s">
        <v>2132</v>
      </c>
      <c r="I142" s="176"/>
      <c r="L142" s="46"/>
      <c r="M142" s="217"/>
      <c r="N142" s="47"/>
      <c r="O142" s="47"/>
      <c r="P142" s="47"/>
      <c r="Q142" s="47"/>
      <c r="R142" s="47"/>
      <c r="S142" s="47"/>
      <c r="T142" s="85"/>
      <c r="AT142" s="24" t="s">
        <v>241</v>
      </c>
      <c r="AU142" s="24" t="s">
        <v>83</v>
      </c>
    </row>
    <row r="143" spans="2:65" s="1" customFormat="1" ht="25.5" customHeight="1">
      <c r="B143" s="202"/>
      <c r="C143" s="203" t="s">
        <v>355</v>
      </c>
      <c r="D143" s="203" t="s">
        <v>235</v>
      </c>
      <c r="E143" s="204" t="s">
        <v>2134</v>
      </c>
      <c r="F143" s="205" t="s">
        <v>2135</v>
      </c>
      <c r="G143" s="206" t="s">
        <v>249</v>
      </c>
      <c r="H143" s="207">
        <v>1</v>
      </c>
      <c r="I143" s="208"/>
      <c r="J143" s="209">
        <f>ROUND(I143*H143,2)</f>
        <v>0</v>
      </c>
      <c r="K143" s="205" t="s">
        <v>5</v>
      </c>
      <c r="L143" s="46"/>
      <c r="M143" s="210" t="s">
        <v>5</v>
      </c>
      <c r="N143" s="211" t="s">
        <v>44</v>
      </c>
      <c r="O143" s="47"/>
      <c r="P143" s="212">
        <f>O143*H143</f>
        <v>0</v>
      </c>
      <c r="Q143" s="212">
        <v>0.04113</v>
      </c>
      <c r="R143" s="212">
        <f>Q143*H143</f>
        <v>0.04113</v>
      </c>
      <c r="S143" s="212">
        <v>0</v>
      </c>
      <c r="T143" s="213">
        <f>S143*H143</f>
        <v>0</v>
      </c>
      <c r="AR143" s="24" t="s">
        <v>239</v>
      </c>
      <c r="AT143" s="24" t="s">
        <v>235</v>
      </c>
      <c r="AU143" s="24" t="s">
        <v>83</v>
      </c>
      <c r="AY143" s="24" t="s">
        <v>231</v>
      </c>
      <c r="BE143" s="214">
        <f>IF(N143="základní",J143,0)</f>
        <v>0</v>
      </c>
      <c r="BF143" s="214">
        <f>IF(N143="snížená",J143,0)</f>
        <v>0</v>
      </c>
      <c r="BG143" s="214">
        <f>IF(N143="zákl. přenesená",J143,0)</f>
        <v>0</v>
      </c>
      <c r="BH143" s="214">
        <f>IF(N143="sníž. přenesená",J143,0)</f>
        <v>0</v>
      </c>
      <c r="BI143" s="214">
        <f>IF(N143="nulová",J143,0)</f>
        <v>0</v>
      </c>
      <c r="BJ143" s="24" t="s">
        <v>81</v>
      </c>
      <c r="BK143" s="214">
        <f>ROUND(I143*H143,2)</f>
        <v>0</v>
      </c>
      <c r="BL143" s="24" t="s">
        <v>239</v>
      </c>
      <c r="BM143" s="24" t="s">
        <v>2136</v>
      </c>
    </row>
    <row r="144" spans="2:47" s="1" customFormat="1" ht="13.5">
      <c r="B144" s="46"/>
      <c r="D144" s="215" t="s">
        <v>241</v>
      </c>
      <c r="F144" s="216" t="s">
        <v>2135</v>
      </c>
      <c r="I144" s="176"/>
      <c r="L144" s="46"/>
      <c r="M144" s="217"/>
      <c r="N144" s="47"/>
      <c r="O144" s="47"/>
      <c r="P144" s="47"/>
      <c r="Q144" s="47"/>
      <c r="R144" s="47"/>
      <c r="S144" s="47"/>
      <c r="T144" s="85"/>
      <c r="AT144" s="24" t="s">
        <v>241</v>
      </c>
      <c r="AU144" s="24" t="s">
        <v>83</v>
      </c>
    </row>
    <row r="145" spans="2:65" s="1" customFormat="1" ht="25.5" customHeight="1">
      <c r="B145" s="202"/>
      <c r="C145" s="203" t="s">
        <v>359</v>
      </c>
      <c r="D145" s="203" t="s">
        <v>235</v>
      </c>
      <c r="E145" s="204" t="s">
        <v>2137</v>
      </c>
      <c r="F145" s="205" t="s">
        <v>2138</v>
      </c>
      <c r="G145" s="206" t="s">
        <v>249</v>
      </c>
      <c r="H145" s="207">
        <v>1</v>
      </c>
      <c r="I145" s="208"/>
      <c r="J145" s="209">
        <f>ROUND(I145*H145,2)</f>
        <v>0</v>
      </c>
      <c r="K145" s="205" t="s">
        <v>238</v>
      </c>
      <c r="L145" s="46"/>
      <c r="M145" s="210" t="s">
        <v>5</v>
      </c>
      <c r="N145" s="211" t="s">
        <v>44</v>
      </c>
      <c r="O145" s="47"/>
      <c r="P145" s="212">
        <f>O145*H145</f>
        <v>0</v>
      </c>
      <c r="Q145" s="212">
        <v>0.0606</v>
      </c>
      <c r="R145" s="212">
        <f>Q145*H145</f>
        <v>0.0606</v>
      </c>
      <c r="S145" s="212">
        <v>0</v>
      </c>
      <c r="T145" s="213">
        <f>S145*H145</f>
        <v>0</v>
      </c>
      <c r="AR145" s="24" t="s">
        <v>239</v>
      </c>
      <c r="AT145" s="24" t="s">
        <v>235</v>
      </c>
      <c r="AU145" s="24" t="s">
        <v>83</v>
      </c>
      <c r="AY145" s="24" t="s">
        <v>231</v>
      </c>
      <c r="BE145" s="214">
        <f>IF(N145="základní",J145,0)</f>
        <v>0</v>
      </c>
      <c r="BF145" s="214">
        <f>IF(N145="snížená",J145,0)</f>
        <v>0</v>
      </c>
      <c r="BG145" s="214">
        <f>IF(N145="zákl. přenesená",J145,0)</f>
        <v>0</v>
      </c>
      <c r="BH145" s="214">
        <f>IF(N145="sníž. přenesená",J145,0)</f>
        <v>0</v>
      </c>
      <c r="BI145" s="214">
        <f>IF(N145="nulová",J145,0)</f>
        <v>0</v>
      </c>
      <c r="BJ145" s="24" t="s">
        <v>81</v>
      </c>
      <c r="BK145" s="214">
        <f>ROUND(I145*H145,2)</f>
        <v>0</v>
      </c>
      <c r="BL145" s="24" t="s">
        <v>239</v>
      </c>
      <c r="BM145" s="24" t="s">
        <v>2139</v>
      </c>
    </row>
    <row r="146" spans="2:47" s="1" customFormat="1" ht="13.5">
      <c r="B146" s="46"/>
      <c r="D146" s="215" t="s">
        <v>241</v>
      </c>
      <c r="F146" s="216" t="s">
        <v>2140</v>
      </c>
      <c r="I146" s="176"/>
      <c r="L146" s="46"/>
      <c r="M146" s="217"/>
      <c r="N146" s="47"/>
      <c r="O146" s="47"/>
      <c r="P146" s="47"/>
      <c r="Q146" s="47"/>
      <c r="R146" s="47"/>
      <c r="S146" s="47"/>
      <c r="T146" s="85"/>
      <c r="AT146" s="24" t="s">
        <v>241</v>
      </c>
      <c r="AU146" s="24" t="s">
        <v>83</v>
      </c>
    </row>
    <row r="147" spans="2:63" s="10" customFormat="1" ht="37.4" customHeight="1">
      <c r="B147" s="189"/>
      <c r="D147" s="190" t="s">
        <v>72</v>
      </c>
      <c r="E147" s="191" t="s">
        <v>1006</v>
      </c>
      <c r="F147" s="191" t="s">
        <v>1007</v>
      </c>
      <c r="I147" s="192"/>
      <c r="J147" s="193">
        <f>BK147</f>
        <v>0</v>
      </c>
      <c r="L147" s="189"/>
      <c r="M147" s="194"/>
      <c r="N147" s="195"/>
      <c r="O147" s="195"/>
      <c r="P147" s="196">
        <f>P148+P181+P216+P259+P264+P367+P370+P377</f>
        <v>0</v>
      </c>
      <c r="Q147" s="195"/>
      <c r="R147" s="196">
        <f>R148+R181+R216+R259+R264+R367+R370+R377</f>
        <v>1.600553</v>
      </c>
      <c r="S147" s="195"/>
      <c r="T147" s="197">
        <f>T148+T181+T216+T259+T264+T367+T370+T377</f>
        <v>0</v>
      </c>
      <c r="AR147" s="190" t="s">
        <v>83</v>
      </c>
      <c r="AT147" s="198" t="s">
        <v>72</v>
      </c>
      <c r="AU147" s="198" t="s">
        <v>73</v>
      </c>
      <c r="AY147" s="190" t="s">
        <v>231</v>
      </c>
      <c r="BK147" s="199">
        <f>BK148+BK181+BK216+BK259+BK264+BK367+BK370+BK377</f>
        <v>0</v>
      </c>
    </row>
    <row r="148" spans="2:63" s="10" customFormat="1" ht="19.9" customHeight="1">
      <c r="B148" s="189"/>
      <c r="D148" s="190" t="s">
        <v>72</v>
      </c>
      <c r="E148" s="200" t="s">
        <v>1126</v>
      </c>
      <c r="F148" s="200" t="s">
        <v>1127</v>
      </c>
      <c r="I148" s="192"/>
      <c r="J148" s="201">
        <f>BK148</f>
        <v>0</v>
      </c>
      <c r="L148" s="189"/>
      <c r="M148" s="194"/>
      <c r="N148" s="195"/>
      <c r="O148" s="195"/>
      <c r="P148" s="196">
        <f>SUM(P149:P180)</f>
        <v>0</v>
      </c>
      <c r="Q148" s="195"/>
      <c r="R148" s="196">
        <f>SUM(R149:R180)</f>
        <v>0.09782999999999999</v>
      </c>
      <c r="S148" s="195"/>
      <c r="T148" s="197">
        <f>SUM(T149:T180)</f>
        <v>0</v>
      </c>
      <c r="AR148" s="190" t="s">
        <v>83</v>
      </c>
      <c r="AT148" s="198" t="s">
        <v>72</v>
      </c>
      <c r="AU148" s="198" t="s">
        <v>81</v>
      </c>
      <c r="AY148" s="190" t="s">
        <v>231</v>
      </c>
      <c r="BK148" s="199">
        <f>SUM(BK149:BK180)</f>
        <v>0</v>
      </c>
    </row>
    <row r="149" spans="2:65" s="1" customFormat="1" ht="25.5" customHeight="1">
      <c r="B149" s="202"/>
      <c r="C149" s="203" t="s">
        <v>364</v>
      </c>
      <c r="D149" s="203" t="s">
        <v>235</v>
      </c>
      <c r="E149" s="204" t="s">
        <v>2141</v>
      </c>
      <c r="F149" s="205" t="s">
        <v>2142</v>
      </c>
      <c r="G149" s="206" t="s">
        <v>367</v>
      </c>
      <c r="H149" s="207">
        <v>77.1</v>
      </c>
      <c r="I149" s="208"/>
      <c r="J149" s="209">
        <f>ROUND(I149*H149,2)</f>
        <v>0</v>
      </c>
      <c r="K149" s="205" t="s">
        <v>238</v>
      </c>
      <c r="L149" s="46"/>
      <c r="M149" s="210" t="s">
        <v>5</v>
      </c>
      <c r="N149" s="211" t="s">
        <v>44</v>
      </c>
      <c r="O149" s="47"/>
      <c r="P149" s="212">
        <f>O149*H149</f>
        <v>0</v>
      </c>
      <c r="Q149" s="212">
        <v>0</v>
      </c>
      <c r="R149" s="212">
        <f>Q149*H149</f>
        <v>0</v>
      </c>
      <c r="S149" s="212">
        <v>0</v>
      </c>
      <c r="T149" s="213">
        <f>S149*H149</f>
        <v>0</v>
      </c>
      <c r="AR149" s="24" t="s">
        <v>298</v>
      </c>
      <c r="AT149" s="24" t="s">
        <v>235</v>
      </c>
      <c r="AU149" s="24" t="s">
        <v>83</v>
      </c>
      <c r="AY149" s="24" t="s">
        <v>231</v>
      </c>
      <c r="BE149" s="214">
        <f>IF(N149="základní",J149,0)</f>
        <v>0</v>
      </c>
      <c r="BF149" s="214">
        <f>IF(N149="snížená",J149,0)</f>
        <v>0</v>
      </c>
      <c r="BG149" s="214">
        <f>IF(N149="zákl. přenesená",J149,0)</f>
        <v>0</v>
      </c>
      <c r="BH149" s="214">
        <f>IF(N149="sníž. přenesená",J149,0)</f>
        <v>0</v>
      </c>
      <c r="BI149" s="214">
        <f>IF(N149="nulová",J149,0)</f>
        <v>0</v>
      </c>
      <c r="BJ149" s="24" t="s">
        <v>81</v>
      </c>
      <c r="BK149" s="214">
        <f>ROUND(I149*H149,2)</f>
        <v>0</v>
      </c>
      <c r="BL149" s="24" t="s">
        <v>298</v>
      </c>
      <c r="BM149" s="24" t="s">
        <v>2143</v>
      </c>
    </row>
    <row r="150" spans="2:47" s="1" customFormat="1" ht="13.5">
      <c r="B150" s="46"/>
      <c r="D150" s="215" t="s">
        <v>241</v>
      </c>
      <c r="F150" s="216" t="s">
        <v>2142</v>
      </c>
      <c r="I150" s="176"/>
      <c r="L150" s="46"/>
      <c r="M150" s="217"/>
      <c r="N150" s="47"/>
      <c r="O150" s="47"/>
      <c r="P150" s="47"/>
      <c r="Q150" s="47"/>
      <c r="R150" s="47"/>
      <c r="S150" s="47"/>
      <c r="T150" s="85"/>
      <c r="AT150" s="24" t="s">
        <v>241</v>
      </c>
      <c r="AU150" s="24" t="s">
        <v>83</v>
      </c>
    </row>
    <row r="151" spans="2:51" s="11" customFormat="1" ht="13.5">
      <c r="B151" s="218"/>
      <c r="D151" s="215" t="s">
        <v>242</v>
      </c>
      <c r="E151" s="219" t="s">
        <v>5</v>
      </c>
      <c r="F151" s="220" t="s">
        <v>2144</v>
      </c>
      <c r="H151" s="221">
        <v>77.1</v>
      </c>
      <c r="I151" s="222"/>
      <c r="L151" s="218"/>
      <c r="M151" s="223"/>
      <c r="N151" s="224"/>
      <c r="O151" s="224"/>
      <c r="P151" s="224"/>
      <c r="Q151" s="224"/>
      <c r="R151" s="224"/>
      <c r="S151" s="224"/>
      <c r="T151" s="225"/>
      <c r="AT151" s="219" t="s">
        <v>242</v>
      </c>
      <c r="AU151" s="219" t="s">
        <v>83</v>
      </c>
      <c r="AV151" s="11" t="s">
        <v>83</v>
      </c>
      <c r="AW151" s="11" t="s">
        <v>36</v>
      </c>
      <c r="AX151" s="11" t="s">
        <v>81</v>
      </c>
      <c r="AY151" s="219" t="s">
        <v>231</v>
      </c>
    </row>
    <row r="152" spans="2:65" s="1" customFormat="1" ht="16.5" customHeight="1">
      <c r="B152" s="202"/>
      <c r="C152" s="242" t="s">
        <v>370</v>
      </c>
      <c r="D152" s="242" t="s">
        <v>399</v>
      </c>
      <c r="E152" s="243" t="s">
        <v>2145</v>
      </c>
      <c r="F152" s="244" t="s">
        <v>2146</v>
      </c>
      <c r="G152" s="245" t="s">
        <v>367</v>
      </c>
      <c r="H152" s="246">
        <v>8.4</v>
      </c>
      <c r="I152" s="247"/>
      <c r="J152" s="248">
        <f>ROUND(I152*H152,2)</f>
        <v>0</v>
      </c>
      <c r="K152" s="244" t="s">
        <v>5</v>
      </c>
      <c r="L152" s="249"/>
      <c r="M152" s="250" t="s">
        <v>5</v>
      </c>
      <c r="N152" s="251" t="s">
        <v>44</v>
      </c>
      <c r="O152" s="47"/>
      <c r="P152" s="212">
        <f>O152*H152</f>
        <v>0</v>
      </c>
      <c r="Q152" s="212">
        <v>0.001</v>
      </c>
      <c r="R152" s="212">
        <f>Q152*H152</f>
        <v>0.008400000000000001</v>
      </c>
      <c r="S152" s="212">
        <v>0</v>
      </c>
      <c r="T152" s="213">
        <f>S152*H152</f>
        <v>0</v>
      </c>
      <c r="AR152" s="24" t="s">
        <v>410</v>
      </c>
      <c r="AT152" s="24" t="s">
        <v>399</v>
      </c>
      <c r="AU152" s="24" t="s">
        <v>83</v>
      </c>
      <c r="AY152" s="24" t="s">
        <v>231</v>
      </c>
      <c r="BE152" s="214">
        <f>IF(N152="základní",J152,0)</f>
        <v>0</v>
      </c>
      <c r="BF152" s="214">
        <f>IF(N152="snížená",J152,0)</f>
        <v>0</v>
      </c>
      <c r="BG152" s="214">
        <f>IF(N152="zákl. přenesená",J152,0)</f>
        <v>0</v>
      </c>
      <c r="BH152" s="214">
        <f>IF(N152="sníž. přenesená",J152,0)</f>
        <v>0</v>
      </c>
      <c r="BI152" s="214">
        <f>IF(N152="nulová",J152,0)</f>
        <v>0</v>
      </c>
      <c r="BJ152" s="24" t="s">
        <v>81</v>
      </c>
      <c r="BK152" s="214">
        <f>ROUND(I152*H152,2)</f>
        <v>0</v>
      </c>
      <c r="BL152" s="24" t="s">
        <v>298</v>
      </c>
      <c r="BM152" s="24" t="s">
        <v>2147</v>
      </c>
    </row>
    <row r="153" spans="2:47" s="1" customFormat="1" ht="13.5">
      <c r="B153" s="46"/>
      <c r="D153" s="215" t="s">
        <v>241</v>
      </c>
      <c r="F153" s="216" t="s">
        <v>2146</v>
      </c>
      <c r="I153" s="176"/>
      <c r="L153" s="46"/>
      <c r="M153" s="217"/>
      <c r="N153" s="47"/>
      <c r="O153" s="47"/>
      <c r="P153" s="47"/>
      <c r="Q153" s="47"/>
      <c r="R153" s="47"/>
      <c r="S153" s="47"/>
      <c r="T153" s="85"/>
      <c r="AT153" s="24" t="s">
        <v>241</v>
      </c>
      <c r="AU153" s="24" t="s">
        <v>83</v>
      </c>
    </row>
    <row r="154" spans="2:65" s="1" customFormat="1" ht="16.5" customHeight="1">
      <c r="B154" s="202"/>
      <c r="C154" s="242" t="s">
        <v>374</v>
      </c>
      <c r="D154" s="242" t="s">
        <v>399</v>
      </c>
      <c r="E154" s="243" t="s">
        <v>2148</v>
      </c>
      <c r="F154" s="244" t="s">
        <v>2149</v>
      </c>
      <c r="G154" s="245" t="s">
        <v>367</v>
      </c>
      <c r="H154" s="246">
        <v>15</v>
      </c>
      <c r="I154" s="247"/>
      <c r="J154" s="248">
        <f>ROUND(I154*H154,2)</f>
        <v>0</v>
      </c>
      <c r="K154" s="244" t="s">
        <v>5</v>
      </c>
      <c r="L154" s="249"/>
      <c r="M154" s="250" t="s">
        <v>5</v>
      </c>
      <c r="N154" s="251" t="s">
        <v>44</v>
      </c>
      <c r="O154" s="47"/>
      <c r="P154" s="212">
        <f>O154*H154</f>
        <v>0</v>
      </c>
      <c r="Q154" s="212">
        <v>0.001</v>
      </c>
      <c r="R154" s="212">
        <f>Q154*H154</f>
        <v>0.015</v>
      </c>
      <c r="S154" s="212">
        <v>0</v>
      </c>
      <c r="T154" s="213">
        <f>S154*H154</f>
        <v>0</v>
      </c>
      <c r="AR154" s="24" t="s">
        <v>410</v>
      </c>
      <c r="AT154" s="24" t="s">
        <v>399</v>
      </c>
      <c r="AU154" s="24" t="s">
        <v>83</v>
      </c>
      <c r="AY154" s="24" t="s">
        <v>231</v>
      </c>
      <c r="BE154" s="214">
        <f>IF(N154="základní",J154,0)</f>
        <v>0</v>
      </c>
      <c r="BF154" s="214">
        <f>IF(N154="snížená",J154,0)</f>
        <v>0</v>
      </c>
      <c r="BG154" s="214">
        <f>IF(N154="zákl. přenesená",J154,0)</f>
        <v>0</v>
      </c>
      <c r="BH154" s="214">
        <f>IF(N154="sníž. přenesená",J154,0)</f>
        <v>0</v>
      </c>
      <c r="BI154" s="214">
        <f>IF(N154="nulová",J154,0)</f>
        <v>0</v>
      </c>
      <c r="BJ154" s="24" t="s">
        <v>81</v>
      </c>
      <c r="BK154" s="214">
        <f>ROUND(I154*H154,2)</f>
        <v>0</v>
      </c>
      <c r="BL154" s="24" t="s">
        <v>298</v>
      </c>
      <c r="BM154" s="24" t="s">
        <v>2150</v>
      </c>
    </row>
    <row r="155" spans="2:47" s="1" customFormat="1" ht="13.5">
      <c r="B155" s="46"/>
      <c r="D155" s="215" t="s">
        <v>241</v>
      </c>
      <c r="F155" s="216" t="s">
        <v>2149</v>
      </c>
      <c r="I155" s="176"/>
      <c r="L155" s="46"/>
      <c r="M155" s="217"/>
      <c r="N155" s="47"/>
      <c r="O155" s="47"/>
      <c r="P155" s="47"/>
      <c r="Q155" s="47"/>
      <c r="R155" s="47"/>
      <c r="S155" s="47"/>
      <c r="T155" s="85"/>
      <c r="AT155" s="24" t="s">
        <v>241</v>
      </c>
      <c r="AU155" s="24" t="s">
        <v>83</v>
      </c>
    </row>
    <row r="156" spans="2:65" s="1" customFormat="1" ht="16.5" customHeight="1">
      <c r="B156" s="202"/>
      <c r="C156" s="242" t="s">
        <v>385</v>
      </c>
      <c r="D156" s="242" t="s">
        <v>399</v>
      </c>
      <c r="E156" s="243" t="s">
        <v>2151</v>
      </c>
      <c r="F156" s="244" t="s">
        <v>2152</v>
      </c>
      <c r="G156" s="245" t="s">
        <v>367</v>
      </c>
      <c r="H156" s="246">
        <v>17.5</v>
      </c>
      <c r="I156" s="247"/>
      <c r="J156" s="248">
        <f>ROUND(I156*H156,2)</f>
        <v>0</v>
      </c>
      <c r="K156" s="244" t="s">
        <v>5</v>
      </c>
      <c r="L156" s="249"/>
      <c r="M156" s="250" t="s">
        <v>5</v>
      </c>
      <c r="N156" s="251" t="s">
        <v>44</v>
      </c>
      <c r="O156" s="47"/>
      <c r="P156" s="212">
        <f>O156*H156</f>
        <v>0</v>
      </c>
      <c r="Q156" s="212">
        <v>0.001</v>
      </c>
      <c r="R156" s="212">
        <f>Q156*H156</f>
        <v>0.0175</v>
      </c>
      <c r="S156" s="212">
        <v>0</v>
      </c>
      <c r="T156" s="213">
        <f>S156*H156</f>
        <v>0</v>
      </c>
      <c r="AR156" s="24" t="s">
        <v>410</v>
      </c>
      <c r="AT156" s="24" t="s">
        <v>399</v>
      </c>
      <c r="AU156" s="24" t="s">
        <v>83</v>
      </c>
      <c r="AY156" s="24" t="s">
        <v>231</v>
      </c>
      <c r="BE156" s="214">
        <f>IF(N156="základní",J156,0)</f>
        <v>0</v>
      </c>
      <c r="BF156" s="214">
        <f>IF(N156="snížená",J156,0)</f>
        <v>0</v>
      </c>
      <c r="BG156" s="214">
        <f>IF(N156="zákl. přenesená",J156,0)</f>
        <v>0</v>
      </c>
      <c r="BH156" s="214">
        <f>IF(N156="sníž. přenesená",J156,0)</f>
        <v>0</v>
      </c>
      <c r="BI156" s="214">
        <f>IF(N156="nulová",J156,0)</f>
        <v>0</v>
      </c>
      <c r="BJ156" s="24" t="s">
        <v>81</v>
      </c>
      <c r="BK156" s="214">
        <f>ROUND(I156*H156,2)</f>
        <v>0</v>
      </c>
      <c r="BL156" s="24" t="s">
        <v>298</v>
      </c>
      <c r="BM156" s="24" t="s">
        <v>2153</v>
      </c>
    </row>
    <row r="157" spans="2:47" s="1" customFormat="1" ht="13.5">
      <c r="B157" s="46"/>
      <c r="D157" s="215" t="s">
        <v>241</v>
      </c>
      <c r="F157" s="216" t="s">
        <v>2152</v>
      </c>
      <c r="I157" s="176"/>
      <c r="L157" s="46"/>
      <c r="M157" s="217"/>
      <c r="N157" s="47"/>
      <c r="O157" s="47"/>
      <c r="P157" s="47"/>
      <c r="Q157" s="47"/>
      <c r="R157" s="47"/>
      <c r="S157" s="47"/>
      <c r="T157" s="85"/>
      <c r="AT157" s="24" t="s">
        <v>241</v>
      </c>
      <c r="AU157" s="24" t="s">
        <v>83</v>
      </c>
    </row>
    <row r="158" spans="2:65" s="1" customFormat="1" ht="16.5" customHeight="1">
      <c r="B158" s="202"/>
      <c r="C158" s="242" t="s">
        <v>391</v>
      </c>
      <c r="D158" s="242" t="s">
        <v>399</v>
      </c>
      <c r="E158" s="243" t="s">
        <v>2154</v>
      </c>
      <c r="F158" s="244" t="s">
        <v>2155</v>
      </c>
      <c r="G158" s="245" t="s">
        <v>367</v>
      </c>
      <c r="H158" s="246">
        <v>36.2</v>
      </c>
      <c r="I158" s="247"/>
      <c r="J158" s="248">
        <f>ROUND(I158*H158,2)</f>
        <v>0</v>
      </c>
      <c r="K158" s="244" t="s">
        <v>5</v>
      </c>
      <c r="L158" s="249"/>
      <c r="M158" s="250" t="s">
        <v>5</v>
      </c>
      <c r="N158" s="251" t="s">
        <v>44</v>
      </c>
      <c r="O158" s="47"/>
      <c r="P158" s="212">
        <f>O158*H158</f>
        <v>0</v>
      </c>
      <c r="Q158" s="212">
        <v>0.001</v>
      </c>
      <c r="R158" s="212">
        <f>Q158*H158</f>
        <v>0.0362</v>
      </c>
      <c r="S158" s="212">
        <v>0</v>
      </c>
      <c r="T158" s="213">
        <f>S158*H158</f>
        <v>0</v>
      </c>
      <c r="AR158" s="24" t="s">
        <v>410</v>
      </c>
      <c r="AT158" s="24" t="s">
        <v>399</v>
      </c>
      <c r="AU158" s="24" t="s">
        <v>83</v>
      </c>
      <c r="AY158" s="24" t="s">
        <v>231</v>
      </c>
      <c r="BE158" s="214">
        <f>IF(N158="základní",J158,0)</f>
        <v>0</v>
      </c>
      <c r="BF158" s="214">
        <f>IF(N158="snížená",J158,0)</f>
        <v>0</v>
      </c>
      <c r="BG158" s="214">
        <f>IF(N158="zákl. přenesená",J158,0)</f>
        <v>0</v>
      </c>
      <c r="BH158" s="214">
        <f>IF(N158="sníž. přenesená",J158,0)</f>
        <v>0</v>
      </c>
      <c r="BI158" s="214">
        <f>IF(N158="nulová",J158,0)</f>
        <v>0</v>
      </c>
      <c r="BJ158" s="24" t="s">
        <v>81</v>
      </c>
      <c r="BK158" s="214">
        <f>ROUND(I158*H158,2)</f>
        <v>0</v>
      </c>
      <c r="BL158" s="24" t="s">
        <v>298</v>
      </c>
      <c r="BM158" s="24" t="s">
        <v>2156</v>
      </c>
    </row>
    <row r="159" spans="2:47" s="1" customFormat="1" ht="13.5">
      <c r="B159" s="46"/>
      <c r="D159" s="215" t="s">
        <v>241</v>
      </c>
      <c r="F159" s="216" t="s">
        <v>2155</v>
      </c>
      <c r="I159" s="176"/>
      <c r="L159" s="46"/>
      <c r="M159" s="217"/>
      <c r="N159" s="47"/>
      <c r="O159" s="47"/>
      <c r="P159" s="47"/>
      <c r="Q159" s="47"/>
      <c r="R159" s="47"/>
      <c r="S159" s="47"/>
      <c r="T159" s="85"/>
      <c r="AT159" s="24" t="s">
        <v>241</v>
      </c>
      <c r="AU159" s="24" t="s">
        <v>83</v>
      </c>
    </row>
    <row r="160" spans="2:65" s="1" customFormat="1" ht="25.5" customHeight="1">
      <c r="B160" s="202"/>
      <c r="C160" s="203" t="s">
        <v>398</v>
      </c>
      <c r="D160" s="203" t="s">
        <v>235</v>
      </c>
      <c r="E160" s="204" t="s">
        <v>2141</v>
      </c>
      <c r="F160" s="205" t="s">
        <v>2142</v>
      </c>
      <c r="G160" s="206" t="s">
        <v>367</v>
      </c>
      <c r="H160" s="207">
        <v>256.5</v>
      </c>
      <c r="I160" s="208"/>
      <c r="J160" s="209">
        <f>ROUND(I160*H160,2)</f>
        <v>0</v>
      </c>
      <c r="K160" s="205" t="s">
        <v>238</v>
      </c>
      <c r="L160" s="46"/>
      <c r="M160" s="210" t="s">
        <v>5</v>
      </c>
      <c r="N160" s="211" t="s">
        <v>44</v>
      </c>
      <c r="O160" s="47"/>
      <c r="P160" s="212">
        <f>O160*H160</f>
        <v>0</v>
      </c>
      <c r="Q160" s="212">
        <v>0</v>
      </c>
      <c r="R160" s="212">
        <f>Q160*H160</f>
        <v>0</v>
      </c>
      <c r="S160" s="212">
        <v>0</v>
      </c>
      <c r="T160" s="213">
        <f>S160*H160</f>
        <v>0</v>
      </c>
      <c r="AR160" s="24" t="s">
        <v>298</v>
      </c>
      <c r="AT160" s="24" t="s">
        <v>235</v>
      </c>
      <c r="AU160" s="24" t="s">
        <v>83</v>
      </c>
      <c r="AY160" s="24" t="s">
        <v>231</v>
      </c>
      <c r="BE160" s="214">
        <f>IF(N160="základní",J160,0)</f>
        <v>0</v>
      </c>
      <c r="BF160" s="214">
        <f>IF(N160="snížená",J160,0)</f>
        <v>0</v>
      </c>
      <c r="BG160" s="214">
        <f>IF(N160="zákl. přenesená",J160,0)</f>
        <v>0</v>
      </c>
      <c r="BH160" s="214">
        <f>IF(N160="sníž. přenesená",J160,0)</f>
        <v>0</v>
      </c>
      <c r="BI160" s="214">
        <f>IF(N160="nulová",J160,0)</f>
        <v>0</v>
      </c>
      <c r="BJ160" s="24" t="s">
        <v>81</v>
      </c>
      <c r="BK160" s="214">
        <f>ROUND(I160*H160,2)</f>
        <v>0</v>
      </c>
      <c r="BL160" s="24" t="s">
        <v>298</v>
      </c>
      <c r="BM160" s="24" t="s">
        <v>2157</v>
      </c>
    </row>
    <row r="161" spans="2:47" s="1" customFormat="1" ht="13.5">
      <c r="B161" s="46"/>
      <c r="D161" s="215" t="s">
        <v>241</v>
      </c>
      <c r="F161" s="216" t="s">
        <v>2142</v>
      </c>
      <c r="I161" s="176"/>
      <c r="L161" s="46"/>
      <c r="M161" s="217"/>
      <c r="N161" s="47"/>
      <c r="O161" s="47"/>
      <c r="P161" s="47"/>
      <c r="Q161" s="47"/>
      <c r="R161" s="47"/>
      <c r="S161" s="47"/>
      <c r="T161" s="85"/>
      <c r="AT161" s="24" t="s">
        <v>241</v>
      </c>
      <c r="AU161" s="24" t="s">
        <v>83</v>
      </c>
    </row>
    <row r="162" spans="2:51" s="11" customFormat="1" ht="13.5">
      <c r="B162" s="218"/>
      <c r="D162" s="215" t="s">
        <v>242</v>
      </c>
      <c r="E162" s="219" t="s">
        <v>5</v>
      </c>
      <c r="F162" s="220" t="s">
        <v>2158</v>
      </c>
      <c r="H162" s="221">
        <v>256.5</v>
      </c>
      <c r="I162" s="222"/>
      <c r="L162" s="218"/>
      <c r="M162" s="223"/>
      <c r="N162" s="224"/>
      <c r="O162" s="224"/>
      <c r="P162" s="224"/>
      <c r="Q162" s="224"/>
      <c r="R162" s="224"/>
      <c r="S162" s="224"/>
      <c r="T162" s="225"/>
      <c r="AT162" s="219" t="s">
        <v>242</v>
      </c>
      <c r="AU162" s="219" t="s">
        <v>83</v>
      </c>
      <c r="AV162" s="11" t="s">
        <v>83</v>
      </c>
      <c r="AW162" s="11" t="s">
        <v>36</v>
      </c>
      <c r="AX162" s="11" t="s">
        <v>81</v>
      </c>
      <c r="AY162" s="219" t="s">
        <v>231</v>
      </c>
    </row>
    <row r="163" spans="2:65" s="1" customFormat="1" ht="16.5" customHeight="1">
      <c r="B163" s="202"/>
      <c r="C163" s="242" t="s">
        <v>404</v>
      </c>
      <c r="D163" s="242" t="s">
        <v>399</v>
      </c>
      <c r="E163" s="243" t="s">
        <v>2159</v>
      </c>
      <c r="F163" s="244" t="s">
        <v>2160</v>
      </c>
      <c r="G163" s="245" t="s">
        <v>367</v>
      </c>
      <c r="H163" s="246">
        <v>16.5</v>
      </c>
      <c r="I163" s="247"/>
      <c r="J163" s="248">
        <f>ROUND(I163*H163,2)</f>
        <v>0</v>
      </c>
      <c r="K163" s="244" t="s">
        <v>238</v>
      </c>
      <c r="L163" s="249"/>
      <c r="M163" s="250" t="s">
        <v>5</v>
      </c>
      <c r="N163" s="251" t="s">
        <v>44</v>
      </c>
      <c r="O163" s="47"/>
      <c r="P163" s="212">
        <f>O163*H163</f>
        <v>0</v>
      </c>
      <c r="Q163" s="212">
        <v>2E-05</v>
      </c>
      <c r="R163" s="212">
        <f>Q163*H163</f>
        <v>0.00033000000000000005</v>
      </c>
      <c r="S163" s="212">
        <v>0</v>
      </c>
      <c r="T163" s="213">
        <f>S163*H163</f>
        <v>0</v>
      </c>
      <c r="AR163" s="24" t="s">
        <v>410</v>
      </c>
      <c r="AT163" s="24" t="s">
        <v>399</v>
      </c>
      <c r="AU163" s="24" t="s">
        <v>83</v>
      </c>
      <c r="AY163" s="24" t="s">
        <v>231</v>
      </c>
      <c r="BE163" s="214">
        <f>IF(N163="základní",J163,0)</f>
        <v>0</v>
      </c>
      <c r="BF163" s="214">
        <f>IF(N163="snížená",J163,0)</f>
        <v>0</v>
      </c>
      <c r="BG163" s="214">
        <f>IF(N163="zákl. přenesená",J163,0)</f>
        <v>0</v>
      </c>
      <c r="BH163" s="214">
        <f>IF(N163="sníž. přenesená",J163,0)</f>
        <v>0</v>
      </c>
      <c r="BI163" s="214">
        <f>IF(N163="nulová",J163,0)</f>
        <v>0</v>
      </c>
      <c r="BJ163" s="24" t="s">
        <v>81</v>
      </c>
      <c r="BK163" s="214">
        <f>ROUND(I163*H163,2)</f>
        <v>0</v>
      </c>
      <c r="BL163" s="24" t="s">
        <v>298</v>
      </c>
      <c r="BM163" s="24" t="s">
        <v>2161</v>
      </c>
    </row>
    <row r="164" spans="2:47" s="1" customFormat="1" ht="13.5">
      <c r="B164" s="46"/>
      <c r="D164" s="215" t="s">
        <v>241</v>
      </c>
      <c r="F164" s="216" t="s">
        <v>2160</v>
      </c>
      <c r="I164" s="176"/>
      <c r="L164" s="46"/>
      <c r="M164" s="217"/>
      <c r="N164" s="47"/>
      <c r="O164" s="47"/>
      <c r="P164" s="47"/>
      <c r="Q164" s="47"/>
      <c r="R164" s="47"/>
      <c r="S164" s="47"/>
      <c r="T164" s="85"/>
      <c r="AT164" s="24" t="s">
        <v>241</v>
      </c>
      <c r="AU164" s="24" t="s">
        <v>83</v>
      </c>
    </row>
    <row r="165" spans="2:65" s="1" customFormat="1" ht="25.5" customHeight="1">
      <c r="B165" s="202"/>
      <c r="C165" s="242" t="s">
        <v>410</v>
      </c>
      <c r="D165" s="242" t="s">
        <v>399</v>
      </c>
      <c r="E165" s="243" t="s">
        <v>2162</v>
      </c>
      <c r="F165" s="244" t="s">
        <v>2163</v>
      </c>
      <c r="G165" s="245" t="s">
        <v>367</v>
      </c>
      <c r="H165" s="246">
        <v>78.5</v>
      </c>
      <c r="I165" s="247"/>
      <c r="J165" s="248">
        <f>ROUND(I165*H165,2)</f>
        <v>0</v>
      </c>
      <c r="K165" s="244" t="s">
        <v>238</v>
      </c>
      <c r="L165" s="249"/>
      <c r="M165" s="250" t="s">
        <v>5</v>
      </c>
      <c r="N165" s="251" t="s">
        <v>44</v>
      </c>
      <c r="O165" s="47"/>
      <c r="P165" s="212">
        <f>O165*H165</f>
        <v>0</v>
      </c>
      <c r="Q165" s="212">
        <v>3E-05</v>
      </c>
      <c r="R165" s="212">
        <f>Q165*H165</f>
        <v>0.002355</v>
      </c>
      <c r="S165" s="212">
        <v>0</v>
      </c>
      <c r="T165" s="213">
        <f>S165*H165</f>
        <v>0</v>
      </c>
      <c r="AR165" s="24" t="s">
        <v>410</v>
      </c>
      <c r="AT165" s="24" t="s">
        <v>399</v>
      </c>
      <c r="AU165" s="24" t="s">
        <v>83</v>
      </c>
      <c r="AY165" s="24" t="s">
        <v>231</v>
      </c>
      <c r="BE165" s="214">
        <f>IF(N165="základní",J165,0)</f>
        <v>0</v>
      </c>
      <c r="BF165" s="214">
        <f>IF(N165="snížená",J165,0)</f>
        <v>0</v>
      </c>
      <c r="BG165" s="214">
        <f>IF(N165="zákl. přenesená",J165,0)</f>
        <v>0</v>
      </c>
      <c r="BH165" s="214">
        <f>IF(N165="sníž. přenesená",J165,0)</f>
        <v>0</v>
      </c>
      <c r="BI165" s="214">
        <f>IF(N165="nulová",J165,0)</f>
        <v>0</v>
      </c>
      <c r="BJ165" s="24" t="s">
        <v>81</v>
      </c>
      <c r="BK165" s="214">
        <f>ROUND(I165*H165,2)</f>
        <v>0</v>
      </c>
      <c r="BL165" s="24" t="s">
        <v>298</v>
      </c>
      <c r="BM165" s="24" t="s">
        <v>2164</v>
      </c>
    </row>
    <row r="166" spans="2:47" s="1" customFormat="1" ht="13.5">
      <c r="B166" s="46"/>
      <c r="D166" s="215" t="s">
        <v>241</v>
      </c>
      <c r="F166" s="216" t="s">
        <v>2163</v>
      </c>
      <c r="I166" s="176"/>
      <c r="L166" s="46"/>
      <c r="M166" s="217"/>
      <c r="N166" s="47"/>
      <c r="O166" s="47"/>
      <c r="P166" s="47"/>
      <c r="Q166" s="47"/>
      <c r="R166" s="47"/>
      <c r="S166" s="47"/>
      <c r="T166" s="85"/>
      <c r="AT166" s="24" t="s">
        <v>241</v>
      </c>
      <c r="AU166" s="24" t="s">
        <v>83</v>
      </c>
    </row>
    <row r="167" spans="2:65" s="1" customFormat="1" ht="16.5" customHeight="1">
      <c r="B167" s="202"/>
      <c r="C167" s="242" t="s">
        <v>421</v>
      </c>
      <c r="D167" s="242" t="s">
        <v>399</v>
      </c>
      <c r="E167" s="243" t="s">
        <v>2165</v>
      </c>
      <c r="F167" s="244" t="s">
        <v>2166</v>
      </c>
      <c r="G167" s="245" t="s">
        <v>367</v>
      </c>
      <c r="H167" s="246">
        <v>5</v>
      </c>
      <c r="I167" s="247"/>
      <c r="J167" s="248">
        <f>ROUND(I167*H167,2)</f>
        <v>0</v>
      </c>
      <c r="K167" s="244" t="s">
        <v>238</v>
      </c>
      <c r="L167" s="249"/>
      <c r="M167" s="250" t="s">
        <v>5</v>
      </c>
      <c r="N167" s="251" t="s">
        <v>44</v>
      </c>
      <c r="O167" s="47"/>
      <c r="P167" s="212">
        <f>O167*H167</f>
        <v>0</v>
      </c>
      <c r="Q167" s="212">
        <v>0.00055</v>
      </c>
      <c r="R167" s="212">
        <f>Q167*H167</f>
        <v>0.0027500000000000003</v>
      </c>
      <c r="S167" s="212">
        <v>0</v>
      </c>
      <c r="T167" s="213">
        <f>S167*H167</f>
        <v>0</v>
      </c>
      <c r="AR167" s="24" t="s">
        <v>410</v>
      </c>
      <c r="AT167" s="24" t="s">
        <v>399</v>
      </c>
      <c r="AU167" s="24" t="s">
        <v>83</v>
      </c>
      <c r="AY167" s="24" t="s">
        <v>231</v>
      </c>
      <c r="BE167" s="214">
        <f>IF(N167="základní",J167,0)</f>
        <v>0</v>
      </c>
      <c r="BF167" s="214">
        <f>IF(N167="snížená",J167,0)</f>
        <v>0</v>
      </c>
      <c r="BG167" s="214">
        <f>IF(N167="zákl. přenesená",J167,0)</f>
        <v>0</v>
      </c>
      <c r="BH167" s="214">
        <f>IF(N167="sníž. přenesená",J167,0)</f>
        <v>0</v>
      </c>
      <c r="BI167" s="214">
        <f>IF(N167="nulová",J167,0)</f>
        <v>0</v>
      </c>
      <c r="BJ167" s="24" t="s">
        <v>81</v>
      </c>
      <c r="BK167" s="214">
        <f>ROUND(I167*H167,2)</f>
        <v>0</v>
      </c>
      <c r="BL167" s="24" t="s">
        <v>298</v>
      </c>
      <c r="BM167" s="24" t="s">
        <v>2167</v>
      </c>
    </row>
    <row r="168" spans="2:47" s="1" customFormat="1" ht="13.5">
      <c r="B168" s="46"/>
      <c r="D168" s="215" t="s">
        <v>241</v>
      </c>
      <c r="F168" s="216" t="s">
        <v>2166</v>
      </c>
      <c r="I168" s="176"/>
      <c r="L168" s="46"/>
      <c r="M168" s="217"/>
      <c r="N168" s="47"/>
      <c r="O168" s="47"/>
      <c r="P168" s="47"/>
      <c r="Q168" s="47"/>
      <c r="R168" s="47"/>
      <c r="S168" s="47"/>
      <c r="T168" s="85"/>
      <c r="AT168" s="24" t="s">
        <v>241</v>
      </c>
      <c r="AU168" s="24" t="s">
        <v>83</v>
      </c>
    </row>
    <row r="169" spans="2:65" s="1" customFormat="1" ht="16.5" customHeight="1">
      <c r="B169" s="202"/>
      <c r="C169" s="242" t="s">
        <v>428</v>
      </c>
      <c r="D169" s="242" t="s">
        <v>399</v>
      </c>
      <c r="E169" s="243" t="s">
        <v>2168</v>
      </c>
      <c r="F169" s="244" t="s">
        <v>2169</v>
      </c>
      <c r="G169" s="245" t="s">
        <v>367</v>
      </c>
      <c r="H169" s="246">
        <v>18</v>
      </c>
      <c r="I169" s="247"/>
      <c r="J169" s="248">
        <f>ROUND(I169*H169,2)</f>
        <v>0</v>
      </c>
      <c r="K169" s="244" t="s">
        <v>238</v>
      </c>
      <c r="L169" s="249"/>
      <c r="M169" s="250" t="s">
        <v>5</v>
      </c>
      <c r="N169" s="251" t="s">
        <v>44</v>
      </c>
      <c r="O169" s="47"/>
      <c r="P169" s="212">
        <f>O169*H169</f>
        <v>0</v>
      </c>
      <c r="Q169" s="212">
        <v>6E-05</v>
      </c>
      <c r="R169" s="212">
        <f>Q169*H169</f>
        <v>0.00108</v>
      </c>
      <c r="S169" s="212">
        <v>0</v>
      </c>
      <c r="T169" s="213">
        <f>S169*H169</f>
        <v>0</v>
      </c>
      <c r="AR169" s="24" t="s">
        <v>410</v>
      </c>
      <c r="AT169" s="24" t="s">
        <v>399</v>
      </c>
      <c r="AU169" s="24" t="s">
        <v>83</v>
      </c>
      <c r="AY169" s="24" t="s">
        <v>231</v>
      </c>
      <c r="BE169" s="214">
        <f>IF(N169="základní",J169,0)</f>
        <v>0</v>
      </c>
      <c r="BF169" s="214">
        <f>IF(N169="snížená",J169,0)</f>
        <v>0</v>
      </c>
      <c r="BG169" s="214">
        <f>IF(N169="zákl. přenesená",J169,0)</f>
        <v>0</v>
      </c>
      <c r="BH169" s="214">
        <f>IF(N169="sníž. přenesená",J169,0)</f>
        <v>0</v>
      </c>
      <c r="BI169" s="214">
        <f>IF(N169="nulová",J169,0)</f>
        <v>0</v>
      </c>
      <c r="BJ169" s="24" t="s">
        <v>81</v>
      </c>
      <c r="BK169" s="214">
        <f>ROUND(I169*H169,2)</f>
        <v>0</v>
      </c>
      <c r="BL169" s="24" t="s">
        <v>298</v>
      </c>
      <c r="BM169" s="24" t="s">
        <v>2170</v>
      </c>
    </row>
    <row r="170" spans="2:47" s="1" customFormat="1" ht="13.5">
      <c r="B170" s="46"/>
      <c r="D170" s="215" t="s">
        <v>241</v>
      </c>
      <c r="F170" s="216" t="s">
        <v>2169</v>
      </c>
      <c r="I170" s="176"/>
      <c r="L170" s="46"/>
      <c r="M170" s="217"/>
      <c r="N170" s="47"/>
      <c r="O170" s="47"/>
      <c r="P170" s="47"/>
      <c r="Q170" s="47"/>
      <c r="R170" s="47"/>
      <c r="S170" s="47"/>
      <c r="T170" s="85"/>
      <c r="AT170" s="24" t="s">
        <v>241</v>
      </c>
      <c r="AU170" s="24" t="s">
        <v>83</v>
      </c>
    </row>
    <row r="171" spans="2:65" s="1" customFormat="1" ht="16.5" customHeight="1">
      <c r="B171" s="202"/>
      <c r="C171" s="242" t="s">
        <v>434</v>
      </c>
      <c r="D171" s="242" t="s">
        <v>399</v>
      </c>
      <c r="E171" s="243" t="s">
        <v>2171</v>
      </c>
      <c r="F171" s="244" t="s">
        <v>2172</v>
      </c>
      <c r="G171" s="245" t="s">
        <v>367</v>
      </c>
      <c r="H171" s="246">
        <v>59</v>
      </c>
      <c r="I171" s="247"/>
      <c r="J171" s="248">
        <f>ROUND(I171*H171,2)</f>
        <v>0</v>
      </c>
      <c r="K171" s="244" t="s">
        <v>238</v>
      </c>
      <c r="L171" s="249"/>
      <c r="M171" s="250" t="s">
        <v>5</v>
      </c>
      <c r="N171" s="251" t="s">
        <v>44</v>
      </c>
      <c r="O171" s="47"/>
      <c r="P171" s="212">
        <f>O171*H171</f>
        <v>0</v>
      </c>
      <c r="Q171" s="212">
        <v>6E-05</v>
      </c>
      <c r="R171" s="212">
        <f>Q171*H171</f>
        <v>0.00354</v>
      </c>
      <c r="S171" s="212">
        <v>0</v>
      </c>
      <c r="T171" s="213">
        <f>S171*H171</f>
        <v>0</v>
      </c>
      <c r="AR171" s="24" t="s">
        <v>410</v>
      </c>
      <c r="AT171" s="24" t="s">
        <v>399</v>
      </c>
      <c r="AU171" s="24" t="s">
        <v>83</v>
      </c>
      <c r="AY171" s="24" t="s">
        <v>231</v>
      </c>
      <c r="BE171" s="214">
        <f>IF(N171="základní",J171,0)</f>
        <v>0</v>
      </c>
      <c r="BF171" s="214">
        <f>IF(N171="snížená",J171,0)</f>
        <v>0</v>
      </c>
      <c r="BG171" s="214">
        <f>IF(N171="zákl. přenesená",J171,0)</f>
        <v>0</v>
      </c>
      <c r="BH171" s="214">
        <f>IF(N171="sníž. přenesená",J171,0)</f>
        <v>0</v>
      </c>
      <c r="BI171" s="214">
        <f>IF(N171="nulová",J171,0)</f>
        <v>0</v>
      </c>
      <c r="BJ171" s="24" t="s">
        <v>81</v>
      </c>
      <c r="BK171" s="214">
        <f>ROUND(I171*H171,2)</f>
        <v>0</v>
      </c>
      <c r="BL171" s="24" t="s">
        <v>298</v>
      </c>
      <c r="BM171" s="24" t="s">
        <v>2173</v>
      </c>
    </row>
    <row r="172" spans="2:47" s="1" customFormat="1" ht="13.5">
      <c r="B172" s="46"/>
      <c r="D172" s="215" t="s">
        <v>241</v>
      </c>
      <c r="F172" s="216" t="s">
        <v>2172</v>
      </c>
      <c r="I172" s="176"/>
      <c r="L172" s="46"/>
      <c r="M172" s="217"/>
      <c r="N172" s="47"/>
      <c r="O172" s="47"/>
      <c r="P172" s="47"/>
      <c r="Q172" s="47"/>
      <c r="R172" s="47"/>
      <c r="S172" s="47"/>
      <c r="T172" s="85"/>
      <c r="AT172" s="24" t="s">
        <v>241</v>
      </c>
      <c r="AU172" s="24" t="s">
        <v>83</v>
      </c>
    </row>
    <row r="173" spans="2:65" s="1" customFormat="1" ht="25.5" customHeight="1">
      <c r="B173" s="202"/>
      <c r="C173" s="242" t="s">
        <v>438</v>
      </c>
      <c r="D173" s="242" t="s">
        <v>399</v>
      </c>
      <c r="E173" s="243" t="s">
        <v>2174</v>
      </c>
      <c r="F173" s="244" t="s">
        <v>2175</v>
      </c>
      <c r="G173" s="245" t="s">
        <v>367</v>
      </c>
      <c r="H173" s="246">
        <v>57.5</v>
      </c>
      <c r="I173" s="247"/>
      <c r="J173" s="248">
        <f>ROUND(I173*H173,2)</f>
        <v>0</v>
      </c>
      <c r="K173" s="244" t="s">
        <v>5</v>
      </c>
      <c r="L173" s="249"/>
      <c r="M173" s="250" t="s">
        <v>5</v>
      </c>
      <c r="N173" s="251" t="s">
        <v>44</v>
      </c>
      <c r="O173" s="47"/>
      <c r="P173" s="212">
        <f>O173*H173</f>
        <v>0</v>
      </c>
      <c r="Q173" s="212">
        <v>0.00013</v>
      </c>
      <c r="R173" s="212">
        <f>Q173*H173</f>
        <v>0.007474999999999999</v>
      </c>
      <c r="S173" s="212">
        <v>0</v>
      </c>
      <c r="T173" s="213">
        <f>S173*H173</f>
        <v>0</v>
      </c>
      <c r="AR173" s="24" t="s">
        <v>410</v>
      </c>
      <c r="AT173" s="24" t="s">
        <v>399</v>
      </c>
      <c r="AU173" s="24" t="s">
        <v>83</v>
      </c>
      <c r="AY173" s="24" t="s">
        <v>231</v>
      </c>
      <c r="BE173" s="214">
        <f>IF(N173="základní",J173,0)</f>
        <v>0</v>
      </c>
      <c r="BF173" s="214">
        <f>IF(N173="snížená",J173,0)</f>
        <v>0</v>
      </c>
      <c r="BG173" s="214">
        <f>IF(N173="zákl. přenesená",J173,0)</f>
        <v>0</v>
      </c>
      <c r="BH173" s="214">
        <f>IF(N173="sníž. přenesená",J173,0)</f>
        <v>0</v>
      </c>
      <c r="BI173" s="214">
        <f>IF(N173="nulová",J173,0)</f>
        <v>0</v>
      </c>
      <c r="BJ173" s="24" t="s">
        <v>81</v>
      </c>
      <c r="BK173" s="214">
        <f>ROUND(I173*H173,2)</f>
        <v>0</v>
      </c>
      <c r="BL173" s="24" t="s">
        <v>298</v>
      </c>
      <c r="BM173" s="24" t="s">
        <v>2176</v>
      </c>
    </row>
    <row r="174" spans="2:47" s="1" customFormat="1" ht="13.5">
      <c r="B174" s="46"/>
      <c r="D174" s="215" t="s">
        <v>241</v>
      </c>
      <c r="F174" s="216" t="s">
        <v>2175</v>
      </c>
      <c r="I174" s="176"/>
      <c r="L174" s="46"/>
      <c r="M174" s="217"/>
      <c r="N174" s="47"/>
      <c r="O174" s="47"/>
      <c r="P174" s="47"/>
      <c r="Q174" s="47"/>
      <c r="R174" s="47"/>
      <c r="S174" s="47"/>
      <c r="T174" s="85"/>
      <c r="AT174" s="24" t="s">
        <v>241</v>
      </c>
      <c r="AU174" s="24" t="s">
        <v>83</v>
      </c>
    </row>
    <row r="175" spans="2:65" s="1" customFormat="1" ht="16.5" customHeight="1">
      <c r="B175" s="202"/>
      <c r="C175" s="242" t="s">
        <v>444</v>
      </c>
      <c r="D175" s="242" t="s">
        <v>399</v>
      </c>
      <c r="E175" s="243" t="s">
        <v>2177</v>
      </c>
      <c r="F175" s="244" t="s">
        <v>2178</v>
      </c>
      <c r="G175" s="245" t="s">
        <v>367</v>
      </c>
      <c r="H175" s="246">
        <v>5</v>
      </c>
      <c r="I175" s="247"/>
      <c r="J175" s="248">
        <f>ROUND(I175*H175,2)</f>
        <v>0</v>
      </c>
      <c r="K175" s="244" t="s">
        <v>5</v>
      </c>
      <c r="L175" s="249"/>
      <c r="M175" s="250" t="s">
        <v>5</v>
      </c>
      <c r="N175" s="251" t="s">
        <v>44</v>
      </c>
      <c r="O175" s="47"/>
      <c r="P175" s="212">
        <f>O175*H175</f>
        <v>0</v>
      </c>
      <c r="Q175" s="212">
        <v>0.00013</v>
      </c>
      <c r="R175" s="212">
        <f>Q175*H175</f>
        <v>0.00065</v>
      </c>
      <c r="S175" s="212">
        <v>0</v>
      </c>
      <c r="T175" s="213">
        <f>S175*H175</f>
        <v>0</v>
      </c>
      <c r="AR175" s="24" t="s">
        <v>410</v>
      </c>
      <c r="AT175" s="24" t="s">
        <v>399</v>
      </c>
      <c r="AU175" s="24" t="s">
        <v>83</v>
      </c>
      <c r="AY175" s="24" t="s">
        <v>231</v>
      </c>
      <c r="BE175" s="214">
        <f>IF(N175="základní",J175,0)</f>
        <v>0</v>
      </c>
      <c r="BF175" s="214">
        <f>IF(N175="snížená",J175,0)</f>
        <v>0</v>
      </c>
      <c r="BG175" s="214">
        <f>IF(N175="zákl. přenesená",J175,0)</f>
        <v>0</v>
      </c>
      <c r="BH175" s="214">
        <f>IF(N175="sníž. přenesená",J175,0)</f>
        <v>0</v>
      </c>
      <c r="BI175" s="214">
        <f>IF(N175="nulová",J175,0)</f>
        <v>0</v>
      </c>
      <c r="BJ175" s="24" t="s">
        <v>81</v>
      </c>
      <c r="BK175" s="214">
        <f>ROUND(I175*H175,2)</f>
        <v>0</v>
      </c>
      <c r="BL175" s="24" t="s">
        <v>298</v>
      </c>
      <c r="BM175" s="24" t="s">
        <v>2179</v>
      </c>
    </row>
    <row r="176" spans="2:47" s="1" customFormat="1" ht="13.5">
      <c r="B176" s="46"/>
      <c r="D176" s="215" t="s">
        <v>241</v>
      </c>
      <c r="F176" s="216" t="s">
        <v>2178</v>
      </c>
      <c r="I176" s="176"/>
      <c r="L176" s="46"/>
      <c r="M176" s="217"/>
      <c r="N176" s="47"/>
      <c r="O176" s="47"/>
      <c r="P176" s="47"/>
      <c r="Q176" s="47"/>
      <c r="R176" s="47"/>
      <c r="S176" s="47"/>
      <c r="T176" s="85"/>
      <c r="AT176" s="24" t="s">
        <v>241</v>
      </c>
      <c r="AU176" s="24" t="s">
        <v>83</v>
      </c>
    </row>
    <row r="177" spans="2:65" s="1" customFormat="1" ht="16.5" customHeight="1">
      <c r="B177" s="202"/>
      <c r="C177" s="242" t="s">
        <v>449</v>
      </c>
      <c r="D177" s="242" t="s">
        <v>399</v>
      </c>
      <c r="E177" s="243" t="s">
        <v>2180</v>
      </c>
      <c r="F177" s="244" t="s">
        <v>2181</v>
      </c>
      <c r="G177" s="245" t="s">
        <v>367</v>
      </c>
      <c r="H177" s="246">
        <v>17</v>
      </c>
      <c r="I177" s="247"/>
      <c r="J177" s="248">
        <f>ROUND(I177*H177,2)</f>
        <v>0</v>
      </c>
      <c r="K177" s="244" t="s">
        <v>5</v>
      </c>
      <c r="L177" s="249"/>
      <c r="M177" s="250" t="s">
        <v>5</v>
      </c>
      <c r="N177" s="251" t="s">
        <v>44</v>
      </c>
      <c r="O177" s="47"/>
      <c r="P177" s="212">
        <f>O177*H177</f>
        <v>0</v>
      </c>
      <c r="Q177" s="212">
        <v>0.00015</v>
      </c>
      <c r="R177" s="212">
        <f>Q177*H177</f>
        <v>0.0025499999999999997</v>
      </c>
      <c r="S177" s="212">
        <v>0</v>
      </c>
      <c r="T177" s="213">
        <f>S177*H177</f>
        <v>0</v>
      </c>
      <c r="AR177" s="24" t="s">
        <v>410</v>
      </c>
      <c r="AT177" s="24" t="s">
        <v>399</v>
      </c>
      <c r="AU177" s="24" t="s">
        <v>83</v>
      </c>
      <c r="AY177" s="24" t="s">
        <v>231</v>
      </c>
      <c r="BE177" s="214">
        <f>IF(N177="základní",J177,0)</f>
        <v>0</v>
      </c>
      <c r="BF177" s="214">
        <f>IF(N177="snížená",J177,0)</f>
        <v>0</v>
      </c>
      <c r="BG177" s="214">
        <f>IF(N177="zákl. přenesená",J177,0)</f>
        <v>0</v>
      </c>
      <c r="BH177" s="214">
        <f>IF(N177="sníž. přenesená",J177,0)</f>
        <v>0</v>
      </c>
      <c r="BI177" s="214">
        <f>IF(N177="nulová",J177,0)</f>
        <v>0</v>
      </c>
      <c r="BJ177" s="24" t="s">
        <v>81</v>
      </c>
      <c r="BK177" s="214">
        <f>ROUND(I177*H177,2)</f>
        <v>0</v>
      </c>
      <c r="BL177" s="24" t="s">
        <v>298</v>
      </c>
      <c r="BM177" s="24" t="s">
        <v>2182</v>
      </c>
    </row>
    <row r="178" spans="2:47" s="1" customFormat="1" ht="13.5">
      <c r="B178" s="46"/>
      <c r="D178" s="215" t="s">
        <v>241</v>
      </c>
      <c r="F178" s="216" t="s">
        <v>2181</v>
      </c>
      <c r="I178" s="176"/>
      <c r="L178" s="46"/>
      <c r="M178" s="217"/>
      <c r="N178" s="47"/>
      <c r="O178" s="47"/>
      <c r="P178" s="47"/>
      <c r="Q178" s="47"/>
      <c r="R178" s="47"/>
      <c r="S178" s="47"/>
      <c r="T178" s="85"/>
      <c r="AT178" s="24" t="s">
        <v>241</v>
      </c>
      <c r="AU178" s="24" t="s">
        <v>83</v>
      </c>
    </row>
    <row r="179" spans="2:65" s="1" customFormat="1" ht="38.25" customHeight="1">
      <c r="B179" s="202"/>
      <c r="C179" s="203" t="s">
        <v>454</v>
      </c>
      <c r="D179" s="203" t="s">
        <v>235</v>
      </c>
      <c r="E179" s="204" t="s">
        <v>2183</v>
      </c>
      <c r="F179" s="205" t="s">
        <v>2184</v>
      </c>
      <c r="G179" s="206" t="s">
        <v>352</v>
      </c>
      <c r="H179" s="207">
        <v>0.098</v>
      </c>
      <c r="I179" s="208"/>
      <c r="J179" s="209">
        <f>ROUND(I179*H179,2)</f>
        <v>0</v>
      </c>
      <c r="K179" s="205" t="s">
        <v>238</v>
      </c>
      <c r="L179" s="46"/>
      <c r="M179" s="210" t="s">
        <v>5</v>
      </c>
      <c r="N179" s="211" t="s">
        <v>44</v>
      </c>
      <c r="O179" s="47"/>
      <c r="P179" s="212">
        <f>O179*H179</f>
        <v>0</v>
      </c>
      <c r="Q179" s="212">
        <v>0</v>
      </c>
      <c r="R179" s="212">
        <f>Q179*H179</f>
        <v>0</v>
      </c>
      <c r="S179" s="212">
        <v>0</v>
      </c>
      <c r="T179" s="213">
        <f>S179*H179</f>
        <v>0</v>
      </c>
      <c r="AR179" s="24" t="s">
        <v>298</v>
      </c>
      <c r="AT179" s="24" t="s">
        <v>235</v>
      </c>
      <c r="AU179" s="24" t="s">
        <v>83</v>
      </c>
      <c r="AY179" s="24" t="s">
        <v>231</v>
      </c>
      <c r="BE179" s="214">
        <f>IF(N179="základní",J179,0)</f>
        <v>0</v>
      </c>
      <c r="BF179" s="214">
        <f>IF(N179="snížená",J179,0)</f>
        <v>0</v>
      </c>
      <c r="BG179" s="214">
        <f>IF(N179="zákl. přenesená",J179,0)</f>
        <v>0</v>
      </c>
      <c r="BH179" s="214">
        <f>IF(N179="sníž. přenesená",J179,0)</f>
        <v>0</v>
      </c>
      <c r="BI179" s="214">
        <f>IF(N179="nulová",J179,0)</f>
        <v>0</v>
      </c>
      <c r="BJ179" s="24" t="s">
        <v>81</v>
      </c>
      <c r="BK179" s="214">
        <f>ROUND(I179*H179,2)</f>
        <v>0</v>
      </c>
      <c r="BL179" s="24" t="s">
        <v>298</v>
      </c>
      <c r="BM179" s="24" t="s">
        <v>2185</v>
      </c>
    </row>
    <row r="180" spans="2:47" s="1" customFormat="1" ht="13.5">
      <c r="B180" s="46"/>
      <c r="D180" s="215" t="s">
        <v>241</v>
      </c>
      <c r="F180" s="216" t="s">
        <v>2184</v>
      </c>
      <c r="I180" s="176"/>
      <c r="L180" s="46"/>
      <c r="M180" s="217"/>
      <c r="N180" s="47"/>
      <c r="O180" s="47"/>
      <c r="P180" s="47"/>
      <c r="Q180" s="47"/>
      <c r="R180" s="47"/>
      <c r="S180" s="47"/>
      <c r="T180" s="85"/>
      <c r="AT180" s="24" t="s">
        <v>241</v>
      </c>
      <c r="AU180" s="24" t="s">
        <v>83</v>
      </c>
    </row>
    <row r="181" spans="2:63" s="10" customFormat="1" ht="29.85" customHeight="1">
      <c r="B181" s="189"/>
      <c r="D181" s="190" t="s">
        <v>72</v>
      </c>
      <c r="E181" s="200" t="s">
        <v>1202</v>
      </c>
      <c r="F181" s="200" t="s">
        <v>1203</v>
      </c>
      <c r="I181" s="192"/>
      <c r="J181" s="201">
        <f>BK181</f>
        <v>0</v>
      </c>
      <c r="L181" s="189"/>
      <c r="M181" s="194"/>
      <c r="N181" s="195"/>
      <c r="O181" s="195"/>
      <c r="P181" s="196">
        <f>SUM(P182:P215)</f>
        <v>0</v>
      </c>
      <c r="Q181" s="195"/>
      <c r="R181" s="196">
        <f>SUM(R182:R215)</f>
        <v>0.08100399999999999</v>
      </c>
      <c r="S181" s="195"/>
      <c r="T181" s="197">
        <f>SUM(T182:T215)</f>
        <v>0</v>
      </c>
      <c r="AR181" s="190" t="s">
        <v>83</v>
      </c>
      <c r="AT181" s="198" t="s">
        <v>72</v>
      </c>
      <c r="AU181" s="198" t="s">
        <v>81</v>
      </c>
      <c r="AY181" s="190" t="s">
        <v>231</v>
      </c>
      <c r="BK181" s="199">
        <f>SUM(BK182:BK215)</f>
        <v>0</v>
      </c>
    </row>
    <row r="182" spans="2:65" s="1" customFormat="1" ht="25.5" customHeight="1">
      <c r="B182" s="202"/>
      <c r="C182" s="203" t="s">
        <v>459</v>
      </c>
      <c r="D182" s="203" t="s">
        <v>235</v>
      </c>
      <c r="E182" s="204" t="s">
        <v>2186</v>
      </c>
      <c r="F182" s="205" t="s">
        <v>2187</v>
      </c>
      <c r="G182" s="206" t="s">
        <v>367</v>
      </c>
      <c r="H182" s="207">
        <v>17.5</v>
      </c>
      <c r="I182" s="208"/>
      <c r="J182" s="209">
        <f>ROUND(I182*H182,2)</f>
        <v>0</v>
      </c>
      <c r="K182" s="205" t="s">
        <v>238</v>
      </c>
      <c r="L182" s="46"/>
      <c r="M182" s="210" t="s">
        <v>5</v>
      </c>
      <c r="N182" s="211" t="s">
        <v>44</v>
      </c>
      <c r="O182" s="47"/>
      <c r="P182" s="212">
        <f>O182*H182</f>
        <v>0</v>
      </c>
      <c r="Q182" s="212">
        <v>0.00059</v>
      </c>
      <c r="R182" s="212">
        <f>Q182*H182</f>
        <v>0.010325</v>
      </c>
      <c r="S182" s="212">
        <v>0</v>
      </c>
      <c r="T182" s="213">
        <f>S182*H182</f>
        <v>0</v>
      </c>
      <c r="AR182" s="24" t="s">
        <v>298</v>
      </c>
      <c r="AT182" s="24" t="s">
        <v>235</v>
      </c>
      <c r="AU182" s="24" t="s">
        <v>83</v>
      </c>
      <c r="AY182" s="24" t="s">
        <v>231</v>
      </c>
      <c r="BE182" s="214">
        <f>IF(N182="základní",J182,0)</f>
        <v>0</v>
      </c>
      <c r="BF182" s="214">
        <f>IF(N182="snížená",J182,0)</f>
        <v>0</v>
      </c>
      <c r="BG182" s="214">
        <f>IF(N182="zákl. přenesená",J182,0)</f>
        <v>0</v>
      </c>
      <c r="BH182" s="214">
        <f>IF(N182="sníž. přenesená",J182,0)</f>
        <v>0</v>
      </c>
      <c r="BI182" s="214">
        <f>IF(N182="nulová",J182,0)</f>
        <v>0</v>
      </c>
      <c r="BJ182" s="24" t="s">
        <v>81</v>
      </c>
      <c r="BK182" s="214">
        <f>ROUND(I182*H182,2)</f>
        <v>0</v>
      </c>
      <c r="BL182" s="24" t="s">
        <v>298</v>
      </c>
      <c r="BM182" s="24" t="s">
        <v>2188</v>
      </c>
    </row>
    <row r="183" spans="2:47" s="1" customFormat="1" ht="13.5">
      <c r="B183" s="46"/>
      <c r="D183" s="215" t="s">
        <v>241</v>
      </c>
      <c r="F183" s="216" t="s">
        <v>2189</v>
      </c>
      <c r="I183" s="176"/>
      <c r="L183" s="46"/>
      <c r="M183" s="217"/>
      <c r="N183" s="47"/>
      <c r="O183" s="47"/>
      <c r="P183" s="47"/>
      <c r="Q183" s="47"/>
      <c r="R183" s="47"/>
      <c r="S183" s="47"/>
      <c r="T183" s="85"/>
      <c r="AT183" s="24" t="s">
        <v>241</v>
      </c>
      <c r="AU183" s="24" t="s">
        <v>83</v>
      </c>
    </row>
    <row r="184" spans="2:65" s="1" customFormat="1" ht="25.5" customHeight="1">
      <c r="B184" s="202"/>
      <c r="C184" s="203" t="s">
        <v>464</v>
      </c>
      <c r="D184" s="203" t="s">
        <v>235</v>
      </c>
      <c r="E184" s="204" t="s">
        <v>2190</v>
      </c>
      <c r="F184" s="205" t="s">
        <v>2191</v>
      </c>
      <c r="G184" s="206" t="s">
        <v>367</v>
      </c>
      <c r="H184" s="207">
        <v>30.5</v>
      </c>
      <c r="I184" s="208"/>
      <c r="J184" s="209">
        <f>ROUND(I184*H184,2)</f>
        <v>0</v>
      </c>
      <c r="K184" s="205" t="s">
        <v>238</v>
      </c>
      <c r="L184" s="46"/>
      <c r="M184" s="210" t="s">
        <v>5</v>
      </c>
      <c r="N184" s="211" t="s">
        <v>44</v>
      </c>
      <c r="O184" s="47"/>
      <c r="P184" s="212">
        <f>O184*H184</f>
        <v>0</v>
      </c>
      <c r="Q184" s="212">
        <v>0.0012</v>
      </c>
      <c r="R184" s="212">
        <f>Q184*H184</f>
        <v>0.036599999999999994</v>
      </c>
      <c r="S184" s="212">
        <v>0</v>
      </c>
      <c r="T184" s="213">
        <f>S184*H184</f>
        <v>0</v>
      </c>
      <c r="AR184" s="24" t="s">
        <v>298</v>
      </c>
      <c r="AT184" s="24" t="s">
        <v>235</v>
      </c>
      <c r="AU184" s="24" t="s">
        <v>83</v>
      </c>
      <c r="AY184" s="24" t="s">
        <v>231</v>
      </c>
      <c r="BE184" s="214">
        <f>IF(N184="základní",J184,0)</f>
        <v>0</v>
      </c>
      <c r="BF184" s="214">
        <f>IF(N184="snížená",J184,0)</f>
        <v>0</v>
      </c>
      <c r="BG184" s="214">
        <f>IF(N184="zákl. přenesená",J184,0)</f>
        <v>0</v>
      </c>
      <c r="BH184" s="214">
        <f>IF(N184="sníž. přenesená",J184,0)</f>
        <v>0</v>
      </c>
      <c r="BI184" s="214">
        <f>IF(N184="nulová",J184,0)</f>
        <v>0</v>
      </c>
      <c r="BJ184" s="24" t="s">
        <v>81</v>
      </c>
      <c r="BK184" s="214">
        <f>ROUND(I184*H184,2)</f>
        <v>0</v>
      </c>
      <c r="BL184" s="24" t="s">
        <v>298</v>
      </c>
      <c r="BM184" s="24" t="s">
        <v>2192</v>
      </c>
    </row>
    <row r="185" spans="2:47" s="1" customFormat="1" ht="13.5">
      <c r="B185" s="46"/>
      <c r="D185" s="215" t="s">
        <v>241</v>
      </c>
      <c r="F185" s="216" t="s">
        <v>2193</v>
      </c>
      <c r="I185" s="176"/>
      <c r="L185" s="46"/>
      <c r="M185" s="217"/>
      <c r="N185" s="47"/>
      <c r="O185" s="47"/>
      <c r="P185" s="47"/>
      <c r="Q185" s="47"/>
      <c r="R185" s="47"/>
      <c r="S185" s="47"/>
      <c r="T185" s="85"/>
      <c r="AT185" s="24" t="s">
        <v>241</v>
      </c>
      <c r="AU185" s="24" t="s">
        <v>83</v>
      </c>
    </row>
    <row r="186" spans="2:65" s="1" customFormat="1" ht="25.5" customHeight="1">
      <c r="B186" s="202"/>
      <c r="C186" s="203" t="s">
        <v>469</v>
      </c>
      <c r="D186" s="203" t="s">
        <v>235</v>
      </c>
      <c r="E186" s="204" t="s">
        <v>2194</v>
      </c>
      <c r="F186" s="205" t="s">
        <v>2195</v>
      </c>
      <c r="G186" s="206" t="s">
        <v>367</v>
      </c>
      <c r="H186" s="207">
        <v>8.4</v>
      </c>
      <c r="I186" s="208"/>
      <c r="J186" s="209">
        <f>ROUND(I186*H186,2)</f>
        <v>0</v>
      </c>
      <c r="K186" s="205" t="s">
        <v>238</v>
      </c>
      <c r="L186" s="46"/>
      <c r="M186" s="210" t="s">
        <v>5</v>
      </c>
      <c r="N186" s="211" t="s">
        <v>44</v>
      </c>
      <c r="O186" s="47"/>
      <c r="P186" s="212">
        <f>O186*H186</f>
        <v>0</v>
      </c>
      <c r="Q186" s="212">
        <v>0.00029</v>
      </c>
      <c r="R186" s="212">
        <f>Q186*H186</f>
        <v>0.0024360000000000002</v>
      </c>
      <c r="S186" s="212">
        <v>0</v>
      </c>
      <c r="T186" s="213">
        <f>S186*H186</f>
        <v>0</v>
      </c>
      <c r="AR186" s="24" t="s">
        <v>239</v>
      </c>
      <c r="AT186" s="24" t="s">
        <v>235</v>
      </c>
      <c r="AU186" s="24" t="s">
        <v>83</v>
      </c>
      <c r="AY186" s="24" t="s">
        <v>231</v>
      </c>
      <c r="BE186" s="214">
        <f>IF(N186="základní",J186,0)</f>
        <v>0</v>
      </c>
      <c r="BF186" s="214">
        <f>IF(N186="snížená",J186,0)</f>
        <v>0</v>
      </c>
      <c r="BG186" s="214">
        <f>IF(N186="zákl. přenesená",J186,0)</f>
        <v>0</v>
      </c>
      <c r="BH186" s="214">
        <f>IF(N186="sníž. přenesená",J186,0)</f>
        <v>0</v>
      </c>
      <c r="BI186" s="214">
        <f>IF(N186="nulová",J186,0)</f>
        <v>0</v>
      </c>
      <c r="BJ186" s="24" t="s">
        <v>81</v>
      </c>
      <c r="BK186" s="214">
        <f>ROUND(I186*H186,2)</f>
        <v>0</v>
      </c>
      <c r="BL186" s="24" t="s">
        <v>239</v>
      </c>
      <c r="BM186" s="24" t="s">
        <v>2196</v>
      </c>
    </row>
    <row r="187" spans="2:47" s="1" customFormat="1" ht="13.5">
      <c r="B187" s="46"/>
      <c r="D187" s="215" t="s">
        <v>241</v>
      </c>
      <c r="F187" s="216" t="s">
        <v>2195</v>
      </c>
      <c r="I187" s="176"/>
      <c r="L187" s="46"/>
      <c r="M187" s="217"/>
      <c r="N187" s="47"/>
      <c r="O187" s="47"/>
      <c r="P187" s="47"/>
      <c r="Q187" s="47"/>
      <c r="R187" s="47"/>
      <c r="S187" s="47"/>
      <c r="T187" s="85"/>
      <c r="AT187" s="24" t="s">
        <v>241</v>
      </c>
      <c r="AU187" s="24" t="s">
        <v>83</v>
      </c>
    </row>
    <row r="188" spans="2:65" s="1" customFormat="1" ht="25.5" customHeight="1">
      <c r="B188" s="202"/>
      <c r="C188" s="203" t="s">
        <v>474</v>
      </c>
      <c r="D188" s="203" t="s">
        <v>235</v>
      </c>
      <c r="E188" s="204" t="s">
        <v>2197</v>
      </c>
      <c r="F188" s="205" t="s">
        <v>2198</v>
      </c>
      <c r="G188" s="206" t="s">
        <v>367</v>
      </c>
      <c r="H188" s="207">
        <v>9.9</v>
      </c>
      <c r="I188" s="208"/>
      <c r="J188" s="209">
        <f>ROUND(I188*H188,2)</f>
        <v>0</v>
      </c>
      <c r="K188" s="205" t="s">
        <v>238</v>
      </c>
      <c r="L188" s="46"/>
      <c r="M188" s="210" t="s">
        <v>5</v>
      </c>
      <c r="N188" s="211" t="s">
        <v>44</v>
      </c>
      <c r="O188" s="47"/>
      <c r="P188" s="212">
        <f>O188*H188</f>
        <v>0</v>
      </c>
      <c r="Q188" s="212">
        <v>0.00035</v>
      </c>
      <c r="R188" s="212">
        <f>Q188*H188</f>
        <v>0.003465</v>
      </c>
      <c r="S188" s="212">
        <v>0</v>
      </c>
      <c r="T188" s="213">
        <f>S188*H188</f>
        <v>0</v>
      </c>
      <c r="AR188" s="24" t="s">
        <v>298</v>
      </c>
      <c r="AT188" s="24" t="s">
        <v>235</v>
      </c>
      <c r="AU188" s="24" t="s">
        <v>83</v>
      </c>
      <c r="AY188" s="24" t="s">
        <v>231</v>
      </c>
      <c r="BE188" s="214">
        <f>IF(N188="základní",J188,0)</f>
        <v>0</v>
      </c>
      <c r="BF188" s="214">
        <f>IF(N188="snížená",J188,0)</f>
        <v>0</v>
      </c>
      <c r="BG188" s="214">
        <f>IF(N188="zákl. přenesená",J188,0)</f>
        <v>0</v>
      </c>
      <c r="BH188" s="214">
        <f>IF(N188="sníž. přenesená",J188,0)</f>
        <v>0</v>
      </c>
      <c r="BI188" s="214">
        <f>IF(N188="nulová",J188,0)</f>
        <v>0</v>
      </c>
      <c r="BJ188" s="24" t="s">
        <v>81</v>
      </c>
      <c r="BK188" s="214">
        <f>ROUND(I188*H188,2)</f>
        <v>0</v>
      </c>
      <c r="BL188" s="24" t="s">
        <v>298</v>
      </c>
      <c r="BM188" s="24" t="s">
        <v>2199</v>
      </c>
    </row>
    <row r="189" spans="2:47" s="1" customFormat="1" ht="13.5">
      <c r="B189" s="46"/>
      <c r="D189" s="215" t="s">
        <v>241</v>
      </c>
      <c r="F189" s="216" t="s">
        <v>2198</v>
      </c>
      <c r="I189" s="176"/>
      <c r="L189" s="46"/>
      <c r="M189" s="217"/>
      <c r="N189" s="47"/>
      <c r="O189" s="47"/>
      <c r="P189" s="47"/>
      <c r="Q189" s="47"/>
      <c r="R189" s="47"/>
      <c r="S189" s="47"/>
      <c r="T189" s="85"/>
      <c r="AT189" s="24" t="s">
        <v>241</v>
      </c>
      <c r="AU189" s="24" t="s">
        <v>83</v>
      </c>
    </row>
    <row r="190" spans="2:65" s="1" customFormat="1" ht="25.5" customHeight="1">
      <c r="B190" s="202"/>
      <c r="C190" s="203" t="s">
        <v>480</v>
      </c>
      <c r="D190" s="203" t="s">
        <v>235</v>
      </c>
      <c r="E190" s="204" t="s">
        <v>2200</v>
      </c>
      <c r="F190" s="205" t="s">
        <v>2201</v>
      </c>
      <c r="G190" s="206" t="s">
        <v>367</v>
      </c>
      <c r="H190" s="207">
        <v>5.7</v>
      </c>
      <c r="I190" s="208"/>
      <c r="J190" s="209">
        <f>ROUND(I190*H190,2)</f>
        <v>0</v>
      </c>
      <c r="K190" s="205" t="s">
        <v>238</v>
      </c>
      <c r="L190" s="46"/>
      <c r="M190" s="210" t="s">
        <v>5</v>
      </c>
      <c r="N190" s="211" t="s">
        <v>44</v>
      </c>
      <c r="O190" s="47"/>
      <c r="P190" s="212">
        <f>O190*H190</f>
        <v>0</v>
      </c>
      <c r="Q190" s="212">
        <v>0.00114</v>
      </c>
      <c r="R190" s="212">
        <f>Q190*H190</f>
        <v>0.006498</v>
      </c>
      <c r="S190" s="212">
        <v>0</v>
      </c>
      <c r="T190" s="213">
        <f>S190*H190</f>
        <v>0</v>
      </c>
      <c r="AR190" s="24" t="s">
        <v>298</v>
      </c>
      <c r="AT190" s="24" t="s">
        <v>235</v>
      </c>
      <c r="AU190" s="24" t="s">
        <v>83</v>
      </c>
      <c r="AY190" s="24" t="s">
        <v>231</v>
      </c>
      <c r="BE190" s="214">
        <f>IF(N190="základní",J190,0)</f>
        <v>0</v>
      </c>
      <c r="BF190" s="214">
        <f>IF(N190="snížená",J190,0)</f>
        <v>0</v>
      </c>
      <c r="BG190" s="214">
        <f>IF(N190="zákl. přenesená",J190,0)</f>
        <v>0</v>
      </c>
      <c r="BH190" s="214">
        <f>IF(N190="sníž. přenesená",J190,0)</f>
        <v>0</v>
      </c>
      <c r="BI190" s="214">
        <f>IF(N190="nulová",J190,0)</f>
        <v>0</v>
      </c>
      <c r="BJ190" s="24" t="s">
        <v>81</v>
      </c>
      <c r="BK190" s="214">
        <f>ROUND(I190*H190,2)</f>
        <v>0</v>
      </c>
      <c r="BL190" s="24" t="s">
        <v>298</v>
      </c>
      <c r="BM190" s="24" t="s">
        <v>2202</v>
      </c>
    </row>
    <row r="191" spans="2:47" s="1" customFormat="1" ht="13.5">
      <c r="B191" s="46"/>
      <c r="D191" s="215" t="s">
        <v>241</v>
      </c>
      <c r="F191" s="216" t="s">
        <v>2201</v>
      </c>
      <c r="I191" s="176"/>
      <c r="L191" s="46"/>
      <c r="M191" s="217"/>
      <c r="N191" s="47"/>
      <c r="O191" s="47"/>
      <c r="P191" s="47"/>
      <c r="Q191" s="47"/>
      <c r="R191" s="47"/>
      <c r="S191" s="47"/>
      <c r="T191" s="85"/>
      <c r="AT191" s="24" t="s">
        <v>241</v>
      </c>
      <c r="AU191" s="24" t="s">
        <v>83</v>
      </c>
    </row>
    <row r="192" spans="2:65" s="1" customFormat="1" ht="25.5" customHeight="1">
      <c r="B192" s="202"/>
      <c r="C192" s="203" t="s">
        <v>486</v>
      </c>
      <c r="D192" s="203" t="s">
        <v>235</v>
      </c>
      <c r="E192" s="204" t="s">
        <v>2203</v>
      </c>
      <c r="F192" s="205" t="s">
        <v>2204</v>
      </c>
      <c r="G192" s="206" t="s">
        <v>367</v>
      </c>
      <c r="H192" s="207">
        <v>4</v>
      </c>
      <c r="I192" s="208"/>
      <c r="J192" s="209">
        <f>ROUND(I192*H192,2)</f>
        <v>0</v>
      </c>
      <c r="K192" s="205" t="s">
        <v>5</v>
      </c>
      <c r="L192" s="46"/>
      <c r="M192" s="210" t="s">
        <v>5</v>
      </c>
      <c r="N192" s="211" t="s">
        <v>44</v>
      </c>
      <c r="O192" s="47"/>
      <c r="P192" s="212">
        <f>O192*H192</f>
        <v>0</v>
      </c>
      <c r="Q192" s="212">
        <v>0.00053</v>
      </c>
      <c r="R192" s="212">
        <f>Q192*H192</f>
        <v>0.00212</v>
      </c>
      <c r="S192" s="212">
        <v>0</v>
      </c>
      <c r="T192" s="213">
        <f>S192*H192</f>
        <v>0</v>
      </c>
      <c r="AR192" s="24" t="s">
        <v>298</v>
      </c>
      <c r="AT192" s="24" t="s">
        <v>235</v>
      </c>
      <c r="AU192" s="24" t="s">
        <v>83</v>
      </c>
      <c r="AY192" s="24" t="s">
        <v>231</v>
      </c>
      <c r="BE192" s="214">
        <f>IF(N192="základní",J192,0)</f>
        <v>0</v>
      </c>
      <c r="BF192" s="214">
        <f>IF(N192="snížená",J192,0)</f>
        <v>0</v>
      </c>
      <c r="BG192" s="214">
        <f>IF(N192="zákl. přenesená",J192,0)</f>
        <v>0</v>
      </c>
      <c r="BH192" s="214">
        <f>IF(N192="sníž. přenesená",J192,0)</f>
        <v>0</v>
      </c>
      <c r="BI192" s="214">
        <f>IF(N192="nulová",J192,0)</f>
        <v>0</v>
      </c>
      <c r="BJ192" s="24" t="s">
        <v>81</v>
      </c>
      <c r="BK192" s="214">
        <f>ROUND(I192*H192,2)</f>
        <v>0</v>
      </c>
      <c r="BL192" s="24" t="s">
        <v>298</v>
      </c>
      <c r="BM192" s="24" t="s">
        <v>2205</v>
      </c>
    </row>
    <row r="193" spans="2:47" s="1" customFormat="1" ht="13.5">
      <c r="B193" s="46"/>
      <c r="D193" s="215" t="s">
        <v>241</v>
      </c>
      <c r="F193" s="216" t="s">
        <v>2206</v>
      </c>
      <c r="I193" s="176"/>
      <c r="L193" s="46"/>
      <c r="M193" s="217"/>
      <c r="N193" s="47"/>
      <c r="O193" s="47"/>
      <c r="P193" s="47"/>
      <c r="Q193" s="47"/>
      <c r="R193" s="47"/>
      <c r="S193" s="47"/>
      <c r="T193" s="85"/>
      <c r="AT193" s="24" t="s">
        <v>241</v>
      </c>
      <c r="AU193" s="24" t="s">
        <v>83</v>
      </c>
    </row>
    <row r="194" spans="2:65" s="1" customFormat="1" ht="16.5" customHeight="1">
      <c r="B194" s="202"/>
      <c r="C194" s="203" t="s">
        <v>492</v>
      </c>
      <c r="D194" s="203" t="s">
        <v>235</v>
      </c>
      <c r="E194" s="204" t="s">
        <v>2207</v>
      </c>
      <c r="F194" s="205" t="s">
        <v>2208</v>
      </c>
      <c r="G194" s="206" t="s">
        <v>249</v>
      </c>
      <c r="H194" s="207">
        <v>9</v>
      </c>
      <c r="I194" s="208"/>
      <c r="J194" s="209">
        <f>ROUND(I194*H194,2)</f>
        <v>0</v>
      </c>
      <c r="K194" s="205" t="s">
        <v>238</v>
      </c>
      <c r="L194" s="46"/>
      <c r="M194" s="210" t="s">
        <v>5</v>
      </c>
      <c r="N194" s="211" t="s">
        <v>44</v>
      </c>
      <c r="O194" s="47"/>
      <c r="P194" s="212">
        <f>O194*H194</f>
        <v>0</v>
      </c>
      <c r="Q194" s="212">
        <v>0</v>
      </c>
      <c r="R194" s="212">
        <f>Q194*H194</f>
        <v>0</v>
      </c>
      <c r="S194" s="212">
        <v>0</v>
      </c>
      <c r="T194" s="213">
        <f>S194*H194</f>
        <v>0</v>
      </c>
      <c r="AR194" s="24" t="s">
        <v>298</v>
      </c>
      <c r="AT194" s="24" t="s">
        <v>235</v>
      </c>
      <c r="AU194" s="24" t="s">
        <v>83</v>
      </c>
      <c r="AY194" s="24" t="s">
        <v>231</v>
      </c>
      <c r="BE194" s="214">
        <f>IF(N194="základní",J194,0)</f>
        <v>0</v>
      </c>
      <c r="BF194" s="214">
        <f>IF(N194="snížená",J194,0)</f>
        <v>0</v>
      </c>
      <c r="BG194" s="214">
        <f>IF(N194="zákl. přenesená",J194,0)</f>
        <v>0</v>
      </c>
      <c r="BH194" s="214">
        <f>IF(N194="sníž. přenesená",J194,0)</f>
        <v>0</v>
      </c>
      <c r="BI194" s="214">
        <f>IF(N194="nulová",J194,0)</f>
        <v>0</v>
      </c>
      <c r="BJ194" s="24" t="s">
        <v>81</v>
      </c>
      <c r="BK194" s="214">
        <f>ROUND(I194*H194,2)</f>
        <v>0</v>
      </c>
      <c r="BL194" s="24" t="s">
        <v>298</v>
      </c>
      <c r="BM194" s="24" t="s">
        <v>2209</v>
      </c>
    </row>
    <row r="195" spans="2:47" s="1" customFormat="1" ht="13.5">
      <c r="B195" s="46"/>
      <c r="D195" s="215" t="s">
        <v>241</v>
      </c>
      <c r="F195" s="216" t="s">
        <v>2208</v>
      </c>
      <c r="I195" s="176"/>
      <c r="L195" s="46"/>
      <c r="M195" s="217"/>
      <c r="N195" s="47"/>
      <c r="O195" s="47"/>
      <c r="P195" s="47"/>
      <c r="Q195" s="47"/>
      <c r="R195" s="47"/>
      <c r="S195" s="47"/>
      <c r="T195" s="85"/>
      <c r="AT195" s="24" t="s">
        <v>241</v>
      </c>
      <c r="AU195" s="24" t="s">
        <v>83</v>
      </c>
    </row>
    <row r="196" spans="2:65" s="1" customFormat="1" ht="16.5" customHeight="1">
      <c r="B196" s="202"/>
      <c r="C196" s="203" t="s">
        <v>498</v>
      </c>
      <c r="D196" s="203" t="s">
        <v>235</v>
      </c>
      <c r="E196" s="204" t="s">
        <v>2210</v>
      </c>
      <c r="F196" s="205" t="s">
        <v>2211</v>
      </c>
      <c r="G196" s="206" t="s">
        <v>249</v>
      </c>
      <c r="H196" s="207">
        <v>9</v>
      </c>
      <c r="I196" s="208"/>
      <c r="J196" s="209">
        <f>ROUND(I196*H196,2)</f>
        <v>0</v>
      </c>
      <c r="K196" s="205" t="s">
        <v>238</v>
      </c>
      <c r="L196" s="46"/>
      <c r="M196" s="210" t="s">
        <v>5</v>
      </c>
      <c r="N196" s="211" t="s">
        <v>44</v>
      </c>
      <c r="O196" s="47"/>
      <c r="P196" s="212">
        <f>O196*H196</f>
        <v>0</v>
      </c>
      <c r="Q196" s="212">
        <v>0</v>
      </c>
      <c r="R196" s="212">
        <f>Q196*H196</f>
        <v>0</v>
      </c>
      <c r="S196" s="212">
        <v>0</v>
      </c>
      <c r="T196" s="213">
        <f>S196*H196</f>
        <v>0</v>
      </c>
      <c r="AR196" s="24" t="s">
        <v>298</v>
      </c>
      <c r="AT196" s="24" t="s">
        <v>235</v>
      </c>
      <c r="AU196" s="24" t="s">
        <v>83</v>
      </c>
      <c r="AY196" s="24" t="s">
        <v>231</v>
      </c>
      <c r="BE196" s="214">
        <f>IF(N196="základní",J196,0)</f>
        <v>0</v>
      </c>
      <c r="BF196" s="214">
        <f>IF(N196="snížená",J196,0)</f>
        <v>0</v>
      </c>
      <c r="BG196" s="214">
        <f>IF(N196="zákl. přenesená",J196,0)</f>
        <v>0</v>
      </c>
      <c r="BH196" s="214">
        <f>IF(N196="sníž. přenesená",J196,0)</f>
        <v>0</v>
      </c>
      <c r="BI196" s="214">
        <f>IF(N196="nulová",J196,0)</f>
        <v>0</v>
      </c>
      <c r="BJ196" s="24" t="s">
        <v>81</v>
      </c>
      <c r="BK196" s="214">
        <f>ROUND(I196*H196,2)</f>
        <v>0</v>
      </c>
      <c r="BL196" s="24" t="s">
        <v>298</v>
      </c>
      <c r="BM196" s="24" t="s">
        <v>2212</v>
      </c>
    </row>
    <row r="197" spans="2:47" s="1" customFormat="1" ht="13.5">
      <c r="B197" s="46"/>
      <c r="D197" s="215" t="s">
        <v>241</v>
      </c>
      <c r="F197" s="216" t="s">
        <v>2211</v>
      </c>
      <c r="I197" s="176"/>
      <c r="L197" s="46"/>
      <c r="M197" s="217"/>
      <c r="N197" s="47"/>
      <c r="O197" s="47"/>
      <c r="P197" s="47"/>
      <c r="Q197" s="47"/>
      <c r="R197" s="47"/>
      <c r="S197" s="47"/>
      <c r="T197" s="85"/>
      <c r="AT197" s="24" t="s">
        <v>241</v>
      </c>
      <c r="AU197" s="24" t="s">
        <v>83</v>
      </c>
    </row>
    <row r="198" spans="2:65" s="1" customFormat="1" ht="16.5" customHeight="1">
      <c r="B198" s="202"/>
      <c r="C198" s="203" t="s">
        <v>505</v>
      </c>
      <c r="D198" s="203" t="s">
        <v>235</v>
      </c>
      <c r="E198" s="204" t="s">
        <v>2213</v>
      </c>
      <c r="F198" s="205" t="s">
        <v>2214</v>
      </c>
      <c r="G198" s="206" t="s">
        <v>249</v>
      </c>
      <c r="H198" s="207">
        <v>7</v>
      </c>
      <c r="I198" s="208"/>
      <c r="J198" s="209">
        <f>ROUND(I198*H198,2)</f>
        <v>0</v>
      </c>
      <c r="K198" s="205" t="s">
        <v>238</v>
      </c>
      <c r="L198" s="46"/>
      <c r="M198" s="210" t="s">
        <v>5</v>
      </c>
      <c r="N198" s="211" t="s">
        <v>44</v>
      </c>
      <c r="O198" s="47"/>
      <c r="P198" s="212">
        <f>O198*H198</f>
        <v>0</v>
      </c>
      <c r="Q198" s="212">
        <v>0</v>
      </c>
      <c r="R198" s="212">
        <f>Q198*H198</f>
        <v>0</v>
      </c>
      <c r="S198" s="212">
        <v>0</v>
      </c>
      <c r="T198" s="213">
        <f>S198*H198</f>
        <v>0</v>
      </c>
      <c r="AR198" s="24" t="s">
        <v>298</v>
      </c>
      <c r="AT198" s="24" t="s">
        <v>235</v>
      </c>
      <c r="AU198" s="24" t="s">
        <v>83</v>
      </c>
      <c r="AY198" s="24" t="s">
        <v>231</v>
      </c>
      <c r="BE198" s="214">
        <f>IF(N198="základní",J198,0)</f>
        <v>0</v>
      </c>
      <c r="BF198" s="214">
        <f>IF(N198="snížená",J198,0)</f>
        <v>0</v>
      </c>
      <c r="BG198" s="214">
        <f>IF(N198="zákl. přenesená",J198,0)</f>
        <v>0</v>
      </c>
      <c r="BH198" s="214">
        <f>IF(N198="sníž. přenesená",J198,0)</f>
        <v>0</v>
      </c>
      <c r="BI198" s="214">
        <f>IF(N198="nulová",J198,0)</f>
        <v>0</v>
      </c>
      <c r="BJ198" s="24" t="s">
        <v>81</v>
      </c>
      <c r="BK198" s="214">
        <f>ROUND(I198*H198,2)</f>
        <v>0</v>
      </c>
      <c r="BL198" s="24" t="s">
        <v>298</v>
      </c>
      <c r="BM198" s="24" t="s">
        <v>2215</v>
      </c>
    </row>
    <row r="199" spans="2:47" s="1" customFormat="1" ht="13.5">
      <c r="B199" s="46"/>
      <c r="D199" s="215" t="s">
        <v>241</v>
      </c>
      <c r="F199" s="216" t="s">
        <v>2214</v>
      </c>
      <c r="I199" s="176"/>
      <c r="L199" s="46"/>
      <c r="M199" s="217"/>
      <c r="N199" s="47"/>
      <c r="O199" s="47"/>
      <c r="P199" s="47"/>
      <c r="Q199" s="47"/>
      <c r="R199" s="47"/>
      <c r="S199" s="47"/>
      <c r="T199" s="85"/>
      <c r="AT199" s="24" t="s">
        <v>241</v>
      </c>
      <c r="AU199" s="24" t="s">
        <v>83</v>
      </c>
    </row>
    <row r="200" spans="2:65" s="1" customFormat="1" ht="25.5" customHeight="1">
      <c r="B200" s="202"/>
      <c r="C200" s="203" t="s">
        <v>511</v>
      </c>
      <c r="D200" s="203" t="s">
        <v>235</v>
      </c>
      <c r="E200" s="204" t="s">
        <v>2216</v>
      </c>
      <c r="F200" s="205" t="s">
        <v>2217</v>
      </c>
      <c r="G200" s="206" t="s">
        <v>249</v>
      </c>
      <c r="H200" s="207">
        <v>3</v>
      </c>
      <c r="I200" s="208"/>
      <c r="J200" s="209">
        <f>ROUND(I200*H200,2)</f>
        <v>0</v>
      </c>
      <c r="K200" s="205" t="s">
        <v>238</v>
      </c>
      <c r="L200" s="46"/>
      <c r="M200" s="210" t="s">
        <v>5</v>
      </c>
      <c r="N200" s="211" t="s">
        <v>44</v>
      </c>
      <c r="O200" s="47"/>
      <c r="P200" s="212">
        <f>O200*H200</f>
        <v>0</v>
      </c>
      <c r="Q200" s="212">
        <v>0.00152</v>
      </c>
      <c r="R200" s="212">
        <f>Q200*H200</f>
        <v>0.00456</v>
      </c>
      <c r="S200" s="212">
        <v>0</v>
      </c>
      <c r="T200" s="213">
        <f>S200*H200</f>
        <v>0</v>
      </c>
      <c r="AR200" s="24" t="s">
        <v>298</v>
      </c>
      <c r="AT200" s="24" t="s">
        <v>235</v>
      </c>
      <c r="AU200" s="24" t="s">
        <v>83</v>
      </c>
      <c r="AY200" s="24" t="s">
        <v>231</v>
      </c>
      <c r="BE200" s="214">
        <f>IF(N200="základní",J200,0)</f>
        <v>0</v>
      </c>
      <c r="BF200" s="214">
        <f>IF(N200="snížená",J200,0)</f>
        <v>0</v>
      </c>
      <c r="BG200" s="214">
        <f>IF(N200="zákl. přenesená",J200,0)</f>
        <v>0</v>
      </c>
      <c r="BH200" s="214">
        <f>IF(N200="sníž. přenesená",J200,0)</f>
        <v>0</v>
      </c>
      <c r="BI200" s="214">
        <f>IF(N200="nulová",J200,0)</f>
        <v>0</v>
      </c>
      <c r="BJ200" s="24" t="s">
        <v>81</v>
      </c>
      <c r="BK200" s="214">
        <f>ROUND(I200*H200,2)</f>
        <v>0</v>
      </c>
      <c r="BL200" s="24" t="s">
        <v>298</v>
      </c>
      <c r="BM200" s="24" t="s">
        <v>2218</v>
      </c>
    </row>
    <row r="201" spans="2:47" s="1" customFormat="1" ht="13.5">
      <c r="B201" s="46"/>
      <c r="D201" s="215" t="s">
        <v>241</v>
      </c>
      <c r="F201" s="216" t="s">
        <v>2217</v>
      </c>
      <c r="I201" s="176"/>
      <c r="L201" s="46"/>
      <c r="M201" s="217"/>
      <c r="N201" s="47"/>
      <c r="O201" s="47"/>
      <c r="P201" s="47"/>
      <c r="Q201" s="47"/>
      <c r="R201" s="47"/>
      <c r="S201" s="47"/>
      <c r="T201" s="85"/>
      <c r="AT201" s="24" t="s">
        <v>241</v>
      </c>
      <c r="AU201" s="24" t="s">
        <v>83</v>
      </c>
    </row>
    <row r="202" spans="2:47" s="1" customFormat="1" ht="13.5">
      <c r="B202" s="46"/>
      <c r="D202" s="215" t="s">
        <v>442</v>
      </c>
      <c r="F202" s="241" t="s">
        <v>2219</v>
      </c>
      <c r="I202" s="176"/>
      <c r="L202" s="46"/>
      <c r="M202" s="217"/>
      <c r="N202" s="47"/>
      <c r="O202" s="47"/>
      <c r="P202" s="47"/>
      <c r="Q202" s="47"/>
      <c r="R202" s="47"/>
      <c r="S202" s="47"/>
      <c r="T202" s="85"/>
      <c r="AT202" s="24" t="s">
        <v>442</v>
      </c>
      <c r="AU202" s="24" t="s">
        <v>83</v>
      </c>
    </row>
    <row r="203" spans="2:65" s="1" customFormat="1" ht="16.5" customHeight="1">
      <c r="B203" s="202"/>
      <c r="C203" s="203" t="s">
        <v>517</v>
      </c>
      <c r="D203" s="203" t="s">
        <v>235</v>
      </c>
      <c r="E203" s="204" t="s">
        <v>2220</v>
      </c>
      <c r="F203" s="205" t="s">
        <v>2221</v>
      </c>
      <c r="G203" s="206" t="s">
        <v>249</v>
      </c>
      <c r="H203" s="207">
        <v>4</v>
      </c>
      <c r="I203" s="208"/>
      <c r="J203" s="209">
        <f>ROUND(I203*H203,2)</f>
        <v>0</v>
      </c>
      <c r="K203" s="205" t="s">
        <v>5</v>
      </c>
      <c r="L203" s="46"/>
      <c r="M203" s="210" t="s">
        <v>5</v>
      </c>
      <c r="N203" s="211" t="s">
        <v>44</v>
      </c>
      <c r="O203" s="47"/>
      <c r="P203" s="212">
        <f>O203*H203</f>
        <v>0</v>
      </c>
      <c r="Q203" s="212">
        <v>0.00148</v>
      </c>
      <c r="R203" s="212">
        <f>Q203*H203</f>
        <v>0.00592</v>
      </c>
      <c r="S203" s="212">
        <v>0</v>
      </c>
      <c r="T203" s="213">
        <f>S203*H203</f>
        <v>0</v>
      </c>
      <c r="AR203" s="24" t="s">
        <v>298</v>
      </c>
      <c r="AT203" s="24" t="s">
        <v>235</v>
      </c>
      <c r="AU203" s="24" t="s">
        <v>83</v>
      </c>
      <c r="AY203" s="24" t="s">
        <v>231</v>
      </c>
      <c r="BE203" s="214">
        <f>IF(N203="základní",J203,0)</f>
        <v>0</v>
      </c>
      <c r="BF203" s="214">
        <f>IF(N203="snížená",J203,0)</f>
        <v>0</v>
      </c>
      <c r="BG203" s="214">
        <f>IF(N203="zákl. přenesená",J203,0)</f>
        <v>0</v>
      </c>
      <c r="BH203" s="214">
        <f>IF(N203="sníž. přenesená",J203,0)</f>
        <v>0</v>
      </c>
      <c r="BI203" s="214">
        <f>IF(N203="nulová",J203,0)</f>
        <v>0</v>
      </c>
      <c r="BJ203" s="24" t="s">
        <v>81</v>
      </c>
      <c r="BK203" s="214">
        <f>ROUND(I203*H203,2)</f>
        <v>0</v>
      </c>
      <c r="BL203" s="24" t="s">
        <v>298</v>
      </c>
      <c r="BM203" s="24" t="s">
        <v>2222</v>
      </c>
    </row>
    <row r="204" spans="2:47" s="1" customFormat="1" ht="13.5">
      <c r="B204" s="46"/>
      <c r="D204" s="215" t="s">
        <v>241</v>
      </c>
      <c r="F204" s="216" t="s">
        <v>2221</v>
      </c>
      <c r="I204" s="176"/>
      <c r="L204" s="46"/>
      <c r="M204" s="217"/>
      <c r="N204" s="47"/>
      <c r="O204" s="47"/>
      <c r="P204" s="47"/>
      <c r="Q204" s="47"/>
      <c r="R204" s="47"/>
      <c r="S204" s="47"/>
      <c r="T204" s="85"/>
      <c r="AT204" s="24" t="s">
        <v>241</v>
      </c>
      <c r="AU204" s="24" t="s">
        <v>83</v>
      </c>
    </row>
    <row r="205" spans="2:65" s="1" customFormat="1" ht="16.5" customHeight="1">
      <c r="B205" s="202"/>
      <c r="C205" s="203" t="s">
        <v>521</v>
      </c>
      <c r="D205" s="203" t="s">
        <v>235</v>
      </c>
      <c r="E205" s="204" t="s">
        <v>2223</v>
      </c>
      <c r="F205" s="205" t="s">
        <v>2224</v>
      </c>
      <c r="G205" s="206" t="s">
        <v>249</v>
      </c>
      <c r="H205" s="207">
        <v>5</v>
      </c>
      <c r="I205" s="208"/>
      <c r="J205" s="209">
        <f>ROUND(I205*H205,2)</f>
        <v>0</v>
      </c>
      <c r="K205" s="205" t="s">
        <v>238</v>
      </c>
      <c r="L205" s="46"/>
      <c r="M205" s="210" t="s">
        <v>5</v>
      </c>
      <c r="N205" s="211" t="s">
        <v>44</v>
      </c>
      <c r="O205" s="47"/>
      <c r="P205" s="212">
        <f>O205*H205</f>
        <v>0</v>
      </c>
      <c r="Q205" s="212">
        <v>0.00143</v>
      </c>
      <c r="R205" s="212">
        <f>Q205*H205</f>
        <v>0.00715</v>
      </c>
      <c r="S205" s="212">
        <v>0</v>
      </c>
      <c r="T205" s="213">
        <f>S205*H205</f>
        <v>0</v>
      </c>
      <c r="AR205" s="24" t="s">
        <v>298</v>
      </c>
      <c r="AT205" s="24" t="s">
        <v>235</v>
      </c>
      <c r="AU205" s="24" t="s">
        <v>83</v>
      </c>
      <c r="AY205" s="24" t="s">
        <v>231</v>
      </c>
      <c r="BE205" s="214">
        <f>IF(N205="základní",J205,0)</f>
        <v>0</v>
      </c>
      <c r="BF205" s="214">
        <f>IF(N205="snížená",J205,0)</f>
        <v>0</v>
      </c>
      <c r="BG205" s="214">
        <f>IF(N205="zákl. přenesená",J205,0)</f>
        <v>0</v>
      </c>
      <c r="BH205" s="214">
        <f>IF(N205="sníž. přenesená",J205,0)</f>
        <v>0</v>
      </c>
      <c r="BI205" s="214">
        <f>IF(N205="nulová",J205,0)</f>
        <v>0</v>
      </c>
      <c r="BJ205" s="24" t="s">
        <v>81</v>
      </c>
      <c r="BK205" s="214">
        <f>ROUND(I205*H205,2)</f>
        <v>0</v>
      </c>
      <c r="BL205" s="24" t="s">
        <v>298</v>
      </c>
      <c r="BM205" s="24" t="s">
        <v>2225</v>
      </c>
    </row>
    <row r="206" spans="2:47" s="1" customFormat="1" ht="13.5">
      <c r="B206" s="46"/>
      <c r="D206" s="215" t="s">
        <v>241</v>
      </c>
      <c r="F206" s="216" t="s">
        <v>2226</v>
      </c>
      <c r="I206" s="176"/>
      <c r="L206" s="46"/>
      <c r="M206" s="217"/>
      <c r="N206" s="47"/>
      <c r="O206" s="47"/>
      <c r="P206" s="47"/>
      <c r="Q206" s="47"/>
      <c r="R206" s="47"/>
      <c r="S206" s="47"/>
      <c r="T206" s="85"/>
      <c r="AT206" s="24" t="s">
        <v>241</v>
      </c>
      <c r="AU206" s="24" t="s">
        <v>83</v>
      </c>
    </row>
    <row r="207" spans="2:65" s="1" customFormat="1" ht="16.5" customHeight="1">
      <c r="B207" s="202"/>
      <c r="C207" s="203" t="s">
        <v>526</v>
      </c>
      <c r="D207" s="203" t="s">
        <v>235</v>
      </c>
      <c r="E207" s="204" t="s">
        <v>2227</v>
      </c>
      <c r="F207" s="205" t="s">
        <v>2228</v>
      </c>
      <c r="G207" s="206" t="s">
        <v>249</v>
      </c>
      <c r="H207" s="207">
        <v>3</v>
      </c>
      <c r="I207" s="208"/>
      <c r="J207" s="209">
        <f>ROUND(I207*H207,2)</f>
        <v>0</v>
      </c>
      <c r="K207" s="205" t="s">
        <v>238</v>
      </c>
      <c r="L207" s="46"/>
      <c r="M207" s="210" t="s">
        <v>5</v>
      </c>
      <c r="N207" s="211" t="s">
        <v>44</v>
      </c>
      <c r="O207" s="47"/>
      <c r="P207" s="212">
        <f>O207*H207</f>
        <v>0</v>
      </c>
      <c r="Q207" s="212">
        <v>0.00016</v>
      </c>
      <c r="R207" s="212">
        <f>Q207*H207</f>
        <v>0.00048000000000000007</v>
      </c>
      <c r="S207" s="212">
        <v>0</v>
      </c>
      <c r="T207" s="213">
        <f>S207*H207</f>
        <v>0</v>
      </c>
      <c r="AR207" s="24" t="s">
        <v>298</v>
      </c>
      <c r="AT207" s="24" t="s">
        <v>235</v>
      </c>
      <c r="AU207" s="24" t="s">
        <v>83</v>
      </c>
      <c r="AY207" s="24" t="s">
        <v>231</v>
      </c>
      <c r="BE207" s="214">
        <f>IF(N207="základní",J207,0)</f>
        <v>0</v>
      </c>
      <c r="BF207" s="214">
        <f>IF(N207="snížená",J207,0)</f>
        <v>0</v>
      </c>
      <c r="BG207" s="214">
        <f>IF(N207="zákl. přenesená",J207,0)</f>
        <v>0</v>
      </c>
      <c r="BH207" s="214">
        <f>IF(N207="sníž. přenesená",J207,0)</f>
        <v>0</v>
      </c>
      <c r="BI207" s="214">
        <f>IF(N207="nulová",J207,0)</f>
        <v>0</v>
      </c>
      <c r="BJ207" s="24" t="s">
        <v>81</v>
      </c>
      <c r="BK207" s="214">
        <f>ROUND(I207*H207,2)</f>
        <v>0</v>
      </c>
      <c r="BL207" s="24" t="s">
        <v>298</v>
      </c>
      <c r="BM207" s="24" t="s">
        <v>2229</v>
      </c>
    </row>
    <row r="208" spans="2:47" s="1" customFormat="1" ht="13.5">
      <c r="B208" s="46"/>
      <c r="D208" s="215" t="s">
        <v>241</v>
      </c>
      <c r="F208" s="216" t="s">
        <v>2230</v>
      </c>
      <c r="I208" s="176"/>
      <c r="L208" s="46"/>
      <c r="M208" s="217"/>
      <c r="N208" s="47"/>
      <c r="O208" s="47"/>
      <c r="P208" s="47"/>
      <c r="Q208" s="47"/>
      <c r="R208" s="47"/>
      <c r="S208" s="47"/>
      <c r="T208" s="85"/>
      <c r="AT208" s="24" t="s">
        <v>241</v>
      </c>
      <c r="AU208" s="24" t="s">
        <v>83</v>
      </c>
    </row>
    <row r="209" spans="2:65" s="1" customFormat="1" ht="16.5" customHeight="1">
      <c r="B209" s="202"/>
      <c r="C209" s="203" t="s">
        <v>531</v>
      </c>
      <c r="D209" s="203" t="s">
        <v>235</v>
      </c>
      <c r="E209" s="204" t="s">
        <v>2231</v>
      </c>
      <c r="F209" s="205" t="s">
        <v>2232</v>
      </c>
      <c r="G209" s="206" t="s">
        <v>249</v>
      </c>
      <c r="H209" s="207">
        <v>5</v>
      </c>
      <c r="I209" s="208"/>
      <c r="J209" s="209">
        <f>ROUND(I209*H209,2)</f>
        <v>0</v>
      </c>
      <c r="K209" s="205" t="s">
        <v>238</v>
      </c>
      <c r="L209" s="46"/>
      <c r="M209" s="210" t="s">
        <v>5</v>
      </c>
      <c r="N209" s="211" t="s">
        <v>44</v>
      </c>
      <c r="O209" s="47"/>
      <c r="P209" s="212">
        <f>O209*H209</f>
        <v>0</v>
      </c>
      <c r="Q209" s="212">
        <v>0.00029</v>
      </c>
      <c r="R209" s="212">
        <f>Q209*H209</f>
        <v>0.00145</v>
      </c>
      <c r="S209" s="212">
        <v>0</v>
      </c>
      <c r="T209" s="213">
        <f>S209*H209</f>
        <v>0</v>
      </c>
      <c r="AR209" s="24" t="s">
        <v>298</v>
      </c>
      <c r="AT209" s="24" t="s">
        <v>235</v>
      </c>
      <c r="AU209" s="24" t="s">
        <v>83</v>
      </c>
      <c r="AY209" s="24" t="s">
        <v>231</v>
      </c>
      <c r="BE209" s="214">
        <f>IF(N209="základní",J209,0)</f>
        <v>0</v>
      </c>
      <c r="BF209" s="214">
        <f>IF(N209="snížená",J209,0)</f>
        <v>0</v>
      </c>
      <c r="BG209" s="214">
        <f>IF(N209="zákl. přenesená",J209,0)</f>
        <v>0</v>
      </c>
      <c r="BH209" s="214">
        <f>IF(N209="sníž. přenesená",J209,0)</f>
        <v>0</v>
      </c>
      <c r="BI209" s="214">
        <f>IF(N209="nulová",J209,0)</f>
        <v>0</v>
      </c>
      <c r="BJ209" s="24" t="s">
        <v>81</v>
      </c>
      <c r="BK209" s="214">
        <f>ROUND(I209*H209,2)</f>
        <v>0</v>
      </c>
      <c r="BL209" s="24" t="s">
        <v>298</v>
      </c>
      <c r="BM209" s="24" t="s">
        <v>2233</v>
      </c>
    </row>
    <row r="210" spans="2:47" s="1" customFormat="1" ht="13.5">
      <c r="B210" s="46"/>
      <c r="D210" s="215" t="s">
        <v>241</v>
      </c>
      <c r="F210" s="216" t="s">
        <v>2232</v>
      </c>
      <c r="I210" s="176"/>
      <c r="L210" s="46"/>
      <c r="M210" s="217"/>
      <c r="N210" s="47"/>
      <c r="O210" s="47"/>
      <c r="P210" s="47"/>
      <c r="Q210" s="47"/>
      <c r="R210" s="47"/>
      <c r="S210" s="47"/>
      <c r="T210" s="85"/>
      <c r="AT210" s="24" t="s">
        <v>241</v>
      </c>
      <c r="AU210" s="24" t="s">
        <v>83</v>
      </c>
    </row>
    <row r="211" spans="2:47" s="1" customFormat="1" ht="13.5">
      <c r="B211" s="46"/>
      <c r="D211" s="215" t="s">
        <v>442</v>
      </c>
      <c r="F211" s="241" t="s">
        <v>2234</v>
      </c>
      <c r="I211" s="176"/>
      <c r="L211" s="46"/>
      <c r="M211" s="217"/>
      <c r="N211" s="47"/>
      <c r="O211" s="47"/>
      <c r="P211" s="47"/>
      <c r="Q211" s="47"/>
      <c r="R211" s="47"/>
      <c r="S211" s="47"/>
      <c r="T211" s="85"/>
      <c r="AT211" s="24" t="s">
        <v>442</v>
      </c>
      <c r="AU211" s="24" t="s">
        <v>83</v>
      </c>
    </row>
    <row r="212" spans="2:65" s="1" customFormat="1" ht="16.5" customHeight="1">
      <c r="B212" s="202"/>
      <c r="C212" s="203" t="s">
        <v>537</v>
      </c>
      <c r="D212" s="203" t="s">
        <v>235</v>
      </c>
      <c r="E212" s="204" t="s">
        <v>2235</v>
      </c>
      <c r="F212" s="205" t="s">
        <v>2236</v>
      </c>
      <c r="G212" s="206" t="s">
        <v>367</v>
      </c>
      <c r="H212" s="207">
        <v>133.8</v>
      </c>
      <c r="I212" s="208"/>
      <c r="J212" s="209">
        <f>ROUND(I212*H212,2)</f>
        <v>0</v>
      </c>
      <c r="K212" s="205" t="s">
        <v>238</v>
      </c>
      <c r="L212" s="46"/>
      <c r="M212" s="210" t="s">
        <v>5</v>
      </c>
      <c r="N212" s="211" t="s">
        <v>44</v>
      </c>
      <c r="O212" s="47"/>
      <c r="P212" s="212">
        <f>O212*H212</f>
        <v>0</v>
      </c>
      <c r="Q212" s="212">
        <v>0</v>
      </c>
      <c r="R212" s="212">
        <f>Q212*H212</f>
        <v>0</v>
      </c>
      <c r="S212" s="212">
        <v>0</v>
      </c>
      <c r="T212" s="213">
        <f>S212*H212</f>
        <v>0</v>
      </c>
      <c r="AR212" s="24" t="s">
        <v>298</v>
      </c>
      <c r="AT212" s="24" t="s">
        <v>235</v>
      </c>
      <c r="AU212" s="24" t="s">
        <v>83</v>
      </c>
      <c r="AY212" s="24" t="s">
        <v>231</v>
      </c>
      <c r="BE212" s="214">
        <f>IF(N212="základní",J212,0)</f>
        <v>0</v>
      </c>
      <c r="BF212" s="214">
        <f>IF(N212="snížená",J212,0)</f>
        <v>0</v>
      </c>
      <c r="BG212" s="214">
        <f>IF(N212="zákl. přenesená",J212,0)</f>
        <v>0</v>
      </c>
      <c r="BH212" s="214">
        <f>IF(N212="sníž. přenesená",J212,0)</f>
        <v>0</v>
      </c>
      <c r="BI212" s="214">
        <f>IF(N212="nulová",J212,0)</f>
        <v>0</v>
      </c>
      <c r="BJ212" s="24" t="s">
        <v>81</v>
      </c>
      <c r="BK212" s="214">
        <f>ROUND(I212*H212,2)</f>
        <v>0</v>
      </c>
      <c r="BL212" s="24" t="s">
        <v>298</v>
      </c>
      <c r="BM212" s="24" t="s">
        <v>2237</v>
      </c>
    </row>
    <row r="213" spans="2:47" s="1" customFormat="1" ht="13.5">
      <c r="B213" s="46"/>
      <c r="D213" s="215" t="s">
        <v>241</v>
      </c>
      <c r="F213" s="216" t="s">
        <v>2236</v>
      </c>
      <c r="I213" s="176"/>
      <c r="L213" s="46"/>
      <c r="M213" s="217"/>
      <c r="N213" s="47"/>
      <c r="O213" s="47"/>
      <c r="P213" s="47"/>
      <c r="Q213" s="47"/>
      <c r="R213" s="47"/>
      <c r="S213" s="47"/>
      <c r="T213" s="85"/>
      <c r="AT213" s="24" t="s">
        <v>241</v>
      </c>
      <c r="AU213" s="24" t="s">
        <v>83</v>
      </c>
    </row>
    <row r="214" spans="2:65" s="1" customFormat="1" ht="38.25" customHeight="1">
      <c r="B214" s="202"/>
      <c r="C214" s="203" t="s">
        <v>542</v>
      </c>
      <c r="D214" s="203" t="s">
        <v>235</v>
      </c>
      <c r="E214" s="204" t="s">
        <v>2238</v>
      </c>
      <c r="F214" s="205" t="s">
        <v>2239</v>
      </c>
      <c r="G214" s="206" t="s">
        <v>352</v>
      </c>
      <c r="H214" s="207">
        <v>0.233</v>
      </c>
      <c r="I214" s="208"/>
      <c r="J214" s="209">
        <f>ROUND(I214*H214,2)</f>
        <v>0</v>
      </c>
      <c r="K214" s="205" t="s">
        <v>238</v>
      </c>
      <c r="L214" s="46"/>
      <c r="M214" s="210" t="s">
        <v>5</v>
      </c>
      <c r="N214" s="211" t="s">
        <v>44</v>
      </c>
      <c r="O214" s="47"/>
      <c r="P214" s="212">
        <f>O214*H214</f>
        <v>0</v>
      </c>
      <c r="Q214" s="212">
        <v>0</v>
      </c>
      <c r="R214" s="212">
        <f>Q214*H214</f>
        <v>0</v>
      </c>
      <c r="S214" s="212">
        <v>0</v>
      </c>
      <c r="T214" s="213">
        <f>S214*H214</f>
        <v>0</v>
      </c>
      <c r="AR214" s="24" t="s">
        <v>298</v>
      </c>
      <c r="AT214" s="24" t="s">
        <v>235</v>
      </c>
      <c r="AU214" s="24" t="s">
        <v>83</v>
      </c>
      <c r="AY214" s="24" t="s">
        <v>231</v>
      </c>
      <c r="BE214" s="214">
        <f>IF(N214="základní",J214,0)</f>
        <v>0</v>
      </c>
      <c r="BF214" s="214">
        <f>IF(N214="snížená",J214,0)</f>
        <v>0</v>
      </c>
      <c r="BG214" s="214">
        <f>IF(N214="zákl. přenesená",J214,0)</f>
        <v>0</v>
      </c>
      <c r="BH214" s="214">
        <f>IF(N214="sníž. přenesená",J214,0)</f>
        <v>0</v>
      </c>
      <c r="BI214" s="214">
        <f>IF(N214="nulová",J214,0)</f>
        <v>0</v>
      </c>
      <c r="BJ214" s="24" t="s">
        <v>81</v>
      </c>
      <c r="BK214" s="214">
        <f>ROUND(I214*H214,2)</f>
        <v>0</v>
      </c>
      <c r="BL214" s="24" t="s">
        <v>298</v>
      </c>
      <c r="BM214" s="24" t="s">
        <v>2240</v>
      </c>
    </row>
    <row r="215" spans="2:47" s="1" customFormat="1" ht="13.5">
      <c r="B215" s="46"/>
      <c r="D215" s="215" t="s">
        <v>241</v>
      </c>
      <c r="F215" s="216" t="s">
        <v>2239</v>
      </c>
      <c r="I215" s="176"/>
      <c r="L215" s="46"/>
      <c r="M215" s="217"/>
      <c r="N215" s="47"/>
      <c r="O215" s="47"/>
      <c r="P215" s="47"/>
      <c r="Q215" s="47"/>
      <c r="R215" s="47"/>
      <c r="S215" s="47"/>
      <c r="T215" s="85"/>
      <c r="AT215" s="24" t="s">
        <v>241</v>
      </c>
      <c r="AU215" s="24" t="s">
        <v>83</v>
      </c>
    </row>
    <row r="216" spans="2:63" s="10" customFormat="1" ht="29.85" customHeight="1">
      <c r="B216" s="189"/>
      <c r="D216" s="190" t="s">
        <v>72</v>
      </c>
      <c r="E216" s="200" t="s">
        <v>2241</v>
      </c>
      <c r="F216" s="200" t="s">
        <v>2242</v>
      </c>
      <c r="I216" s="192"/>
      <c r="J216" s="201">
        <f>BK216</f>
        <v>0</v>
      </c>
      <c r="L216" s="189"/>
      <c r="M216" s="194"/>
      <c r="N216" s="195"/>
      <c r="O216" s="195"/>
      <c r="P216" s="196">
        <f>SUM(P217:P258)</f>
        <v>0</v>
      </c>
      <c r="Q216" s="195"/>
      <c r="R216" s="196">
        <f>SUM(R217:R258)</f>
        <v>0.705409</v>
      </c>
      <c r="S216" s="195"/>
      <c r="T216" s="197">
        <f>SUM(T217:T258)</f>
        <v>0</v>
      </c>
      <c r="AR216" s="190" t="s">
        <v>83</v>
      </c>
      <c r="AT216" s="198" t="s">
        <v>72</v>
      </c>
      <c r="AU216" s="198" t="s">
        <v>81</v>
      </c>
      <c r="AY216" s="190" t="s">
        <v>231</v>
      </c>
      <c r="BK216" s="199">
        <f>SUM(BK217:BK258)</f>
        <v>0</v>
      </c>
    </row>
    <row r="217" spans="2:65" s="1" customFormat="1" ht="25.5" customHeight="1">
      <c r="B217" s="202"/>
      <c r="C217" s="203" t="s">
        <v>548</v>
      </c>
      <c r="D217" s="203" t="s">
        <v>235</v>
      </c>
      <c r="E217" s="204" t="s">
        <v>2243</v>
      </c>
      <c r="F217" s="205" t="s">
        <v>2244</v>
      </c>
      <c r="G217" s="206" t="s">
        <v>367</v>
      </c>
      <c r="H217" s="207">
        <v>75.5</v>
      </c>
      <c r="I217" s="208"/>
      <c r="J217" s="209">
        <f>ROUND(I217*H217,2)</f>
        <v>0</v>
      </c>
      <c r="K217" s="205" t="s">
        <v>238</v>
      </c>
      <c r="L217" s="46"/>
      <c r="M217" s="210" t="s">
        <v>5</v>
      </c>
      <c r="N217" s="211" t="s">
        <v>44</v>
      </c>
      <c r="O217" s="47"/>
      <c r="P217" s="212">
        <f>O217*H217</f>
        <v>0</v>
      </c>
      <c r="Q217" s="212">
        <v>0.00033</v>
      </c>
      <c r="R217" s="212">
        <f>Q217*H217</f>
        <v>0.024915</v>
      </c>
      <c r="S217" s="212">
        <v>0</v>
      </c>
      <c r="T217" s="213">
        <f>S217*H217</f>
        <v>0</v>
      </c>
      <c r="AR217" s="24" t="s">
        <v>298</v>
      </c>
      <c r="AT217" s="24" t="s">
        <v>235</v>
      </c>
      <c r="AU217" s="24" t="s">
        <v>83</v>
      </c>
      <c r="AY217" s="24" t="s">
        <v>231</v>
      </c>
      <c r="BE217" s="214">
        <f>IF(N217="základní",J217,0)</f>
        <v>0</v>
      </c>
      <c r="BF217" s="214">
        <f>IF(N217="snížená",J217,0)</f>
        <v>0</v>
      </c>
      <c r="BG217" s="214">
        <f>IF(N217="zákl. přenesená",J217,0)</f>
        <v>0</v>
      </c>
      <c r="BH217" s="214">
        <f>IF(N217="sníž. přenesená",J217,0)</f>
        <v>0</v>
      </c>
      <c r="BI217" s="214">
        <f>IF(N217="nulová",J217,0)</f>
        <v>0</v>
      </c>
      <c r="BJ217" s="24" t="s">
        <v>81</v>
      </c>
      <c r="BK217" s="214">
        <f>ROUND(I217*H217,2)</f>
        <v>0</v>
      </c>
      <c r="BL217" s="24" t="s">
        <v>298</v>
      </c>
      <c r="BM217" s="24" t="s">
        <v>2245</v>
      </c>
    </row>
    <row r="218" spans="2:47" s="1" customFormat="1" ht="13.5">
      <c r="B218" s="46"/>
      <c r="D218" s="215" t="s">
        <v>241</v>
      </c>
      <c r="F218" s="216" t="s">
        <v>2244</v>
      </c>
      <c r="I218" s="176"/>
      <c r="L218" s="46"/>
      <c r="M218" s="217"/>
      <c r="N218" s="47"/>
      <c r="O218" s="47"/>
      <c r="P218" s="47"/>
      <c r="Q218" s="47"/>
      <c r="R218" s="47"/>
      <c r="S218" s="47"/>
      <c r="T218" s="85"/>
      <c r="AT218" s="24" t="s">
        <v>241</v>
      </c>
      <c r="AU218" s="24" t="s">
        <v>83</v>
      </c>
    </row>
    <row r="219" spans="2:65" s="1" customFormat="1" ht="16.5" customHeight="1">
      <c r="B219" s="202"/>
      <c r="C219" s="242" t="s">
        <v>553</v>
      </c>
      <c r="D219" s="242" t="s">
        <v>399</v>
      </c>
      <c r="E219" s="243" t="s">
        <v>2246</v>
      </c>
      <c r="F219" s="244" t="s">
        <v>2247</v>
      </c>
      <c r="G219" s="245" t="s">
        <v>367</v>
      </c>
      <c r="H219" s="246">
        <v>75.5</v>
      </c>
      <c r="I219" s="247"/>
      <c r="J219" s="248">
        <f>ROUND(I219*H219,2)</f>
        <v>0</v>
      </c>
      <c r="K219" s="244" t="s">
        <v>238</v>
      </c>
      <c r="L219" s="249"/>
      <c r="M219" s="250" t="s">
        <v>5</v>
      </c>
      <c r="N219" s="251" t="s">
        <v>44</v>
      </c>
      <c r="O219" s="47"/>
      <c r="P219" s="212">
        <f>O219*H219</f>
        <v>0</v>
      </c>
      <c r="Q219" s="212">
        <v>0.00013</v>
      </c>
      <c r="R219" s="212">
        <f>Q219*H219</f>
        <v>0.009814999999999999</v>
      </c>
      <c r="S219" s="212">
        <v>0</v>
      </c>
      <c r="T219" s="213">
        <f>S219*H219</f>
        <v>0</v>
      </c>
      <c r="AR219" s="24" t="s">
        <v>410</v>
      </c>
      <c r="AT219" s="24" t="s">
        <v>399</v>
      </c>
      <c r="AU219" s="24" t="s">
        <v>83</v>
      </c>
      <c r="AY219" s="24" t="s">
        <v>231</v>
      </c>
      <c r="BE219" s="214">
        <f>IF(N219="základní",J219,0)</f>
        <v>0</v>
      </c>
      <c r="BF219" s="214">
        <f>IF(N219="snížená",J219,0)</f>
        <v>0</v>
      </c>
      <c r="BG219" s="214">
        <f>IF(N219="zákl. přenesená",J219,0)</f>
        <v>0</v>
      </c>
      <c r="BH219" s="214">
        <f>IF(N219="sníž. přenesená",J219,0)</f>
        <v>0</v>
      </c>
      <c r="BI219" s="214">
        <f>IF(N219="nulová",J219,0)</f>
        <v>0</v>
      </c>
      <c r="BJ219" s="24" t="s">
        <v>81</v>
      </c>
      <c r="BK219" s="214">
        <f>ROUND(I219*H219,2)</f>
        <v>0</v>
      </c>
      <c r="BL219" s="24" t="s">
        <v>298</v>
      </c>
      <c r="BM219" s="24" t="s">
        <v>2248</v>
      </c>
    </row>
    <row r="220" spans="2:47" s="1" customFormat="1" ht="13.5">
      <c r="B220" s="46"/>
      <c r="D220" s="215" t="s">
        <v>241</v>
      </c>
      <c r="F220" s="216" t="s">
        <v>2247</v>
      </c>
      <c r="I220" s="176"/>
      <c r="L220" s="46"/>
      <c r="M220" s="217"/>
      <c r="N220" s="47"/>
      <c r="O220" s="47"/>
      <c r="P220" s="47"/>
      <c r="Q220" s="47"/>
      <c r="R220" s="47"/>
      <c r="S220" s="47"/>
      <c r="T220" s="85"/>
      <c r="AT220" s="24" t="s">
        <v>241</v>
      </c>
      <c r="AU220" s="24" t="s">
        <v>83</v>
      </c>
    </row>
    <row r="221" spans="2:65" s="1" customFormat="1" ht="25.5" customHeight="1">
      <c r="B221" s="202"/>
      <c r="C221" s="203" t="s">
        <v>558</v>
      </c>
      <c r="D221" s="203" t="s">
        <v>235</v>
      </c>
      <c r="E221" s="204" t="s">
        <v>2249</v>
      </c>
      <c r="F221" s="205" t="s">
        <v>2250</v>
      </c>
      <c r="G221" s="206" t="s">
        <v>367</v>
      </c>
      <c r="H221" s="207">
        <v>136</v>
      </c>
      <c r="I221" s="208"/>
      <c r="J221" s="209">
        <f>ROUND(I221*H221,2)</f>
        <v>0</v>
      </c>
      <c r="K221" s="205" t="s">
        <v>238</v>
      </c>
      <c r="L221" s="46"/>
      <c r="M221" s="210" t="s">
        <v>5</v>
      </c>
      <c r="N221" s="211" t="s">
        <v>44</v>
      </c>
      <c r="O221" s="47"/>
      <c r="P221" s="212">
        <f>O221*H221</f>
        <v>0</v>
      </c>
      <c r="Q221" s="212">
        <v>0.00042</v>
      </c>
      <c r="R221" s="212">
        <f>Q221*H221</f>
        <v>0.057120000000000004</v>
      </c>
      <c r="S221" s="212">
        <v>0</v>
      </c>
      <c r="T221" s="213">
        <f>S221*H221</f>
        <v>0</v>
      </c>
      <c r="AR221" s="24" t="s">
        <v>298</v>
      </c>
      <c r="AT221" s="24" t="s">
        <v>235</v>
      </c>
      <c r="AU221" s="24" t="s">
        <v>83</v>
      </c>
      <c r="AY221" s="24" t="s">
        <v>231</v>
      </c>
      <c r="BE221" s="214">
        <f>IF(N221="základní",J221,0)</f>
        <v>0</v>
      </c>
      <c r="BF221" s="214">
        <f>IF(N221="snížená",J221,0)</f>
        <v>0</v>
      </c>
      <c r="BG221" s="214">
        <f>IF(N221="zákl. přenesená",J221,0)</f>
        <v>0</v>
      </c>
      <c r="BH221" s="214">
        <f>IF(N221="sníž. přenesená",J221,0)</f>
        <v>0</v>
      </c>
      <c r="BI221" s="214">
        <f>IF(N221="nulová",J221,0)</f>
        <v>0</v>
      </c>
      <c r="BJ221" s="24" t="s">
        <v>81</v>
      </c>
      <c r="BK221" s="214">
        <f>ROUND(I221*H221,2)</f>
        <v>0</v>
      </c>
      <c r="BL221" s="24" t="s">
        <v>298</v>
      </c>
      <c r="BM221" s="24" t="s">
        <v>2251</v>
      </c>
    </row>
    <row r="222" spans="2:47" s="1" customFormat="1" ht="13.5">
      <c r="B222" s="46"/>
      <c r="D222" s="215" t="s">
        <v>241</v>
      </c>
      <c r="F222" s="216" t="s">
        <v>2250</v>
      </c>
      <c r="I222" s="176"/>
      <c r="L222" s="46"/>
      <c r="M222" s="217"/>
      <c r="N222" s="47"/>
      <c r="O222" s="47"/>
      <c r="P222" s="47"/>
      <c r="Q222" s="47"/>
      <c r="R222" s="47"/>
      <c r="S222" s="47"/>
      <c r="T222" s="85"/>
      <c r="AT222" s="24" t="s">
        <v>241</v>
      </c>
      <c r="AU222" s="24" t="s">
        <v>83</v>
      </c>
    </row>
    <row r="223" spans="2:65" s="1" customFormat="1" ht="16.5" customHeight="1">
      <c r="B223" s="202"/>
      <c r="C223" s="242" t="s">
        <v>563</v>
      </c>
      <c r="D223" s="242" t="s">
        <v>399</v>
      </c>
      <c r="E223" s="243" t="s">
        <v>2252</v>
      </c>
      <c r="F223" s="244" t="s">
        <v>2253</v>
      </c>
      <c r="G223" s="245" t="s">
        <v>367</v>
      </c>
      <c r="H223" s="246">
        <v>136</v>
      </c>
      <c r="I223" s="247"/>
      <c r="J223" s="248">
        <f>ROUND(I223*H223,2)</f>
        <v>0</v>
      </c>
      <c r="K223" s="244" t="s">
        <v>238</v>
      </c>
      <c r="L223" s="249"/>
      <c r="M223" s="250" t="s">
        <v>5</v>
      </c>
      <c r="N223" s="251" t="s">
        <v>44</v>
      </c>
      <c r="O223" s="47"/>
      <c r="P223" s="212">
        <f>O223*H223</f>
        <v>0</v>
      </c>
      <c r="Q223" s="212">
        <v>0.00018</v>
      </c>
      <c r="R223" s="212">
        <f>Q223*H223</f>
        <v>0.024480000000000002</v>
      </c>
      <c r="S223" s="212">
        <v>0</v>
      </c>
      <c r="T223" s="213">
        <f>S223*H223</f>
        <v>0</v>
      </c>
      <c r="AR223" s="24" t="s">
        <v>410</v>
      </c>
      <c r="AT223" s="24" t="s">
        <v>399</v>
      </c>
      <c r="AU223" s="24" t="s">
        <v>83</v>
      </c>
      <c r="AY223" s="24" t="s">
        <v>231</v>
      </c>
      <c r="BE223" s="214">
        <f>IF(N223="základní",J223,0)</f>
        <v>0</v>
      </c>
      <c r="BF223" s="214">
        <f>IF(N223="snížená",J223,0)</f>
        <v>0</v>
      </c>
      <c r="BG223" s="214">
        <f>IF(N223="zákl. přenesená",J223,0)</f>
        <v>0</v>
      </c>
      <c r="BH223" s="214">
        <f>IF(N223="sníž. přenesená",J223,0)</f>
        <v>0</v>
      </c>
      <c r="BI223" s="214">
        <f>IF(N223="nulová",J223,0)</f>
        <v>0</v>
      </c>
      <c r="BJ223" s="24" t="s">
        <v>81</v>
      </c>
      <c r="BK223" s="214">
        <f>ROUND(I223*H223,2)</f>
        <v>0</v>
      </c>
      <c r="BL223" s="24" t="s">
        <v>298</v>
      </c>
      <c r="BM223" s="24" t="s">
        <v>2254</v>
      </c>
    </row>
    <row r="224" spans="2:47" s="1" customFormat="1" ht="13.5">
      <c r="B224" s="46"/>
      <c r="D224" s="215" t="s">
        <v>241</v>
      </c>
      <c r="F224" s="216" t="s">
        <v>2253</v>
      </c>
      <c r="I224" s="176"/>
      <c r="L224" s="46"/>
      <c r="M224" s="217"/>
      <c r="N224" s="47"/>
      <c r="O224" s="47"/>
      <c r="P224" s="47"/>
      <c r="Q224" s="47"/>
      <c r="R224" s="47"/>
      <c r="S224" s="47"/>
      <c r="T224" s="85"/>
      <c r="AT224" s="24" t="s">
        <v>241</v>
      </c>
      <c r="AU224" s="24" t="s">
        <v>83</v>
      </c>
    </row>
    <row r="225" spans="2:65" s="1" customFormat="1" ht="25.5" customHeight="1">
      <c r="B225" s="202"/>
      <c r="C225" s="203" t="s">
        <v>569</v>
      </c>
      <c r="D225" s="203" t="s">
        <v>235</v>
      </c>
      <c r="E225" s="204" t="s">
        <v>2255</v>
      </c>
      <c r="F225" s="205" t="s">
        <v>2256</v>
      </c>
      <c r="G225" s="206" t="s">
        <v>367</v>
      </c>
      <c r="H225" s="207">
        <v>10</v>
      </c>
      <c r="I225" s="208"/>
      <c r="J225" s="209">
        <f>ROUND(I225*H225,2)</f>
        <v>0</v>
      </c>
      <c r="K225" s="205" t="s">
        <v>238</v>
      </c>
      <c r="L225" s="46"/>
      <c r="M225" s="210" t="s">
        <v>5</v>
      </c>
      <c r="N225" s="211" t="s">
        <v>44</v>
      </c>
      <c r="O225" s="47"/>
      <c r="P225" s="212">
        <f>O225*H225</f>
        <v>0</v>
      </c>
      <c r="Q225" s="212">
        <v>0.0005</v>
      </c>
      <c r="R225" s="212">
        <f>Q225*H225</f>
        <v>0.005</v>
      </c>
      <c r="S225" s="212">
        <v>0</v>
      </c>
      <c r="T225" s="213">
        <f>S225*H225</f>
        <v>0</v>
      </c>
      <c r="AR225" s="24" t="s">
        <v>298</v>
      </c>
      <c r="AT225" s="24" t="s">
        <v>235</v>
      </c>
      <c r="AU225" s="24" t="s">
        <v>83</v>
      </c>
      <c r="AY225" s="24" t="s">
        <v>231</v>
      </c>
      <c r="BE225" s="214">
        <f>IF(N225="základní",J225,0)</f>
        <v>0</v>
      </c>
      <c r="BF225" s="214">
        <f>IF(N225="snížená",J225,0)</f>
        <v>0</v>
      </c>
      <c r="BG225" s="214">
        <f>IF(N225="zákl. přenesená",J225,0)</f>
        <v>0</v>
      </c>
      <c r="BH225" s="214">
        <f>IF(N225="sníž. přenesená",J225,0)</f>
        <v>0</v>
      </c>
      <c r="BI225" s="214">
        <f>IF(N225="nulová",J225,0)</f>
        <v>0</v>
      </c>
      <c r="BJ225" s="24" t="s">
        <v>81</v>
      </c>
      <c r="BK225" s="214">
        <f>ROUND(I225*H225,2)</f>
        <v>0</v>
      </c>
      <c r="BL225" s="24" t="s">
        <v>298</v>
      </c>
      <c r="BM225" s="24" t="s">
        <v>2257</v>
      </c>
    </row>
    <row r="226" spans="2:47" s="1" customFormat="1" ht="13.5">
      <c r="B226" s="46"/>
      <c r="D226" s="215" t="s">
        <v>241</v>
      </c>
      <c r="F226" s="216" t="s">
        <v>2256</v>
      </c>
      <c r="I226" s="176"/>
      <c r="L226" s="46"/>
      <c r="M226" s="217"/>
      <c r="N226" s="47"/>
      <c r="O226" s="47"/>
      <c r="P226" s="47"/>
      <c r="Q226" s="47"/>
      <c r="R226" s="47"/>
      <c r="S226" s="47"/>
      <c r="T226" s="85"/>
      <c r="AT226" s="24" t="s">
        <v>241</v>
      </c>
      <c r="AU226" s="24" t="s">
        <v>83</v>
      </c>
    </row>
    <row r="227" spans="2:65" s="1" customFormat="1" ht="16.5" customHeight="1">
      <c r="B227" s="202"/>
      <c r="C227" s="242" t="s">
        <v>574</v>
      </c>
      <c r="D227" s="242" t="s">
        <v>399</v>
      </c>
      <c r="E227" s="243" t="s">
        <v>2258</v>
      </c>
      <c r="F227" s="244" t="s">
        <v>2259</v>
      </c>
      <c r="G227" s="245" t="s">
        <v>367</v>
      </c>
      <c r="H227" s="246">
        <v>10</v>
      </c>
      <c r="I227" s="247"/>
      <c r="J227" s="248">
        <f>ROUND(I227*H227,2)</f>
        <v>0</v>
      </c>
      <c r="K227" s="244" t="s">
        <v>238</v>
      </c>
      <c r="L227" s="249"/>
      <c r="M227" s="250" t="s">
        <v>5</v>
      </c>
      <c r="N227" s="251" t="s">
        <v>44</v>
      </c>
      <c r="O227" s="47"/>
      <c r="P227" s="212">
        <f>O227*H227</f>
        <v>0</v>
      </c>
      <c r="Q227" s="212">
        <v>0.00027</v>
      </c>
      <c r="R227" s="212">
        <f>Q227*H227</f>
        <v>0.0027</v>
      </c>
      <c r="S227" s="212">
        <v>0</v>
      </c>
      <c r="T227" s="213">
        <f>S227*H227</f>
        <v>0</v>
      </c>
      <c r="AR227" s="24" t="s">
        <v>410</v>
      </c>
      <c r="AT227" s="24" t="s">
        <v>399</v>
      </c>
      <c r="AU227" s="24" t="s">
        <v>83</v>
      </c>
      <c r="AY227" s="24" t="s">
        <v>231</v>
      </c>
      <c r="BE227" s="214">
        <f>IF(N227="základní",J227,0)</f>
        <v>0</v>
      </c>
      <c r="BF227" s="214">
        <f>IF(N227="snížená",J227,0)</f>
        <v>0</v>
      </c>
      <c r="BG227" s="214">
        <f>IF(N227="zákl. přenesená",J227,0)</f>
        <v>0</v>
      </c>
      <c r="BH227" s="214">
        <f>IF(N227="sníž. přenesená",J227,0)</f>
        <v>0</v>
      </c>
      <c r="BI227" s="214">
        <f>IF(N227="nulová",J227,0)</f>
        <v>0</v>
      </c>
      <c r="BJ227" s="24" t="s">
        <v>81</v>
      </c>
      <c r="BK227" s="214">
        <f>ROUND(I227*H227,2)</f>
        <v>0</v>
      </c>
      <c r="BL227" s="24" t="s">
        <v>298</v>
      </c>
      <c r="BM227" s="24" t="s">
        <v>2260</v>
      </c>
    </row>
    <row r="228" spans="2:47" s="1" customFormat="1" ht="13.5">
      <c r="B228" s="46"/>
      <c r="D228" s="215" t="s">
        <v>241</v>
      </c>
      <c r="F228" s="216" t="s">
        <v>2259</v>
      </c>
      <c r="I228" s="176"/>
      <c r="L228" s="46"/>
      <c r="M228" s="217"/>
      <c r="N228" s="47"/>
      <c r="O228" s="47"/>
      <c r="P228" s="47"/>
      <c r="Q228" s="47"/>
      <c r="R228" s="47"/>
      <c r="S228" s="47"/>
      <c r="T228" s="85"/>
      <c r="AT228" s="24" t="s">
        <v>241</v>
      </c>
      <c r="AU228" s="24" t="s">
        <v>83</v>
      </c>
    </row>
    <row r="229" spans="2:65" s="1" customFormat="1" ht="25.5" customHeight="1">
      <c r="B229" s="202"/>
      <c r="C229" s="203" t="s">
        <v>582</v>
      </c>
      <c r="D229" s="203" t="s">
        <v>235</v>
      </c>
      <c r="E229" s="204" t="s">
        <v>2261</v>
      </c>
      <c r="F229" s="205" t="s">
        <v>2262</v>
      </c>
      <c r="G229" s="206" t="s">
        <v>367</v>
      </c>
      <c r="H229" s="207">
        <v>37.8</v>
      </c>
      <c r="I229" s="208"/>
      <c r="J229" s="209">
        <f>ROUND(I229*H229,2)</f>
        <v>0</v>
      </c>
      <c r="K229" s="205" t="s">
        <v>238</v>
      </c>
      <c r="L229" s="46"/>
      <c r="M229" s="210" t="s">
        <v>5</v>
      </c>
      <c r="N229" s="211" t="s">
        <v>44</v>
      </c>
      <c r="O229" s="47"/>
      <c r="P229" s="212">
        <f>O229*H229</f>
        <v>0</v>
      </c>
      <c r="Q229" s="212">
        <v>0.00065</v>
      </c>
      <c r="R229" s="212">
        <f>Q229*H229</f>
        <v>0.024569999999999998</v>
      </c>
      <c r="S229" s="212">
        <v>0</v>
      </c>
      <c r="T229" s="213">
        <f>S229*H229</f>
        <v>0</v>
      </c>
      <c r="AR229" s="24" t="s">
        <v>298</v>
      </c>
      <c r="AT229" s="24" t="s">
        <v>235</v>
      </c>
      <c r="AU229" s="24" t="s">
        <v>83</v>
      </c>
      <c r="AY229" s="24" t="s">
        <v>231</v>
      </c>
      <c r="BE229" s="214">
        <f>IF(N229="základní",J229,0)</f>
        <v>0</v>
      </c>
      <c r="BF229" s="214">
        <f>IF(N229="snížená",J229,0)</f>
        <v>0</v>
      </c>
      <c r="BG229" s="214">
        <f>IF(N229="zákl. přenesená",J229,0)</f>
        <v>0</v>
      </c>
      <c r="BH229" s="214">
        <f>IF(N229="sníž. přenesená",J229,0)</f>
        <v>0</v>
      </c>
      <c r="BI229" s="214">
        <f>IF(N229="nulová",J229,0)</f>
        <v>0</v>
      </c>
      <c r="BJ229" s="24" t="s">
        <v>81</v>
      </c>
      <c r="BK229" s="214">
        <f>ROUND(I229*H229,2)</f>
        <v>0</v>
      </c>
      <c r="BL229" s="24" t="s">
        <v>298</v>
      </c>
      <c r="BM229" s="24" t="s">
        <v>2263</v>
      </c>
    </row>
    <row r="230" spans="2:47" s="1" customFormat="1" ht="13.5">
      <c r="B230" s="46"/>
      <c r="D230" s="215" t="s">
        <v>241</v>
      </c>
      <c r="F230" s="216" t="s">
        <v>2262</v>
      </c>
      <c r="I230" s="176"/>
      <c r="L230" s="46"/>
      <c r="M230" s="217"/>
      <c r="N230" s="47"/>
      <c r="O230" s="47"/>
      <c r="P230" s="47"/>
      <c r="Q230" s="47"/>
      <c r="R230" s="47"/>
      <c r="S230" s="47"/>
      <c r="T230" s="85"/>
      <c r="AT230" s="24" t="s">
        <v>241</v>
      </c>
      <c r="AU230" s="24" t="s">
        <v>83</v>
      </c>
    </row>
    <row r="231" spans="2:51" s="11" customFormat="1" ht="13.5">
      <c r="B231" s="218"/>
      <c r="D231" s="215" t="s">
        <v>242</v>
      </c>
      <c r="E231" s="219" t="s">
        <v>5</v>
      </c>
      <c r="F231" s="220" t="s">
        <v>2264</v>
      </c>
      <c r="H231" s="221">
        <v>37.8</v>
      </c>
      <c r="I231" s="222"/>
      <c r="L231" s="218"/>
      <c r="M231" s="223"/>
      <c r="N231" s="224"/>
      <c r="O231" s="224"/>
      <c r="P231" s="224"/>
      <c r="Q231" s="224"/>
      <c r="R231" s="224"/>
      <c r="S231" s="224"/>
      <c r="T231" s="225"/>
      <c r="AT231" s="219" t="s">
        <v>242</v>
      </c>
      <c r="AU231" s="219" t="s">
        <v>83</v>
      </c>
      <c r="AV231" s="11" t="s">
        <v>83</v>
      </c>
      <c r="AW231" s="11" t="s">
        <v>36</v>
      </c>
      <c r="AX231" s="11" t="s">
        <v>81</v>
      </c>
      <c r="AY231" s="219" t="s">
        <v>231</v>
      </c>
    </row>
    <row r="232" spans="2:65" s="1" customFormat="1" ht="16.5" customHeight="1">
      <c r="B232" s="202"/>
      <c r="C232" s="242" t="s">
        <v>589</v>
      </c>
      <c r="D232" s="242" t="s">
        <v>399</v>
      </c>
      <c r="E232" s="243" t="s">
        <v>2265</v>
      </c>
      <c r="F232" s="244" t="s">
        <v>2266</v>
      </c>
      <c r="G232" s="245" t="s">
        <v>367</v>
      </c>
      <c r="H232" s="246">
        <v>2.8</v>
      </c>
      <c r="I232" s="247"/>
      <c r="J232" s="248">
        <f>ROUND(I232*H232,2)</f>
        <v>0</v>
      </c>
      <c r="K232" s="244" t="s">
        <v>238</v>
      </c>
      <c r="L232" s="249"/>
      <c r="M232" s="250" t="s">
        <v>5</v>
      </c>
      <c r="N232" s="251" t="s">
        <v>44</v>
      </c>
      <c r="O232" s="47"/>
      <c r="P232" s="212">
        <f>O232*H232</f>
        <v>0</v>
      </c>
      <c r="Q232" s="212">
        <v>0.00042</v>
      </c>
      <c r="R232" s="212">
        <f>Q232*H232</f>
        <v>0.001176</v>
      </c>
      <c r="S232" s="212">
        <v>0</v>
      </c>
      <c r="T232" s="213">
        <f>S232*H232</f>
        <v>0</v>
      </c>
      <c r="AR232" s="24" t="s">
        <v>410</v>
      </c>
      <c r="AT232" s="24" t="s">
        <v>399</v>
      </c>
      <c r="AU232" s="24" t="s">
        <v>83</v>
      </c>
      <c r="AY232" s="24" t="s">
        <v>231</v>
      </c>
      <c r="BE232" s="214">
        <f>IF(N232="základní",J232,0)</f>
        <v>0</v>
      </c>
      <c r="BF232" s="214">
        <f>IF(N232="snížená",J232,0)</f>
        <v>0</v>
      </c>
      <c r="BG232" s="214">
        <f>IF(N232="zákl. přenesená",J232,0)</f>
        <v>0</v>
      </c>
      <c r="BH232" s="214">
        <f>IF(N232="sníž. přenesená",J232,0)</f>
        <v>0</v>
      </c>
      <c r="BI232" s="214">
        <f>IF(N232="nulová",J232,0)</f>
        <v>0</v>
      </c>
      <c r="BJ232" s="24" t="s">
        <v>81</v>
      </c>
      <c r="BK232" s="214">
        <f>ROUND(I232*H232,2)</f>
        <v>0</v>
      </c>
      <c r="BL232" s="24" t="s">
        <v>298</v>
      </c>
      <c r="BM232" s="24" t="s">
        <v>2267</v>
      </c>
    </row>
    <row r="233" spans="2:47" s="1" customFormat="1" ht="13.5">
      <c r="B233" s="46"/>
      <c r="D233" s="215" t="s">
        <v>241</v>
      </c>
      <c r="F233" s="216" t="s">
        <v>2266</v>
      </c>
      <c r="I233" s="176"/>
      <c r="L233" s="46"/>
      <c r="M233" s="217"/>
      <c r="N233" s="47"/>
      <c r="O233" s="47"/>
      <c r="P233" s="47"/>
      <c r="Q233" s="47"/>
      <c r="R233" s="47"/>
      <c r="S233" s="47"/>
      <c r="T233" s="85"/>
      <c r="AT233" s="24" t="s">
        <v>241</v>
      </c>
      <c r="AU233" s="24" t="s">
        <v>83</v>
      </c>
    </row>
    <row r="234" spans="2:65" s="1" customFormat="1" ht="16.5" customHeight="1">
      <c r="B234" s="202"/>
      <c r="C234" s="242" t="s">
        <v>593</v>
      </c>
      <c r="D234" s="242" t="s">
        <v>399</v>
      </c>
      <c r="E234" s="243" t="s">
        <v>2268</v>
      </c>
      <c r="F234" s="244" t="s">
        <v>2269</v>
      </c>
      <c r="G234" s="245" t="s">
        <v>367</v>
      </c>
      <c r="H234" s="246">
        <v>35</v>
      </c>
      <c r="I234" s="247"/>
      <c r="J234" s="248">
        <f>ROUND(I234*H234,2)</f>
        <v>0</v>
      </c>
      <c r="K234" s="244" t="s">
        <v>238</v>
      </c>
      <c r="L234" s="249"/>
      <c r="M234" s="250" t="s">
        <v>5</v>
      </c>
      <c r="N234" s="251" t="s">
        <v>44</v>
      </c>
      <c r="O234" s="47"/>
      <c r="P234" s="212">
        <f>O234*H234</f>
        <v>0</v>
      </c>
      <c r="Q234" s="212">
        <v>0.00041</v>
      </c>
      <c r="R234" s="212">
        <f>Q234*H234</f>
        <v>0.01435</v>
      </c>
      <c r="S234" s="212">
        <v>0</v>
      </c>
      <c r="T234" s="213">
        <f>S234*H234</f>
        <v>0</v>
      </c>
      <c r="AR234" s="24" t="s">
        <v>410</v>
      </c>
      <c r="AT234" s="24" t="s">
        <v>399</v>
      </c>
      <c r="AU234" s="24" t="s">
        <v>83</v>
      </c>
      <c r="AY234" s="24" t="s">
        <v>231</v>
      </c>
      <c r="BE234" s="214">
        <f>IF(N234="základní",J234,0)</f>
        <v>0</v>
      </c>
      <c r="BF234" s="214">
        <f>IF(N234="snížená",J234,0)</f>
        <v>0</v>
      </c>
      <c r="BG234" s="214">
        <f>IF(N234="zákl. přenesená",J234,0)</f>
        <v>0</v>
      </c>
      <c r="BH234" s="214">
        <f>IF(N234="sníž. přenesená",J234,0)</f>
        <v>0</v>
      </c>
      <c r="BI234" s="214">
        <f>IF(N234="nulová",J234,0)</f>
        <v>0</v>
      </c>
      <c r="BJ234" s="24" t="s">
        <v>81</v>
      </c>
      <c r="BK234" s="214">
        <f>ROUND(I234*H234,2)</f>
        <v>0</v>
      </c>
      <c r="BL234" s="24" t="s">
        <v>298</v>
      </c>
      <c r="BM234" s="24" t="s">
        <v>2270</v>
      </c>
    </row>
    <row r="235" spans="2:47" s="1" customFormat="1" ht="13.5">
      <c r="B235" s="46"/>
      <c r="D235" s="215" t="s">
        <v>241</v>
      </c>
      <c r="F235" s="216" t="s">
        <v>2269</v>
      </c>
      <c r="I235" s="176"/>
      <c r="L235" s="46"/>
      <c r="M235" s="217"/>
      <c r="N235" s="47"/>
      <c r="O235" s="47"/>
      <c r="P235" s="47"/>
      <c r="Q235" s="47"/>
      <c r="R235" s="47"/>
      <c r="S235" s="47"/>
      <c r="T235" s="85"/>
      <c r="AT235" s="24" t="s">
        <v>241</v>
      </c>
      <c r="AU235" s="24" t="s">
        <v>83</v>
      </c>
    </row>
    <row r="236" spans="2:65" s="1" customFormat="1" ht="16.5" customHeight="1">
      <c r="B236" s="202"/>
      <c r="C236" s="203" t="s">
        <v>600</v>
      </c>
      <c r="D236" s="203" t="s">
        <v>235</v>
      </c>
      <c r="E236" s="204" t="s">
        <v>2271</v>
      </c>
      <c r="F236" s="205" t="s">
        <v>2272</v>
      </c>
      <c r="G236" s="206" t="s">
        <v>249</v>
      </c>
      <c r="H236" s="207">
        <v>27</v>
      </c>
      <c r="I236" s="208"/>
      <c r="J236" s="209">
        <f>ROUND(I236*H236,2)</f>
        <v>0</v>
      </c>
      <c r="K236" s="205" t="s">
        <v>238</v>
      </c>
      <c r="L236" s="46"/>
      <c r="M236" s="210" t="s">
        <v>5</v>
      </c>
      <c r="N236" s="211" t="s">
        <v>44</v>
      </c>
      <c r="O236" s="47"/>
      <c r="P236" s="212">
        <f>O236*H236</f>
        <v>0</v>
      </c>
      <c r="Q236" s="212">
        <v>0</v>
      </c>
      <c r="R236" s="212">
        <f>Q236*H236</f>
        <v>0</v>
      </c>
      <c r="S236" s="212">
        <v>0</v>
      </c>
      <c r="T236" s="213">
        <f>S236*H236</f>
        <v>0</v>
      </c>
      <c r="AR236" s="24" t="s">
        <v>298</v>
      </c>
      <c r="AT236" s="24" t="s">
        <v>235</v>
      </c>
      <c r="AU236" s="24" t="s">
        <v>83</v>
      </c>
      <c r="AY236" s="24" t="s">
        <v>231</v>
      </c>
      <c r="BE236" s="214">
        <f>IF(N236="základní",J236,0)</f>
        <v>0</v>
      </c>
      <c r="BF236" s="214">
        <f>IF(N236="snížená",J236,0)</f>
        <v>0</v>
      </c>
      <c r="BG236" s="214">
        <f>IF(N236="zákl. přenesená",J236,0)</f>
        <v>0</v>
      </c>
      <c r="BH236" s="214">
        <f>IF(N236="sníž. přenesená",J236,0)</f>
        <v>0</v>
      </c>
      <c r="BI236" s="214">
        <f>IF(N236="nulová",J236,0)</f>
        <v>0</v>
      </c>
      <c r="BJ236" s="24" t="s">
        <v>81</v>
      </c>
      <c r="BK236" s="214">
        <f>ROUND(I236*H236,2)</f>
        <v>0</v>
      </c>
      <c r="BL236" s="24" t="s">
        <v>298</v>
      </c>
      <c r="BM236" s="24" t="s">
        <v>2273</v>
      </c>
    </row>
    <row r="237" spans="2:47" s="1" customFormat="1" ht="13.5">
      <c r="B237" s="46"/>
      <c r="D237" s="215" t="s">
        <v>241</v>
      </c>
      <c r="F237" s="216" t="s">
        <v>2272</v>
      </c>
      <c r="I237" s="176"/>
      <c r="L237" s="46"/>
      <c r="M237" s="217"/>
      <c r="N237" s="47"/>
      <c r="O237" s="47"/>
      <c r="P237" s="47"/>
      <c r="Q237" s="47"/>
      <c r="R237" s="47"/>
      <c r="S237" s="47"/>
      <c r="T237" s="85"/>
      <c r="AT237" s="24" t="s">
        <v>241</v>
      </c>
      <c r="AU237" s="24" t="s">
        <v>83</v>
      </c>
    </row>
    <row r="238" spans="2:65" s="1" customFormat="1" ht="16.5" customHeight="1">
      <c r="B238" s="202"/>
      <c r="C238" s="203" t="s">
        <v>606</v>
      </c>
      <c r="D238" s="203" t="s">
        <v>235</v>
      </c>
      <c r="E238" s="204" t="s">
        <v>2274</v>
      </c>
      <c r="F238" s="205" t="s">
        <v>2275</v>
      </c>
      <c r="G238" s="206" t="s">
        <v>2276</v>
      </c>
      <c r="H238" s="207">
        <v>7</v>
      </c>
      <c r="I238" s="208"/>
      <c r="J238" s="209">
        <f>ROUND(I238*H238,2)</f>
        <v>0</v>
      </c>
      <c r="K238" s="205" t="s">
        <v>5</v>
      </c>
      <c r="L238" s="46"/>
      <c r="M238" s="210" t="s">
        <v>5</v>
      </c>
      <c r="N238" s="211" t="s">
        <v>44</v>
      </c>
      <c r="O238" s="47"/>
      <c r="P238" s="212">
        <f>O238*H238</f>
        <v>0</v>
      </c>
      <c r="Q238" s="212">
        <v>0.00026</v>
      </c>
      <c r="R238" s="212">
        <f>Q238*H238</f>
        <v>0.0018199999999999998</v>
      </c>
      <c r="S238" s="212">
        <v>0</v>
      </c>
      <c r="T238" s="213">
        <f>S238*H238</f>
        <v>0</v>
      </c>
      <c r="AR238" s="24" t="s">
        <v>298</v>
      </c>
      <c r="AT238" s="24" t="s">
        <v>235</v>
      </c>
      <c r="AU238" s="24" t="s">
        <v>83</v>
      </c>
      <c r="AY238" s="24" t="s">
        <v>231</v>
      </c>
      <c r="BE238" s="214">
        <f>IF(N238="základní",J238,0)</f>
        <v>0</v>
      </c>
      <c r="BF238" s="214">
        <f>IF(N238="snížená",J238,0)</f>
        <v>0</v>
      </c>
      <c r="BG238" s="214">
        <f>IF(N238="zákl. přenesená",J238,0)</f>
        <v>0</v>
      </c>
      <c r="BH238" s="214">
        <f>IF(N238="sníž. přenesená",J238,0)</f>
        <v>0</v>
      </c>
      <c r="BI238" s="214">
        <f>IF(N238="nulová",J238,0)</f>
        <v>0</v>
      </c>
      <c r="BJ238" s="24" t="s">
        <v>81</v>
      </c>
      <c r="BK238" s="214">
        <f>ROUND(I238*H238,2)</f>
        <v>0</v>
      </c>
      <c r="BL238" s="24" t="s">
        <v>298</v>
      </c>
      <c r="BM238" s="24" t="s">
        <v>2277</v>
      </c>
    </row>
    <row r="239" spans="2:47" s="1" customFormat="1" ht="13.5">
      <c r="B239" s="46"/>
      <c r="D239" s="215" t="s">
        <v>241</v>
      </c>
      <c r="F239" s="216" t="s">
        <v>2275</v>
      </c>
      <c r="I239" s="176"/>
      <c r="L239" s="46"/>
      <c r="M239" s="217"/>
      <c r="N239" s="47"/>
      <c r="O239" s="47"/>
      <c r="P239" s="47"/>
      <c r="Q239" s="47"/>
      <c r="R239" s="47"/>
      <c r="S239" s="47"/>
      <c r="T239" s="85"/>
      <c r="AT239" s="24" t="s">
        <v>241</v>
      </c>
      <c r="AU239" s="24" t="s">
        <v>83</v>
      </c>
    </row>
    <row r="240" spans="2:65" s="1" customFormat="1" ht="16.5" customHeight="1">
      <c r="B240" s="202"/>
      <c r="C240" s="203" t="s">
        <v>610</v>
      </c>
      <c r="D240" s="203" t="s">
        <v>235</v>
      </c>
      <c r="E240" s="204" t="s">
        <v>2278</v>
      </c>
      <c r="F240" s="205" t="s">
        <v>2279</v>
      </c>
      <c r="G240" s="206" t="s">
        <v>508</v>
      </c>
      <c r="H240" s="207">
        <v>1</v>
      </c>
      <c r="I240" s="208"/>
      <c r="J240" s="209">
        <f>ROUND(I240*H240,2)</f>
        <v>0</v>
      </c>
      <c r="K240" s="205" t="s">
        <v>238</v>
      </c>
      <c r="L240" s="46"/>
      <c r="M240" s="210" t="s">
        <v>5</v>
      </c>
      <c r="N240" s="211" t="s">
        <v>44</v>
      </c>
      <c r="O240" s="47"/>
      <c r="P240" s="212">
        <f>O240*H240</f>
        <v>0</v>
      </c>
      <c r="Q240" s="212">
        <v>0.00057</v>
      </c>
      <c r="R240" s="212">
        <f>Q240*H240</f>
        <v>0.00057</v>
      </c>
      <c r="S240" s="212">
        <v>0</v>
      </c>
      <c r="T240" s="213">
        <f>S240*H240</f>
        <v>0</v>
      </c>
      <c r="AR240" s="24" t="s">
        <v>298</v>
      </c>
      <c r="AT240" s="24" t="s">
        <v>235</v>
      </c>
      <c r="AU240" s="24" t="s">
        <v>83</v>
      </c>
      <c r="AY240" s="24" t="s">
        <v>231</v>
      </c>
      <c r="BE240" s="214">
        <f>IF(N240="základní",J240,0)</f>
        <v>0</v>
      </c>
      <c r="BF240" s="214">
        <f>IF(N240="snížená",J240,0)</f>
        <v>0</v>
      </c>
      <c r="BG240" s="214">
        <f>IF(N240="zákl. přenesená",J240,0)</f>
        <v>0</v>
      </c>
      <c r="BH240" s="214">
        <f>IF(N240="sníž. přenesená",J240,0)</f>
        <v>0</v>
      </c>
      <c r="BI240" s="214">
        <f>IF(N240="nulová",J240,0)</f>
        <v>0</v>
      </c>
      <c r="BJ240" s="24" t="s">
        <v>81</v>
      </c>
      <c r="BK240" s="214">
        <f>ROUND(I240*H240,2)</f>
        <v>0</v>
      </c>
      <c r="BL240" s="24" t="s">
        <v>298</v>
      </c>
      <c r="BM240" s="24" t="s">
        <v>2280</v>
      </c>
    </row>
    <row r="241" spans="2:47" s="1" customFormat="1" ht="13.5">
      <c r="B241" s="46"/>
      <c r="D241" s="215" t="s">
        <v>241</v>
      </c>
      <c r="F241" s="216" t="s">
        <v>2279</v>
      </c>
      <c r="I241" s="176"/>
      <c r="L241" s="46"/>
      <c r="M241" s="217"/>
      <c r="N241" s="47"/>
      <c r="O241" s="47"/>
      <c r="P241" s="47"/>
      <c r="Q241" s="47"/>
      <c r="R241" s="47"/>
      <c r="S241" s="47"/>
      <c r="T241" s="85"/>
      <c r="AT241" s="24" t="s">
        <v>241</v>
      </c>
      <c r="AU241" s="24" t="s">
        <v>83</v>
      </c>
    </row>
    <row r="242" spans="2:65" s="1" customFormat="1" ht="25.5" customHeight="1">
      <c r="B242" s="202"/>
      <c r="C242" s="203" t="s">
        <v>616</v>
      </c>
      <c r="D242" s="203" t="s">
        <v>235</v>
      </c>
      <c r="E242" s="204" t="s">
        <v>2281</v>
      </c>
      <c r="F242" s="205" t="s">
        <v>2282</v>
      </c>
      <c r="G242" s="206" t="s">
        <v>249</v>
      </c>
      <c r="H242" s="207">
        <v>1</v>
      </c>
      <c r="I242" s="208"/>
      <c r="J242" s="209">
        <f>ROUND(I242*H242,2)</f>
        <v>0</v>
      </c>
      <c r="K242" s="205" t="s">
        <v>238</v>
      </c>
      <c r="L242" s="46"/>
      <c r="M242" s="210" t="s">
        <v>5</v>
      </c>
      <c r="N242" s="211" t="s">
        <v>44</v>
      </c>
      <c r="O242" s="47"/>
      <c r="P242" s="212">
        <f>O242*H242</f>
        <v>0</v>
      </c>
      <c r="Q242" s="212">
        <v>0.00021</v>
      </c>
      <c r="R242" s="212">
        <f>Q242*H242</f>
        <v>0.00021</v>
      </c>
      <c r="S242" s="212">
        <v>0</v>
      </c>
      <c r="T242" s="213">
        <f>S242*H242</f>
        <v>0</v>
      </c>
      <c r="AR242" s="24" t="s">
        <v>239</v>
      </c>
      <c r="AT242" s="24" t="s">
        <v>235</v>
      </c>
      <c r="AU242" s="24" t="s">
        <v>83</v>
      </c>
      <c r="AY242" s="24" t="s">
        <v>231</v>
      </c>
      <c r="BE242" s="214">
        <f>IF(N242="základní",J242,0)</f>
        <v>0</v>
      </c>
      <c r="BF242" s="214">
        <f>IF(N242="snížená",J242,0)</f>
        <v>0</v>
      </c>
      <c r="BG242" s="214">
        <f>IF(N242="zákl. přenesená",J242,0)</f>
        <v>0</v>
      </c>
      <c r="BH242" s="214">
        <f>IF(N242="sníž. přenesená",J242,0)</f>
        <v>0</v>
      </c>
      <c r="BI242" s="214">
        <f>IF(N242="nulová",J242,0)</f>
        <v>0</v>
      </c>
      <c r="BJ242" s="24" t="s">
        <v>81</v>
      </c>
      <c r="BK242" s="214">
        <f>ROUND(I242*H242,2)</f>
        <v>0</v>
      </c>
      <c r="BL242" s="24" t="s">
        <v>239</v>
      </c>
      <c r="BM242" s="24" t="s">
        <v>2283</v>
      </c>
    </row>
    <row r="243" spans="2:47" s="1" customFormat="1" ht="13.5">
      <c r="B243" s="46"/>
      <c r="D243" s="215" t="s">
        <v>241</v>
      </c>
      <c r="F243" s="216" t="s">
        <v>2284</v>
      </c>
      <c r="I243" s="176"/>
      <c r="L243" s="46"/>
      <c r="M243" s="217"/>
      <c r="N243" s="47"/>
      <c r="O243" s="47"/>
      <c r="P243" s="47"/>
      <c r="Q243" s="47"/>
      <c r="R243" s="47"/>
      <c r="S243" s="47"/>
      <c r="T243" s="85"/>
      <c r="AT243" s="24" t="s">
        <v>241</v>
      </c>
      <c r="AU243" s="24" t="s">
        <v>83</v>
      </c>
    </row>
    <row r="244" spans="2:65" s="1" customFormat="1" ht="25.5" customHeight="1">
      <c r="B244" s="202"/>
      <c r="C244" s="203" t="s">
        <v>622</v>
      </c>
      <c r="D244" s="203" t="s">
        <v>235</v>
      </c>
      <c r="E244" s="204" t="s">
        <v>2285</v>
      </c>
      <c r="F244" s="205" t="s">
        <v>2286</v>
      </c>
      <c r="G244" s="206" t="s">
        <v>249</v>
      </c>
      <c r="H244" s="207">
        <v>1</v>
      </c>
      <c r="I244" s="208"/>
      <c r="J244" s="209">
        <f>ROUND(I244*H244,2)</f>
        <v>0</v>
      </c>
      <c r="K244" s="205" t="s">
        <v>5</v>
      </c>
      <c r="L244" s="46"/>
      <c r="M244" s="210" t="s">
        <v>5</v>
      </c>
      <c r="N244" s="211" t="s">
        <v>44</v>
      </c>
      <c r="O244" s="47"/>
      <c r="P244" s="212">
        <f>O244*H244</f>
        <v>0</v>
      </c>
      <c r="Q244" s="212">
        <v>0.00347</v>
      </c>
      <c r="R244" s="212">
        <f>Q244*H244</f>
        <v>0.00347</v>
      </c>
      <c r="S244" s="212">
        <v>0</v>
      </c>
      <c r="T244" s="213">
        <f>S244*H244</f>
        <v>0</v>
      </c>
      <c r="AR244" s="24" t="s">
        <v>298</v>
      </c>
      <c r="AT244" s="24" t="s">
        <v>235</v>
      </c>
      <c r="AU244" s="24" t="s">
        <v>83</v>
      </c>
      <c r="AY244" s="24" t="s">
        <v>231</v>
      </c>
      <c r="BE244" s="214">
        <f>IF(N244="základní",J244,0)</f>
        <v>0</v>
      </c>
      <c r="BF244" s="214">
        <f>IF(N244="snížená",J244,0)</f>
        <v>0</v>
      </c>
      <c r="BG244" s="214">
        <f>IF(N244="zákl. přenesená",J244,0)</f>
        <v>0</v>
      </c>
      <c r="BH244" s="214">
        <f>IF(N244="sníž. přenesená",J244,0)</f>
        <v>0</v>
      </c>
      <c r="BI244" s="214">
        <f>IF(N244="nulová",J244,0)</f>
        <v>0</v>
      </c>
      <c r="BJ244" s="24" t="s">
        <v>81</v>
      </c>
      <c r="BK244" s="214">
        <f>ROUND(I244*H244,2)</f>
        <v>0</v>
      </c>
      <c r="BL244" s="24" t="s">
        <v>298</v>
      </c>
      <c r="BM244" s="24" t="s">
        <v>2287</v>
      </c>
    </row>
    <row r="245" spans="2:47" s="1" customFormat="1" ht="13.5">
      <c r="B245" s="46"/>
      <c r="D245" s="215" t="s">
        <v>241</v>
      </c>
      <c r="F245" s="216" t="s">
        <v>2286</v>
      </c>
      <c r="I245" s="176"/>
      <c r="L245" s="46"/>
      <c r="M245" s="217"/>
      <c r="N245" s="47"/>
      <c r="O245" s="47"/>
      <c r="P245" s="47"/>
      <c r="Q245" s="47"/>
      <c r="R245" s="47"/>
      <c r="S245" s="47"/>
      <c r="T245" s="85"/>
      <c r="AT245" s="24" t="s">
        <v>241</v>
      </c>
      <c r="AU245" s="24" t="s">
        <v>83</v>
      </c>
    </row>
    <row r="246" spans="2:47" s="1" customFormat="1" ht="13.5">
      <c r="B246" s="46"/>
      <c r="D246" s="215" t="s">
        <v>442</v>
      </c>
      <c r="F246" s="241" t="s">
        <v>2288</v>
      </c>
      <c r="I246" s="176"/>
      <c r="L246" s="46"/>
      <c r="M246" s="217"/>
      <c r="N246" s="47"/>
      <c r="O246" s="47"/>
      <c r="P246" s="47"/>
      <c r="Q246" s="47"/>
      <c r="R246" s="47"/>
      <c r="S246" s="47"/>
      <c r="T246" s="85"/>
      <c r="AT246" s="24" t="s">
        <v>442</v>
      </c>
      <c r="AU246" s="24" t="s">
        <v>83</v>
      </c>
    </row>
    <row r="247" spans="2:65" s="1" customFormat="1" ht="25.5" customHeight="1">
      <c r="B247" s="202"/>
      <c r="C247" s="203" t="s">
        <v>627</v>
      </c>
      <c r="D247" s="203" t="s">
        <v>235</v>
      </c>
      <c r="E247" s="204" t="s">
        <v>2289</v>
      </c>
      <c r="F247" s="205" t="s">
        <v>2290</v>
      </c>
      <c r="G247" s="206" t="s">
        <v>249</v>
      </c>
      <c r="H247" s="207">
        <v>2</v>
      </c>
      <c r="I247" s="208"/>
      <c r="J247" s="209">
        <f>ROUND(I247*H247,2)</f>
        <v>0</v>
      </c>
      <c r="K247" s="205" t="s">
        <v>5</v>
      </c>
      <c r="L247" s="46"/>
      <c r="M247" s="210" t="s">
        <v>5</v>
      </c>
      <c r="N247" s="211" t="s">
        <v>44</v>
      </c>
      <c r="O247" s="47"/>
      <c r="P247" s="212">
        <f>O247*H247</f>
        <v>0</v>
      </c>
      <c r="Q247" s="212">
        <v>0.00097</v>
      </c>
      <c r="R247" s="212">
        <f>Q247*H247</f>
        <v>0.00194</v>
      </c>
      <c r="S247" s="212">
        <v>0</v>
      </c>
      <c r="T247" s="213">
        <f>S247*H247</f>
        <v>0</v>
      </c>
      <c r="AR247" s="24" t="s">
        <v>298</v>
      </c>
      <c r="AT247" s="24" t="s">
        <v>235</v>
      </c>
      <c r="AU247" s="24" t="s">
        <v>83</v>
      </c>
      <c r="AY247" s="24" t="s">
        <v>231</v>
      </c>
      <c r="BE247" s="214">
        <f>IF(N247="základní",J247,0)</f>
        <v>0</v>
      </c>
      <c r="BF247" s="214">
        <f>IF(N247="snížená",J247,0)</f>
        <v>0</v>
      </c>
      <c r="BG247" s="214">
        <f>IF(N247="zákl. přenesená",J247,0)</f>
        <v>0</v>
      </c>
      <c r="BH247" s="214">
        <f>IF(N247="sníž. přenesená",J247,0)</f>
        <v>0</v>
      </c>
      <c r="BI247" s="214">
        <f>IF(N247="nulová",J247,0)</f>
        <v>0</v>
      </c>
      <c r="BJ247" s="24" t="s">
        <v>81</v>
      </c>
      <c r="BK247" s="214">
        <f>ROUND(I247*H247,2)</f>
        <v>0</v>
      </c>
      <c r="BL247" s="24" t="s">
        <v>298</v>
      </c>
      <c r="BM247" s="24" t="s">
        <v>2291</v>
      </c>
    </row>
    <row r="248" spans="2:47" s="1" customFormat="1" ht="13.5">
      <c r="B248" s="46"/>
      <c r="D248" s="215" t="s">
        <v>241</v>
      </c>
      <c r="F248" s="216" t="s">
        <v>2290</v>
      </c>
      <c r="I248" s="176"/>
      <c r="L248" s="46"/>
      <c r="M248" s="217"/>
      <c r="N248" s="47"/>
      <c r="O248" s="47"/>
      <c r="P248" s="47"/>
      <c r="Q248" s="47"/>
      <c r="R248" s="47"/>
      <c r="S248" s="47"/>
      <c r="T248" s="85"/>
      <c r="AT248" s="24" t="s">
        <v>241</v>
      </c>
      <c r="AU248" s="24" t="s">
        <v>83</v>
      </c>
    </row>
    <row r="249" spans="2:65" s="1" customFormat="1" ht="25.5" customHeight="1">
      <c r="B249" s="202"/>
      <c r="C249" s="203" t="s">
        <v>639</v>
      </c>
      <c r="D249" s="203" t="s">
        <v>235</v>
      </c>
      <c r="E249" s="204" t="s">
        <v>2292</v>
      </c>
      <c r="F249" s="205" t="s">
        <v>2293</v>
      </c>
      <c r="G249" s="206" t="s">
        <v>249</v>
      </c>
      <c r="H249" s="207">
        <v>1</v>
      </c>
      <c r="I249" s="208"/>
      <c r="J249" s="209">
        <f>ROUND(I249*H249,2)</f>
        <v>0</v>
      </c>
      <c r="K249" s="205" t="s">
        <v>238</v>
      </c>
      <c r="L249" s="46"/>
      <c r="M249" s="210" t="s">
        <v>5</v>
      </c>
      <c r="N249" s="211" t="s">
        <v>44</v>
      </c>
      <c r="O249" s="47"/>
      <c r="P249" s="212">
        <f>O249*H249</f>
        <v>0</v>
      </c>
      <c r="Q249" s="212">
        <v>0.00328</v>
      </c>
      <c r="R249" s="212">
        <f>Q249*H249</f>
        <v>0.00328</v>
      </c>
      <c r="S249" s="212">
        <v>0</v>
      </c>
      <c r="T249" s="213">
        <f>S249*H249</f>
        <v>0</v>
      </c>
      <c r="AR249" s="24" t="s">
        <v>298</v>
      </c>
      <c r="AT249" s="24" t="s">
        <v>235</v>
      </c>
      <c r="AU249" s="24" t="s">
        <v>83</v>
      </c>
      <c r="AY249" s="24" t="s">
        <v>231</v>
      </c>
      <c r="BE249" s="214">
        <f>IF(N249="základní",J249,0)</f>
        <v>0</v>
      </c>
      <c r="BF249" s="214">
        <f>IF(N249="snížená",J249,0)</f>
        <v>0</v>
      </c>
      <c r="BG249" s="214">
        <f>IF(N249="zákl. přenesená",J249,0)</f>
        <v>0</v>
      </c>
      <c r="BH249" s="214">
        <f>IF(N249="sníž. přenesená",J249,0)</f>
        <v>0</v>
      </c>
      <c r="BI249" s="214">
        <f>IF(N249="nulová",J249,0)</f>
        <v>0</v>
      </c>
      <c r="BJ249" s="24" t="s">
        <v>81</v>
      </c>
      <c r="BK249" s="214">
        <f>ROUND(I249*H249,2)</f>
        <v>0</v>
      </c>
      <c r="BL249" s="24" t="s">
        <v>298</v>
      </c>
      <c r="BM249" s="24" t="s">
        <v>2294</v>
      </c>
    </row>
    <row r="250" spans="2:47" s="1" customFormat="1" ht="13.5">
      <c r="B250" s="46"/>
      <c r="D250" s="215" t="s">
        <v>241</v>
      </c>
      <c r="F250" s="216" t="s">
        <v>2293</v>
      </c>
      <c r="I250" s="176"/>
      <c r="L250" s="46"/>
      <c r="M250" s="217"/>
      <c r="N250" s="47"/>
      <c r="O250" s="47"/>
      <c r="P250" s="47"/>
      <c r="Q250" s="47"/>
      <c r="R250" s="47"/>
      <c r="S250" s="47"/>
      <c r="T250" s="85"/>
      <c r="AT250" s="24" t="s">
        <v>241</v>
      </c>
      <c r="AU250" s="24" t="s">
        <v>83</v>
      </c>
    </row>
    <row r="251" spans="2:65" s="1" customFormat="1" ht="25.5" customHeight="1">
      <c r="B251" s="202"/>
      <c r="C251" s="203" t="s">
        <v>644</v>
      </c>
      <c r="D251" s="203" t="s">
        <v>235</v>
      </c>
      <c r="E251" s="204" t="s">
        <v>2295</v>
      </c>
      <c r="F251" s="205" t="s">
        <v>2296</v>
      </c>
      <c r="G251" s="206" t="s">
        <v>367</v>
      </c>
      <c r="H251" s="207">
        <v>259.3</v>
      </c>
      <c r="I251" s="208"/>
      <c r="J251" s="209">
        <f>ROUND(I251*H251,2)</f>
        <v>0</v>
      </c>
      <c r="K251" s="205" t="s">
        <v>238</v>
      </c>
      <c r="L251" s="46"/>
      <c r="M251" s="210" t="s">
        <v>5</v>
      </c>
      <c r="N251" s="211" t="s">
        <v>44</v>
      </c>
      <c r="O251" s="47"/>
      <c r="P251" s="212">
        <f>O251*H251</f>
        <v>0</v>
      </c>
      <c r="Q251" s="212">
        <v>0.0004</v>
      </c>
      <c r="R251" s="212">
        <f>Q251*H251</f>
        <v>0.10372</v>
      </c>
      <c r="S251" s="212">
        <v>0</v>
      </c>
      <c r="T251" s="213">
        <f>S251*H251</f>
        <v>0</v>
      </c>
      <c r="AR251" s="24" t="s">
        <v>298</v>
      </c>
      <c r="AT251" s="24" t="s">
        <v>235</v>
      </c>
      <c r="AU251" s="24" t="s">
        <v>83</v>
      </c>
      <c r="AY251" s="24" t="s">
        <v>231</v>
      </c>
      <c r="BE251" s="214">
        <f>IF(N251="základní",J251,0)</f>
        <v>0</v>
      </c>
      <c r="BF251" s="214">
        <f>IF(N251="snížená",J251,0)</f>
        <v>0</v>
      </c>
      <c r="BG251" s="214">
        <f>IF(N251="zákl. přenesená",J251,0)</f>
        <v>0</v>
      </c>
      <c r="BH251" s="214">
        <f>IF(N251="sníž. přenesená",J251,0)</f>
        <v>0</v>
      </c>
      <c r="BI251" s="214">
        <f>IF(N251="nulová",J251,0)</f>
        <v>0</v>
      </c>
      <c r="BJ251" s="24" t="s">
        <v>81</v>
      </c>
      <c r="BK251" s="214">
        <f>ROUND(I251*H251,2)</f>
        <v>0</v>
      </c>
      <c r="BL251" s="24" t="s">
        <v>298</v>
      </c>
      <c r="BM251" s="24" t="s">
        <v>2297</v>
      </c>
    </row>
    <row r="252" spans="2:47" s="1" customFormat="1" ht="13.5">
      <c r="B252" s="46"/>
      <c r="D252" s="215" t="s">
        <v>241</v>
      </c>
      <c r="F252" s="216" t="s">
        <v>2296</v>
      </c>
      <c r="I252" s="176"/>
      <c r="L252" s="46"/>
      <c r="M252" s="217"/>
      <c r="N252" s="47"/>
      <c r="O252" s="47"/>
      <c r="P252" s="47"/>
      <c r="Q252" s="47"/>
      <c r="R252" s="47"/>
      <c r="S252" s="47"/>
      <c r="T252" s="85"/>
      <c r="AT252" s="24" t="s">
        <v>241</v>
      </c>
      <c r="AU252" s="24" t="s">
        <v>83</v>
      </c>
    </row>
    <row r="253" spans="2:65" s="1" customFormat="1" ht="25.5" customHeight="1">
      <c r="B253" s="202"/>
      <c r="C253" s="203" t="s">
        <v>649</v>
      </c>
      <c r="D253" s="203" t="s">
        <v>235</v>
      </c>
      <c r="E253" s="204" t="s">
        <v>2298</v>
      </c>
      <c r="F253" s="205" t="s">
        <v>2299</v>
      </c>
      <c r="G253" s="206" t="s">
        <v>367</v>
      </c>
      <c r="H253" s="207">
        <v>259.3</v>
      </c>
      <c r="I253" s="208"/>
      <c r="J253" s="209">
        <f>ROUND(I253*H253,2)</f>
        <v>0</v>
      </c>
      <c r="K253" s="205" t="s">
        <v>238</v>
      </c>
      <c r="L253" s="46"/>
      <c r="M253" s="210" t="s">
        <v>5</v>
      </c>
      <c r="N253" s="211" t="s">
        <v>44</v>
      </c>
      <c r="O253" s="47"/>
      <c r="P253" s="212">
        <f>O253*H253</f>
        <v>0</v>
      </c>
      <c r="Q253" s="212">
        <v>1E-05</v>
      </c>
      <c r="R253" s="212">
        <f>Q253*H253</f>
        <v>0.0025930000000000003</v>
      </c>
      <c r="S253" s="212">
        <v>0</v>
      </c>
      <c r="T253" s="213">
        <f>S253*H253</f>
        <v>0</v>
      </c>
      <c r="AR253" s="24" t="s">
        <v>298</v>
      </c>
      <c r="AT253" s="24" t="s">
        <v>235</v>
      </c>
      <c r="AU253" s="24" t="s">
        <v>83</v>
      </c>
      <c r="AY253" s="24" t="s">
        <v>231</v>
      </c>
      <c r="BE253" s="214">
        <f>IF(N253="základní",J253,0)</f>
        <v>0</v>
      </c>
      <c r="BF253" s="214">
        <f>IF(N253="snížená",J253,0)</f>
        <v>0</v>
      </c>
      <c r="BG253" s="214">
        <f>IF(N253="zákl. přenesená",J253,0)</f>
        <v>0</v>
      </c>
      <c r="BH253" s="214">
        <f>IF(N253="sníž. přenesená",J253,0)</f>
        <v>0</v>
      </c>
      <c r="BI253" s="214">
        <f>IF(N253="nulová",J253,0)</f>
        <v>0</v>
      </c>
      <c r="BJ253" s="24" t="s">
        <v>81</v>
      </c>
      <c r="BK253" s="214">
        <f>ROUND(I253*H253,2)</f>
        <v>0</v>
      </c>
      <c r="BL253" s="24" t="s">
        <v>298</v>
      </c>
      <c r="BM253" s="24" t="s">
        <v>2300</v>
      </c>
    </row>
    <row r="254" spans="2:47" s="1" customFormat="1" ht="13.5">
      <c r="B254" s="46"/>
      <c r="D254" s="215" t="s">
        <v>241</v>
      </c>
      <c r="F254" s="216" t="s">
        <v>2299</v>
      </c>
      <c r="I254" s="176"/>
      <c r="L254" s="46"/>
      <c r="M254" s="217"/>
      <c r="N254" s="47"/>
      <c r="O254" s="47"/>
      <c r="P254" s="47"/>
      <c r="Q254" s="47"/>
      <c r="R254" s="47"/>
      <c r="S254" s="47"/>
      <c r="T254" s="85"/>
      <c r="AT254" s="24" t="s">
        <v>241</v>
      </c>
      <c r="AU254" s="24" t="s">
        <v>83</v>
      </c>
    </row>
    <row r="255" spans="2:65" s="1" customFormat="1" ht="25.5" customHeight="1">
      <c r="B255" s="202"/>
      <c r="C255" s="203" t="s">
        <v>654</v>
      </c>
      <c r="D255" s="203" t="s">
        <v>235</v>
      </c>
      <c r="E255" s="204" t="s">
        <v>2301</v>
      </c>
      <c r="F255" s="205" t="s">
        <v>2302</v>
      </c>
      <c r="G255" s="206" t="s">
        <v>2303</v>
      </c>
      <c r="H255" s="207">
        <v>1</v>
      </c>
      <c r="I255" s="208"/>
      <c r="J255" s="209">
        <f>ROUND(I255*H255,2)</f>
        <v>0</v>
      </c>
      <c r="K255" s="205" t="s">
        <v>5</v>
      </c>
      <c r="L255" s="46"/>
      <c r="M255" s="210" t="s">
        <v>5</v>
      </c>
      <c r="N255" s="211" t="s">
        <v>44</v>
      </c>
      <c r="O255" s="47"/>
      <c r="P255" s="212">
        <f>O255*H255</f>
        <v>0</v>
      </c>
      <c r="Q255" s="212">
        <v>0.42368</v>
      </c>
      <c r="R255" s="212">
        <f>Q255*H255</f>
        <v>0.42368</v>
      </c>
      <c r="S255" s="212">
        <v>0</v>
      </c>
      <c r="T255" s="213">
        <f>S255*H255</f>
        <v>0</v>
      </c>
      <c r="AR255" s="24" t="s">
        <v>239</v>
      </c>
      <c r="AT255" s="24" t="s">
        <v>235</v>
      </c>
      <c r="AU255" s="24" t="s">
        <v>83</v>
      </c>
      <c r="AY255" s="24" t="s">
        <v>231</v>
      </c>
      <c r="BE255" s="214">
        <f>IF(N255="základní",J255,0)</f>
        <v>0</v>
      </c>
      <c r="BF255" s="214">
        <f>IF(N255="snížená",J255,0)</f>
        <v>0</v>
      </c>
      <c r="BG255" s="214">
        <f>IF(N255="zákl. přenesená",J255,0)</f>
        <v>0</v>
      </c>
      <c r="BH255" s="214">
        <f>IF(N255="sníž. přenesená",J255,0)</f>
        <v>0</v>
      </c>
      <c r="BI255" s="214">
        <f>IF(N255="nulová",J255,0)</f>
        <v>0</v>
      </c>
      <c r="BJ255" s="24" t="s">
        <v>81</v>
      </c>
      <c r="BK255" s="214">
        <f>ROUND(I255*H255,2)</f>
        <v>0</v>
      </c>
      <c r="BL255" s="24" t="s">
        <v>239</v>
      </c>
      <c r="BM255" s="24" t="s">
        <v>2304</v>
      </c>
    </row>
    <row r="256" spans="2:47" s="1" customFormat="1" ht="13.5">
      <c r="B256" s="46"/>
      <c r="D256" s="215" t="s">
        <v>241</v>
      </c>
      <c r="F256" s="216" t="s">
        <v>2302</v>
      </c>
      <c r="I256" s="176"/>
      <c r="L256" s="46"/>
      <c r="M256" s="217"/>
      <c r="N256" s="47"/>
      <c r="O256" s="47"/>
      <c r="P256" s="47"/>
      <c r="Q256" s="47"/>
      <c r="R256" s="47"/>
      <c r="S256" s="47"/>
      <c r="T256" s="85"/>
      <c r="AT256" s="24" t="s">
        <v>241</v>
      </c>
      <c r="AU256" s="24" t="s">
        <v>83</v>
      </c>
    </row>
    <row r="257" spans="2:65" s="1" customFormat="1" ht="38.25" customHeight="1">
      <c r="B257" s="202"/>
      <c r="C257" s="203" t="s">
        <v>658</v>
      </c>
      <c r="D257" s="203" t="s">
        <v>235</v>
      </c>
      <c r="E257" s="204" t="s">
        <v>2305</v>
      </c>
      <c r="F257" s="205" t="s">
        <v>2306</v>
      </c>
      <c r="G257" s="206" t="s">
        <v>352</v>
      </c>
      <c r="H257" s="207">
        <v>0.282</v>
      </c>
      <c r="I257" s="208"/>
      <c r="J257" s="209">
        <f>ROUND(I257*H257,2)</f>
        <v>0</v>
      </c>
      <c r="K257" s="205" t="s">
        <v>238</v>
      </c>
      <c r="L257" s="46"/>
      <c r="M257" s="210" t="s">
        <v>5</v>
      </c>
      <c r="N257" s="211" t="s">
        <v>44</v>
      </c>
      <c r="O257" s="47"/>
      <c r="P257" s="212">
        <f>O257*H257</f>
        <v>0</v>
      </c>
      <c r="Q257" s="212">
        <v>0</v>
      </c>
      <c r="R257" s="212">
        <f>Q257*H257</f>
        <v>0</v>
      </c>
      <c r="S257" s="212">
        <v>0</v>
      </c>
      <c r="T257" s="213">
        <f>S257*H257</f>
        <v>0</v>
      </c>
      <c r="AR257" s="24" t="s">
        <v>298</v>
      </c>
      <c r="AT257" s="24" t="s">
        <v>235</v>
      </c>
      <c r="AU257" s="24" t="s">
        <v>83</v>
      </c>
      <c r="AY257" s="24" t="s">
        <v>231</v>
      </c>
      <c r="BE257" s="214">
        <f>IF(N257="základní",J257,0)</f>
        <v>0</v>
      </c>
      <c r="BF257" s="214">
        <f>IF(N257="snížená",J257,0)</f>
        <v>0</v>
      </c>
      <c r="BG257" s="214">
        <f>IF(N257="zákl. přenesená",J257,0)</f>
        <v>0</v>
      </c>
      <c r="BH257" s="214">
        <f>IF(N257="sníž. přenesená",J257,0)</f>
        <v>0</v>
      </c>
      <c r="BI257" s="214">
        <f>IF(N257="nulová",J257,0)</f>
        <v>0</v>
      </c>
      <c r="BJ257" s="24" t="s">
        <v>81</v>
      </c>
      <c r="BK257" s="214">
        <f>ROUND(I257*H257,2)</f>
        <v>0</v>
      </c>
      <c r="BL257" s="24" t="s">
        <v>298</v>
      </c>
      <c r="BM257" s="24" t="s">
        <v>2307</v>
      </c>
    </row>
    <row r="258" spans="2:47" s="1" customFormat="1" ht="13.5">
      <c r="B258" s="46"/>
      <c r="D258" s="215" t="s">
        <v>241</v>
      </c>
      <c r="F258" s="216" t="s">
        <v>2306</v>
      </c>
      <c r="I258" s="176"/>
      <c r="L258" s="46"/>
      <c r="M258" s="217"/>
      <c r="N258" s="47"/>
      <c r="O258" s="47"/>
      <c r="P258" s="47"/>
      <c r="Q258" s="47"/>
      <c r="R258" s="47"/>
      <c r="S258" s="47"/>
      <c r="T258" s="85"/>
      <c r="AT258" s="24" t="s">
        <v>241</v>
      </c>
      <c r="AU258" s="24" t="s">
        <v>83</v>
      </c>
    </row>
    <row r="259" spans="2:63" s="10" customFormat="1" ht="29.85" customHeight="1">
      <c r="B259" s="189"/>
      <c r="D259" s="190" t="s">
        <v>72</v>
      </c>
      <c r="E259" s="200" t="s">
        <v>2308</v>
      </c>
      <c r="F259" s="200" t="s">
        <v>2309</v>
      </c>
      <c r="I259" s="192"/>
      <c r="J259" s="201">
        <f>BK259</f>
        <v>0</v>
      </c>
      <c r="L259" s="189"/>
      <c r="M259" s="194"/>
      <c r="N259" s="195"/>
      <c r="O259" s="195"/>
      <c r="P259" s="196">
        <f>SUM(P260:P263)</f>
        <v>0</v>
      </c>
      <c r="Q259" s="195"/>
      <c r="R259" s="196">
        <f>SUM(R260:R263)</f>
        <v>0.03203</v>
      </c>
      <c r="S259" s="195"/>
      <c r="T259" s="197">
        <f>SUM(T260:T263)</f>
        <v>0</v>
      </c>
      <c r="AR259" s="190" t="s">
        <v>83</v>
      </c>
      <c r="AT259" s="198" t="s">
        <v>72</v>
      </c>
      <c r="AU259" s="198" t="s">
        <v>81</v>
      </c>
      <c r="AY259" s="190" t="s">
        <v>231</v>
      </c>
      <c r="BK259" s="199">
        <f>SUM(BK260:BK263)</f>
        <v>0</v>
      </c>
    </row>
    <row r="260" spans="2:65" s="1" customFormat="1" ht="25.5" customHeight="1">
      <c r="B260" s="202"/>
      <c r="C260" s="203" t="s">
        <v>663</v>
      </c>
      <c r="D260" s="203" t="s">
        <v>235</v>
      </c>
      <c r="E260" s="204" t="s">
        <v>2310</v>
      </c>
      <c r="F260" s="205" t="s">
        <v>2311</v>
      </c>
      <c r="G260" s="206" t="s">
        <v>249</v>
      </c>
      <c r="H260" s="207">
        <v>1</v>
      </c>
      <c r="I260" s="208"/>
      <c r="J260" s="209">
        <f>ROUND(I260*H260,2)</f>
        <v>0</v>
      </c>
      <c r="K260" s="205" t="s">
        <v>5</v>
      </c>
      <c r="L260" s="46"/>
      <c r="M260" s="210" t="s">
        <v>5</v>
      </c>
      <c r="N260" s="211" t="s">
        <v>44</v>
      </c>
      <c r="O260" s="47"/>
      <c r="P260" s="212">
        <f>O260*H260</f>
        <v>0</v>
      </c>
      <c r="Q260" s="212">
        <v>3E-05</v>
      </c>
      <c r="R260" s="212">
        <f>Q260*H260</f>
        <v>3E-05</v>
      </c>
      <c r="S260" s="212">
        <v>0</v>
      </c>
      <c r="T260" s="213">
        <f>S260*H260</f>
        <v>0</v>
      </c>
      <c r="AR260" s="24" t="s">
        <v>298</v>
      </c>
      <c r="AT260" s="24" t="s">
        <v>235</v>
      </c>
      <c r="AU260" s="24" t="s">
        <v>83</v>
      </c>
      <c r="AY260" s="24" t="s">
        <v>231</v>
      </c>
      <c r="BE260" s="214">
        <f>IF(N260="základní",J260,0)</f>
        <v>0</v>
      </c>
      <c r="BF260" s="214">
        <f>IF(N260="snížená",J260,0)</f>
        <v>0</v>
      </c>
      <c r="BG260" s="214">
        <f>IF(N260="zákl. přenesená",J260,0)</f>
        <v>0</v>
      </c>
      <c r="BH260" s="214">
        <f>IF(N260="sníž. přenesená",J260,0)</f>
        <v>0</v>
      </c>
      <c r="BI260" s="214">
        <f>IF(N260="nulová",J260,0)</f>
        <v>0</v>
      </c>
      <c r="BJ260" s="24" t="s">
        <v>81</v>
      </c>
      <c r="BK260" s="214">
        <f>ROUND(I260*H260,2)</f>
        <v>0</v>
      </c>
      <c r="BL260" s="24" t="s">
        <v>298</v>
      </c>
      <c r="BM260" s="24" t="s">
        <v>2312</v>
      </c>
    </row>
    <row r="261" spans="2:47" s="1" customFormat="1" ht="13.5">
      <c r="B261" s="46"/>
      <c r="D261" s="215" t="s">
        <v>241</v>
      </c>
      <c r="F261" s="216" t="s">
        <v>2311</v>
      </c>
      <c r="I261" s="176"/>
      <c r="L261" s="46"/>
      <c r="M261" s="217"/>
      <c r="N261" s="47"/>
      <c r="O261" s="47"/>
      <c r="P261" s="47"/>
      <c r="Q261" s="47"/>
      <c r="R261" s="47"/>
      <c r="S261" s="47"/>
      <c r="T261" s="85"/>
      <c r="AT261" s="24" t="s">
        <v>241</v>
      </c>
      <c r="AU261" s="24" t="s">
        <v>83</v>
      </c>
    </row>
    <row r="262" spans="2:65" s="1" customFormat="1" ht="38.25" customHeight="1">
      <c r="B262" s="202"/>
      <c r="C262" s="242" t="s">
        <v>669</v>
      </c>
      <c r="D262" s="242" t="s">
        <v>399</v>
      </c>
      <c r="E262" s="243" t="s">
        <v>2313</v>
      </c>
      <c r="F262" s="244" t="s">
        <v>2314</v>
      </c>
      <c r="G262" s="245" t="s">
        <v>249</v>
      </c>
      <c r="H262" s="246">
        <v>1</v>
      </c>
      <c r="I262" s="247"/>
      <c r="J262" s="248">
        <f>ROUND(I262*H262,2)</f>
        <v>0</v>
      </c>
      <c r="K262" s="244" t="s">
        <v>5</v>
      </c>
      <c r="L262" s="249"/>
      <c r="M262" s="250" t="s">
        <v>5</v>
      </c>
      <c r="N262" s="251" t="s">
        <v>44</v>
      </c>
      <c r="O262" s="47"/>
      <c r="P262" s="212">
        <f>O262*H262</f>
        <v>0</v>
      </c>
      <c r="Q262" s="212">
        <v>0.032</v>
      </c>
      <c r="R262" s="212">
        <f>Q262*H262</f>
        <v>0.032</v>
      </c>
      <c r="S262" s="212">
        <v>0</v>
      </c>
      <c r="T262" s="213">
        <f>S262*H262</f>
        <v>0</v>
      </c>
      <c r="AR262" s="24" t="s">
        <v>410</v>
      </c>
      <c r="AT262" s="24" t="s">
        <v>399</v>
      </c>
      <c r="AU262" s="24" t="s">
        <v>83</v>
      </c>
      <c r="AY262" s="24" t="s">
        <v>231</v>
      </c>
      <c r="BE262" s="214">
        <f>IF(N262="základní",J262,0)</f>
        <v>0</v>
      </c>
      <c r="BF262" s="214">
        <f>IF(N262="snížená",J262,0)</f>
        <v>0</v>
      </c>
      <c r="BG262" s="214">
        <f>IF(N262="zákl. přenesená",J262,0)</f>
        <v>0</v>
      </c>
      <c r="BH262" s="214">
        <f>IF(N262="sníž. přenesená",J262,0)</f>
        <v>0</v>
      </c>
      <c r="BI262" s="214">
        <f>IF(N262="nulová",J262,0)</f>
        <v>0</v>
      </c>
      <c r="BJ262" s="24" t="s">
        <v>81</v>
      </c>
      <c r="BK262" s="214">
        <f>ROUND(I262*H262,2)</f>
        <v>0</v>
      </c>
      <c r="BL262" s="24" t="s">
        <v>298</v>
      </c>
      <c r="BM262" s="24" t="s">
        <v>2315</v>
      </c>
    </row>
    <row r="263" spans="2:47" s="1" customFormat="1" ht="13.5">
      <c r="B263" s="46"/>
      <c r="D263" s="215" t="s">
        <v>241</v>
      </c>
      <c r="F263" s="216" t="s">
        <v>2314</v>
      </c>
      <c r="I263" s="176"/>
      <c r="L263" s="46"/>
      <c r="M263" s="217"/>
      <c r="N263" s="47"/>
      <c r="O263" s="47"/>
      <c r="P263" s="47"/>
      <c r="Q263" s="47"/>
      <c r="R263" s="47"/>
      <c r="S263" s="47"/>
      <c r="T263" s="85"/>
      <c r="AT263" s="24" t="s">
        <v>241</v>
      </c>
      <c r="AU263" s="24" t="s">
        <v>83</v>
      </c>
    </row>
    <row r="264" spans="2:63" s="10" customFormat="1" ht="29.85" customHeight="1">
      <c r="B264" s="189"/>
      <c r="D264" s="190" t="s">
        <v>72</v>
      </c>
      <c r="E264" s="200" t="s">
        <v>2316</v>
      </c>
      <c r="F264" s="200" t="s">
        <v>2317</v>
      </c>
      <c r="I264" s="192"/>
      <c r="J264" s="201">
        <f>BK264</f>
        <v>0</v>
      </c>
      <c r="L264" s="189"/>
      <c r="M264" s="194"/>
      <c r="N264" s="195"/>
      <c r="O264" s="195"/>
      <c r="P264" s="196">
        <f>SUM(P265:P366)</f>
        <v>0</v>
      </c>
      <c r="Q264" s="195"/>
      <c r="R264" s="196">
        <f>SUM(R265:R366)</f>
        <v>0.5748299999999998</v>
      </c>
      <c r="S264" s="195"/>
      <c r="T264" s="197">
        <f>SUM(T265:T366)</f>
        <v>0</v>
      </c>
      <c r="AR264" s="190" t="s">
        <v>83</v>
      </c>
      <c r="AT264" s="198" t="s">
        <v>72</v>
      </c>
      <c r="AU264" s="198" t="s">
        <v>81</v>
      </c>
      <c r="AY264" s="190" t="s">
        <v>231</v>
      </c>
      <c r="BK264" s="199">
        <f>SUM(BK265:BK366)</f>
        <v>0</v>
      </c>
    </row>
    <row r="265" spans="2:65" s="1" customFormat="1" ht="16.5" customHeight="1">
      <c r="B265" s="202"/>
      <c r="C265" s="203" t="s">
        <v>673</v>
      </c>
      <c r="D265" s="203" t="s">
        <v>235</v>
      </c>
      <c r="E265" s="204" t="s">
        <v>2318</v>
      </c>
      <c r="F265" s="205" t="s">
        <v>2319</v>
      </c>
      <c r="G265" s="206" t="s">
        <v>508</v>
      </c>
      <c r="H265" s="207">
        <v>2</v>
      </c>
      <c r="I265" s="208"/>
      <c r="J265" s="209">
        <f>ROUND(I265*H265,2)</f>
        <v>0</v>
      </c>
      <c r="K265" s="205" t="s">
        <v>238</v>
      </c>
      <c r="L265" s="46"/>
      <c r="M265" s="210" t="s">
        <v>5</v>
      </c>
      <c r="N265" s="211" t="s">
        <v>44</v>
      </c>
      <c r="O265" s="47"/>
      <c r="P265" s="212">
        <f>O265*H265</f>
        <v>0</v>
      </c>
      <c r="Q265" s="212">
        <v>0.00422</v>
      </c>
      <c r="R265" s="212">
        <f>Q265*H265</f>
        <v>0.00844</v>
      </c>
      <c r="S265" s="212">
        <v>0</v>
      </c>
      <c r="T265" s="213">
        <f>S265*H265</f>
        <v>0</v>
      </c>
      <c r="AR265" s="24" t="s">
        <v>298</v>
      </c>
      <c r="AT265" s="24" t="s">
        <v>235</v>
      </c>
      <c r="AU265" s="24" t="s">
        <v>83</v>
      </c>
      <c r="AY265" s="24" t="s">
        <v>231</v>
      </c>
      <c r="BE265" s="214">
        <f>IF(N265="základní",J265,0)</f>
        <v>0</v>
      </c>
      <c r="BF265" s="214">
        <f>IF(N265="snížená",J265,0)</f>
        <v>0</v>
      </c>
      <c r="BG265" s="214">
        <f>IF(N265="zákl. přenesená",J265,0)</f>
        <v>0</v>
      </c>
      <c r="BH265" s="214">
        <f>IF(N265="sníž. přenesená",J265,0)</f>
        <v>0</v>
      </c>
      <c r="BI265" s="214">
        <f>IF(N265="nulová",J265,0)</f>
        <v>0</v>
      </c>
      <c r="BJ265" s="24" t="s">
        <v>81</v>
      </c>
      <c r="BK265" s="214">
        <f>ROUND(I265*H265,2)</f>
        <v>0</v>
      </c>
      <c r="BL265" s="24" t="s">
        <v>298</v>
      </c>
      <c r="BM265" s="24" t="s">
        <v>2320</v>
      </c>
    </row>
    <row r="266" spans="2:47" s="1" customFormat="1" ht="13.5">
      <c r="B266" s="46"/>
      <c r="D266" s="215" t="s">
        <v>241</v>
      </c>
      <c r="F266" s="216" t="s">
        <v>2319</v>
      </c>
      <c r="I266" s="176"/>
      <c r="L266" s="46"/>
      <c r="M266" s="217"/>
      <c r="N266" s="47"/>
      <c r="O266" s="47"/>
      <c r="P266" s="47"/>
      <c r="Q266" s="47"/>
      <c r="R266" s="47"/>
      <c r="S266" s="47"/>
      <c r="T266" s="85"/>
      <c r="AT266" s="24" t="s">
        <v>241</v>
      </c>
      <c r="AU266" s="24" t="s">
        <v>83</v>
      </c>
    </row>
    <row r="267" spans="2:47" s="1" customFormat="1" ht="13.5">
      <c r="B267" s="46"/>
      <c r="D267" s="215" t="s">
        <v>442</v>
      </c>
      <c r="F267" s="241" t="s">
        <v>2321</v>
      </c>
      <c r="I267" s="176"/>
      <c r="L267" s="46"/>
      <c r="M267" s="217"/>
      <c r="N267" s="47"/>
      <c r="O267" s="47"/>
      <c r="P267" s="47"/>
      <c r="Q267" s="47"/>
      <c r="R267" s="47"/>
      <c r="S267" s="47"/>
      <c r="T267" s="85"/>
      <c r="AT267" s="24" t="s">
        <v>442</v>
      </c>
      <c r="AU267" s="24" t="s">
        <v>83</v>
      </c>
    </row>
    <row r="268" spans="2:65" s="1" customFormat="1" ht="25.5" customHeight="1">
      <c r="B268" s="202"/>
      <c r="C268" s="203" t="s">
        <v>678</v>
      </c>
      <c r="D268" s="203" t="s">
        <v>235</v>
      </c>
      <c r="E268" s="204" t="s">
        <v>2322</v>
      </c>
      <c r="F268" s="205" t="s">
        <v>2323</v>
      </c>
      <c r="G268" s="206" t="s">
        <v>508</v>
      </c>
      <c r="H268" s="207">
        <v>5</v>
      </c>
      <c r="I268" s="208"/>
      <c r="J268" s="209">
        <f>ROUND(I268*H268,2)</f>
        <v>0</v>
      </c>
      <c r="K268" s="205" t="s">
        <v>238</v>
      </c>
      <c r="L268" s="46"/>
      <c r="M268" s="210" t="s">
        <v>5</v>
      </c>
      <c r="N268" s="211" t="s">
        <v>44</v>
      </c>
      <c r="O268" s="47"/>
      <c r="P268" s="212">
        <f>O268*H268</f>
        <v>0</v>
      </c>
      <c r="Q268" s="212">
        <v>0.00143</v>
      </c>
      <c r="R268" s="212">
        <f>Q268*H268</f>
        <v>0.00715</v>
      </c>
      <c r="S268" s="212">
        <v>0</v>
      </c>
      <c r="T268" s="213">
        <f>S268*H268</f>
        <v>0</v>
      </c>
      <c r="AR268" s="24" t="s">
        <v>298</v>
      </c>
      <c r="AT268" s="24" t="s">
        <v>235</v>
      </c>
      <c r="AU268" s="24" t="s">
        <v>83</v>
      </c>
      <c r="AY268" s="24" t="s">
        <v>231</v>
      </c>
      <c r="BE268" s="214">
        <f>IF(N268="základní",J268,0)</f>
        <v>0</v>
      </c>
      <c r="BF268" s="214">
        <f>IF(N268="snížená",J268,0)</f>
        <v>0</v>
      </c>
      <c r="BG268" s="214">
        <f>IF(N268="zákl. přenesená",J268,0)</f>
        <v>0</v>
      </c>
      <c r="BH268" s="214">
        <f>IF(N268="sníž. přenesená",J268,0)</f>
        <v>0</v>
      </c>
      <c r="BI268" s="214">
        <f>IF(N268="nulová",J268,0)</f>
        <v>0</v>
      </c>
      <c r="BJ268" s="24" t="s">
        <v>81</v>
      </c>
      <c r="BK268" s="214">
        <f>ROUND(I268*H268,2)</f>
        <v>0</v>
      </c>
      <c r="BL268" s="24" t="s">
        <v>298</v>
      </c>
      <c r="BM268" s="24" t="s">
        <v>2324</v>
      </c>
    </row>
    <row r="269" spans="2:47" s="1" customFormat="1" ht="13.5">
      <c r="B269" s="46"/>
      <c r="D269" s="215" t="s">
        <v>241</v>
      </c>
      <c r="F269" s="216" t="s">
        <v>2323</v>
      </c>
      <c r="I269" s="176"/>
      <c r="L269" s="46"/>
      <c r="M269" s="217"/>
      <c r="N269" s="47"/>
      <c r="O269" s="47"/>
      <c r="P269" s="47"/>
      <c r="Q269" s="47"/>
      <c r="R269" s="47"/>
      <c r="S269" s="47"/>
      <c r="T269" s="85"/>
      <c r="AT269" s="24" t="s">
        <v>241</v>
      </c>
      <c r="AU269" s="24" t="s">
        <v>83</v>
      </c>
    </row>
    <row r="270" spans="2:65" s="1" customFormat="1" ht="16.5" customHeight="1">
      <c r="B270" s="202"/>
      <c r="C270" s="203" t="s">
        <v>682</v>
      </c>
      <c r="D270" s="203" t="s">
        <v>235</v>
      </c>
      <c r="E270" s="204" t="s">
        <v>2325</v>
      </c>
      <c r="F270" s="205" t="s">
        <v>2326</v>
      </c>
      <c r="G270" s="206" t="s">
        <v>249</v>
      </c>
      <c r="H270" s="207">
        <v>7</v>
      </c>
      <c r="I270" s="208"/>
      <c r="J270" s="209">
        <f>ROUND(I270*H270,2)</f>
        <v>0</v>
      </c>
      <c r="K270" s="205" t="s">
        <v>5</v>
      </c>
      <c r="L270" s="46"/>
      <c r="M270" s="210" t="s">
        <v>5</v>
      </c>
      <c r="N270" s="211" t="s">
        <v>44</v>
      </c>
      <c r="O270" s="47"/>
      <c r="P270" s="212">
        <f>O270*H270</f>
        <v>0</v>
      </c>
      <c r="Q270" s="212">
        <v>0</v>
      </c>
      <c r="R270" s="212">
        <f>Q270*H270</f>
        <v>0</v>
      </c>
      <c r="S270" s="212">
        <v>0</v>
      </c>
      <c r="T270" s="213">
        <f>S270*H270</f>
        <v>0</v>
      </c>
      <c r="AR270" s="24" t="s">
        <v>298</v>
      </c>
      <c r="AT270" s="24" t="s">
        <v>235</v>
      </c>
      <c r="AU270" s="24" t="s">
        <v>83</v>
      </c>
      <c r="AY270" s="24" t="s">
        <v>231</v>
      </c>
      <c r="BE270" s="214">
        <f>IF(N270="základní",J270,0)</f>
        <v>0</v>
      </c>
      <c r="BF270" s="214">
        <f>IF(N270="snížená",J270,0)</f>
        <v>0</v>
      </c>
      <c r="BG270" s="214">
        <f>IF(N270="zákl. přenesená",J270,0)</f>
        <v>0</v>
      </c>
      <c r="BH270" s="214">
        <f>IF(N270="sníž. přenesená",J270,0)</f>
        <v>0</v>
      </c>
      <c r="BI270" s="214">
        <f>IF(N270="nulová",J270,0)</f>
        <v>0</v>
      </c>
      <c r="BJ270" s="24" t="s">
        <v>81</v>
      </c>
      <c r="BK270" s="214">
        <f>ROUND(I270*H270,2)</f>
        <v>0</v>
      </c>
      <c r="BL270" s="24" t="s">
        <v>298</v>
      </c>
      <c r="BM270" s="24" t="s">
        <v>2327</v>
      </c>
    </row>
    <row r="271" spans="2:47" s="1" customFormat="1" ht="13.5">
      <c r="B271" s="46"/>
      <c r="D271" s="215" t="s">
        <v>241</v>
      </c>
      <c r="F271" s="216" t="s">
        <v>2328</v>
      </c>
      <c r="I271" s="176"/>
      <c r="L271" s="46"/>
      <c r="M271" s="217"/>
      <c r="N271" s="47"/>
      <c r="O271" s="47"/>
      <c r="P271" s="47"/>
      <c r="Q271" s="47"/>
      <c r="R271" s="47"/>
      <c r="S271" s="47"/>
      <c r="T271" s="85"/>
      <c r="AT271" s="24" t="s">
        <v>241</v>
      </c>
      <c r="AU271" s="24" t="s">
        <v>83</v>
      </c>
    </row>
    <row r="272" spans="2:65" s="1" customFormat="1" ht="16.5" customHeight="1">
      <c r="B272" s="202"/>
      <c r="C272" s="203" t="s">
        <v>688</v>
      </c>
      <c r="D272" s="203" t="s">
        <v>235</v>
      </c>
      <c r="E272" s="204" t="s">
        <v>2329</v>
      </c>
      <c r="F272" s="205" t="s">
        <v>2330</v>
      </c>
      <c r="G272" s="206" t="s">
        <v>249</v>
      </c>
      <c r="H272" s="207">
        <v>5</v>
      </c>
      <c r="I272" s="208"/>
      <c r="J272" s="209">
        <f>ROUND(I272*H272,2)</f>
        <v>0</v>
      </c>
      <c r="K272" s="205" t="s">
        <v>238</v>
      </c>
      <c r="L272" s="46"/>
      <c r="M272" s="210" t="s">
        <v>5</v>
      </c>
      <c r="N272" s="211" t="s">
        <v>44</v>
      </c>
      <c r="O272" s="47"/>
      <c r="P272" s="212">
        <f>O272*H272</f>
        <v>0</v>
      </c>
      <c r="Q272" s="212">
        <v>0.00242</v>
      </c>
      <c r="R272" s="212">
        <f>Q272*H272</f>
        <v>0.0121</v>
      </c>
      <c r="S272" s="212">
        <v>0</v>
      </c>
      <c r="T272" s="213">
        <f>S272*H272</f>
        <v>0</v>
      </c>
      <c r="AR272" s="24" t="s">
        <v>298</v>
      </c>
      <c r="AT272" s="24" t="s">
        <v>235</v>
      </c>
      <c r="AU272" s="24" t="s">
        <v>83</v>
      </c>
      <c r="AY272" s="24" t="s">
        <v>231</v>
      </c>
      <c r="BE272" s="214">
        <f>IF(N272="základní",J272,0)</f>
        <v>0</v>
      </c>
      <c r="BF272" s="214">
        <f>IF(N272="snížená",J272,0)</f>
        <v>0</v>
      </c>
      <c r="BG272" s="214">
        <f>IF(N272="zákl. přenesená",J272,0)</f>
        <v>0</v>
      </c>
      <c r="BH272" s="214">
        <f>IF(N272="sníž. přenesená",J272,0)</f>
        <v>0</v>
      </c>
      <c r="BI272" s="214">
        <f>IF(N272="nulová",J272,0)</f>
        <v>0</v>
      </c>
      <c r="BJ272" s="24" t="s">
        <v>81</v>
      </c>
      <c r="BK272" s="214">
        <f>ROUND(I272*H272,2)</f>
        <v>0</v>
      </c>
      <c r="BL272" s="24" t="s">
        <v>298</v>
      </c>
      <c r="BM272" s="24" t="s">
        <v>2331</v>
      </c>
    </row>
    <row r="273" spans="2:47" s="1" customFormat="1" ht="13.5">
      <c r="B273" s="46"/>
      <c r="D273" s="215" t="s">
        <v>241</v>
      </c>
      <c r="F273" s="216" t="s">
        <v>2330</v>
      </c>
      <c r="I273" s="176"/>
      <c r="L273" s="46"/>
      <c r="M273" s="217"/>
      <c r="N273" s="47"/>
      <c r="O273" s="47"/>
      <c r="P273" s="47"/>
      <c r="Q273" s="47"/>
      <c r="R273" s="47"/>
      <c r="S273" s="47"/>
      <c r="T273" s="85"/>
      <c r="AT273" s="24" t="s">
        <v>241</v>
      </c>
      <c r="AU273" s="24" t="s">
        <v>83</v>
      </c>
    </row>
    <row r="274" spans="2:65" s="1" customFormat="1" ht="16.5" customHeight="1">
      <c r="B274" s="202"/>
      <c r="C274" s="242" t="s">
        <v>692</v>
      </c>
      <c r="D274" s="242" t="s">
        <v>399</v>
      </c>
      <c r="E274" s="243" t="s">
        <v>2332</v>
      </c>
      <c r="F274" s="244" t="s">
        <v>2333</v>
      </c>
      <c r="G274" s="245" t="s">
        <v>249</v>
      </c>
      <c r="H274" s="246">
        <v>5</v>
      </c>
      <c r="I274" s="247"/>
      <c r="J274" s="248">
        <f>ROUND(I274*H274,2)</f>
        <v>0</v>
      </c>
      <c r="K274" s="244" t="s">
        <v>238</v>
      </c>
      <c r="L274" s="249"/>
      <c r="M274" s="250" t="s">
        <v>5</v>
      </c>
      <c r="N274" s="251" t="s">
        <v>44</v>
      </c>
      <c r="O274" s="47"/>
      <c r="P274" s="212">
        <f>O274*H274</f>
        <v>0</v>
      </c>
      <c r="Q274" s="212">
        <v>0.0013</v>
      </c>
      <c r="R274" s="212">
        <f>Q274*H274</f>
        <v>0.0065</v>
      </c>
      <c r="S274" s="212">
        <v>0</v>
      </c>
      <c r="T274" s="213">
        <f>S274*H274</f>
        <v>0</v>
      </c>
      <c r="AR274" s="24" t="s">
        <v>410</v>
      </c>
      <c r="AT274" s="24" t="s">
        <v>399</v>
      </c>
      <c r="AU274" s="24" t="s">
        <v>83</v>
      </c>
      <c r="AY274" s="24" t="s">
        <v>231</v>
      </c>
      <c r="BE274" s="214">
        <f>IF(N274="základní",J274,0)</f>
        <v>0</v>
      </c>
      <c r="BF274" s="214">
        <f>IF(N274="snížená",J274,0)</f>
        <v>0</v>
      </c>
      <c r="BG274" s="214">
        <f>IF(N274="zákl. přenesená",J274,0)</f>
        <v>0</v>
      </c>
      <c r="BH274" s="214">
        <f>IF(N274="sníž. přenesená",J274,0)</f>
        <v>0</v>
      </c>
      <c r="BI274" s="214">
        <f>IF(N274="nulová",J274,0)</f>
        <v>0</v>
      </c>
      <c r="BJ274" s="24" t="s">
        <v>81</v>
      </c>
      <c r="BK274" s="214">
        <f>ROUND(I274*H274,2)</f>
        <v>0</v>
      </c>
      <c r="BL274" s="24" t="s">
        <v>298</v>
      </c>
      <c r="BM274" s="24" t="s">
        <v>2334</v>
      </c>
    </row>
    <row r="275" spans="2:47" s="1" customFormat="1" ht="13.5">
      <c r="B275" s="46"/>
      <c r="D275" s="215" t="s">
        <v>241</v>
      </c>
      <c r="F275" s="216" t="s">
        <v>2333</v>
      </c>
      <c r="I275" s="176"/>
      <c r="L275" s="46"/>
      <c r="M275" s="217"/>
      <c r="N275" s="47"/>
      <c r="O275" s="47"/>
      <c r="P275" s="47"/>
      <c r="Q275" s="47"/>
      <c r="R275" s="47"/>
      <c r="S275" s="47"/>
      <c r="T275" s="85"/>
      <c r="AT275" s="24" t="s">
        <v>241</v>
      </c>
      <c r="AU275" s="24" t="s">
        <v>83</v>
      </c>
    </row>
    <row r="276" spans="2:65" s="1" customFormat="1" ht="25.5" customHeight="1">
      <c r="B276" s="202"/>
      <c r="C276" s="242" t="s">
        <v>697</v>
      </c>
      <c r="D276" s="242" t="s">
        <v>399</v>
      </c>
      <c r="E276" s="243" t="s">
        <v>2335</v>
      </c>
      <c r="F276" s="244" t="s">
        <v>2336</v>
      </c>
      <c r="G276" s="245" t="s">
        <v>249</v>
      </c>
      <c r="H276" s="246">
        <v>2</v>
      </c>
      <c r="I276" s="247"/>
      <c r="J276" s="248">
        <f>ROUND(I276*H276,2)</f>
        <v>0</v>
      </c>
      <c r="K276" s="244" t="s">
        <v>238</v>
      </c>
      <c r="L276" s="249"/>
      <c r="M276" s="250" t="s">
        <v>5</v>
      </c>
      <c r="N276" s="251" t="s">
        <v>44</v>
      </c>
      <c r="O276" s="47"/>
      <c r="P276" s="212">
        <f>O276*H276</f>
        <v>0</v>
      </c>
      <c r="Q276" s="212">
        <v>0.0005</v>
      </c>
      <c r="R276" s="212">
        <f>Q276*H276</f>
        <v>0.001</v>
      </c>
      <c r="S276" s="212">
        <v>0</v>
      </c>
      <c r="T276" s="213">
        <f>S276*H276</f>
        <v>0</v>
      </c>
      <c r="AR276" s="24" t="s">
        <v>410</v>
      </c>
      <c r="AT276" s="24" t="s">
        <v>399</v>
      </c>
      <c r="AU276" s="24" t="s">
        <v>83</v>
      </c>
      <c r="AY276" s="24" t="s">
        <v>231</v>
      </c>
      <c r="BE276" s="214">
        <f>IF(N276="základní",J276,0)</f>
        <v>0</v>
      </c>
      <c r="BF276" s="214">
        <f>IF(N276="snížená",J276,0)</f>
        <v>0</v>
      </c>
      <c r="BG276" s="214">
        <f>IF(N276="zákl. přenesená",J276,0)</f>
        <v>0</v>
      </c>
      <c r="BH276" s="214">
        <f>IF(N276="sníž. přenesená",J276,0)</f>
        <v>0</v>
      </c>
      <c r="BI276" s="214">
        <f>IF(N276="nulová",J276,0)</f>
        <v>0</v>
      </c>
      <c r="BJ276" s="24" t="s">
        <v>81</v>
      </c>
      <c r="BK276" s="214">
        <f>ROUND(I276*H276,2)</f>
        <v>0</v>
      </c>
      <c r="BL276" s="24" t="s">
        <v>298</v>
      </c>
      <c r="BM276" s="24" t="s">
        <v>2337</v>
      </c>
    </row>
    <row r="277" spans="2:47" s="1" customFormat="1" ht="13.5">
      <c r="B277" s="46"/>
      <c r="D277" s="215" t="s">
        <v>241</v>
      </c>
      <c r="F277" s="216" t="s">
        <v>2336</v>
      </c>
      <c r="I277" s="176"/>
      <c r="L277" s="46"/>
      <c r="M277" s="217"/>
      <c r="N277" s="47"/>
      <c r="O277" s="47"/>
      <c r="P277" s="47"/>
      <c r="Q277" s="47"/>
      <c r="R277" s="47"/>
      <c r="S277" s="47"/>
      <c r="T277" s="85"/>
      <c r="AT277" s="24" t="s">
        <v>241</v>
      </c>
      <c r="AU277" s="24" t="s">
        <v>83</v>
      </c>
    </row>
    <row r="278" spans="2:65" s="1" customFormat="1" ht="16.5" customHeight="1">
      <c r="B278" s="202"/>
      <c r="C278" s="242" t="s">
        <v>703</v>
      </c>
      <c r="D278" s="242" t="s">
        <v>399</v>
      </c>
      <c r="E278" s="243" t="s">
        <v>2338</v>
      </c>
      <c r="F278" s="244" t="s">
        <v>2339</v>
      </c>
      <c r="G278" s="245" t="s">
        <v>249</v>
      </c>
      <c r="H278" s="246">
        <v>2</v>
      </c>
      <c r="I278" s="247"/>
      <c r="J278" s="248">
        <f>ROUND(I278*H278,2)</f>
        <v>0</v>
      </c>
      <c r="K278" s="244" t="s">
        <v>238</v>
      </c>
      <c r="L278" s="249"/>
      <c r="M278" s="250" t="s">
        <v>5</v>
      </c>
      <c r="N278" s="251" t="s">
        <v>44</v>
      </c>
      <c r="O278" s="47"/>
      <c r="P278" s="212">
        <f>O278*H278</f>
        <v>0</v>
      </c>
      <c r="Q278" s="212">
        <v>0.0145</v>
      </c>
      <c r="R278" s="212">
        <f>Q278*H278</f>
        <v>0.029</v>
      </c>
      <c r="S278" s="212">
        <v>0</v>
      </c>
      <c r="T278" s="213">
        <f>S278*H278</f>
        <v>0</v>
      </c>
      <c r="AR278" s="24" t="s">
        <v>410</v>
      </c>
      <c r="AT278" s="24" t="s">
        <v>399</v>
      </c>
      <c r="AU278" s="24" t="s">
        <v>83</v>
      </c>
      <c r="AY278" s="24" t="s">
        <v>231</v>
      </c>
      <c r="BE278" s="214">
        <f>IF(N278="základní",J278,0)</f>
        <v>0</v>
      </c>
      <c r="BF278" s="214">
        <f>IF(N278="snížená",J278,0)</f>
        <v>0</v>
      </c>
      <c r="BG278" s="214">
        <f>IF(N278="zákl. přenesená",J278,0)</f>
        <v>0</v>
      </c>
      <c r="BH278" s="214">
        <f>IF(N278="sníž. přenesená",J278,0)</f>
        <v>0</v>
      </c>
      <c r="BI278" s="214">
        <f>IF(N278="nulová",J278,0)</f>
        <v>0</v>
      </c>
      <c r="BJ278" s="24" t="s">
        <v>81</v>
      </c>
      <c r="BK278" s="214">
        <f>ROUND(I278*H278,2)</f>
        <v>0</v>
      </c>
      <c r="BL278" s="24" t="s">
        <v>298</v>
      </c>
      <c r="BM278" s="24" t="s">
        <v>2340</v>
      </c>
    </row>
    <row r="279" spans="2:47" s="1" customFormat="1" ht="13.5">
      <c r="B279" s="46"/>
      <c r="D279" s="215" t="s">
        <v>241</v>
      </c>
      <c r="F279" s="216" t="s">
        <v>2339</v>
      </c>
      <c r="I279" s="176"/>
      <c r="L279" s="46"/>
      <c r="M279" s="217"/>
      <c r="N279" s="47"/>
      <c r="O279" s="47"/>
      <c r="P279" s="47"/>
      <c r="Q279" s="47"/>
      <c r="R279" s="47"/>
      <c r="S279" s="47"/>
      <c r="T279" s="85"/>
      <c r="AT279" s="24" t="s">
        <v>241</v>
      </c>
      <c r="AU279" s="24" t="s">
        <v>83</v>
      </c>
    </row>
    <row r="280" spans="2:65" s="1" customFormat="1" ht="16.5" customHeight="1">
      <c r="B280" s="202"/>
      <c r="C280" s="242" t="s">
        <v>709</v>
      </c>
      <c r="D280" s="242" t="s">
        <v>399</v>
      </c>
      <c r="E280" s="243" t="s">
        <v>2341</v>
      </c>
      <c r="F280" s="244" t="s">
        <v>2342</v>
      </c>
      <c r="G280" s="245" t="s">
        <v>249</v>
      </c>
      <c r="H280" s="246">
        <v>3</v>
      </c>
      <c r="I280" s="247"/>
      <c r="J280" s="248">
        <f>ROUND(I280*H280,2)</f>
        <v>0</v>
      </c>
      <c r="K280" s="244" t="s">
        <v>238</v>
      </c>
      <c r="L280" s="249"/>
      <c r="M280" s="250" t="s">
        <v>5</v>
      </c>
      <c r="N280" s="251" t="s">
        <v>44</v>
      </c>
      <c r="O280" s="47"/>
      <c r="P280" s="212">
        <f>O280*H280</f>
        <v>0</v>
      </c>
      <c r="Q280" s="212">
        <v>0.016</v>
      </c>
      <c r="R280" s="212">
        <f>Q280*H280</f>
        <v>0.048</v>
      </c>
      <c r="S280" s="212">
        <v>0</v>
      </c>
      <c r="T280" s="213">
        <f>S280*H280</f>
        <v>0</v>
      </c>
      <c r="AR280" s="24" t="s">
        <v>410</v>
      </c>
      <c r="AT280" s="24" t="s">
        <v>399</v>
      </c>
      <c r="AU280" s="24" t="s">
        <v>83</v>
      </c>
      <c r="AY280" s="24" t="s">
        <v>231</v>
      </c>
      <c r="BE280" s="214">
        <f>IF(N280="základní",J280,0)</f>
        <v>0</v>
      </c>
      <c r="BF280" s="214">
        <f>IF(N280="snížená",J280,0)</f>
        <v>0</v>
      </c>
      <c r="BG280" s="214">
        <f>IF(N280="zákl. přenesená",J280,0)</f>
        <v>0</v>
      </c>
      <c r="BH280" s="214">
        <f>IF(N280="sníž. přenesená",J280,0)</f>
        <v>0</v>
      </c>
      <c r="BI280" s="214">
        <f>IF(N280="nulová",J280,0)</f>
        <v>0</v>
      </c>
      <c r="BJ280" s="24" t="s">
        <v>81</v>
      </c>
      <c r="BK280" s="214">
        <f>ROUND(I280*H280,2)</f>
        <v>0</v>
      </c>
      <c r="BL280" s="24" t="s">
        <v>298</v>
      </c>
      <c r="BM280" s="24" t="s">
        <v>2343</v>
      </c>
    </row>
    <row r="281" spans="2:47" s="1" customFormat="1" ht="13.5">
      <c r="B281" s="46"/>
      <c r="D281" s="215" t="s">
        <v>241</v>
      </c>
      <c r="F281" s="216" t="s">
        <v>2342</v>
      </c>
      <c r="I281" s="176"/>
      <c r="L281" s="46"/>
      <c r="M281" s="217"/>
      <c r="N281" s="47"/>
      <c r="O281" s="47"/>
      <c r="P281" s="47"/>
      <c r="Q281" s="47"/>
      <c r="R281" s="47"/>
      <c r="S281" s="47"/>
      <c r="T281" s="85"/>
      <c r="AT281" s="24" t="s">
        <v>241</v>
      </c>
      <c r="AU281" s="24" t="s">
        <v>83</v>
      </c>
    </row>
    <row r="282" spans="2:65" s="1" customFormat="1" ht="25.5" customHeight="1">
      <c r="B282" s="202"/>
      <c r="C282" s="242" t="s">
        <v>713</v>
      </c>
      <c r="D282" s="242" t="s">
        <v>399</v>
      </c>
      <c r="E282" s="243" t="s">
        <v>2344</v>
      </c>
      <c r="F282" s="244" t="s">
        <v>2345</v>
      </c>
      <c r="G282" s="245" t="s">
        <v>249</v>
      </c>
      <c r="H282" s="246">
        <v>3</v>
      </c>
      <c r="I282" s="247"/>
      <c r="J282" s="248">
        <f>ROUND(I282*H282,2)</f>
        <v>0</v>
      </c>
      <c r="K282" s="244" t="s">
        <v>238</v>
      </c>
      <c r="L282" s="249"/>
      <c r="M282" s="250" t="s">
        <v>5</v>
      </c>
      <c r="N282" s="251" t="s">
        <v>44</v>
      </c>
      <c r="O282" s="47"/>
      <c r="P282" s="212">
        <f>O282*H282</f>
        <v>0</v>
      </c>
      <c r="Q282" s="212">
        <v>0.016</v>
      </c>
      <c r="R282" s="212">
        <f>Q282*H282</f>
        <v>0.048</v>
      </c>
      <c r="S282" s="212">
        <v>0</v>
      </c>
      <c r="T282" s="213">
        <f>S282*H282</f>
        <v>0</v>
      </c>
      <c r="AR282" s="24" t="s">
        <v>410</v>
      </c>
      <c r="AT282" s="24" t="s">
        <v>399</v>
      </c>
      <c r="AU282" s="24" t="s">
        <v>83</v>
      </c>
      <c r="AY282" s="24" t="s">
        <v>231</v>
      </c>
      <c r="BE282" s="214">
        <f>IF(N282="základní",J282,0)</f>
        <v>0</v>
      </c>
      <c r="BF282" s="214">
        <f>IF(N282="snížená",J282,0)</f>
        <v>0</v>
      </c>
      <c r="BG282" s="214">
        <f>IF(N282="zákl. přenesená",J282,0)</f>
        <v>0</v>
      </c>
      <c r="BH282" s="214">
        <f>IF(N282="sníž. přenesená",J282,0)</f>
        <v>0</v>
      </c>
      <c r="BI282" s="214">
        <f>IF(N282="nulová",J282,0)</f>
        <v>0</v>
      </c>
      <c r="BJ282" s="24" t="s">
        <v>81</v>
      </c>
      <c r="BK282" s="214">
        <f>ROUND(I282*H282,2)</f>
        <v>0</v>
      </c>
      <c r="BL282" s="24" t="s">
        <v>298</v>
      </c>
      <c r="BM282" s="24" t="s">
        <v>2346</v>
      </c>
    </row>
    <row r="283" spans="2:47" s="1" customFormat="1" ht="13.5">
      <c r="B283" s="46"/>
      <c r="D283" s="215" t="s">
        <v>241</v>
      </c>
      <c r="F283" s="216" t="s">
        <v>2345</v>
      </c>
      <c r="I283" s="176"/>
      <c r="L283" s="46"/>
      <c r="M283" s="217"/>
      <c r="N283" s="47"/>
      <c r="O283" s="47"/>
      <c r="P283" s="47"/>
      <c r="Q283" s="47"/>
      <c r="R283" s="47"/>
      <c r="S283" s="47"/>
      <c r="T283" s="85"/>
      <c r="AT283" s="24" t="s">
        <v>241</v>
      </c>
      <c r="AU283" s="24" t="s">
        <v>83</v>
      </c>
    </row>
    <row r="284" spans="2:65" s="1" customFormat="1" ht="16.5" customHeight="1">
      <c r="B284" s="202"/>
      <c r="C284" s="242" t="s">
        <v>720</v>
      </c>
      <c r="D284" s="242" t="s">
        <v>399</v>
      </c>
      <c r="E284" s="243" t="s">
        <v>2347</v>
      </c>
      <c r="F284" s="244" t="s">
        <v>2348</v>
      </c>
      <c r="G284" s="245" t="s">
        <v>249</v>
      </c>
      <c r="H284" s="246">
        <v>2</v>
      </c>
      <c r="I284" s="247"/>
      <c r="J284" s="248">
        <f>ROUND(I284*H284,2)</f>
        <v>0</v>
      </c>
      <c r="K284" s="244" t="s">
        <v>238</v>
      </c>
      <c r="L284" s="249"/>
      <c r="M284" s="250" t="s">
        <v>5</v>
      </c>
      <c r="N284" s="251" t="s">
        <v>44</v>
      </c>
      <c r="O284" s="47"/>
      <c r="P284" s="212">
        <f>O284*H284</f>
        <v>0</v>
      </c>
      <c r="Q284" s="212">
        <v>0.0087</v>
      </c>
      <c r="R284" s="212">
        <f>Q284*H284</f>
        <v>0.0174</v>
      </c>
      <c r="S284" s="212">
        <v>0</v>
      </c>
      <c r="T284" s="213">
        <f>S284*H284</f>
        <v>0</v>
      </c>
      <c r="AR284" s="24" t="s">
        <v>410</v>
      </c>
      <c r="AT284" s="24" t="s">
        <v>399</v>
      </c>
      <c r="AU284" s="24" t="s">
        <v>83</v>
      </c>
      <c r="AY284" s="24" t="s">
        <v>231</v>
      </c>
      <c r="BE284" s="214">
        <f>IF(N284="základní",J284,0)</f>
        <v>0</v>
      </c>
      <c r="BF284" s="214">
        <f>IF(N284="snížená",J284,0)</f>
        <v>0</v>
      </c>
      <c r="BG284" s="214">
        <f>IF(N284="zákl. přenesená",J284,0)</f>
        <v>0</v>
      </c>
      <c r="BH284" s="214">
        <f>IF(N284="sníž. přenesená",J284,0)</f>
        <v>0</v>
      </c>
      <c r="BI284" s="214">
        <f>IF(N284="nulová",J284,0)</f>
        <v>0</v>
      </c>
      <c r="BJ284" s="24" t="s">
        <v>81</v>
      </c>
      <c r="BK284" s="214">
        <f>ROUND(I284*H284,2)</f>
        <v>0</v>
      </c>
      <c r="BL284" s="24" t="s">
        <v>298</v>
      </c>
      <c r="BM284" s="24" t="s">
        <v>2349</v>
      </c>
    </row>
    <row r="285" spans="2:47" s="1" customFormat="1" ht="13.5">
      <c r="B285" s="46"/>
      <c r="D285" s="215" t="s">
        <v>241</v>
      </c>
      <c r="F285" s="216" t="s">
        <v>2348</v>
      </c>
      <c r="I285" s="176"/>
      <c r="L285" s="46"/>
      <c r="M285" s="217"/>
      <c r="N285" s="47"/>
      <c r="O285" s="47"/>
      <c r="P285" s="47"/>
      <c r="Q285" s="47"/>
      <c r="R285" s="47"/>
      <c r="S285" s="47"/>
      <c r="T285" s="85"/>
      <c r="AT285" s="24" t="s">
        <v>241</v>
      </c>
      <c r="AU285" s="24" t="s">
        <v>83</v>
      </c>
    </row>
    <row r="286" spans="2:65" s="1" customFormat="1" ht="25.5" customHeight="1">
      <c r="B286" s="202"/>
      <c r="C286" s="203" t="s">
        <v>728</v>
      </c>
      <c r="D286" s="203" t="s">
        <v>235</v>
      </c>
      <c r="E286" s="204" t="s">
        <v>2350</v>
      </c>
      <c r="F286" s="205" t="s">
        <v>2351</v>
      </c>
      <c r="G286" s="206" t="s">
        <v>508</v>
      </c>
      <c r="H286" s="207">
        <v>3</v>
      </c>
      <c r="I286" s="208"/>
      <c r="J286" s="209">
        <f>ROUND(I286*H286,2)</f>
        <v>0</v>
      </c>
      <c r="K286" s="205" t="s">
        <v>238</v>
      </c>
      <c r="L286" s="46"/>
      <c r="M286" s="210" t="s">
        <v>5</v>
      </c>
      <c r="N286" s="211" t="s">
        <v>44</v>
      </c>
      <c r="O286" s="47"/>
      <c r="P286" s="212">
        <f>O286*H286</f>
        <v>0</v>
      </c>
      <c r="Q286" s="212">
        <v>0.01476</v>
      </c>
      <c r="R286" s="212">
        <f>Q286*H286</f>
        <v>0.04428</v>
      </c>
      <c r="S286" s="212">
        <v>0</v>
      </c>
      <c r="T286" s="213">
        <f>S286*H286</f>
        <v>0</v>
      </c>
      <c r="AR286" s="24" t="s">
        <v>298</v>
      </c>
      <c r="AT286" s="24" t="s">
        <v>235</v>
      </c>
      <c r="AU286" s="24" t="s">
        <v>83</v>
      </c>
      <c r="AY286" s="24" t="s">
        <v>231</v>
      </c>
      <c r="BE286" s="214">
        <f>IF(N286="základní",J286,0)</f>
        <v>0</v>
      </c>
      <c r="BF286" s="214">
        <f>IF(N286="snížená",J286,0)</f>
        <v>0</v>
      </c>
      <c r="BG286" s="214">
        <f>IF(N286="zákl. přenesená",J286,0)</f>
        <v>0</v>
      </c>
      <c r="BH286" s="214">
        <f>IF(N286="sníž. přenesená",J286,0)</f>
        <v>0</v>
      </c>
      <c r="BI286" s="214">
        <f>IF(N286="nulová",J286,0)</f>
        <v>0</v>
      </c>
      <c r="BJ286" s="24" t="s">
        <v>81</v>
      </c>
      <c r="BK286" s="214">
        <f>ROUND(I286*H286,2)</f>
        <v>0</v>
      </c>
      <c r="BL286" s="24" t="s">
        <v>298</v>
      </c>
      <c r="BM286" s="24" t="s">
        <v>2352</v>
      </c>
    </row>
    <row r="287" spans="2:47" s="1" customFormat="1" ht="13.5">
      <c r="B287" s="46"/>
      <c r="D287" s="215" t="s">
        <v>241</v>
      </c>
      <c r="F287" s="216" t="s">
        <v>2351</v>
      </c>
      <c r="I287" s="176"/>
      <c r="L287" s="46"/>
      <c r="M287" s="217"/>
      <c r="N287" s="47"/>
      <c r="O287" s="47"/>
      <c r="P287" s="47"/>
      <c r="Q287" s="47"/>
      <c r="R287" s="47"/>
      <c r="S287" s="47"/>
      <c r="T287" s="85"/>
      <c r="AT287" s="24" t="s">
        <v>241</v>
      </c>
      <c r="AU287" s="24" t="s">
        <v>83</v>
      </c>
    </row>
    <row r="288" spans="2:47" s="1" customFormat="1" ht="13.5">
      <c r="B288" s="46"/>
      <c r="D288" s="215" t="s">
        <v>442</v>
      </c>
      <c r="F288" s="241" t="s">
        <v>2353</v>
      </c>
      <c r="I288" s="176"/>
      <c r="L288" s="46"/>
      <c r="M288" s="217"/>
      <c r="N288" s="47"/>
      <c r="O288" s="47"/>
      <c r="P288" s="47"/>
      <c r="Q288" s="47"/>
      <c r="R288" s="47"/>
      <c r="S288" s="47"/>
      <c r="T288" s="85"/>
      <c r="AT288" s="24" t="s">
        <v>442</v>
      </c>
      <c r="AU288" s="24" t="s">
        <v>83</v>
      </c>
    </row>
    <row r="289" spans="2:65" s="1" customFormat="1" ht="25.5" customHeight="1">
      <c r="B289" s="202"/>
      <c r="C289" s="203" t="s">
        <v>733</v>
      </c>
      <c r="D289" s="203" t="s">
        <v>235</v>
      </c>
      <c r="E289" s="204" t="s">
        <v>2354</v>
      </c>
      <c r="F289" s="205" t="s">
        <v>2355</v>
      </c>
      <c r="G289" s="206" t="s">
        <v>508</v>
      </c>
      <c r="H289" s="207">
        <v>4</v>
      </c>
      <c r="I289" s="208"/>
      <c r="J289" s="209">
        <f>ROUND(I289*H289,2)</f>
        <v>0</v>
      </c>
      <c r="K289" s="205" t="s">
        <v>238</v>
      </c>
      <c r="L289" s="46"/>
      <c r="M289" s="210" t="s">
        <v>5</v>
      </c>
      <c r="N289" s="211" t="s">
        <v>44</v>
      </c>
      <c r="O289" s="47"/>
      <c r="P289" s="212">
        <f>O289*H289</f>
        <v>0</v>
      </c>
      <c r="Q289" s="212">
        <v>0.01879</v>
      </c>
      <c r="R289" s="212">
        <f>Q289*H289</f>
        <v>0.07516</v>
      </c>
      <c r="S289" s="212">
        <v>0</v>
      </c>
      <c r="T289" s="213">
        <f>S289*H289</f>
        <v>0</v>
      </c>
      <c r="AR289" s="24" t="s">
        <v>298</v>
      </c>
      <c r="AT289" s="24" t="s">
        <v>235</v>
      </c>
      <c r="AU289" s="24" t="s">
        <v>83</v>
      </c>
      <c r="AY289" s="24" t="s">
        <v>231</v>
      </c>
      <c r="BE289" s="214">
        <f>IF(N289="základní",J289,0)</f>
        <v>0</v>
      </c>
      <c r="BF289" s="214">
        <f>IF(N289="snížená",J289,0)</f>
        <v>0</v>
      </c>
      <c r="BG289" s="214">
        <f>IF(N289="zákl. přenesená",J289,0)</f>
        <v>0</v>
      </c>
      <c r="BH289" s="214">
        <f>IF(N289="sníž. přenesená",J289,0)</f>
        <v>0</v>
      </c>
      <c r="BI289" s="214">
        <f>IF(N289="nulová",J289,0)</f>
        <v>0</v>
      </c>
      <c r="BJ289" s="24" t="s">
        <v>81</v>
      </c>
      <c r="BK289" s="214">
        <f>ROUND(I289*H289,2)</f>
        <v>0</v>
      </c>
      <c r="BL289" s="24" t="s">
        <v>298</v>
      </c>
      <c r="BM289" s="24" t="s">
        <v>2356</v>
      </c>
    </row>
    <row r="290" spans="2:47" s="1" customFormat="1" ht="13.5">
      <c r="B290" s="46"/>
      <c r="D290" s="215" t="s">
        <v>241</v>
      </c>
      <c r="F290" s="216" t="s">
        <v>2355</v>
      </c>
      <c r="I290" s="176"/>
      <c r="L290" s="46"/>
      <c r="M290" s="217"/>
      <c r="N290" s="47"/>
      <c r="O290" s="47"/>
      <c r="P290" s="47"/>
      <c r="Q290" s="47"/>
      <c r="R290" s="47"/>
      <c r="S290" s="47"/>
      <c r="T290" s="85"/>
      <c r="AT290" s="24" t="s">
        <v>241</v>
      </c>
      <c r="AU290" s="24" t="s">
        <v>83</v>
      </c>
    </row>
    <row r="291" spans="2:47" s="1" customFormat="1" ht="13.5">
      <c r="B291" s="46"/>
      <c r="D291" s="215" t="s">
        <v>442</v>
      </c>
      <c r="F291" s="241" t="s">
        <v>2357</v>
      </c>
      <c r="I291" s="176"/>
      <c r="L291" s="46"/>
      <c r="M291" s="217"/>
      <c r="N291" s="47"/>
      <c r="O291" s="47"/>
      <c r="P291" s="47"/>
      <c r="Q291" s="47"/>
      <c r="R291" s="47"/>
      <c r="S291" s="47"/>
      <c r="T291" s="85"/>
      <c r="AT291" s="24" t="s">
        <v>442</v>
      </c>
      <c r="AU291" s="24" t="s">
        <v>83</v>
      </c>
    </row>
    <row r="292" spans="2:65" s="1" customFormat="1" ht="38.25" customHeight="1">
      <c r="B292" s="202"/>
      <c r="C292" s="203" t="s">
        <v>738</v>
      </c>
      <c r="D292" s="203" t="s">
        <v>235</v>
      </c>
      <c r="E292" s="204" t="s">
        <v>2358</v>
      </c>
      <c r="F292" s="205" t="s">
        <v>2359</v>
      </c>
      <c r="G292" s="206" t="s">
        <v>249</v>
      </c>
      <c r="H292" s="207">
        <v>14</v>
      </c>
      <c r="I292" s="208"/>
      <c r="J292" s="209">
        <f>ROUND(I292*H292,2)</f>
        <v>0</v>
      </c>
      <c r="K292" s="205" t="s">
        <v>5</v>
      </c>
      <c r="L292" s="46"/>
      <c r="M292" s="210" t="s">
        <v>5</v>
      </c>
      <c r="N292" s="211" t="s">
        <v>44</v>
      </c>
      <c r="O292" s="47"/>
      <c r="P292" s="212">
        <f>O292*H292</f>
        <v>0</v>
      </c>
      <c r="Q292" s="212">
        <v>0.0004</v>
      </c>
      <c r="R292" s="212">
        <f>Q292*H292</f>
        <v>0.0056</v>
      </c>
      <c r="S292" s="212">
        <v>0</v>
      </c>
      <c r="T292" s="213">
        <f>S292*H292</f>
        <v>0</v>
      </c>
      <c r="AR292" s="24" t="s">
        <v>298</v>
      </c>
      <c r="AT292" s="24" t="s">
        <v>235</v>
      </c>
      <c r="AU292" s="24" t="s">
        <v>83</v>
      </c>
      <c r="AY292" s="24" t="s">
        <v>231</v>
      </c>
      <c r="BE292" s="214">
        <f>IF(N292="základní",J292,0)</f>
        <v>0</v>
      </c>
      <c r="BF292" s="214">
        <f>IF(N292="snížená",J292,0)</f>
        <v>0</v>
      </c>
      <c r="BG292" s="214">
        <f>IF(N292="zákl. přenesená",J292,0)</f>
        <v>0</v>
      </c>
      <c r="BH292" s="214">
        <f>IF(N292="sníž. přenesená",J292,0)</f>
        <v>0</v>
      </c>
      <c r="BI292" s="214">
        <f>IF(N292="nulová",J292,0)</f>
        <v>0</v>
      </c>
      <c r="BJ292" s="24" t="s">
        <v>81</v>
      </c>
      <c r="BK292" s="214">
        <f>ROUND(I292*H292,2)</f>
        <v>0</v>
      </c>
      <c r="BL292" s="24" t="s">
        <v>298</v>
      </c>
      <c r="BM292" s="24" t="s">
        <v>2360</v>
      </c>
    </row>
    <row r="293" spans="2:47" s="1" customFormat="1" ht="13.5">
      <c r="B293" s="46"/>
      <c r="D293" s="215" t="s">
        <v>241</v>
      </c>
      <c r="F293" s="216" t="s">
        <v>2359</v>
      </c>
      <c r="I293" s="176"/>
      <c r="L293" s="46"/>
      <c r="M293" s="217"/>
      <c r="N293" s="47"/>
      <c r="O293" s="47"/>
      <c r="P293" s="47"/>
      <c r="Q293" s="47"/>
      <c r="R293" s="47"/>
      <c r="S293" s="47"/>
      <c r="T293" s="85"/>
      <c r="AT293" s="24" t="s">
        <v>241</v>
      </c>
      <c r="AU293" s="24" t="s">
        <v>83</v>
      </c>
    </row>
    <row r="294" spans="2:65" s="1" customFormat="1" ht="25.5" customHeight="1">
      <c r="B294" s="202"/>
      <c r="C294" s="242" t="s">
        <v>746</v>
      </c>
      <c r="D294" s="242" t="s">
        <v>399</v>
      </c>
      <c r="E294" s="243" t="s">
        <v>2361</v>
      </c>
      <c r="F294" s="244" t="s">
        <v>2362</v>
      </c>
      <c r="G294" s="245" t="s">
        <v>249</v>
      </c>
      <c r="H294" s="246">
        <v>2</v>
      </c>
      <c r="I294" s="247"/>
      <c r="J294" s="248">
        <f>ROUND(I294*H294,2)</f>
        <v>0</v>
      </c>
      <c r="K294" s="244" t="s">
        <v>238</v>
      </c>
      <c r="L294" s="249"/>
      <c r="M294" s="250" t="s">
        <v>5</v>
      </c>
      <c r="N294" s="251" t="s">
        <v>44</v>
      </c>
      <c r="O294" s="47"/>
      <c r="P294" s="212">
        <f>O294*H294</f>
        <v>0</v>
      </c>
      <c r="Q294" s="212">
        <v>0.012</v>
      </c>
      <c r="R294" s="212">
        <f>Q294*H294</f>
        <v>0.024</v>
      </c>
      <c r="S294" s="212">
        <v>0</v>
      </c>
      <c r="T294" s="213">
        <f>S294*H294</f>
        <v>0</v>
      </c>
      <c r="AR294" s="24" t="s">
        <v>410</v>
      </c>
      <c r="AT294" s="24" t="s">
        <v>399</v>
      </c>
      <c r="AU294" s="24" t="s">
        <v>83</v>
      </c>
      <c r="AY294" s="24" t="s">
        <v>231</v>
      </c>
      <c r="BE294" s="214">
        <f>IF(N294="základní",J294,0)</f>
        <v>0</v>
      </c>
      <c r="BF294" s="214">
        <f>IF(N294="snížená",J294,0)</f>
        <v>0</v>
      </c>
      <c r="BG294" s="214">
        <f>IF(N294="zákl. přenesená",J294,0)</f>
        <v>0</v>
      </c>
      <c r="BH294" s="214">
        <f>IF(N294="sníž. přenesená",J294,0)</f>
        <v>0</v>
      </c>
      <c r="BI294" s="214">
        <f>IF(N294="nulová",J294,0)</f>
        <v>0</v>
      </c>
      <c r="BJ294" s="24" t="s">
        <v>81</v>
      </c>
      <c r="BK294" s="214">
        <f>ROUND(I294*H294,2)</f>
        <v>0</v>
      </c>
      <c r="BL294" s="24" t="s">
        <v>298</v>
      </c>
      <c r="BM294" s="24" t="s">
        <v>2363</v>
      </c>
    </row>
    <row r="295" spans="2:47" s="1" customFormat="1" ht="13.5">
      <c r="B295" s="46"/>
      <c r="D295" s="215" t="s">
        <v>241</v>
      </c>
      <c r="F295" s="216" t="s">
        <v>2362</v>
      </c>
      <c r="I295" s="176"/>
      <c r="L295" s="46"/>
      <c r="M295" s="217"/>
      <c r="N295" s="47"/>
      <c r="O295" s="47"/>
      <c r="P295" s="47"/>
      <c r="Q295" s="47"/>
      <c r="R295" s="47"/>
      <c r="S295" s="47"/>
      <c r="T295" s="85"/>
      <c r="AT295" s="24" t="s">
        <v>241</v>
      </c>
      <c r="AU295" s="24" t="s">
        <v>83</v>
      </c>
    </row>
    <row r="296" spans="2:65" s="1" customFormat="1" ht="25.5" customHeight="1">
      <c r="B296" s="202"/>
      <c r="C296" s="203" t="s">
        <v>750</v>
      </c>
      <c r="D296" s="203" t="s">
        <v>235</v>
      </c>
      <c r="E296" s="204" t="s">
        <v>2364</v>
      </c>
      <c r="F296" s="205" t="s">
        <v>2365</v>
      </c>
      <c r="G296" s="206" t="s">
        <v>508</v>
      </c>
      <c r="H296" s="207">
        <v>1</v>
      </c>
      <c r="I296" s="208"/>
      <c r="J296" s="209">
        <f>ROUND(I296*H296,2)</f>
        <v>0</v>
      </c>
      <c r="K296" s="205" t="s">
        <v>238</v>
      </c>
      <c r="L296" s="46"/>
      <c r="M296" s="210" t="s">
        <v>5</v>
      </c>
      <c r="N296" s="211" t="s">
        <v>44</v>
      </c>
      <c r="O296" s="47"/>
      <c r="P296" s="212">
        <f>O296*H296</f>
        <v>0</v>
      </c>
      <c r="Q296" s="212">
        <v>0.00199</v>
      </c>
      <c r="R296" s="212">
        <f>Q296*H296</f>
        <v>0.00199</v>
      </c>
      <c r="S296" s="212">
        <v>0</v>
      </c>
      <c r="T296" s="213">
        <f>S296*H296</f>
        <v>0</v>
      </c>
      <c r="AR296" s="24" t="s">
        <v>298</v>
      </c>
      <c r="AT296" s="24" t="s">
        <v>235</v>
      </c>
      <c r="AU296" s="24" t="s">
        <v>83</v>
      </c>
      <c r="AY296" s="24" t="s">
        <v>231</v>
      </c>
      <c r="BE296" s="214">
        <f>IF(N296="základní",J296,0)</f>
        <v>0</v>
      </c>
      <c r="BF296" s="214">
        <f>IF(N296="snížená",J296,0)</f>
        <v>0</v>
      </c>
      <c r="BG296" s="214">
        <f>IF(N296="zákl. přenesená",J296,0)</f>
        <v>0</v>
      </c>
      <c r="BH296" s="214">
        <f>IF(N296="sníž. přenesená",J296,0)</f>
        <v>0</v>
      </c>
      <c r="BI296" s="214">
        <f>IF(N296="nulová",J296,0)</f>
        <v>0</v>
      </c>
      <c r="BJ296" s="24" t="s">
        <v>81</v>
      </c>
      <c r="BK296" s="214">
        <f>ROUND(I296*H296,2)</f>
        <v>0</v>
      </c>
      <c r="BL296" s="24" t="s">
        <v>298</v>
      </c>
      <c r="BM296" s="24" t="s">
        <v>2366</v>
      </c>
    </row>
    <row r="297" spans="2:47" s="1" customFormat="1" ht="13.5">
      <c r="B297" s="46"/>
      <c r="D297" s="215" t="s">
        <v>241</v>
      </c>
      <c r="F297" s="216" t="s">
        <v>2365</v>
      </c>
      <c r="I297" s="176"/>
      <c r="L297" s="46"/>
      <c r="M297" s="217"/>
      <c r="N297" s="47"/>
      <c r="O297" s="47"/>
      <c r="P297" s="47"/>
      <c r="Q297" s="47"/>
      <c r="R297" s="47"/>
      <c r="S297" s="47"/>
      <c r="T297" s="85"/>
      <c r="AT297" s="24" t="s">
        <v>241</v>
      </c>
      <c r="AU297" s="24" t="s">
        <v>83</v>
      </c>
    </row>
    <row r="298" spans="2:65" s="1" customFormat="1" ht="16.5" customHeight="1">
      <c r="B298" s="202"/>
      <c r="C298" s="242" t="s">
        <v>754</v>
      </c>
      <c r="D298" s="242" t="s">
        <v>399</v>
      </c>
      <c r="E298" s="243" t="s">
        <v>2367</v>
      </c>
      <c r="F298" s="244" t="s">
        <v>2368</v>
      </c>
      <c r="G298" s="245" t="s">
        <v>249</v>
      </c>
      <c r="H298" s="246">
        <v>1</v>
      </c>
      <c r="I298" s="247"/>
      <c r="J298" s="248">
        <f>ROUND(I298*H298,2)</f>
        <v>0</v>
      </c>
      <c r="K298" s="244" t="s">
        <v>238</v>
      </c>
      <c r="L298" s="249"/>
      <c r="M298" s="250" t="s">
        <v>5</v>
      </c>
      <c r="N298" s="251" t="s">
        <v>44</v>
      </c>
      <c r="O298" s="47"/>
      <c r="P298" s="212">
        <f>O298*H298</f>
        <v>0</v>
      </c>
      <c r="Q298" s="212">
        <v>0.047</v>
      </c>
      <c r="R298" s="212">
        <f>Q298*H298</f>
        <v>0.047</v>
      </c>
      <c r="S298" s="212">
        <v>0</v>
      </c>
      <c r="T298" s="213">
        <f>S298*H298</f>
        <v>0</v>
      </c>
      <c r="AR298" s="24" t="s">
        <v>410</v>
      </c>
      <c r="AT298" s="24" t="s">
        <v>399</v>
      </c>
      <c r="AU298" s="24" t="s">
        <v>83</v>
      </c>
      <c r="AY298" s="24" t="s">
        <v>231</v>
      </c>
      <c r="BE298" s="214">
        <f>IF(N298="základní",J298,0)</f>
        <v>0</v>
      </c>
      <c r="BF298" s="214">
        <f>IF(N298="snížená",J298,0)</f>
        <v>0</v>
      </c>
      <c r="BG298" s="214">
        <f>IF(N298="zákl. přenesená",J298,0)</f>
        <v>0</v>
      </c>
      <c r="BH298" s="214">
        <f>IF(N298="sníž. přenesená",J298,0)</f>
        <v>0</v>
      </c>
      <c r="BI298" s="214">
        <f>IF(N298="nulová",J298,0)</f>
        <v>0</v>
      </c>
      <c r="BJ298" s="24" t="s">
        <v>81</v>
      </c>
      <c r="BK298" s="214">
        <f>ROUND(I298*H298,2)</f>
        <v>0</v>
      </c>
      <c r="BL298" s="24" t="s">
        <v>298</v>
      </c>
      <c r="BM298" s="24" t="s">
        <v>2369</v>
      </c>
    </row>
    <row r="299" spans="2:47" s="1" customFormat="1" ht="13.5">
      <c r="B299" s="46"/>
      <c r="D299" s="215" t="s">
        <v>241</v>
      </c>
      <c r="F299" s="216" t="s">
        <v>2368</v>
      </c>
      <c r="I299" s="176"/>
      <c r="L299" s="46"/>
      <c r="M299" s="217"/>
      <c r="N299" s="47"/>
      <c r="O299" s="47"/>
      <c r="P299" s="47"/>
      <c r="Q299" s="47"/>
      <c r="R299" s="47"/>
      <c r="S299" s="47"/>
      <c r="T299" s="85"/>
      <c r="AT299" s="24" t="s">
        <v>241</v>
      </c>
      <c r="AU299" s="24" t="s">
        <v>83</v>
      </c>
    </row>
    <row r="300" spans="2:65" s="1" customFormat="1" ht="25.5" customHeight="1">
      <c r="B300" s="202"/>
      <c r="C300" s="203" t="s">
        <v>758</v>
      </c>
      <c r="D300" s="203" t="s">
        <v>235</v>
      </c>
      <c r="E300" s="204" t="s">
        <v>2370</v>
      </c>
      <c r="F300" s="205" t="s">
        <v>2371</v>
      </c>
      <c r="G300" s="206" t="s">
        <v>508</v>
      </c>
      <c r="H300" s="207">
        <v>1</v>
      </c>
      <c r="I300" s="208"/>
      <c r="J300" s="209">
        <f>ROUND(I300*H300,2)</f>
        <v>0</v>
      </c>
      <c r="K300" s="205" t="s">
        <v>238</v>
      </c>
      <c r="L300" s="46"/>
      <c r="M300" s="210" t="s">
        <v>5</v>
      </c>
      <c r="N300" s="211" t="s">
        <v>44</v>
      </c>
      <c r="O300" s="47"/>
      <c r="P300" s="212">
        <f>O300*H300</f>
        <v>0</v>
      </c>
      <c r="Q300" s="212">
        <v>0.00199</v>
      </c>
      <c r="R300" s="212">
        <f>Q300*H300</f>
        <v>0.00199</v>
      </c>
      <c r="S300" s="212">
        <v>0</v>
      </c>
      <c r="T300" s="213">
        <f>S300*H300</f>
        <v>0</v>
      </c>
      <c r="AR300" s="24" t="s">
        <v>298</v>
      </c>
      <c r="AT300" s="24" t="s">
        <v>235</v>
      </c>
      <c r="AU300" s="24" t="s">
        <v>83</v>
      </c>
      <c r="AY300" s="24" t="s">
        <v>231</v>
      </c>
      <c r="BE300" s="214">
        <f>IF(N300="základní",J300,0)</f>
        <v>0</v>
      </c>
      <c r="BF300" s="214">
        <f>IF(N300="snížená",J300,0)</f>
        <v>0</v>
      </c>
      <c r="BG300" s="214">
        <f>IF(N300="zákl. přenesená",J300,0)</f>
        <v>0</v>
      </c>
      <c r="BH300" s="214">
        <f>IF(N300="sníž. přenesená",J300,0)</f>
        <v>0</v>
      </c>
      <c r="BI300" s="214">
        <f>IF(N300="nulová",J300,0)</f>
        <v>0</v>
      </c>
      <c r="BJ300" s="24" t="s">
        <v>81</v>
      </c>
      <c r="BK300" s="214">
        <f>ROUND(I300*H300,2)</f>
        <v>0</v>
      </c>
      <c r="BL300" s="24" t="s">
        <v>298</v>
      </c>
      <c r="BM300" s="24" t="s">
        <v>2372</v>
      </c>
    </row>
    <row r="301" spans="2:47" s="1" customFormat="1" ht="13.5">
      <c r="B301" s="46"/>
      <c r="D301" s="215" t="s">
        <v>241</v>
      </c>
      <c r="F301" s="216" t="s">
        <v>2371</v>
      </c>
      <c r="I301" s="176"/>
      <c r="L301" s="46"/>
      <c r="M301" s="217"/>
      <c r="N301" s="47"/>
      <c r="O301" s="47"/>
      <c r="P301" s="47"/>
      <c r="Q301" s="47"/>
      <c r="R301" s="47"/>
      <c r="S301" s="47"/>
      <c r="T301" s="85"/>
      <c r="AT301" s="24" t="s">
        <v>241</v>
      </c>
      <c r="AU301" s="24" t="s">
        <v>83</v>
      </c>
    </row>
    <row r="302" spans="2:65" s="1" customFormat="1" ht="76.5" customHeight="1">
      <c r="B302" s="202"/>
      <c r="C302" s="242" t="s">
        <v>763</v>
      </c>
      <c r="D302" s="242" t="s">
        <v>399</v>
      </c>
      <c r="E302" s="243" t="s">
        <v>2373</v>
      </c>
      <c r="F302" s="244" t="s">
        <v>2374</v>
      </c>
      <c r="G302" s="245" t="s">
        <v>249</v>
      </c>
      <c r="H302" s="246">
        <v>1</v>
      </c>
      <c r="I302" s="247"/>
      <c r="J302" s="248">
        <f>ROUND(I302*H302,2)</f>
        <v>0</v>
      </c>
      <c r="K302" s="244" t="s">
        <v>5</v>
      </c>
      <c r="L302" s="249"/>
      <c r="M302" s="250" t="s">
        <v>5</v>
      </c>
      <c r="N302" s="251" t="s">
        <v>44</v>
      </c>
      <c r="O302" s="47"/>
      <c r="P302" s="212">
        <f>O302*H302</f>
        <v>0</v>
      </c>
      <c r="Q302" s="212">
        <v>0.0223</v>
      </c>
      <c r="R302" s="212">
        <f>Q302*H302</f>
        <v>0.0223</v>
      </c>
      <c r="S302" s="212">
        <v>0</v>
      </c>
      <c r="T302" s="213">
        <f>S302*H302</f>
        <v>0</v>
      </c>
      <c r="AR302" s="24" t="s">
        <v>410</v>
      </c>
      <c r="AT302" s="24" t="s">
        <v>399</v>
      </c>
      <c r="AU302" s="24" t="s">
        <v>83</v>
      </c>
      <c r="AY302" s="24" t="s">
        <v>231</v>
      </c>
      <c r="BE302" s="214">
        <f>IF(N302="základní",J302,0)</f>
        <v>0</v>
      </c>
      <c r="BF302" s="214">
        <f>IF(N302="snížená",J302,0)</f>
        <v>0</v>
      </c>
      <c r="BG302" s="214">
        <f>IF(N302="zákl. přenesená",J302,0)</f>
        <v>0</v>
      </c>
      <c r="BH302" s="214">
        <f>IF(N302="sníž. přenesená",J302,0)</f>
        <v>0</v>
      </c>
      <c r="BI302" s="214">
        <f>IF(N302="nulová",J302,0)</f>
        <v>0</v>
      </c>
      <c r="BJ302" s="24" t="s">
        <v>81</v>
      </c>
      <c r="BK302" s="214">
        <f>ROUND(I302*H302,2)</f>
        <v>0</v>
      </c>
      <c r="BL302" s="24" t="s">
        <v>298</v>
      </c>
      <c r="BM302" s="24" t="s">
        <v>2375</v>
      </c>
    </row>
    <row r="303" spans="2:47" s="1" customFormat="1" ht="13.5">
      <c r="B303" s="46"/>
      <c r="D303" s="215" t="s">
        <v>241</v>
      </c>
      <c r="F303" s="216" t="s">
        <v>2376</v>
      </c>
      <c r="I303" s="176"/>
      <c r="L303" s="46"/>
      <c r="M303" s="217"/>
      <c r="N303" s="47"/>
      <c r="O303" s="47"/>
      <c r="P303" s="47"/>
      <c r="Q303" s="47"/>
      <c r="R303" s="47"/>
      <c r="S303" s="47"/>
      <c r="T303" s="85"/>
      <c r="AT303" s="24" t="s">
        <v>241</v>
      </c>
      <c r="AU303" s="24" t="s">
        <v>83</v>
      </c>
    </row>
    <row r="304" spans="2:65" s="1" customFormat="1" ht="25.5" customHeight="1">
      <c r="B304" s="202"/>
      <c r="C304" s="203" t="s">
        <v>768</v>
      </c>
      <c r="D304" s="203" t="s">
        <v>235</v>
      </c>
      <c r="E304" s="204" t="s">
        <v>2377</v>
      </c>
      <c r="F304" s="205" t="s">
        <v>2378</v>
      </c>
      <c r="G304" s="206" t="s">
        <v>508</v>
      </c>
      <c r="H304" s="207">
        <v>5</v>
      </c>
      <c r="I304" s="208"/>
      <c r="J304" s="209">
        <f>ROUND(I304*H304,2)</f>
        <v>0</v>
      </c>
      <c r="K304" s="205" t="s">
        <v>238</v>
      </c>
      <c r="L304" s="46"/>
      <c r="M304" s="210" t="s">
        <v>5</v>
      </c>
      <c r="N304" s="211" t="s">
        <v>44</v>
      </c>
      <c r="O304" s="47"/>
      <c r="P304" s="212">
        <f>O304*H304</f>
        <v>0</v>
      </c>
      <c r="Q304" s="212">
        <v>0.0011</v>
      </c>
      <c r="R304" s="212">
        <f>Q304*H304</f>
        <v>0.0055000000000000005</v>
      </c>
      <c r="S304" s="212">
        <v>0</v>
      </c>
      <c r="T304" s="213">
        <f>S304*H304</f>
        <v>0</v>
      </c>
      <c r="AR304" s="24" t="s">
        <v>298</v>
      </c>
      <c r="AT304" s="24" t="s">
        <v>235</v>
      </c>
      <c r="AU304" s="24" t="s">
        <v>83</v>
      </c>
      <c r="AY304" s="24" t="s">
        <v>231</v>
      </c>
      <c r="BE304" s="214">
        <f>IF(N304="základní",J304,0)</f>
        <v>0</v>
      </c>
      <c r="BF304" s="214">
        <f>IF(N304="snížená",J304,0)</f>
        <v>0</v>
      </c>
      <c r="BG304" s="214">
        <f>IF(N304="zákl. přenesená",J304,0)</f>
        <v>0</v>
      </c>
      <c r="BH304" s="214">
        <f>IF(N304="sníž. přenesená",J304,0)</f>
        <v>0</v>
      </c>
      <c r="BI304" s="214">
        <f>IF(N304="nulová",J304,0)</f>
        <v>0</v>
      </c>
      <c r="BJ304" s="24" t="s">
        <v>81</v>
      </c>
      <c r="BK304" s="214">
        <f>ROUND(I304*H304,2)</f>
        <v>0</v>
      </c>
      <c r="BL304" s="24" t="s">
        <v>298</v>
      </c>
      <c r="BM304" s="24" t="s">
        <v>2379</v>
      </c>
    </row>
    <row r="305" spans="2:47" s="1" customFormat="1" ht="13.5">
      <c r="B305" s="46"/>
      <c r="D305" s="215" t="s">
        <v>241</v>
      </c>
      <c r="F305" s="216" t="s">
        <v>2378</v>
      </c>
      <c r="I305" s="176"/>
      <c r="L305" s="46"/>
      <c r="M305" s="217"/>
      <c r="N305" s="47"/>
      <c r="O305" s="47"/>
      <c r="P305" s="47"/>
      <c r="Q305" s="47"/>
      <c r="R305" s="47"/>
      <c r="S305" s="47"/>
      <c r="T305" s="85"/>
      <c r="AT305" s="24" t="s">
        <v>241</v>
      </c>
      <c r="AU305" s="24" t="s">
        <v>83</v>
      </c>
    </row>
    <row r="306" spans="2:47" s="1" customFormat="1" ht="13.5">
      <c r="B306" s="46"/>
      <c r="D306" s="215" t="s">
        <v>442</v>
      </c>
      <c r="F306" s="241" t="s">
        <v>2380</v>
      </c>
      <c r="I306" s="176"/>
      <c r="L306" s="46"/>
      <c r="M306" s="217"/>
      <c r="N306" s="47"/>
      <c r="O306" s="47"/>
      <c r="P306" s="47"/>
      <c r="Q306" s="47"/>
      <c r="R306" s="47"/>
      <c r="S306" s="47"/>
      <c r="T306" s="85"/>
      <c r="AT306" s="24" t="s">
        <v>442</v>
      </c>
      <c r="AU306" s="24" t="s">
        <v>83</v>
      </c>
    </row>
    <row r="307" spans="2:65" s="1" customFormat="1" ht="16.5" customHeight="1">
      <c r="B307" s="202"/>
      <c r="C307" s="203" t="s">
        <v>774</v>
      </c>
      <c r="D307" s="203" t="s">
        <v>235</v>
      </c>
      <c r="E307" s="204" t="s">
        <v>2381</v>
      </c>
      <c r="F307" s="205" t="s">
        <v>2382</v>
      </c>
      <c r="G307" s="206" t="s">
        <v>508</v>
      </c>
      <c r="H307" s="207">
        <v>3</v>
      </c>
      <c r="I307" s="208"/>
      <c r="J307" s="209">
        <f>ROUND(I307*H307,2)</f>
        <v>0</v>
      </c>
      <c r="K307" s="205" t="s">
        <v>238</v>
      </c>
      <c r="L307" s="46"/>
      <c r="M307" s="210" t="s">
        <v>5</v>
      </c>
      <c r="N307" s="211" t="s">
        <v>44</v>
      </c>
      <c r="O307" s="47"/>
      <c r="P307" s="212">
        <f>O307*H307</f>
        <v>0</v>
      </c>
      <c r="Q307" s="212">
        <v>0.003</v>
      </c>
      <c r="R307" s="212">
        <f>Q307*H307</f>
        <v>0.009000000000000001</v>
      </c>
      <c r="S307" s="212">
        <v>0</v>
      </c>
      <c r="T307" s="213">
        <f>S307*H307</f>
        <v>0</v>
      </c>
      <c r="AR307" s="24" t="s">
        <v>298</v>
      </c>
      <c r="AT307" s="24" t="s">
        <v>235</v>
      </c>
      <c r="AU307" s="24" t="s">
        <v>83</v>
      </c>
      <c r="AY307" s="24" t="s">
        <v>231</v>
      </c>
      <c r="BE307" s="214">
        <f>IF(N307="základní",J307,0)</f>
        <v>0</v>
      </c>
      <c r="BF307" s="214">
        <f>IF(N307="snížená",J307,0)</f>
        <v>0</v>
      </c>
      <c r="BG307" s="214">
        <f>IF(N307="zákl. přenesená",J307,0)</f>
        <v>0</v>
      </c>
      <c r="BH307" s="214">
        <f>IF(N307="sníž. přenesená",J307,0)</f>
        <v>0</v>
      </c>
      <c r="BI307" s="214">
        <f>IF(N307="nulová",J307,0)</f>
        <v>0</v>
      </c>
      <c r="BJ307" s="24" t="s">
        <v>81</v>
      </c>
      <c r="BK307" s="214">
        <f>ROUND(I307*H307,2)</f>
        <v>0</v>
      </c>
      <c r="BL307" s="24" t="s">
        <v>298</v>
      </c>
      <c r="BM307" s="24" t="s">
        <v>2383</v>
      </c>
    </row>
    <row r="308" spans="2:47" s="1" customFormat="1" ht="13.5">
      <c r="B308" s="46"/>
      <c r="D308" s="215" t="s">
        <v>241</v>
      </c>
      <c r="F308" s="216" t="s">
        <v>2382</v>
      </c>
      <c r="I308" s="176"/>
      <c r="L308" s="46"/>
      <c r="M308" s="217"/>
      <c r="N308" s="47"/>
      <c r="O308" s="47"/>
      <c r="P308" s="47"/>
      <c r="Q308" s="47"/>
      <c r="R308" s="47"/>
      <c r="S308" s="47"/>
      <c r="T308" s="85"/>
      <c r="AT308" s="24" t="s">
        <v>241</v>
      </c>
      <c r="AU308" s="24" t="s">
        <v>83</v>
      </c>
    </row>
    <row r="309" spans="2:47" s="1" customFormat="1" ht="13.5">
      <c r="B309" s="46"/>
      <c r="D309" s="215" t="s">
        <v>442</v>
      </c>
      <c r="F309" s="241" t="s">
        <v>2380</v>
      </c>
      <c r="I309" s="176"/>
      <c r="L309" s="46"/>
      <c r="M309" s="217"/>
      <c r="N309" s="47"/>
      <c r="O309" s="47"/>
      <c r="P309" s="47"/>
      <c r="Q309" s="47"/>
      <c r="R309" s="47"/>
      <c r="S309" s="47"/>
      <c r="T309" s="85"/>
      <c r="AT309" s="24" t="s">
        <v>442</v>
      </c>
      <c r="AU309" s="24" t="s">
        <v>83</v>
      </c>
    </row>
    <row r="310" spans="2:65" s="1" customFormat="1" ht="16.5" customHeight="1">
      <c r="B310" s="202"/>
      <c r="C310" s="203" t="s">
        <v>778</v>
      </c>
      <c r="D310" s="203" t="s">
        <v>235</v>
      </c>
      <c r="E310" s="204" t="s">
        <v>2384</v>
      </c>
      <c r="F310" s="205" t="s">
        <v>2385</v>
      </c>
      <c r="G310" s="206" t="s">
        <v>508</v>
      </c>
      <c r="H310" s="207">
        <v>4</v>
      </c>
      <c r="I310" s="208"/>
      <c r="J310" s="209">
        <f>ROUND(I310*H310,2)</f>
        <v>0</v>
      </c>
      <c r="K310" s="205" t="s">
        <v>238</v>
      </c>
      <c r="L310" s="46"/>
      <c r="M310" s="210" t="s">
        <v>5</v>
      </c>
      <c r="N310" s="211" t="s">
        <v>44</v>
      </c>
      <c r="O310" s="47"/>
      <c r="P310" s="212">
        <f>O310*H310</f>
        <v>0</v>
      </c>
      <c r="Q310" s="212">
        <v>0.0007</v>
      </c>
      <c r="R310" s="212">
        <f>Q310*H310</f>
        <v>0.0028</v>
      </c>
      <c r="S310" s="212">
        <v>0</v>
      </c>
      <c r="T310" s="213">
        <f>S310*H310</f>
        <v>0</v>
      </c>
      <c r="AR310" s="24" t="s">
        <v>298</v>
      </c>
      <c r="AT310" s="24" t="s">
        <v>235</v>
      </c>
      <c r="AU310" s="24" t="s">
        <v>83</v>
      </c>
      <c r="AY310" s="24" t="s">
        <v>231</v>
      </c>
      <c r="BE310" s="214">
        <f>IF(N310="základní",J310,0)</f>
        <v>0</v>
      </c>
      <c r="BF310" s="214">
        <f>IF(N310="snížená",J310,0)</f>
        <v>0</v>
      </c>
      <c r="BG310" s="214">
        <f>IF(N310="zákl. přenesená",J310,0)</f>
        <v>0</v>
      </c>
      <c r="BH310" s="214">
        <f>IF(N310="sníž. přenesená",J310,0)</f>
        <v>0</v>
      </c>
      <c r="BI310" s="214">
        <f>IF(N310="nulová",J310,0)</f>
        <v>0</v>
      </c>
      <c r="BJ310" s="24" t="s">
        <v>81</v>
      </c>
      <c r="BK310" s="214">
        <f>ROUND(I310*H310,2)</f>
        <v>0</v>
      </c>
      <c r="BL310" s="24" t="s">
        <v>298</v>
      </c>
      <c r="BM310" s="24" t="s">
        <v>2386</v>
      </c>
    </row>
    <row r="311" spans="2:47" s="1" customFormat="1" ht="13.5">
      <c r="B311" s="46"/>
      <c r="D311" s="215" t="s">
        <v>241</v>
      </c>
      <c r="F311" s="216" t="s">
        <v>2385</v>
      </c>
      <c r="I311" s="176"/>
      <c r="L311" s="46"/>
      <c r="M311" s="217"/>
      <c r="N311" s="47"/>
      <c r="O311" s="47"/>
      <c r="P311" s="47"/>
      <c r="Q311" s="47"/>
      <c r="R311" s="47"/>
      <c r="S311" s="47"/>
      <c r="T311" s="85"/>
      <c r="AT311" s="24" t="s">
        <v>241</v>
      </c>
      <c r="AU311" s="24" t="s">
        <v>83</v>
      </c>
    </row>
    <row r="312" spans="2:65" s="1" customFormat="1" ht="16.5" customHeight="1">
      <c r="B312" s="202"/>
      <c r="C312" s="203" t="s">
        <v>782</v>
      </c>
      <c r="D312" s="203" t="s">
        <v>235</v>
      </c>
      <c r="E312" s="204" t="s">
        <v>2387</v>
      </c>
      <c r="F312" s="205" t="s">
        <v>2388</v>
      </c>
      <c r="G312" s="206" t="s">
        <v>508</v>
      </c>
      <c r="H312" s="207">
        <v>3</v>
      </c>
      <c r="I312" s="208"/>
      <c r="J312" s="209">
        <f>ROUND(I312*H312,2)</f>
        <v>0</v>
      </c>
      <c r="K312" s="205" t="s">
        <v>238</v>
      </c>
      <c r="L312" s="46"/>
      <c r="M312" s="210" t="s">
        <v>5</v>
      </c>
      <c r="N312" s="211" t="s">
        <v>44</v>
      </c>
      <c r="O312" s="47"/>
      <c r="P312" s="212">
        <f>O312*H312</f>
        <v>0</v>
      </c>
      <c r="Q312" s="212">
        <v>0.0013</v>
      </c>
      <c r="R312" s="212">
        <f>Q312*H312</f>
        <v>0.0039</v>
      </c>
      <c r="S312" s="212">
        <v>0</v>
      </c>
      <c r="T312" s="213">
        <f>S312*H312</f>
        <v>0</v>
      </c>
      <c r="AR312" s="24" t="s">
        <v>298</v>
      </c>
      <c r="AT312" s="24" t="s">
        <v>235</v>
      </c>
      <c r="AU312" s="24" t="s">
        <v>83</v>
      </c>
      <c r="AY312" s="24" t="s">
        <v>231</v>
      </c>
      <c r="BE312" s="214">
        <f>IF(N312="základní",J312,0)</f>
        <v>0</v>
      </c>
      <c r="BF312" s="214">
        <f>IF(N312="snížená",J312,0)</f>
        <v>0</v>
      </c>
      <c r="BG312" s="214">
        <f>IF(N312="zákl. přenesená",J312,0)</f>
        <v>0</v>
      </c>
      <c r="BH312" s="214">
        <f>IF(N312="sníž. přenesená",J312,0)</f>
        <v>0</v>
      </c>
      <c r="BI312" s="214">
        <f>IF(N312="nulová",J312,0)</f>
        <v>0</v>
      </c>
      <c r="BJ312" s="24" t="s">
        <v>81</v>
      </c>
      <c r="BK312" s="214">
        <f>ROUND(I312*H312,2)</f>
        <v>0</v>
      </c>
      <c r="BL312" s="24" t="s">
        <v>298</v>
      </c>
      <c r="BM312" s="24" t="s">
        <v>2389</v>
      </c>
    </row>
    <row r="313" spans="2:47" s="1" customFormat="1" ht="13.5">
      <c r="B313" s="46"/>
      <c r="D313" s="215" t="s">
        <v>241</v>
      </c>
      <c r="F313" s="216" t="s">
        <v>2388</v>
      </c>
      <c r="I313" s="176"/>
      <c r="L313" s="46"/>
      <c r="M313" s="217"/>
      <c r="N313" s="47"/>
      <c r="O313" s="47"/>
      <c r="P313" s="47"/>
      <c r="Q313" s="47"/>
      <c r="R313" s="47"/>
      <c r="S313" s="47"/>
      <c r="T313" s="85"/>
      <c r="AT313" s="24" t="s">
        <v>241</v>
      </c>
      <c r="AU313" s="24" t="s">
        <v>83</v>
      </c>
    </row>
    <row r="314" spans="2:47" s="1" customFormat="1" ht="13.5">
      <c r="B314" s="46"/>
      <c r="D314" s="215" t="s">
        <v>442</v>
      </c>
      <c r="F314" s="241" t="s">
        <v>2390</v>
      </c>
      <c r="I314" s="176"/>
      <c r="L314" s="46"/>
      <c r="M314" s="217"/>
      <c r="N314" s="47"/>
      <c r="O314" s="47"/>
      <c r="P314" s="47"/>
      <c r="Q314" s="47"/>
      <c r="R314" s="47"/>
      <c r="S314" s="47"/>
      <c r="T314" s="85"/>
      <c r="AT314" s="24" t="s">
        <v>442</v>
      </c>
      <c r="AU314" s="24" t="s">
        <v>83</v>
      </c>
    </row>
    <row r="315" spans="2:65" s="1" customFormat="1" ht="16.5" customHeight="1">
      <c r="B315" s="202"/>
      <c r="C315" s="203" t="s">
        <v>788</v>
      </c>
      <c r="D315" s="203" t="s">
        <v>235</v>
      </c>
      <c r="E315" s="204" t="s">
        <v>2391</v>
      </c>
      <c r="F315" s="205" t="s">
        <v>2392</v>
      </c>
      <c r="G315" s="206" t="s">
        <v>508</v>
      </c>
      <c r="H315" s="207">
        <v>3</v>
      </c>
      <c r="I315" s="208"/>
      <c r="J315" s="209">
        <f>ROUND(I315*H315,2)</f>
        <v>0</v>
      </c>
      <c r="K315" s="205" t="s">
        <v>5</v>
      </c>
      <c r="L315" s="46"/>
      <c r="M315" s="210" t="s">
        <v>5</v>
      </c>
      <c r="N315" s="211" t="s">
        <v>44</v>
      </c>
      <c r="O315" s="47"/>
      <c r="P315" s="212">
        <f>O315*H315</f>
        <v>0</v>
      </c>
      <c r="Q315" s="212">
        <v>0.0016</v>
      </c>
      <c r="R315" s="212">
        <f>Q315*H315</f>
        <v>0.0048000000000000004</v>
      </c>
      <c r="S315" s="212">
        <v>0</v>
      </c>
      <c r="T315" s="213">
        <f>S315*H315</f>
        <v>0</v>
      </c>
      <c r="AR315" s="24" t="s">
        <v>298</v>
      </c>
      <c r="AT315" s="24" t="s">
        <v>235</v>
      </c>
      <c r="AU315" s="24" t="s">
        <v>83</v>
      </c>
      <c r="AY315" s="24" t="s">
        <v>231</v>
      </c>
      <c r="BE315" s="214">
        <f>IF(N315="základní",J315,0)</f>
        <v>0</v>
      </c>
      <c r="BF315" s="214">
        <f>IF(N315="snížená",J315,0)</f>
        <v>0</v>
      </c>
      <c r="BG315" s="214">
        <f>IF(N315="zákl. přenesená",J315,0)</f>
        <v>0</v>
      </c>
      <c r="BH315" s="214">
        <f>IF(N315="sníž. přenesená",J315,0)</f>
        <v>0</v>
      </c>
      <c r="BI315" s="214">
        <f>IF(N315="nulová",J315,0)</f>
        <v>0</v>
      </c>
      <c r="BJ315" s="24" t="s">
        <v>81</v>
      </c>
      <c r="BK315" s="214">
        <f>ROUND(I315*H315,2)</f>
        <v>0</v>
      </c>
      <c r="BL315" s="24" t="s">
        <v>298</v>
      </c>
      <c r="BM315" s="24" t="s">
        <v>2393</v>
      </c>
    </row>
    <row r="316" spans="2:47" s="1" customFormat="1" ht="13.5">
      <c r="B316" s="46"/>
      <c r="D316" s="215" t="s">
        <v>241</v>
      </c>
      <c r="F316" s="216" t="s">
        <v>2392</v>
      </c>
      <c r="I316" s="176"/>
      <c r="L316" s="46"/>
      <c r="M316" s="217"/>
      <c r="N316" s="47"/>
      <c r="O316" s="47"/>
      <c r="P316" s="47"/>
      <c r="Q316" s="47"/>
      <c r="R316" s="47"/>
      <c r="S316" s="47"/>
      <c r="T316" s="85"/>
      <c r="AT316" s="24" t="s">
        <v>241</v>
      </c>
      <c r="AU316" s="24" t="s">
        <v>83</v>
      </c>
    </row>
    <row r="317" spans="2:65" s="1" customFormat="1" ht="25.5" customHeight="1">
      <c r="B317" s="202"/>
      <c r="C317" s="203" t="s">
        <v>793</v>
      </c>
      <c r="D317" s="203" t="s">
        <v>235</v>
      </c>
      <c r="E317" s="204" t="s">
        <v>2394</v>
      </c>
      <c r="F317" s="205" t="s">
        <v>2395</v>
      </c>
      <c r="G317" s="206" t="s">
        <v>508</v>
      </c>
      <c r="H317" s="207">
        <v>3</v>
      </c>
      <c r="I317" s="208"/>
      <c r="J317" s="209">
        <f>ROUND(I317*H317,2)</f>
        <v>0</v>
      </c>
      <c r="K317" s="205" t="s">
        <v>238</v>
      </c>
      <c r="L317" s="46"/>
      <c r="M317" s="210" t="s">
        <v>5</v>
      </c>
      <c r="N317" s="211" t="s">
        <v>44</v>
      </c>
      <c r="O317" s="47"/>
      <c r="P317" s="212">
        <f>O317*H317</f>
        <v>0</v>
      </c>
      <c r="Q317" s="212">
        <v>0.00085</v>
      </c>
      <c r="R317" s="212">
        <f>Q317*H317</f>
        <v>0.0025499999999999997</v>
      </c>
      <c r="S317" s="212">
        <v>0</v>
      </c>
      <c r="T317" s="213">
        <f>S317*H317</f>
        <v>0</v>
      </c>
      <c r="AR317" s="24" t="s">
        <v>298</v>
      </c>
      <c r="AT317" s="24" t="s">
        <v>235</v>
      </c>
      <c r="AU317" s="24" t="s">
        <v>83</v>
      </c>
      <c r="AY317" s="24" t="s">
        <v>231</v>
      </c>
      <c r="BE317" s="214">
        <f>IF(N317="základní",J317,0)</f>
        <v>0</v>
      </c>
      <c r="BF317" s="214">
        <f>IF(N317="snížená",J317,0)</f>
        <v>0</v>
      </c>
      <c r="BG317" s="214">
        <f>IF(N317="zákl. přenesená",J317,0)</f>
        <v>0</v>
      </c>
      <c r="BH317" s="214">
        <f>IF(N317="sníž. přenesená",J317,0)</f>
        <v>0</v>
      </c>
      <c r="BI317" s="214">
        <f>IF(N317="nulová",J317,0)</f>
        <v>0</v>
      </c>
      <c r="BJ317" s="24" t="s">
        <v>81</v>
      </c>
      <c r="BK317" s="214">
        <f>ROUND(I317*H317,2)</f>
        <v>0</v>
      </c>
      <c r="BL317" s="24" t="s">
        <v>298</v>
      </c>
      <c r="BM317" s="24" t="s">
        <v>2396</v>
      </c>
    </row>
    <row r="318" spans="2:47" s="1" customFormat="1" ht="13.5">
      <c r="B318" s="46"/>
      <c r="D318" s="215" t="s">
        <v>241</v>
      </c>
      <c r="F318" s="216" t="s">
        <v>2395</v>
      </c>
      <c r="I318" s="176"/>
      <c r="L318" s="46"/>
      <c r="M318" s="217"/>
      <c r="N318" s="47"/>
      <c r="O318" s="47"/>
      <c r="P318" s="47"/>
      <c r="Q318" s="47"/>
      <c r="R318" s="47"/>
      <c r="S318" s="47"/>
      <c r="T318" s="85"/>
      <c r="AT318" s="24" t="s">
        <v>241</v>
      </c>
      <c r="AU318" s="24" t="s">
        <v>83</v>
      </c>
    </row>
    <row r="319" spans="2:65" s="1" customFormat="1" ht="16.5" customHeight="1">
      <c r="B319" s="202"/>
      <c r="C319" s="203" t="s">
        <v>798</v>
      </c>
      <c r="D319" s="203" t="s">
        <v>235</v>
      </c>
      <c r="E319" s="204" t="s">
        <v>2397</v>
      </c>
      <c r="F319" s="205" t="s">
        <v>2398</v>
      </c>
      <c r="G319" s="206" t="s">
        <v>508</v>
      </c>
      <c r="H319" s="207">
        <v>3</v>
      </c>
      <c r="I319" s="208"/>
      <c r="J319" s="209">
        <f>ROUND(I319*H319,2)</f>
        <v>0</v>
      </c>
      <c r="K319" s="205" t="s">
        <v>5</v>
      </c>
      <c r="L319" s="46"/>
      <c r="M319" s="210" t="s">
        <v>5</v>
      </c>
      <c r="N319" s="211" t="s">
        <v>44</v>
      </c>
      <c r="O319" s="47"/>
      <c r="P319" s="212">
        <f>O319*H319</f>
        <v>0</v>
      </c>
      <c r="Q319" s="212">
        <v>0.0009</v>
      </c>
      <c r="R319" s="212">
        <f>Q319*H319</f>
        <v>0.0027</v>
      </c>
      <c r="S319" s="212">
        <v>0</v>
      </c>
      <c r="T319" s="213">
        <f>S319*H319</f>
        <v>0</v>
      </c>
      <c r="AR319" s="24" t="s">
        <v>298</v>
      </c>
      <c r="AT319" s="24" t="s">
        <v>235</v>
      </c>
      <c r="AU319" s="24" t="s">
        <v>83</v>
      </c>
      <c r="AY319" s="24" t="s">
        <v>231</v>
      </c>
      <c r="BE319" s="214">
        <f>IF(N319="základní",J319,0)</f>
        <v>0</v>
      </c>
      <c r="BF319" s="214">
        <f>IF(N319="snížená",J319,0)</f>
        <v>0</v>
      </c>
      <c r="BG319" s="214">
        <f>IF(N319="zákl. přenesená",J319,0)</f>
        <v>0</v>
      </c>
      <c r="BH319" s="214">
        <f>IF(N319="sníž. přenesená",J319,0)</f>
        <v>0</v>
      </c>
      <c r="BI319" s="214">
        <f>IF(N319="nulová",J319,0)</f>
        <v>0</v>
      </c>
      <c r="BJ319" s="24" t="s">
        <v>81</v>
      </c>
      <c r="BK319" s="214">
        <f>ROUND(I319*H319,2)</f>
        <v>0</v>
      </c>
      <c r="BL319" s="24" t="s">
        <v>298</v>
      </c>
      <c r="BM319" s="24" t="s">
        <v>2399</v>
      </c>
    </row>
    <row r="320" spans="2:47" s="1" customFormat="1" ht="13.5">
      <c r="B320" s="46"/>
      <c r="D320" s="215" t="s">
        <v>241</v>
      </c>
      <c r="F320" s="216" t="s">
        <v>2398</v>
      </c>
      <c r="I320" s="176"/>
      <c r="L320" s="46"/>
      <c r="M320" s="217"/>
      <c r="N320" s="47"/>
      <c r="O320" s="47"/>
      <c r="P320" s="47"/>
      <c r="Q320" s="47"/>
      <c r="R320" s="47"/>
      <c r="S320" s="47"/>
      <c r="T320" s="85"/>
      <c r="AT320" s="24" t="s">
        <v>241</v>
      </c>
      <c r="AU320" s="24" t="s">
        <v>83</v>
      </c>
    </row>
    <row r="321" spans="2:65" s="1" customFormat="1" ht="16.5" customHeight="1">
      <c r="B321" s="202"/>
      <c r="C321" s="203" t="s">
        <v>804</v>
      </c>
      <c r="D321" s="203" t="s">
        <v>235</v>
      </c>
      <c r="E321" s="204" t="s">
        <v>2400</v>
      </c>
      <c r="F321" s="205" t="s">
        <v>2401</v>
      </c>
      <c r="G321" s="206" t="s">
        <v>508</v>
      </c>
      <c r="H321" s="207">
        <v>2</v>
      </c>
      <c r="I321" s="208"/>
      <c r="J321" s="209">
        <f>ROUND(I321*H321,2)</f>
        <v>0</v>
      </c>
      <c r="K321" s="205" t="s">
        <v>238</v>
      </c>
      <c r="L321" s="46"/>
      <c r="M321" s="210" t="s">
        <v>5</v>
      </c>
      <c r="N321" s="211" t="s">
        <v>44</v>
      </c>
      <c r="O321" s="47"/>
      <c r="P321" s="212">
        <f>O321*H321</f>
        <v>0</v>
      </c>
      <c r="Q321" s="212">
        <v>0.00059</v>
      </c>
      <c r="R321" s="212">
        <f>Q321*H321</f>
        <v>0.00118</v>
      </c>
      <c r="S321" s="212">
        <v>0</v>
      </c>
      <c r="T321" s="213">
        <f>S321*H321</f>
        <v>0</v>
      </c>
      <c r="AR321" s="24" t="s">
        <v>298</v>
      </c>
      <c r="AT321" s="24" t="s">
        <v>235</v>
      </c>
      <c r="AU321" s="24" t="s">
        <v>83</v>
      </c>
      <c r="AY321" s="24" t="s">
        <v>231</v>
      </c>
      <c r="BE321" s="214">
        <f>IF(N321="základní",J321,0)</f>
        <v>0</v>
      </c>
      <c r="BF321" s="214">
        <f>IF(N321="snížená",J321,0)</f>
        <v>0</v>
      </c>
      <c r="BG321" s="214">
        <f>IF(N321="zákl. přenesená",J321,0)</f>
        <v>0</v>
      </c>
      <c r="BH321" s="214">
        <f>IF(N321="sníž. přenesená",J321,0)</f>
        <v>0</v>
      </c>
      <c r="BI321" s="214">
        <f>IF(N321="nulová",J321,0)</f>
        <v>0</v>
      </c>
      <c r="BJ321" s="24" t="s">
        <v>81</v>
      </c>
      <c r="BK321" s="214">
        <f>ROUND(I321*H321,2)</f>
        <v>0</v>
      </c>
      <c r="BL321" s="24" t="s">
        <v>298</v>
      </c>
      <c r="BM321" s="24" t="s">
        <v>2402</v>
      </c>
    </row>
    <row r="322" spans="2:47" s="1" customFormat="1" ht="13.5">
      <c r="B322" s="46"/>
      <c r="D322" s="215" t="s">
        <v>241</v>
      </c>
      <c r="F322" s="216" t="s">
        <v>2401</v>
      </c>
      <c r="I322" s="176"/>
      <c r="L322" s="46"/>
      <c r="M322" s="217"/>
      <c r="N322" s="47"/>
      <c r="O322" s="47"/>
      <c r="P322" s="47"/>
      <c r="Q322" s="47"/>
      <c r="R322" s="47"/>
      <c r="S322" s="47"/>
      <c r="T322" s="85"/>
      <c r="AT322" s="24" t="s">
        <v>241</v>
      </c>
      <c r="AU322" s="24" t="s">
        <v>83</v>
      </c>
    </row>
    <row r="323" spans="2:65" s="1" customFormat="1" ht="25.5" customHeight="1">
      <c r="B323" s="202"/>
      <c r="C323" s="242" t="s">
        <v>809</v>
      </c>
      <c r="D323" s="242" t="s">
        <v>399</v>
      </c>
      <c r="E323" s="243" t="s">
        <v>2361</v>
      </c>
      <c r="F323" s="244" t="s">
        <v>2362</v>
      </c>
      <c r="G323" s="245" t="s">
        <v>249</v>
      </c>
      <c r="H323" s="246">
        <v>2</v>
      </c>
      <c r="I323" s="247"/>
      <c r="J323" s="248">
        <f>ROUND(I323*H323,2)</f>
        <v>0</v>
      </c>
      <c r="K323" s="244" t="s">
        <v>238</v>
      </c>
      <c r="L323" s="249"/>
      <c r="M323" s="250" t="s">
        <v>5</v>
      </c>
      <c r="N323" s="251" t="s">
        <v>44</v>
      </c>
      <c r="O323" s="47"/>
      <c r="P323" s="212">
        <f>O323*H323</f>
        <v>0</v>
      </c>
      <c r="Q323" s="212">
        <v>0.012</v>
      </c>
      <c r="R323" s="212">
        <f>Q323*H323</f>
        <v>0.024</v>
      </c>
      <c r="S323" s="212">
        <v>0</v>
      </c>
      <c r="T323" s="213">
        <f>S323*H323</f>
        <v>0</v>
      </c>
      <c r="AR323" s="24" t="s">
        <v>410</v>
      </c>
      <c r="AT323" s="24" t="s">
        <v>399</v>
      </c>
      <c r="AU323" s="24" t="s">
        <v>83</v>
      </c>
      <c r="AY323" s="24" t="s">
        <v>231</v>
      </c>
      <c r="BE323" s="214">
        <f>IF(N323="základní",J323,0)</f>
        <v>0</v>
      </c>
      <c r="BF323" s="214">
        <f>IF(N323="snížená",J323,0)</f>
        <v>0</v>
      </c>
      <c r="BG323" s="214">
        <f>IF(N323="zákl. přenesená",J323,0)</f>
        <v>0</v>
      </c>
      <c r="BH323" s="214">
        <f>IF(N323="sníž. přenesená",J323,0)</f>
        <v>0</v>
      </c>
      <c r="BI323" s="214">
        <f>IF(N323="nulová",J323,0)</f>
        <v>0</v>
      </c>
      <c r="BJ323" s="24" t="s">
        <v>81</v>
      </c>
      <c r="BK323" s="214">
        <f>ROUND(I323*H323,2)</f>
        <v>0</v>
      </c>
      <c r="BL323" s="24" t="s">
        <v>298</v>
      </c>
      <c r="BM323" s="24" t="s">
        <v>2403</v>
      </c>
    </row>
    <row r="324" spans="2:47" s="1" customFormat="1" ht="13.5">
      <c r="B324" s="46"/>
      <c r="D324" s="215" t="s">
        <v>241</v>
      </c>
      <c r="F324" s="216" t="s">
        <v>2362</v>
      </c>
      <c r="I324" s="176"/>
      <c r="L324" s="46"/>
      <c r="M324" s="217"/>
      <c r="N324" s="47"/>
      <c r="O324" s="47"/>
      <c r="P324" s="47"/>
      <c r="Q324" s="47"/>
      <c r="R324" s="47"/>
      <c r="S324" s="47"/>
      <c r="T324" s="85"/>
      <c r="AT324" s="24" t="s">
        <v>241</v>
      </c>
      <c r="AU324" s="24" t="s">
        <v>83</v>
      </c>
    </row>
    <row r="325" spans="2:65" s="1" customFormat="1" ht="25.5" customHeight="1">
      <c r="B325" s="202"/>
      <c r="C325" s="242" t="s">
        <v>2404</v>
      </c>
      <c r="D325" s="242" t="s">
        <v>399</v>
      </c>
      <c r="E325" s="243" t="s">
        <v>2405</v>
      </c>
      <c r="F325" s="244" t="s">
        <v>2406</v>
      </c>
      <c r="G325" s="245" t="s">
        <v>249</v>
      </c>
      <c r="H325" s="246">
        <v>2</v>
      </c>
      <c r="I325" s="247"/>
      <c r="J325" s="248">
        <f>ROUND(I325*H325,2)</f>
        <v>0</v>
      </c>
      <c r="K325" s="244" t="s">
        <v>238</v>
      </c>
      <c r="L325" s="249"/>
      <c r="M325" s="250" t="s">
        <v>5</v>
      </c>
      <c r="N325" s="251" t="s">
        <v>44</v>
      </c>
      <c r="O325" s="47"/>
      <c r="P325" s="212">
        <f>O325*H325</f>
        <v>0</v>
      </c>
      <c r="Q325" s="212">
        <v>0.014</v>
      </c>
      <c r="R325" s="212">
        <f>Q325*H325</f>
        <v>0.028</v>
      </c>
      <c r="S325" s="212">
        <v>0</v>
      </c>
      <c r="T325" s="213">
        <f>S325*H325</f>
        <v>0</v>
      </c>
      <c r="AR325" s="24" t="s">
        <v>410</v>
      </c>
      <c r="AT325" s="24" t="s">
        <v>399</v>
      </c>
      <c r="AU325" s="24" t="s">
        <v>83</v>
      </c>
      <c r="AY325" s="24" t="s">
        <v>231</v>
      </c>
      <c r="BE325" s="214">
        <f>IF(N325="základní",J325,0)</f>
        <v>0</v>
      </c>
      <c r="BF325" s="214">
        <f>IF(N325="snížená",J325,0)</f>
        <v>0</v>
      </c>
      <c r="BG325" s="214">
        <f>IF(N325="zákl. přenesená",J325,0)</f>
        <v>0</v>
      </c>
      <c r="BH325" s="214">
        <f>IF(N325="sníž. přenesená",J325,0)</f>
        <v>0</v>
      </c>
      <c r="BI325" s="214">
        <f>IF(N325="nulová",J325,0)</f>
        <v>0</v>
      </c>
      <c r="BJ325" s="24" t="s">
        <v>81</v>
      </c>
      <c r="BK325" s="214">
        <f>ROUND(I325*H325,2)</f>
        <v>0</v>
      </c>
      <c r="BL325" s="24" t="s">
        <v>298</v>
      </c>
      <c r="BM325" s="24" t="s">
        <v>2407</v>
      </c>
    </row>
    <row r="326" spans="2:47" s="1" customFormat="1" ht="13.5">
      <c r="B326" s="46"/>
      <c r="D326" s="215" t="s">
        <v>241</v>
      </c>
      <c r="F326" s="216" t="s">
        <v>2406</v>
      </c>
      <c r="I326" s="176"/>
      <c r="L326" s="46"/>
      <c r="M326" s="217"/>
      <c r="N326" s="47"/>
      <c r="O326" s="47"/>
      <c r="P326" s="47"/>
      <c r="Q326" s="47"/>
      <c r="R326" s="47"/>
      <c r="S326" s="47"/>
      <c r="T326" s="85"/>
      <c r="AT326" s="24" t="s">
        <v>241</v>
      </c>
      <c r="AU326" s="24" t="s">
        <v>83</v>
      </c>
    </row>
    <row r="327" spans="2:65" s="1" customFormat="1" ht="16.5" customHeight="1">
      <c r="B327" s="202"/>
      <c r="C327" s="203" t="s">
        <v>821</v>
      </c>
      <c r="D327" s="203" t="s">
        <v>235</v>
      </c>
      <c r="E327" s="204" t="s">
        <v>2408</v>
      </c>
      <c r="F327" s="205" t="s">
        <v>2409</v>
      </c>
      <c r="G327" s="206" t="s">
        <v>508</v>
      </c>
      <c r="H327" s="207">
        <v>21</v>
      </c>
      <c r="I327" s="208"/>
      <c r="J327" s="209">
        <f>ROUND(I327*H327,2)</f>
        <v>0</v>
      </c>
      <c r="K327" s="205" t="s">
        <v>238</v>
      </c>
      <c r="L327" s="46"/>
      <c r="M327" s="210" t="s">
        <v>5</v>
      </c>
      <c r="N327" s="211" t="s">
        <v>44</v>
      </c>
      <c r="O327" s="47"/>
      <c r="P327" s="212">
        <f>O327*H327</f>
        <v>0</v>
      </c>
      <c r="Q327" s="212">
        <v>0.0003</v>
      </c>
      <c r="R327" s="212">
        <f>Q327*H327</f>
        <v>0.006299999999999999</v>
      </c>
      <c r="S327" s="212">
        <v>0</v>
      </c>
      <c r="T327" s="213">
        <f>S327*H327</f>
        <v>0</v>
      </c>
      <c r="AR327" s="24" t="s">
        <v>298</v>
      </c>
      <c r="AT327" s="24" t="s">
        <v>235</v>
      </c>
      <c r="AU327" s="24" t="s">
        <v>83</v>
      </c>
      <c r="AY327" s="24" t="s">
        <v>231</v>
      </c>
      <c r="BE327" s="214">
        <f>IF(N327="základní",J327,0)</f>
        <v>0</v>
      </c>
      <c r="BF327" s="214">
        <f>IF(N327="snížená",J327,0)</f>
        <v>0</v>
      </c>
      <c r="BG327" s="214">
        <f>IF(N327="zákl. přenesená",J327,0)</f>
        <v>0</v>
      </c>
      <c r="BH327" s="214">
        <f>IF(N327="sníž. přenesená",J327,0)</f>
        <v>0</v>
      </c>
      <c r="BI327" s="214">
        <f>IF(N327="nulová",J327,0)</f>
        <v>0</v>
      </c>
      <c r="BJ327" s="24" t="s">
        <v>81</v>
      </c>
      <c r="BK327" s="214">
        <f>ROUND(I327*H327,2)</f>
        <v>0</v>
      </c>
      <c r="BL327" s="24" t="s">
        <v>298</v>
      </c>
      <c r="BM327" s="24" t="s">
        <v>2410</v>
      </c>
    </row>
    <row r="328" spans="2:47" s="1" customFormat="1" ht="13.5">
      <c r="B328" s="46"/>
      <c r="D328" s="215" t="s">
        <v>241</v>
      </c>
      <c r="F328" s="216" t="s">
        <v>2409</v>
      </c>
      <c r="I328" s="176"/>
      <c r="L328" s="46"/>
      <c r="M328" s="217"/>
      <c r="N328" s="47"/>
      <c r="O328" s="47"/>
      <c r="P328" s="47"/>
      <c r="Q328" s="47"/>
      <c r="R328" s="47"/>
      <c r="S328" s="47"/>
      <c r="T328" s="85"/>
      <c r="AT328" s="24" t="s">
        <v>241</v>
      </c>
      <c r="AU328" s="24" t="s">
        <v>83</v>
      </c>
    </row>
    <row r="329" spans="2:65" s="1" customFormat="1" ht="25.5" customHeight="1">
      <c r="B329" s="202"/>
      <c r="C329" s="203" t="s">
        <v>828</v>
      </c>
      <c r="D329" s="203" t="s">
        <v>235</v>
      </c>
      <c r="E329" s="204" t="s">
        <v>2411</v>
      </c>
      <c r="F329" s="205" t="s">
        <v>2412</v>
      </c>
      <c r="G329" s="206" t="s">
        <v>508</v>
      </c>
      <c r="H329" s="207">
        <v>2</v>
      </c>
      <c r="I329" s="208"/>
      <c r="J329" s="209">
        <f>ROUND(I329*H329,2)</f>
        <v>0</v>
      </c>
      <c r="K329" s="205" t="s">
        <v>2413</v>
      </c>
      <c r="L329" s="46"/>
      <c r="M329" s="210" t="s">
        <v>5</v>
      </c>
      <c r="N329" s="211" t="s">
        <v>44</v>
      </c>
      <c r="O329" s="47"/>
      <c r="P329" s="212">
        <f>O329*H329</f>
        <v>0</v>
      </c>
      <c r="Q329" s="212">
        <v>0.00196</v>
      </c>
      <c r="R329" s="212">
        <f>Q329*H329</f>
        <v>0.00392</v>
      </c>
      <c r="S329" s="212">
        <v>0</v>
      </c>
      <c r="T329" s="213">
        <f>S329*H329</f>
        <v>0</v>
      </c>
      <c r="AR329" s="24" t="s">
        <v>298</v>
      </c>
      <c r="AT329" s="24" t="s">
        <v>235</v>
      </c>
      <c r="AU329" s="24" t="s">
        <v>83</v>
      </c>
      <c r="AY329" s="24" t="s">
        <v>231</v>
      </c>
      <c r="BE329" s="214">
        <f>IF(N329="základní",J329,0)</f>
        <v>0</v>
      </c>
      <c r="BF329" s="214">
        <f>IF(N329="snížená",J329,0)</f>
        <v>0</v>
      </c>
      <c r="BG329" s="214">
        <f>IF(N329="zákl. přenesená",J329,0)</f>
        <v>0</v>
      </c>
      <c r="BH329" s="214">
        <f>IF(N329="sníž. přenesená",J329,0)</f>
        <v>0</v>
      </c>
      <c r="BI329" s="214">
        <f>IF(N329="nulová",J329,0)</f>
        <v>0</v>
      </c>
      <c r="BJ329" s="24" t="s">
        <v>81</v>
      </c>
      <c r="BK329" s="214">
        <f>ROUND(I329*H329,2)</f>
        <v>0</v>
      </c>
      <c r="BL329" s="24" t="s">
        <v>298</v>
      </c>
      <c r="BM329" s="24" t="s">
        <v>2414</v>
      </c>
    </row>
    <row r="330" spans="2:47" s="1" customFormat="1" ht="13.5">
      <c r="B330" s="46"/>
      <c r="D330" s="215" t="s">
        <v>241</v>
      </c>
      <c r="F330" s="216" t="s">
        <v>2412</v>
      </c>
      <c r="I330" s="176"/>
      <c r="L330" s="46"/>
      <c r="M330" s="217"/>
      <c r="N330" s="47"/>
      <c r="O330" s="47"/>
      <c r="P330" s="47"/>
      <c r="Q330" s="47"/>
      <c r="R330" s="47"/>
      <c r="S330" s="47"/>
      <c r="T330" s="85"/>
      <c r="AT330" s="24" t="s">
        <v>241</v>
      </c>
      <c r="AU330" s="24" t="s">
        <v>83</v>
      </c>
    </row>
    <row r="331" spans="2:65" s="1" customFormat="1" ht="16.5" customHeight="1">
      <c r="B331" s="202"/>
      <c r="C331" s="203" t="s">
        <v>833</v>
      </c>
      <c r="D331" s="203" t="s">
        <v>235</v>
      </c>
      <c r="E331" s="204" t="s">
        <v>2415</v>
      </c>
      <c r="F331" s="205" t="s">
        <v>2416</v>
      </c>
      <c r="G331" s="206" t="s">
        <v>249</v>
      </c>
      <c r="H331" s="207">
        <v>7</v>
      </c>
      <c r="I331" s="208"/>
      <c r="J331" s="209">
        <f>ROUND(I331*H331,2)</f>
        <v>0</v>
      </c>
      <c r="K331" s="205" t="s">
        <v>238</v>
      </c>
      <c r="L331" s="46"/>
      <c r="M331" s="210" t="s">
        <v>5</v>
      </c>
      <c r="N331" s="211" t="s">
        <v>44</v>
      </c>
      <c r="O331" s="47"/>
      <c r="P331" s="212">
        <f>O331*H331</f>
        <v>0</v>
      </c>
      <c r="Q331" s="212">
        <v>4E-05</v>
      </c>
      <c r="R331" s="212">
        <f>Q331*H331</f>
        <v>0.00028000000000000003</v>
      </c>
      <c r="S331" s="212">
        <v>0</v>
      </c>
      <c r="T331" s="213">
        <f>S331*H331</f>
        <v>0</v>
      </c>
      <c r="AR331" s="24" t="s">
        <v>298</v>
      </c>
      <c r="AT331" s="24" t="s">
        <v>235</v>
      </c>
      <c r="AU331" s="24" t="s">
        <v>83</v>
      </c>
      <c r="AY331" s="24" t="s">
        <v>231</v>
      </c>
      <c r="BE331" s="214">
        <f>IF(N331="základní",J331,0)</f>
        <v>0</v>
      </c>
      <c r="BF331" s="214">
        <f>IF(N331="snížená",J331,0)</f>
        <v>0</v>
      </c>
      <c r="BG331" s="214">
        <f>IF(N331="zákl. přenesená",J331,0)</f>
        <v>0</v>
      </c>
      <c r="BH331" s="214">
        <f>IF(N331="sníž. přenesená",J331,0)</f>
        <v>0</v>
      </c>
      <c r="BI331" s="214">
        <f>IF(N331="nulová",J331,0)</f>
        <v>0</v>
      </c>
      <c r="BJ331" s="24" t="s">
        <v>81</v>
      </c>
      <c r="BK331" s="214">
        <f>ROUND(I331*H331,2)</f>
        <v>0</v>
      </c>
      <c r="BL331" s="24" t="s">
        <v>298</v>
      </c>
      <c r="BM331" s="24" t="s">
        <v>2417</v>
      </c>
    </row>
    <row r="332" spans="2:47" s="1" customFormat="1" ht="13.5">
      <c r="B332" s="46"/>
      <c r="D332" s="215" t="s">
        <v>241</v>
      </c>
      <c r="F332" s="216" t="s">
        <v>2416</v>
      </c>
      <c r="I332" s="176"/>
      <c r="L332" s="46"/>
      <c r="M332" s="217"/>
      <c r="N332" s="47"/>
      <c r="O332" s="47"/>
      <c r="P332" s="47"/>
      <c r="Q332" s="47"/>
      <c r="R332" s="47"/>
      <c r="S332" s="47"/>
      <c r="T332" s="85"/>
      <c r="AT332" s="24" t="s">
        <v>241</v>
      </c>
      <c r="AU332" s="24" t="s">
        <v>83</v>
      </c>
    </row>
    <row r="333" spans="2:65" s="1" customFormat="1" ht="16.5" customHeight="1">
      <c r="B333" s="202"/>
      <c r="C333" s="242" t="s">
        <v>837</v>
      </c>
      <c r="D333" s="242" t="s">
        <v>399</v>
      </c>
      <c r="E333" s="243" t="s">
        <v>2418</v>
      </c>
      <c r="F333" s="244" t="s">
        <v>2419</v>
      </c>
      <c r="G333" s="245" t="s">
        <v>249</v>
      </c>
      <c r="H333" s="246">
        <v>4</v>
      </c>
      <c r="I333" s="247"/>
      <c r="J333" s="248">
        <f>ROUND(I333*H333,2)</f>
        <v>0</v>
      </c>
      <c r="K333" s="244" t="s">
        <v>238</v>
      </c>
      <c r="L333" s="249"/>
      <c r="M333" s="250" t="s">
        <v>5</v>
      </c>
      <c r="N333" s="251" t="s">
        <v>44</v>
      </c>
      <c r="O333" s="47"/>
      <c r="P333" s="212">
        <f>O333*H333</f>
        <v>0</v>
      </c>
      <c r="Q333" s="212">
        <v>0.00152</v>
      </c>
      <c r="R333" s="212">
        <f>Q333*H333</f>
        <v>0.00608</v>
      </c>
      <c r="S333" s="212">
        <v>0</v>
      </c>
      <c r="T333" s="213">
        <f>S333*H333</f>
        <v>0</v>
      </c>
      <c r="AR333" s="24" t="s">
        <v>410</v>
      </c>
      <c r="AT333" s="24" t="s">
        <v>399</v>
      </c>
      <c r="AU333" s="24" t="s">
        <v>83</v>
      </c>
      <c r="AY333" s="24" t="s">
        <v>231</v>
      </c>
      <c r="BE333" s="214">
        <f>IF(N333="základní",J333,0)</f>
        <v>0</v>
      </c>
      <c r="BF333" s="214">
        <f>IF(N333="snížená",J333,0)</f>
        <v>0</v>
      </c>
      <c r="BG333" s="214">
        <f>IF(N333="zákl. přenesená",J333,0)</f>
        <v>0</v>
      </c>
      <c r="BH333" s="214">
        <f>IF(N333="sníž. přenesená",J333,0)</f>
        <v>0</v>
      </c>
      <c r="BI333" s="214">
        <f>IF(N333="nulová",J333,0)</f>
        <v>0</v>
      </c>
      <c r="BJ333" s="24" t="s">
        <v>81</v>
      </c>
      <c r="BK333" s="214">
        <f>ROUND(I333*H333,2)</f>
        <v>0</v>
      </c>
      <c r="BL333" s="24" t="s">
        <v>298</v>
      </c>
      <c r="BM333" s="24" t="s">
        <v>2420</v>
      </c>
    </row>
    <row r="334" spans="2:47" s="1" customFormat="1" ht="13.5">
      <c r="B334" s="46"/>
      <c r="D334" s="215" t="s">
        <v>241</v>
      </c>
      <c r="F334" s="216" t="s">
        <v>2419</v>
      </c>
      <c r="I334" s="176"/>
      <c r="L334" s="46"/>
      <c r="M334" s="217"/>
      <c r="N334" s="47"/>
      <c r="O334" s="47"/>
      <c r="P334" s="47"/>
      <c r="Q334" s="47"/>
      <c r="R334" s="47"/>
      <c r="S334" s="47"/>
      <c r="T334" s="85"/>
      <c r="AT334" s="24" t="s">
        <v>241</v>
      </c>
      <c r="AU334" s="24" t="s">
        <v>83</v>
      </c>
    </row>
    <row r="335" spans="2:65" s="1" customFormat="1" ht="16.5" customHeight="1">
      <c r="B335" s="202"/>
      <c r="C335" s="242" t="s">
        <v>842</v>
      </c>
      <c r="D335" s="242" t="s">
        <v>399</v>
      </c>
      <c r="E335" s="243" t="s">
        <v>2421</v>
      </c>
      <c r="F335" s="244" t="s">
        <v>2422</v>
      </c>
      <c r="G335" s="245" t="s">
        <v>249</v>
      </c>
      <c r="H335" s="246">
        <v>3</v>
      </c>
      <c r="I335" s="247"/>
      <c r="J335" s="248">
        <f>ROUND(I335*H335,2)</f>
        <v>0</v>
      </c>
      <c r="K335" s="244" t="s">
        <v>238</v>
      </c>
      <c r="L335" s="249"/>
      <c r="M335" s="250" t="s">
        <v>5</v>
      </c>
      <c r="N335" s="251" t="s">
        <v>44</v>
      </c>
      <c r="O335" s="47"/>
      <c r="P335" s="212">
        <f>O335*H335</f>
        <v>0</v>
      </c>
      <c r="Q335" s="212">
        <v>0.00147</v>
      </c>
      <c r="R335" s="212">
        <f>Q335*H335</f>
        <v>0.00441</v>
      </c>
      <c r="S335" s="212">
        <v>0</v>
      </c>
      <c r="T335" s="213">
        <f>S335*H335</f>
        <v>0</v>
      </c>
      <c r="AR335" s="24" t="s">
        <v>410</v>
      </c>
      <c r="AT335" s="24" t="s">
        <v>399</v>
      </c>
      <c r="AU335" s="24" t="s">
        <v>83</v>
      </c>
      <c r="AY335" s="24" t="s">
        <v>231</v>
      </c>
      <c r="BE335" s="214">
        <f>IF(N335="základní",J335,0)</f>
        <v>0</v>
      </c>
      <c r="BF335" s="214">
        <f>IF(N335="snížená",J335,0)</f>
        <v>0</v>
      </c>
      <c r="BG335" s="214">
        <f>IF(N335="zákl. přenesená",J335,0)</f>
        <v>0</v>
      </c>
      <c r="BH335" s="214">
        <f>IF(N335="sníž. přenesená",J335,0)</f>
        <v>0</v>
      </c>
      <c r="BI335" s="214">
        <f>IF(N335="nulová",J335,0)</f>
        <v>0</v>
      </c>
      <c r="BJ335" s="24" t="s">
        <v>81</v>
      </c>
      <c r="BK335" s="214">
        <f>ROUND(I335*H335,2)</f>
        <v>0</v>
      </c>
      <c r="BL335" s="24" t="s">
        <v>298</v>
      </c>
      <c r="BM335" s="24" t="s">
        <v>2423</v>
      </c>
    </row>
    <row r="336" spans="2:47" s="1" customFormat="1" ht="13.5">
      <c r="B336" s="46"/>
      <c r="D336" s="215" t="s">
        <v>241</v>
      </c>
      <c r="F336" s="216" t="s">
        <v>2422</v>
      </c>
      <c r="I336" s="176"/>
      <c r="L336" s="46"/>
      <c r="M336" s="217"/>
      <c r="N336" s="47"/>
      <c r="O336" s="47"/>
      <c r="P336" s="47"/>
      <c r="Q336" s="47"/>
      <c r="R336" s="47"/>
      <c r="S336" s="47"/>
      <c r="T336" s="85"/>
      <c r="AT336" s="24" t="s">
        <v>241</v>
      </c>
      <c r="AU336" s="24" t="s">
        <v>83</v>
      </c>
    </row>
    <row r="337" spans="2:65" s="1" customFormat="1" ht="16.5" customHeight="1">
      <c r="B337" s="202"/>
      <c r="C337" s="203" t="s">
        <v>846</v>
      </c>
      <c r="D337" s="203" t="s">
        <v>235</v>
      </c>
      <c r="E337" s="204" t="s">
        <v>2424</v>
      </c>
      <c r="F337" s="205" t="s">
        <v>2425</v>
      </c>
      <c r="G337" s="206" t="s">
        <v>508</v>
      </c>
      <c r="H337" s="207">
        <v>1</v>
      </c>
      <c r="I337" s="208"/>
      <c r="J337" s="209">
        <f>ROUND(I337*H337,2)</f>
        <v>0</v>
      </c>
      <c r="K337" s="205" t="s">
        <v>238</v>
      </c>
      <c r="L337" s="46"/>
      <c r="M337" s="210" t="s">
        <v>5</v>
      </c>
      <c r="N337" s="211" t="s">
        <v>44</v>
      </c>
      <c r="O337" s="47"/>
      <c r="P337" s="212">
        <f>O337*H337</f>
        <v>0</v>
      </c>
      <c r="Q337" s="212">
        <v>0.00196</v>
      </c>
      <c r="R337" s="212">
        <f>Q337*H337</f>
        <v>0.00196</v>
      </c>
      <c r="S337" s="212">
        <v>0</v>
      </c>
      <c r="T337" s="213">
        <f>S337*H337</f>
        <v>0</v>
      </c>
      <c r="AR337" s="24" t="s">
        <v>298</v>
      </c>
      <c r="AT337" s="24" t="s">
        <v>235</v>
      </c>
      <c r="AU337" s="24" t="s">
        <v>83</v>
      </c>
      <c r="AY337" s="24" t="s">
        <v>231</v>
      </c>
      <c r="BE337" s="214">
        <f>IF(N337="základní",J337,0)</f>
        <v>0</v>
      </c>
      <c r="BF337" s="214">
        <f>IF(N337="snížená",J337,0)</f>
        <v>0</v>
      </c>
      <c r="BG337" s="214">
        <f>IF(N337="zákl. přenesená",J337,0)</f>
        <v>0</v>
      </c>
      <c r="BH337" s="214">
        <f>IF(N337="sníž. přenesená",J337,0)</f>
        <v>0</v>
      </c>
      <c r="BI337" s="214">
        <f>IF(N337="nulová",J337,0)</f>
        <v>0</v>
      </c>
      <c r="BJ337" s="24" t="s">
        <v>81</v>
      </c>
      <c r="BK337" s="214">
        <f>ROUND(I337*H337,2)</f>
        <v>0</v>
      </c>
      <c r="BL337" s="24" t="s">
        <v>298</v>
      </c>
      <c r="BM337" s="24" t="s">
        <v>2426</v>
      </c>
    </row>
    <row r="338" spans="2:47" s="1" customFormat="1" ht="13.5">
      <c r="B338" s="46"/>
      <c r="D338" s="215" t="s">
        <v>241</v>
      </c>
      <c r="F338" s="216" t="s">
        <v>2425</v>
      </c>
      <c r="I338" s="176"/>
      <c r="L338" s="46"/>
      <c r="M338" s="217"/>
      <c r="N338" s="47"/>
      <c r="O338" s="47"/>
      <c r="P338" s="47"/>
      <c r="Q338" s="47"/>
      <c r="R338" s="47"/>
      <c r="S338" s="47"/>
      <c r="T338" s="85"/>
      <c r="AT338" s="24" t="s">
        <v>241</v>
      </c>
      <c r="AU338" s="24" t="s">
        <v>83</v>
      </c>
    </row>
    <row r="339" spans="2:65" s="1" customFormat="1" ht="16.5" customHeight="1">
      <c r="B339" s="202"/>
      <c r="C339" s="203" t="s">
        <v>851</v>
      </c>
      <c r="D339" s="203" t="s">
        <v>235</v>
      </c>
      <c r="E339" s="204" t="s">
        <v>2427</v>
      </c>
      <c r="F339" s="205" t="s">
        <v>2428</v>
      </c>
      <c r="G339" s="206" t="s">
        <v>508</v>
      </c>
      <c r="H339" s="207">
        <v>1</v>
      </c>
      <c r="I339" s="208"/>
      <c r="J339" s="209">
        <f>ROUND(I339*H339,2)</f>
        <v>0</v>
      </c>
      <c r="K339" s="205" t="s">
        <v>5</v>
      </c>
      <c r="L339" s="46"/>
      <c r="M339" s="210" t="s">
        <v>5</v>
      </c>
      <c r="N339" s="211" t="s">
        <v>44</v>
      </c>
      <c r="O339" s="47"/>
      <c r="P339" s="212">
        <f>O339*H339</f>
        <v>0</v>
      </c>
      <c r="Q339" s="212">
        <v>0.00184</v>
      </c>
      <c r="R339" s="212">
        <f>Q339*H339</f>
        <v>0.00184</v>
      </c>
      <c r="S339" s="212">
        <v>0</v>
      </c>
      <c r="T339" s="213">
        <f>S339*H339</f>
        <v>0</v>
      </c>
      <c r="AR339" s="24" t="s">
        <v>298</v>
      </c>
      <c r="AT339" s="24" t="s">
        <v>235</v>
      </c>
      <c r="AU339" s="24" t="s">
        <v>83</v>
      </c>
      <c r="AY339" s="24" t="s">
        <v>231</v>
      </c>
      <c r="BE339" s="214">
        <f>IF(N339="základní",J339,0)</f>
        <v>0</v>
      </c>
      <c r="BF339" s="214">
        <f>IF(N339="snížená",J339,0)</f>
        <v>0</v>
      </c>
      <c r="BG339" s="214">
        <f>IF(N339="zákl. přenesená",J339,0)</f>
        <v>0</v>
      </c>
      <c r="BH339" s="214">
        <f>IF(N339="sníž. přenesená",J339,0)</f>
        <v>0</v>
      </c>
      <c r="BI339" s="214">
        <f>IF(N339="nulová",J339,0)</f>
        <v>0</v>
      </c>
      <c r="BJ339" s="24" t="s">
        <v>81</v>
      </c>
      <c r="BK339" s="214">
        <f>ROUND(I339*H339,2)</f>
        <v>0</v>
      </c>
      <c r="BL339" s="24" t="s">
        <v>298</v>
      </c>
      <c r="BM339" s="24" t="s">
        <v>2429</v>
      </c>
    </row>
    <row r="340" spans="2:47" s="1" customFormat="1" ht="13.5">
      <c r="B340" s="46"/>
      <c r="D340" s="215" t="s">
        <v>241</v>
      </c>
      <c r="F340" s="216" t="s">
        <v>2428</v>
      </c>
      <c r="I340" s="176"/>
      <c r="L340" s="46"/>
      <c r="M340" s="217"/>
      <c r="N340" s="47"/>
      <c r="O340" s="47"/>
      <c r="P340" s="47"/>
      <c r="Q340" s="47"/>
      <c r="R340" s="47"/>
      <c r="S340" s="47"/>
      <c r="T340" s="85"/>
      <c r="AT340" s="24" t="s">
        <v>241</v>
      </c>
      <c r="AU340" s="24" t="s">
        <v>83</v>
      </c>
    </row>
    <row r="341" spans="2:65" s="1" customFormat="1" ht="16.5" customHeight="1">
      <c r="B341" s="202"/>
      <c r="C341" s="203" t="s">
        <v>855</v>
      </c>
      <c r="D341" s="203" t="s">
        <v>235</v>
      </c>
      <c r="E341" s="204" t="s">
        <v>2430</v>
      </c>
      <c r="F341" s="205" t="s">
        <v>2431</v>
      </c>
      <c r="G341" s="206" t="s">
        <v>249</v>
      </c>
      <c r="H341" s="207">
        <v>7</v>
      </c>
      <c r="I341" s="208"/>
      <c r="J341" s="209">
        <f>ROUND(I341*H341,2)</f>
        <v>0</v>
      </c>
      <c r="K341" s="205" t="s">
        <v>238</v>
      </c>
      <c r="L341" s="46"/>
      <c r="M341" s="210" t="s">
        <v>5</v>
      </c>
      <c r="N341" s="211" t="s">
        <v>44</v>
      </c>
      <c r="O341" s="47"/>
      <c r="P341" s="212">
        <f>O341*H341</f>
        <v>0</v>
      </c>
      <c r="Q341" s="212">
        <v>6E-05</v>
      </c>
      <c r="R341" s="212">
        <f>Q341*H341</f>
        <v>0.00042</v>
      </c>
      <c r="S341" s="212">
        <v>0</v>
      </c>
      <c r="T341" s="213">
        <f>S341*H341</f>
        <v>0</v>
      </c>
      <c r="AR341" s="24" t="s">
        <v>298</v>
      </c>
      <c r="AT341" s="24" t="s">
        <v>235</v>
      </c>
      <c r="AU341" s="24" t="s">
        <v>83</v>
      </c>
      <c r="AY341" s="24" t="s">
        <v>231</v>
      </c>
      <c r="BE341" s="214">
        <f>IF(N341="základní",J341,0)</f>
        <v>0</v>
      </c>
      <c r="BF341" s="214">
        <f>IF(N341="snížená",J341,0)</f>
        <v>0</v>
      </c>
      <c r="BG341" s="214">
        <f>IF(N341="zákl. přenesená",J341,0)</f>
        <v>0</v>
      </c>
      <c r="BH341" s="214">
        <f>IF(N341="sníž. přenesená",J341,0)</f>
        <v>0</v>
      </c>
      <c r="BI341" s="214">
        <f>IF(N341="nulová",J341,0)</f>
        <v>0</v>
      </c>
      <c r="BJ341" s="24" t="s">
        <v>81</v>
      </c>
      <c r="BK341" s="214">
        <f>ROUND(I341*H341,2)</f>
        <v>0</v>
      </c>
      <c r="BL341" s="24" t="s">
        <v>298</v>
      </c>
      <c r="BM341" s="24" t="s">
        <v>2432</v>
      </c>
    </row>
    <row r="342" spans="2:47" s="1" customFormat="1" ht="13.5">
      <c r="B342" s="46"/>
      <c r="D342" s="215" t="s">
        <v>241</v>
      </c>
      <c r="F342" s="216" t="s">
        <v>2431</v>
      </c>
      <c r="I342" s="176"/>
      <c r="L342" s="46"/>
      <c r="M342" s="217"/>
      <c r="N342" s="47"/>
      <c r="O342" s="47"/>
      <c r="P342" s="47"/>
      <c r="Q342" s="47"/>
      <c r="R342" s="47"/>
      <c r="S342" s="47"/>
      <c r="T342" s="85"/>
      <c r="AT342" s="24" t="s">
        <v>241</v>
      </c>
      <c r="AU342" s="24" t="s">
        <v>83</v>
      </c>
    </row>
    <row r="343" spans="2:65" s="1" customFormat="1" ht="51" customHeight="1">
      <c r="B343" s="202"/>
      <c r="C343" s="242" t="s">
        <v>861</v>
      </c>
      <c r="D343" s="242" t="s">
        <v>399</v>
      </c>
      <c r="E343" s="243" t="s">
        <v>2433</v>
      </c>
      <c r="F343" s="244" t="s">
        <v>2434</v>
      </c>
      <c r="G343" s="245" t="s">
        <v>249</v>
      </c>
      <c r="H343" s="246">
        <v>3</v>
      </c>
      <c r="I343" s="247"/>
      <c r="J343" s="248">
        <f>ROUND(I343*H343,2)</f>
        <v>0</v>
      </c>
      <c r="K343" s="244" t="s">
        <v>238</v>
      </c>
      <c r="L343" s="249"/>
      <c r="M343" s="250" t="s">
        <v>5</v>
      </c>
      <c r="N343" s="251" t="s">
        <v>44</v>
      </c>
      <c r="O343" s="47"/>
      <c r="P343" s="212">
        <f>O343*H343</f>
        <v>0</v>
      </c>
      <c r="Q343" s="212">
        <v>0.0048</v>
      </c>
      <c r="R343" s="212">
        <f>Q343*H343</f>
        <v>0.0144</v>
      </c>
      <c r="S343" s="212">
        <v>0</v>
      </c>
      <c r="T343" s="213">
        <f>S343*H343</f>
        <v>0</v>
      </c>
      <c r="AR343" s="24" t="s">
        <v>410</v>
      </c>
      <c r="AT343" s="24" t="s">
        <v>399</v>
      </c>
      <c r="AU343" s="24" t="s">
        <v>83</v>
      </c>
      <c r="AY343" s="24" t="s">
        <v>231</v>
      </c>
      <c r="BE343" s="214">
        <f>IF(N343="základní",J343,0)</f>
        <v>0</v>
      </c>
      <c r="BF343" s="214">
        <f>IF(N343="snížená",J343,0)</f>
        <v>0</v>
      </c>
      <c r="BG343" s="214">
        <f>IF(N343="zákl. přenesená",J343,0)</f>
        <v>0</v>
      </c>
      <c r="BH343" s="214">
        <f>IF(N343="sníž. přenesená",J343,0)</f>
        <v>0</v>
      </c>
      <c r="BI343" s="214">
        <f>IF(N343="nulová",J343,0)</f>
        <v>0</v>
      </c>
      <c r="BJ343" s="24" t="s">
        <v>81</v>
      </c>
      <c r="BK343" s="214">
        <f>ROUND(I343*H343,2)</f>
        <v>0</v>
      </c>
      <c r="BL343" s="24" t="s">
        <v>298</v>
      </c>
      <c r="BM343" s="24" t="s">
        <v>2435</v>
      </c>
    </row>
    <row r="344" spans="2:47" s="1" customFormat="1" ht="13.5">
      <c r="B344" s="46"/>
      <c r="D344" s="215" t="s">
        <v>241</v>
      </c>
      <c r="F344" s="216" t="s">
        <v>2436</v>
      </c>
      <c r="I344" s="176"/>
      <c r="L344" s="46"/>
      <c r="M344" s="217"/>
      <c r="N344" s="47"/>
      <c r="O344" s="47"/>
      <c r="P344" s="47"/>
      <c r="Q344" s="47"/>
      <c r="R344" s="47"/>
      <c r="S344" s="47"/>
      <c r="T344" s="85"/>
      <c r="AT344" s="24" t="s">
        <v>241</v>
      </c>
      <c r="AU344" s="24" t="s">
        <v>83</v>
      </c>
    </row>
    <row r="345" spans="2:65" s="1" customFormat="1" ht="16.5" customHeight="1">
      <c r="B345" s="202"/>
      <c r="C345" s="242" t="s">
        <v>866</v>
      </c>
      <c r="D345" s="242" t="s">
        <v>399</v>
      </c>
      <c r="E345" s="243" t="s">
        <v>2437</v>
      </c>
      <c r="F345" s="244" t="s">
        <v>2438</v>
      </c>
      <c r="G345" s="245" t="s">
        <v>249</v>
      </c>
      <c r="H345" s="246">
        <v>2</v>
      </c>
      <c r="I345" s="247"/>
      <c r="J345" s="248">
        <f>ROUND(I345*H345,2)</f>
        <v>0</v>
      </c>
      <c r="K345" s="244" t="s">
        <v>5</v>
      </c>
      <c r="L345" s="249"/>
      <c r="M345" s="250" t="s">
        <v>5</v>
      </c>
      <c r="N345" s="251" t="s">
        <v>44</v>
      </c>
      <c r="O345" s="47"/>
      <c r="P345" s="212">
        <f>O345*H345</f>
        <v>0</v>
      </c>
      <c r="Q345" s="212">
        <v>0.004</v>
      </c>
      <c r="R345" s="212">
        <f>Q345*H345</f>
        <v>0.008</v>
      </c>
      <c r="S345" s="212">
        <v>0</v>
      </c>
      <c r="T345" s="213">
        <f>S345*H345</f>
        <v>0</v>
      </c>
      <c r="AR345" s="24" t="s">
        <v>410</v>
      </c>
      <c r="AT345" s="24" t="s">
        <v>399</v>
      </c>
      <c r="AU345" s="24" t="s">
        <v>83</v>
      </c>
      <c r="AY345" s="24" t="s">
        <v>231</v>
      </c>
      <c r="BE345" s="214">
        <f>IF(N345="základní",J345,0)</f>
        <v>0</v>
      </c>
      <c r="BF345" s="214">
        <f>IF(N345="snížená",J345,0)</f>
        <v>0</v>
      </c>
      <c r="BG345" s="214">
        <f>IF(N345="zákl. přenesená",J345,0)</f>
        <v>0</v>
      </c>
      <c r="BH345" s="214">
        <f>IF(N345="sníž. přenesená",J345,0)</f>
        <v>0</v>
      </c>
      <c r="BI345" s="214">
        <f>IF(N345="nulová",J345,0)</f>
        <v>0</v>
      </c>
      <c r="BJ345" s="24" t="s">
        <v>81</v>
      </c>
      <c r="BK345" s="214">
        <f>ROUND(I345*H345,2)</f>
        <v>0</v>
      </c>
      <c r="BL345" s="24" t="s">
        <v>298</v>
      </c>
      <c r="BM345" s="24" t="s">
        <v>2439</v>
      </c>
    </row>
    <row r="346" spans="2:47" s="1" customFormat="1" ht="13.5">
      <c r="B346" s="46"/>
      <c r="D346" s="215" t="s">
        <v>241</v>
      </c>
      <c r="F346" s="216" t="s">
        <v>2438</v>
      </c>
      <c r="I346" s="176"/>
      <c r="L346" s="46"/>
      <c r="M346" s="217"/>
      <c r="N346" s="47"/>
      <c r="O346" s="47"/>
      <c r="P346" s="47"/>
      <c r="Q346" s="47"/>
      <c r="R346" s="47"/>
      <c r="S346" s="47"/>
      <c r="T346" s="85"/>
      <c r="AT346" s="24" t="s">
        <v>241</v>
      </c>
      <c r="AU346" s="24" t="s">
        <v>83</v>
      </c>
    </row>
    <row r="347" spans="2:65" s="1" customFormat="1" ht="16.5" customHeight="1">
      <c r="B347" s="202"/>
      <c r="C347" s="242" t="s">
        <v>871</v>
      </c>
      <c r="D347" s="242" t="s">
        <v>399</v>
      </c>
      <c r="E347" s="243" t="s">
        <v>2440</v>
      </c>
      <c r="F347" s="244" t="s">
        <v>2441</v>
      </c>
      <c r="G347" s="245" t="s">
        <v>249</v>
      </c>
      <c r="H347" s="246">
        <v>2</v>
      </c>
      <c r="I347" s="247"/>
      <c r="J347" s="248">
        <f>ROUND(I347*H347,2)</f>
        <v>0</v>
      </c>
      <c r="K347" s="244" t="s">
        <v>238</v>
      </c>
      <c r="L347" s="249"/>
      <c r="M347" s="250" t="s">
        <v>5</v>
      </c>
      <c r="N347" s="251" t="s">
        <v>44</v>
      </c>
      <c r="O347" s="47"/>
      <c r="P347" s="212">
        <f>O347*H347</f>
        <v>0</v>
      </c>
      <c r="Q347" s="212">
        <v>0.004</v>
      </c>
      <c r="R347" s="212">
        <f>Q347*H347</f>
        <v>0.008</v>
      </c>
      <c r="S347" s="212">
        <v>0</v>
      </c>
      <c r="T347" s="213">
        <f>S347*H347</f>
        <v>0</v>
      </c>
      <c r="AR347" s="24" t="s">
        <v>410</v>
      </c>
      <c r="AT347" s="24" t="s">
        <v>399</v>
      </c>
      <c r="AU347" s="24" t="s">
        <v>83</v>
      </c>
      <c r="AY347" s="24" t="s">
        <v>231</v>
      </c>
      <c r="BE347" s="214">
        <f>IF(N347="základní",J347,0)</f>
        <v>0</v>
      </c>
      <c r="BF347" s="214">
        <f>IF(N347="snížená",J347,0)</f>
        <v>0</v>
      </c>
      <c r="BG347" s="214">
        <f>IF(N347="zákl. přenesená",J347,0)</f>
        <v>0</v>
      </c>
      <c r="BH347" s="214">
        <f>IF(N347="sníž. přenesená",J347,0)</f>
        <v>0</v>
      </c>
      <c r="BI347" s="214">
        <f>IF(N347="nulová",J347,0)</f>
        <v>0</v>
      </c>
      <c r="BJ347" s="24" t="s">
        <v>81</v>
      </c>
      <c r="BK347" s="214">
        <f>ROUND(I347*H347,2)</f>
        <v>0</v>
      </c>
      <c r="BL347" s="24" t="s">
        <v>298</v>
      </c>
      <c r="BM347" s="24" t="s">
        <v>2442</v>
      </c>
    </row>
    <row r="348" spans="2:47" s="1" customFormat="1" ht="13.5">
      <c r="B348" s="46"/>
      <c r="D348" s="215" t="s">
        <v>241</v>
      </c>
      <c r="F348" s="216" t="s">
        <v>2441</v>
      </c>
      <c r="I348" s="176"/>
      <c r="L348" s="46"/>
      <c r="M348" s="217"/>
      <c r="N348" s="47"/>
      <c r="O348" s="47"/>
      <c r="P348" s="47"/>
      <c r="Q348" s="47"/>
      <c r="R348" s="47"/>
      <c r="S348" s="47"/>
      <c r="T348" s="85"/>
      <c r="AT348" s="24" t="s">
        <v>241</v>
      </c>
      <c r="AU348" s="24" t="s">
        <v>83</v>
      </c>
    </row>
    <row r="349" spans="2:65" s="1" customFormat="1" ht="25.5" customHeight="1">
      <c r="B349" s="202"/>
      <c r="C349" s="203" t="s">
        <v>877</v>
      </c>
      <c r="D349" s="203" t="s">
        <v>235</v>
      </c>
      <c r="E349" s="204" t="s">
        <v>2443</v>
      </c>
      <c r="F349" s="205" t="s">
        <v>2444</v>
      </c>
      <c r="G349" s="206" t="s">
        <v>249</v>
      </c>
      <c r="H349" s="207">
        <v>3</v>
      </c>
      <c r="I349" s="208"/>
      <c r="J349" s="209">
        <f>ROUND(I349*H349,2)</f>
        <v>0</v>
      </c>
      <c r="K349" s="205" t="s">
        <v>238</v>
      </c>
      <c r="L349" s="46"/>
      <c r="M349" s="210" t="s">
        <v>5</v>
      </c>
      <c r="N349" s="211" t="s">
        <v>44</v>
      </c>
      <c r="O349" s="47"/>
      <c r="P349" s="212">
        <f>O349*H349</f>
        <v>0</v>
      </c>
      <c r="Q349" s="212">
        <v>0.00023</v>
      </c>
      <c r="R349" s="212">
        <f>Q349*H349</f>
        <v>0.0006900000000000001</v>
      </c>
      <c r="S349" s="212">
        <v>0</v>
      </c>
      <c r="T349" s="213">
        <f>S349*H349</f>
        <v>0</v>
      </c>
      <c r="AR349" s="24" t="s">
        <v>298</v>
      </c>
      <c r="AT349" s="24" t="s">
        <v>235</v>
      </c>
      <c r="AU349" s="24" t="s">
        <v>83</v>
      </c>
      <c r="AY349" s="24" t="s">
        <v>231</v>
      </c>
      <c r="BE349" s="214">
        <f>IF(N349="základní",J349,0)</f>
        <v>0</v>
      </c>
      <c r="BF349" s="214">
        <f>IF(N349="snížená",J349,0)</f>
        <v>0</v>
      </c>
      <c r="BG349" s="214">
        <f>IF(N349="zákl. přenesená",J349,0)</f>
        <v>0</v>
      </c>
      <c r="BH349" s="214">
        <f>IF(N349="sníž. přenesená",J349,0)</f>
        <v>0</v>
      </c>
      <c r="BI349" s="214">
        <f>IF(N349="nulová",J349,0)</f>
        <v>0</v>
      </c>
      <c r="BJ349" s="24" t="s">
        <v>81</v>
      </c>
      <c r="BK349" s="214">
        <f>ROUND(I349*H349,2)</f>
        <v>0</v>
      </c>
      <c r="BL349" s="24" t="s">
        <v>298</v>
      </c>
      <c r="BM349" s="24" t="s">
        <v>2445</v>
      </c>
    </row>
    <row r="350" spans="2:47" s="1" customFormat="1" ht="13.5">
      <c r="B350" s="46"/>
      <c r="D350" s="215" t="s">
        <v>241</v>
      </c>
      <c r="F350" s="216" t="s">
        <v>2446</v>
      </c>
      <c r="I350" s="176"/>
      <c r="L350" s="46"/>
      <c r="M350" s="217"/>
      <c r="N350" s="47"/>
      <c r="O350" s="47"/>
      <c r="P350" s="47"/>
      <c r="Q350" s="47"/>
      <c r="R350" s="47"/>
      <c r="S350" s="47"/>
      <c r="T350" s="85"/>
      <c r="AT350" s="24" t="s">
        <v>241</v>
      </c>
      <c r="AU350" s="24" t="s">
        <v>83</v>
      </c>
    </row>
    <row r="351" spans="2:65" s="1" customFormat="1" ht="16.5" customHeight="1">
      <c r="B351" s="202"/>
      <c r="C351" s="203" t="s">
        <v>883</v>
      </c>
      <c r="D351" s="203" t="s">
        <v>235</v>
      </c>
      <c r="E351" s="204" t="s">
        <v>2447</v>
      </c>
      <c r="F351" s="205" t="s">
        <v>2448</v>
      </c>
      <c r="G351" s="206" t="s">
        <v>249</v>
      </c>
      <c r="H351" s="207">
        <v>4</v>
      </c>
      <c r="I351" s="208"/>
      <c r="J351" s="209">
        <f>ROUND(I351*H351,2)</f>
        <v>0</v>
      </c>
      <c r="K351" s="205" t="s">
        <v>238</v>
      </c>
      <c r="L351" s="46"/>
      <c r="M351" s="210" t="s">
        <v>5</v>
      </c>
      <c r="N351" s="211" t="s">
        <v>44</v>
      </c>
      <c r="O351" s="47"/>
      <c r="P351" s="212">
        <f>O351*H351</f>
        <v>0</v>
      </c>
      <c r="Q351" s="212">
        <v>0.00012</v>
      </c>
      <c r="R351" s="212">
        <f>Q351*H351</f>
        <v>0.00048</v>
      </c>
      <c r="S351" s="212">
        <v>0</v>
      </c>
      <c r="T351" s="213">
        <f>S351*H351</f>
        <v>0</v>
      </c>
      <c r="AR351" s="24" t="s">
        <v>298</v>
      </c>
      <c r="AT351" s="24" t="s">
        <v>235</v>
      </c>
      <c r="AU351" s="24" t="s">
        <v>83</v>
      </c>
      <c r="AY351" s="24" t="s">
        <v>231</v>
      </c>
      <c r="BE351" s="214">
        <f>IF(N351="základní",J351,0)</f>
        <v>0</v>
      </c>
      <c r="BF351" s="214">
        <f>IF(N351="snížená",J351,0)</f>
        <v>0</v>
      </c>
      <c r="BG351" s="214">
        <f>IF(N351="zákl. přenesená",J351,0)</f>
        <v>0</v>
      </c>
      <c r="BH351" s="214">
        <f>IF(N351="sníž. přenesená",J351,0)</f>
        <v>0</v>
      </c>
      <c r="BI351" s="214">
        <f>IF(N351="nulová",J351,0)</f>
        <v>0</v>
      </c>
      <c r="BJ351" s="24" t="s">
        <v>81</v>
      </c>
      <c r="BK351" s="214">
        <f>ROUND(I351*H351,2)</f>
        <v>0</v>
      </c>
      <c r="BL351" s="24" t="s">
        <v>298</v>
      </c>
      <c r="BM351" s="24" t="s">
        <v>2449</v>
      </c>
    </row>
    <row r="352" spans="2:47" s="1" customFormat="1" ht="13.5">
      <c r="B352" s="46"/>
      <c r="D352" s="215" t="s">
        <v>241</v>
      </c>
      <c r="F352" s="216" t="s">
        <v>2448</v>
      </c>
      <c r="I352" s="176"/>
      <c r="L352" s="46"/>
      <c r="M352" s="217"/>
      <c r="N352" s="47"/>
      <c r="O352" s="47"/>
      <c r="P352" s="47"/>
      <c r="Q352" s="47"/>
      <c r="R352" s="47"/>
      <c r="S352" s="47"/>
      <c r="T352" s="85"/>
      <c r="AT352" s="24" t="s">
        <v>241</v>
      </c>
      <c r="AU352" s="24" t="s">
        <v>83</v>
      </c>
    </row>
    <row r="353" spans="2:65" s="1" customFormat="1" ht="38.25" customHeight="1">
      <c r="B353" s="202"/>
      <c r="C353" s="242" t="s">
        <v>888</v>
      </c>
      <c r="D353" s="242" t="s">
        <v>399</v>
      </c>
      <c r="E353" s="243" t="s">
        <v>2450</v>
      </c>
      <c r="F353" s="244" t="s">
        <v>2451</v>
      </c>
      <c r="G353" s="245" t="s">
        <v>249</v>
      </c>
      <c r="H353" s="246">
        <v>4</v>
      </c>
      <c r="I353" s="247"/>
      <c r="J353" s="248">
        <f>ROUND(I353*H353,2)</f>
        <v>0</v>
      </c>
      <c r="K353" s="244" t="s">
        <v>238</v>
      </c>
      <c r="L353" s="249"/>
      <c r="M353" s="250" t="s">
        <v>5</v>
      </c>
      <c r="N353" s="251" t="s">
        <v>44</v>
      </c>
      <c r="O353" s="47"/>
      <c r="P353" s="212">
        <f>O353*H353</f>
        <v>0</v>
      </c>
      <c r="Q353" s="212">
        <v>0.0046</v>
      </c>
      <c r="R353" s="212">
        <f>Q353*H353</f>
        <v>0.0184</v>
      </c>
      <c r="S353" s="212">
        <v>0</v>
      </c>
      <c r="T353" s="213">
        <f>S353*H353</f>
        <v>0</v>
      </c>
      <c r="AR353" s="24" t="s">
        <v>410</v>
      </c>
      <c r="AT353" s="24" t="s">
        <v>399</v>
      </c>
      <c r="AU353" s="24" t="s">
        <v>83</v>
      </c>
      <c r="AY353" s="24" t="s">
        <v>231</v>
      </c>
      <c r="BE353" s="214">
        <f>IF(N353="základní",J353,0)</f>
        <v>0</v>
      </c>
      <c r="BF353" s="214">
        <f>IF(N353="snížená",J353,0)</f>
        <v>0</v>
      </c>
      <c r="BG353" s="214">
        <f>IF(N353="zákl. přenesená",J353,0)</f>
        <v>0</v>
      </c>
      <c r="BH353" s="214">
        <f>IF(N353="sníž. přenesená",J353,0)</f>
        <v>0</v>
      </c>
      <c r="BI353" s="214">
        <f>IF(N353="nulová",J353,0)</f>
        <v>0</v>
      </c>
      <c r="BJ353" s="24" t="s">
        <v>81</v>
      </c>
      <c r="BK353" s="214">
        <f>ROUND(I353*H353,2)</f>
        <v>0</v>
      </c>
      <c r="BL353" s="24" t="s">
        <v>298</v>
      </c>
      <c r="BM353" s="24" t="s">
        <v>2452</v>
      </c>
    </row>
    <row r="354" spans="2:47" s="1" customFormat="1" ht="13.5">
      <c r="B354" s="46"/>
      <c r="D354" s="215" t="s">
        <v>241</v>
      </c>
      <c r="F354" s="216" t="s">
        <v>2451</v>
      </c>
      <c r="I354" s="176"/>
      <c r="L354" s="46"/>
      <c r="M354" s="217"/>
      <c r="N354" s="47"/>
      <c r="O354" s="47"/>
      <c r="P354" s="47"/>
      <c r="Q354" s="47"/>
      <c r="R354" s="47"/>
      <c r="S354" s="47"/>
      <c r="T354" s="85"/>
      <c r="AT354" s="24" t="s">
        <v>241</v>
      </c>
      <c r="AU354" s="24" t="s">
        <v>83</v>
      </c>
    </row>
    <row r="355" spans="2:65" s="1" customFormat="1" ht="16.5" customHeight="1">
      <c r="B355" s="202"/>
      <c r="C355" s="203" t="s">
        <v>894</v>
      </c>
      <c r="D355" s="203" t="s">
        <v>235</v>
      </c>
      <c r="E355" s="204" t="s">
        <v>2453</v>
      </c>
      <c r="F355" s="205" t="s">
        <v>2454</v>
      </c>
      <c r="G355" s="206" t="s">
        <v>508</v>
      </c>
      <c r="H355" s="207">
        <v>1</v>
      </c>
      <c r="I355" s="208"/>
      <c r="J355" s="209">
        <f>ROUND(I355*H355,2)</f>
        <v>0</v>
      </c>
      <c r="K355" s="205" t="s">
        <v>238</v>
      </c>
      <c r="L355" s="46"/>
      <c r="M355" s="210" t="s">
        <v>5</v>
      </c>
      <c r="N355" s="211" t="s">
        <v>44</v>
      </c>
      <c r="O355" s="47"/>
      <c r="P355" s="212">
        <f>O355*H355</f>
        <v>0</v>
      </c>
      <c r="Q355" s="212">
        <v>0.00088</v>
      </c>
      <c r="R355" s="212">
        <f>Q355*H355</f>
        <v>0.00088</v>
      </c>
      <c r="S355" s="212">
        <v>0</v>
      </c>
      <c r="T355" s="213">
        <f>S355*H355</f>
        <v>0</v>
      </c>
      <c r="AR355" s="24" t="s">
        <v>298</v>
      </c>
      <c r="AT355" s="24" t="s">
        <v>235</v>
      </c>
      <c r="AU355" s="24" t="s">
        <v>83</v>
      </c>
      <c r="AY355" s="24" t="s">
        <v>231</v>
      </c>
      <c r="BE355" s="214">
        <f>IF(N355="základní",J355,0)</f>
        <v>0</v>
      </c>
      <c r="BF355" s="214">
        <f>IF(N355="snížená",J355,0)</f>
        <v>0</v>
      </c>
      <c r="BG355" s="214">
        <f>IF(N355="zákl. přenesená",J355,0)</f>
        <v>0</v>
      </c>
      <c r="BH355" s="214">
        <f>IF(N355="sníž. přenesená",J355,0)</f>
        <v>0</v>
      </c>
      <c r="BI355" s="214">
        <f>IF(N355="nulová",J355,0)</f>
        <v>0</v>
      </c>
      <c r="BJ355" s="24" t="s">
        <v>81</v>
      </c>
      <c r="BK355" s="214">
        <f>ROUND(I355*H355,2)</f>
        <v>0</v>
      </c>
      <c r="BL355" s="24" t="s">
        <v>298</v>
      </c>
      <c r="BM355" s="24" t="s">
        <v>2455</v>
      </c>
    </row>
    <row r="356" spans="2:47" s="1" customFormat="1" ht="13.5">
      <c r="B356" s="46"/>
      <c r="D356" s="215" t="s">
        <v>241</v>
      </c>
      <c r="F356" s="216" t="s">
        <v>2454</v>
      </c>
      <c r="I356" s="176"/>
      <c r="L356" s="46"/>
      <c r="M356" s="217"/>
      <c r="N356" s="47"/>
      <c r="O356" s="47"/>
      <c r="P356" s="47"/>
      <c r="Q356" s="47"/>
      <c r="R356" s="47"/>
      <c r="S356" s="47"/>
      <c r="T356" s="85"/>
      <c r="AT356" s="24" t="s">
        <v>241</v>
      </c>
      <c r="AU356" s="24" t="s">
        <v>83</v>
      </c>
    </row>
    <row r="357" spans="2:65" s="1" customFormat="1" ht="16.5" customHeight="1">
      <c r="B357" s="202"/>
      <c r="C357" s="242" t="s">
        <v>898</v>
      </c>
      <c r="D357" s="242" t="s">
        <v>399</v>
      </c>
      <c r="E357" s="243" t="s">
        <v>2456</v>
      </c>
      <c r="F357" s="244" t="s">
        <v>2457</v>
      </c>
      <c r="G357" s="245" t="s">
        <v>249</v>
      </c>
      <c r="H357" s="246">
        <v>1</v>
      </c>
      <c r="I357" s="247"/>
      <c r="J357" s="248">
        <f>ROUND(I357*H357,2)</f>
        <v>0</v>
      </c>
      <c r="K357" s="244" t="s">
        <v>238</v>
      </c>
      <c r="L357" s="249"/>
      <c r="M357" s="250" t="s">
        <v>5</v>
      </c>
      <c r="N357" s="251" t="s">
        <v>44</v>
      </c>
      <c r="O357" s="47"/>
      <c r="P357" s="212">
        <f>O357*H357</f>
        <v>0</v>
      </c>
      <c r="Q357" s="212">
        <v>0.01</v>
      </c>
      <c r="R357" s="212">
        <f>Q357*H357</f>
        <v>0.01</v>
      </c>
      <c r="S357" s="212">
        <v>0</v>
      </c>
      <c r="T357" s="213">
        <f>S357*H357</f>
        <v>0</v>
      </c>
      <c r="AR357" s="24" t="s">
        <v>410</v>
      </c>
      <c r="AT357" s="24" t="s">
        <v>399</v>
      </c>
      <c r="AU357" s="24" t="s">
        <v>83</v>
      </c>
      <c r="AY357" s="24" t="s">
        <v>231</v>
      </c>
      <c r="BE357" s="214">
        <f>IF(N357="základní",J357,0)</f>
        <v>0</v>
      </c>
      <c r="BF357" s="214">
        <f>IF(N357="snížená",J357,0)</f>
        <v>0</v>
      </c>
      <c r="BG357" s="214">
        <f>IF(N357="zákl. přenesená",J357,0)</f>
        <v>0</v>
      </c>
      <c r="BH357" s="214">
        <f>IF(N357="sníž. přenesená",J357,0)</f>
        <v>0</v>
      </c>
      <c r="BI357" s="214">
        <f>IF(N357="nulová",J357,0)</f>
        <v>0</v>
      </c>
      <c r="BJ357" s="24" t="s">
        <v>81</v>
      </c>
      <c r="BK357" s="214">
        <f>ROUND(I357*H357,2)</f>
        <v>0</v>
      </c>
      <c r="BL357" s="24" t="s">
        <v>298</v>
      </c>
      <c r="BM357" s="24" t="s">
        <v>2458</v>
      </c>
    </row>
    <row r="358" spans="2:47" s="1" customFormat="1" ht="13.5">
      <c r="B358" s="46"/>
      <c r="D358" s="215" t="s">
        <v>241</v>
      </c>
      <c r="F358" s="216" t="s">
        <v>2457</v>
      </c>
      <c r="I358" s="176"/>
      <c r="L358" s="46"/>
      <c r="M358" s="217"/>
      <c r="N358" s="47"/>
      <c r="O358" s="47"/>
      <c r="P358" s="47"/>
      <c r="Q358" s="47"/>
      <c r="R358" s="47"/>
      <c r="S358" s="47"/>
      <c r="T358" s="85"/>
      <c r="AT358" s="24" t="s">
        <v>241</v>
      </c>
      <c r="AU358" s="24" t="s">
        <v>83</v>
      </c>
    </row>
    <row r="359" spans="2:65" s="1" customFormat="1" ht="25.5" customHeight="1">
      <c r="B359" s="202"/>
      <c r="C359" s="203" t="s">
        <v>902</v>
      </c>
      <c r="D359" s="203" t="s">
        <v>235</v>
      </c>
      <c r="E359" s="204" t="s">
        <v>2459</v>
      </c>
      <c r="F359" s="205" t="s">
        <v>2460</v>
      </c>
      <c r="G359" s="206" t="s">
        <v>249</v>
      </c>
      <c r="H359" s="207">
        <v>4</v>
      </c>
      <c r="I359" s="208"/>
      <c r="J359" s="209">
        <f>ROUND(I359*H359,2)</f>
        <v>0</v>
      </c>
      <c r="K359" s="205" t="s">
        <v>238</v>
      </c>
      <c r="L359" s="46"/>
      <c r="M359" s="210" t="s">
        <v>5</v>
      </c>
      <c r="N359" s="211" t="s">
        <v>44</v>
      </c>
      <c r="O359" s="47"/>
      <c r="P359" s="212">
        <f>O359*H359</f>
        <v>0</v>
      </c>
      <c r="Q359" s="212">
        <v>0.00052</v>
      </c>
      <c r="R359" s="212">
        <f>Q359*H359</f>
        <v>0.00208</v>
      </c>
      <c r="S359" s="212">
        <v>0</v>
      </c>
      <c r="T359" s="213">
        <f>S359*H359</f>
        <v>0</v>
      </c>
      <c r="AR359" s="24" t="s">
        <v>298</v>
      </c>
      <c r="AT359" s="24" t="s">
        <v>235</v>
      </c>
      <c r="AU359" s="24" t="s">
        <v>83</v>
      </c>
      <c r="AY359" s="24" t="s">
        <v>231</v>
      </c>
      <c r="BE359" s="214">
        <f>IF(N359="základní",J359,0)</f>
        <v>0</v>
      </c>
      <c r="BF359" s="214">
        <f>IF(N359="snížená",J359,0)</f>
        <v>0</v>
      </c>
      <c r="BG359" s="214">
        <f>IF(N359="zákl. přenesená",J359,0)</f>
        <v>0</v>
      </c>
      <c r="BH359" s="214">
        <f>IF(N359="sníž. přenesená",J359,0)</f>
        <v>0</v>
      </c>
      <c r="BI359" s="214">
        <f>IF(N359="nulová",J359,0)</f>
        <v>0</v>
      </c>
      <c r="BJ359" s="24" t="s">
        <v>81</v>
      </c>
      <c r="BK359" s="214">
        <f>ROUND(I359*H359,2)</f>
        <v>0</v>
      </c>
      <c r="BL359" s="24" t="s">
        <v>298</v>
      </c>
      <c r="BM359" s="24" t="s">
        <v>2461</v>
      </c>
    </row>
    <row r="360" spans="2:47" s="1" customFormat="1" ht="13.5">
      <c r="B360" s="46"/>
      <c r="D360" s="215" t="s">
        <v>241</v>
      </c>
      <c r="F360" s="216" t="s">
        <v>2460</v>
      </c>
      <c r="I360" s="176"/>
      <c r="L360" s="46"/>
      <c r="M360" s="217"/>
      <c r="N360" s="47"/>
      <c r="O360" s="47"/>
      <c r="P360" s="47"/>
      <c r="Q360" s="47"/>
      <c r="R360" s="47"/>
      <c r="S360" s="47"/>
      <c r="T360" s="85"/>
      <c r="AT360" s="24" t="s">
        <v>241</v>
      </c>
      <c r="AU360" s="24" t="s">
        <v>83</v>
      </c>
    </row>
    <row r="361" spans="2:65" s="1" customFormat="1" ht="38.25" customHeight="1">
      <c r="B361" s="202"/>
      <c r="C361" s="203" t="s">
        <v>906</v>
      </c>
      <c r="D361" s="203" t="s">
        <v>235</v>
      </c>
      <c r="E361" s="204" t="s">
        <v>2462</v>
      </c>
      <c r="F361" s="205" t="s">
        <v>2463</v>
      </c>
      <c r="G361" s="206" t="s">
        <v>249</v>
      </c>
      <c r="H361" s="207">
        <v>1</v>
      </c>
      <c r="I361" s="208"/>
      <c r="J361" s="209">
        <f>ROUND(I361*H361,2)</f>
        <v>0</v>
      </c>
      <c r="K361" s="205" t="s">
        <v>238</v>
      </c>
      <c r="L361" s="46"/>
      <c r="M361" s="210" t="s">
        <v>5</v>
      </c>
      <c r="N361" s="211" t="s">
        <v>44</v>
      </c>
      <c r="O361" s="47"/>
      <c r="P361" s="212">
        <f>O361*H361</f>
        <v>0</v>
      </c>
      <c r="Q361" s="212">
        <v>0.00047</v>
      </c>
      <c r="R361" s="212">
        <f>Q361*H361</f>
        <v>0.00047</v>
      </c>
      <c r="S361" s="212">
        <v>0</v>
      </c>
      <c r="T361" s="213">
        <f>S361*H361</f>
        <v>0</v>
      </c>
      <c r="AR361" s="24" t="s">
        <v>298</v>
      </c>
      <c r="AT361" s="24" t="s">
        <v>235</v>
      </c>
      <c r="AU361" s="24" t="s">
        <v>83</v>
      </c>
      <c r="AY361" s="24" t="s">
        <v>231</v>
      </c>
      <c r="BE361" s="214">
        <f>IF(N361="základní",J361,0)</f>
        <v>0</v>
      </c>
      <c r="BF361" s="214">
        <f>IF(N361="snížená",J361,0)</f>
        <v>0</v>
      </c>
      <c r="BG361" s="214">
        <f>IF(N361="zákl. přenesená",J361,0)</f>
        <v>0</v>
      </c>
      <c r="BH361" s="214">
        <f>IF(N361="sníž. přenesená",J361,0)</f>
        <v>0</v>
      </c>
      <c r="BI361" s="214">
        <f>IF(N361="nulová",J361,0)</f>
        <v>0</v>
      </c>
      <c r="BJ361" s="24" t="s">
        <v>81</v>
      </c>
      <c r="BK361" s="214">
        <f>ROUND(I361*H361,2)</f>
        <v>0</v>
      </c>
      <c r="BL361" s="24" t="s">
        <v>298</v>
      </c>
      <c r="BM361" s="24" t="s">
        <v>2464</v>
      </c>
    </row>
    <row r="362" spans="2:47" s="1" customFormat="1" ht="13.5">
      <c r="B362" s="46"/>
      <c r="D362" s="215" t="s">
        <v>241</v>
      </c>
      <c r="F362" s="216" t="s">
        <v>2465</v>
      </c>
      <c r="I362" s="176"/>
      <c r="L362" s="46"/>
      <c r="M362" s="217"/>
      <c r="N362" s="47"/>
      <c r="O362" s="47"/>
      <c r="P362" s="47"/>
      <c r="Q362" s="47"/>
      <c r="R362" s="47"/>
      <c r="S362" s="47"/>
      <c r="T362" s="85"/>
      <c r="AT362" s="24" t="s">
        <v>241</v>
      </c>
      <c r="AU362" s="24" t="s">
        <v>83</v>
      </c>
    </row>
    <row r="363" spans="2:65" s="1" customFormat="1" ht="25.5" customHeight="1">
      <c r="B363" s="202"/>
      <c r="C363" s="203" t="s">
        <v>912</v>
      </c>
      <c r="D363" s="203" t="s">
        <v>235</v>
      </c>
      <c r="E363" s="204" t="s">
        <v>2466</v>
      </c>
      <c r="F363" s="205" t="s">
        <v>2467</v>
      </c>
      <c r="G363" s="206" t="s">
        <v>249</v>
      </c>
      <c r="H363" s="207">
        <v>4</v>
      </c>
      <c r="I363" s="208"/>
      <c r="J363" s="209">
        <f>ROUND(I363*H363,2)</f>
        <v>0</v>
      </c>
      <c r="K363" s="205" t="s">
        <v>5</v>
      </c>
      <c r="L363" s="46"/>
      <c r="M363" s="210" t="s">
        <v>5</v>
      </c>
      <c r="N363" s="211" t="s">
        <v>44</v>
      </c>
      <c r="O363" s="47"/>
      <c r="P363" s="212">
        <f>O363*H363</f>
        <v>0</v>
      </c>
      <c r="Q363" s="212">
        <v>0.00047</v>
      </c>
      <c r="R363" s="212">
        <f>Q363*H363</f>
        <v>0.00188</v>
      </c>
      <c r="S363" s="212">
        <v>0</v>
      </c>
      <c r="T363" s="213">
        <f>S363*H363</f>
        <v>0</v>
      </c>
      <c r="AR363" s="24" t="s">
        <v>298</v>
      </c>
      <c r="AT363" s="24" t="s">
        <v>235</v>
      </c>
      <c r="AU363" s="24" t="s">
        <v>83</v>
      </c>
      <c r="AY363" s="24" t="s">
        <v>231</v>
      </c>
      <c r="BE363" s="214">
        <f>IF(N363="základní",J363,0)</f>
        <v>0</v>
      </c>
      <c r="BF363" s="214">
        <f>IF(N363="snížená",J363,0)</f>
        <v>0</v>
      </c>
      <c r="BG363" s="214">
        <f>IF(N363="zákl. přenesená",J363,0)</f>
        <v>0</v>
      </c>
      <c r="BH363" s="214">
        <f>IF(N363="sníž. přenesená",J363,0)</f>
        <v>0</v>
      </c>
      <c r="BI363" s="214">
        <f>IF(N363="nulová",J363,0)</f>
        <v>0</v>
      </c>
      <c r="BJ363" s="24" t="s">
        <v>81</v>
      </c>
      <c r="BK363" s="214">
        <f>ROUND(I363*H363,2)</f>
        <v>0</v>
      </c>
      <c r="BL363" s="24" t="s">
        <v>298</v>
      </c>
      <c r="BM363" s="24" t="s">
        <v>2468</v>
      </c>
    </row>
    <row r="364" spans="2:47" s="1" customFormat="1" ht="13.5">
      <c r="B364" s="46"/>
      <c r="D364" s="215" t="s">
        <v>241</v>
      </c>
      <c r="F364" s="216" t="s">
        <v>2467</v>
      </c>
      <c r="I364" s="176"/>
      <c r="L364" s="46"/>
      <c r="M364" s="217"/>
      <c r="N364" s="47"/>
      <c r="O364" s="47"/>
      <c r="P364" s="47"/>
      <c r="Q364" s="47"/>
      <c r="R364" s="47"/>
      <c r="S364" s="47"/>
      <c r="T364" s="85"/>
      <c r="AT364" s="24" t="s">
        <v>241</v>
      </c>
      <c r="AU364" s="24" t="s">
        <v>83</v>
      </c>
    </row>
    <row r="365" spans="2:65" s="1" customFormat="1" ht="38.25" customHeight="1">
      <c r="B365" s="202"/>
      <c r="C365" s="203" t="s">
        <v>918</v>
      </c>
      <c r="D365" s="203" t="s">
        <v>235</v>
      </c>
      <c r="E365" s="204" t="s">
        <v>2469</v>
      </c>
      <c r="F365" s="205" t="s">
        <v>2470</v>
      </c>
      <c r="G365" s="206" t="s">
        <v>352</v>
      </c>
      <c r="H365" s="207">
        <v>0.626</v>
      </c>
      <c r="I365" s="208"/>
      <c r="J365" s="209">
        <f>ROUND(I365*H365,2)</f>
        <v>0</v>
      </c>
      <c r="K365" s="205" t="s">
        <v>238</v>
      </c>
      <c r="L365" s="46"/>
      <c r="M365" s="210" t="s">
        <v>5</v>
      </c>
      <c r="N365" s="211" t="s">
        <v>44</v>
      </c>
      <c r="O365" s="47"/>
      <c r="P365" s="212">
        <f>O365*H365</f>
        <v>0</v>
      </c>
      <c r="Q365" s="212">
        <v>0</v>
      </c>
      <c r="R365" s="212">
        <f>Q365*H365</f>
        <v>0</v>
      </c>
      <c r="S365" s="212">
        <v>0</v>
      </c>
      <c r="T365" s="213">
        <f>S365*H365</f>
        <v>0</v>
      </c>
      <c r="AR365" s="24" t="s">
        <v>298</v>
      </c>
      <c r="AT365" s="24" t="s">
        <v>235</v>
      </c>
      <c r="AU365" s="24" t="s">
        <v>83</v>
      </c>
      <c r="AY365" s="24" t="s">
        <v>231</v>
      </c>
      <c r="BE365" s="214">
        <f>IF(N365="základní",J365,0)</f>
        <v>0</v>
      </c>
      <c r="BF365" s="214">
        <f>IF(N365="snížená",J365,0)</f>
        <v>0</v>
      </c>
      <c r="BG365" s="214">
        <f>IF(N365="zákl. přenesená",J365,0)</f>
        <v>0</v>
      </c>
      <c r="BH365" s="214">
        <f>IF(N365="sníž. přenesená",J365,0)</f>
        <v>0</v>
      </c>
      <c r="BI365" s="214">
        <f>IF(N365="nulová",J365,0)</f>
        <v>0</v>
      </c>
      <c r="BJ365" s="24" t="s">
        <v>81</v>
      </c>
      <c r="BK365" s="214">
        <f>ROUND(I365*H365,2)</f>
        <v>0</v>
      </c>
      <c r="BL365" s="24" t="s">
        <v>298</v>
      </c>
      <c r="BM365" s="24" t="s">
        <v>2471</v>
      </c>
    </row>
    <row r="366" spans="2:47" s="1" customFormat="1" ht="13.5">
      <c r="B366" s="46"/>
      <c r="D366" s="215" t="s">
        <v>241</v>
      </c>
      <c r="F366" s="216" t="s">
        <v>2470</v>
      </c>
      <c r="I366" s="176"/>
      <c r="L366" s="46"/>
      <c r="M366" s="217"/>
      <c r="N366" s="47"/>
      <c r="O366" s="47"/>
      <c r="P366" s="47"/>
      <c r="Q366" s="47"/>
      <c r="R366" s="47"/>
      <c r="S366" s="47"/>
      <c r="T366" s="85"/>
      <c r="AT366" s="24" t="s">
        <v>241</v>
      </c>
      <c r="AU366" s="24" t="s">
        <v>83</v>
      </c>
    </row>
    <row r="367" spans="2:63" s="10" customFormat="1" ht="29.85" customHeight="1">
      <c r="B367" s="189"/>
      <c r="D367" s="190" t="s">
        <v>72</v>
      </c>
      <c r="E367" s="200" t="s">
        <v>2472</v>
      </c>
      <c r="F367" s="200" t="s">
        <v>2473</v>
      </c>
      <c r="I367" s="192"/>
      <c r="J367" s="201">
        <f>BK367</f>
        <v>0</v>
      </c>
      <c r="L367" s="189"/>
      <c r="M367" s="194"/>
      <c r="N367" s="195"/>
      <c r="O367" s="195"/>
      <c r="P367" s="196">
        <f>SUM(P368:P369)</f>
        <v>0</v>
      </c>
      <c r="Q367" s="195"/>
      <c r="R367" s="196">
        <f>SUM(R368:R369)</f>
        <v>0.00219</v>
      </c>
      <c r="S367" s="195"/>
      <c r="T367" s="197">
        <f>SUM(T368:T369)</f>
        <v>0</v>
      </c>
      <c r="AR367" s="190" t="s">
        <v>83</v>
      </c>
      <c r="AT367" s="198" t="s">
        <v>72</v>
      </c>
      <c r="AU367" s="198" t="s">
        <v>81</v>
      </c>
      <c r="AY367" s="190" t="s">
        <v>231</v>
      </c>
      <c r="BK367" s="199">
        <f>SUM(BK368:BK369)</f>
        <v>0</v>
      </c>
    </row>
    <row r="368" spans="2:65" s="1" customFormat="1" ht="38.25" customHeight="1">
      <c r="B368" s="202"/>
      <c r="C368" s="203" t="s">
        <v>922</v>
      </c>
      <c r="D368" s="203" t="s">
        <v>235</v>
      </c>
      <c r="E368" s="204" t="s">
        <v>2474</v>
      </c>
      <c r="F368" s="205" t="s">
        <v>2475</v>
      </c>
      <c r="G368" s="206" t="s">
        <v>508</v>
      </c>
      <c r="H368" s="207">
        <v>1</v>
      </c>
      <c r="I368" s="208"/>
      <c r="J368" s="209">
        <f>ROUND(I368*H368,2)</f>
        <v>0</v>
      </c>
      <c r="K368" s="205" t="s">
        <v>238</v>
      </c>
      <c r="L368" s="46"/>
      <c r="M368" s="210" t="s">
        <v>5</v>
      </c>
      <c r="N368" s="211" t="s">
        <v>44</v>
      </c>
      <c r="O368" s="47"/>
      <c r="P368" s="212">
        <f>O368*H368</f>
        <v>0</v>
      </c>
      <c r="Q368" s="212">
        <v>0.00219</v>
      </c>
      <c r="R368" s="212">
        <f>Q368*H368</f>
        <v>0.00219</v>
      </c>
      <c r="S368" s="212">
        <v>0</v>
      </c>
      <c r="T368" s="213">
        <f>S368*H368</f>
        <v>0</v>
      </c>
      <c r="AR368" s="24" t="s">
        <v>298</v>
      </c>
      <c r="AT368" s="24" t="s">
        <v>235</v>
      </c>
      <c r="AU368" s="24" t="s">
        <v>83</v>
      </c>
      <c r="AY368" s="24" t="s">
        <v>231</v>
      </c>
      <c r="BE368" s="214">
        <f>IF(N368="základní",J368,0)</f>
        <v>0</v>
      </c>
      <c r="BF368" s="214">
        <f>IF(N368="snížená",J368,0)</f>
        <v>0</v>
      </c>
      <c r="BG368" s="214">
        <f>IF(N368="zákl. přenesená",J368,0)</f>
        <v>0</v>
      </c>
      <c r="BH368" s="214">
        <f>IF(N368="sníž. přenesená",J368,0)</f>
        <v>0</v>
      </c>
      <c r="BI368" s="214">
        <f>IF(N368="nulová",J368,0)</f>
        <v>0</v>
      </c>
      <c r="BJ368" s="24" t="s">
        <v>81</v>
      </c>
      <c r="BK368" s="214">
        <f>ROUND(I368*H368,2)</f>
        <v>0</v>
      </c>
      <c r="BL368" s="24" t="s">
        <v>298</v>
      </c>
      <c r="BM368" s="24" t="s">
        <v>2476</v>
      </c>
    </row>
    <row r="369" spans="2:47" s="1" customFormat="1" ht="13.5">
      <c r="B369" s="46"/>
      <c r="D369" s="215" t="s">
        <v>241</v>
      </c>
      <c r="F369" s="216" t="s">
        <v>2475</v>
      </c>
      <c r="I369" s="176"/>
      <c r="L369" s="46"/>
      <c r="M369" s="217"/>
      <c r="N369" s="47"/>
      <c r="O369" s="47"/>
      <c r="P369" s="47"/>
      <c r="Q369" s="47"/>
      <c r="R369" s="47"/>
      <c r="S369" s="47"/>
      <c r="T369" s="85"/>
      <c r="AT369" s="24" t="s">
        <v>241</v>
      </c>
      <c r="AU369" s="24" t="s">
        <v>83</v>
      </c>
    </row>
    <row r="370" spans="2:63" s="10" customFormat="1" ht="29.85" customHeight="1">
      <c r="B370" s="189"/>
      <c r="D370" s="190" t="s">
        <v>72</v>
      </c>
      <c r="E370" s="200" t="s">
        <v>2477</v>
      </c>
      <c r="F370" s="200" t="s">
        <v>2478</v>
      </c>
      <c r="I370" s="192"/>
      <c r="J370" s="201">
        <f>BK370</f>
        <v>0</v>
      </c>
      <c r="L370" s="189"/>
      <c r="M370" s="194"/>
      <c r="N370" s="195"/>
      <c r="O370" s="195"/>
      <c r="P370" s="196">
        <f>SUM(P371:P376)</f>
        <v>0</v>
      </c>
      <c r="Q370" s="195"/>
      <c r="R370" s="196">
        <f>SUM(R371:R376)</f>
        <v>0.00432</v>
      </c>
      <c r="S370" s="195"/>
      <c r="T370" s="197">
        <f>SUM(T371:T376)</f>
        <v>0</v>
      </c>
      <c r="AR370" s="190" t="s">
        <v>83</v>
      </c>
      <c r="AT370" s="198" t="s">
        <v>72</v>
      </c>
      <c r="AU370" s="198" t="s">
        <v>81</v>
      </c>
      <c r="AY370" s="190" t="s">
        <v>231</v>
      </c>
      <c r="BK370" s="199">
        <f>SUM(BK371:BK376)</f>
        <v>0</v>
      </c>
    </row>
    <row r="371" spans="2:65" s="1" customFormat="1" ht="25.5" customHeight="1">
      <c r="B371" s="202"/>
      <c r="C371" s="203" t="s">
        <v>949</v>
      </c>
      <c r="D371" s="203" t="s">
        <v>235</v>
      </c>
      <c r="E371" s="204" t="s">
        <v>2479</v>
      </c>
      <c r="F371" s="205" t="s">
        <v>2480</v>
      </c>
      <c r="G371" s="206" t="s">
        <v>249</v>
      </c>
      <c r="H371" s="207">
        <v>1</v>
      </c>
      <c r="I371" s="208"/>
      <c r="J371" s="209">
        <f>ROUND(I371*H371,2)</f>
        <v>0</v>
      </c>
      <c r="K371" s="205" t="s">
        <v>238</v>
      </c>
      <c r="L371" s="46"/>
      <c r="M371" s="210" t="s">
        <v>5</v>
      </c>
      <c r="N371" s="211" t="s">
        <v>44</v>
      </c>
      <c r="O371" s="47"/>
      <c r="P371" s="212">
        <f>O371*H371</f>
        <v>0</v>
      </c>
      <c r="Q371" s="212">
        <v>0.00028</v>
      </c>
      <c r="R371" s="212">
        <f>Q371*H371</f>
        <v>0.00028</v>
      </c>
      <c r="S371" s="212">
        <v>0</v>
      </c>
      <c r="T371" s="213">
        <f>S371*H371</f>
        <v>0</v>
      </c>
      <c r="AR371" s="24" t="s">
        <v>298</v>
      </c>
      <c r="AT371" s="24" t="s">
        <v>235</v>
      </c>
      <c r="AU371" s="24" t="s">
        <v>83</v>
      </c>
      <c r="AY371" s="24" t="s">
        <v>231</v>
      </c>
      <c r="BE371" s="214">
        <f>IF(N371="základní",J371,0)</f>
        <v>0</v>
      </c>
      <c r="BF371" s="214">
        <f>IF(N371="snížená",J371,0)</f>
        <v>0</v>
      </c>
      <c r="BG371" s="214">
        <f>IF(N371="zákl. přenesená",J371,0)</f>
        <v>0</v>
      </c>
      <c r="BH371" s="214">
        <f>IF(N371="sníž. přenesená",J371,0)</f>
        <v>0</v>
      </c>
      <c r="BI371" s="214">
        <f>IF(N371="nulová",J371,0)</f>
        <v>0</v>
      </c>
      <c r="BJ371" s="24" t="s">
        <v>81</v>
      </c>
      <c r="BK371" s="214">
        <f>ROUND(I371*H371,2)</f>
        <v>0</v>
      </c>
      <c r="BL371" s="24" t="s">
        <v>298</v>
      </c>
      <c r="BM371" s="24" t="s">
        <v>2481</v>
      </c>
    </row>
    <row r="372" spans="2:47" s="1" customFormat="1" ht="13.5">
      <c r="B372" s="46"/>
      <c r="D372" s="215" t="s">
        <v>241</v>
      </c>
      <c r="F372" s="216" t="s">
        <v>2480</v>
      </c>
      <c r="I372" s="176"/>
      <c r="L372" s="46"/>
      <c r="M372" s="217"/>
      <c r="N372" s="47"/>
      <c r="O372" s="47"/>
      <c r="P372" s="47"/>
      <c r="Q372" s="47"/>
      <c r="R372" s="47"/>
      <c r="S372" s="47"/>
      <c r="T372" s="85"/>
      <c r="AT372" s="24" t="s">
        <v>241</v>
      </c>
      <c r="AU372" s="24" t="s">
        <v>83</v>
      </c>
    </row>
    <row r="373" spans="2:65" s="1" customFormat="1" ht="16.5" customHeight="1">
      <c r="B373" s="202"/>
      <c r="C373" s="242" t="s">
        <v>954</v>
      </c>
      <c r="D373" s="242" t="s">
        <v>399</v>
      </c>
      <c r="E373" s="243" t="s">
        <v>2482</v>
      </c>
      <c r="F373" s="244" t="s">
        <v>2483</v>
      </c>
      <c r="G373" s="245" t="s">
        <v>249</v>
      </c>
      <c r="H373" s="246">
        <v>1</v>
      </c>
      <c r="I373" s="247"/>
      <c r="J373" s="248">
        <f>ROUND(I373*H373,2)</f>
        <v>0</v>
      </c>
      <c r="K373" s="244" t="s">
        <v>238</v>
      </c>
      <c r="L373" s="249"/>
      <c r="M373" s="250" t="s">
        <v>5</v>
      </c>
      <c r="N373" s="251" t="s">
        <v>44</v>
      </c>
      <c r="O373" s="47"/>
      <c r="P373" s="212">
        <f>O373*H373</f>
        <v>0</v>
      </c>
      <c r="Q373" s="212">
        <v>0.00092</v>
      </c>
      <c r="R373" s="212">
        <f>Q373*H373</f>
        <v>0.00092</v>
      </c>
      <c r="S373" s="212">
        <v>0</v>
      </c>
      <c r="T373" s="213">
        <f>S373*H373</f>
        <v>0</v>
      </c>
      <c r="AR373" s="24" t="s">
        <v>410</v>
      </c>
      <c r="AT373" s="24" t="s">
        <v>399</v>
      </c>
      <c r="AU373" s="24" t="s">
        <v>83</v>
      </c>
      <c r="AY373" s="24" t="s">
        <v>231</v>
      </c>
      <c r="BE373" s="214">
        <f>IF(N373="základní",J373,0)</f>
        <v>0</v>
      </c>
      <c r="BF373" s="214">
        <f>IF(N373="snížená",J373,0)</f>
        <v>0</v>
      </c>
      <c r="BG373" s="214">
        <f>IF(N373="zákl. přenesená",J373,0)</f>
        <v>0</v>
      </c>
      <c r="BH373" s="214">
        <f>IF(N373="sníž. přenesená",J373,0)</f>
        <v>0</v>
      </c>
      <c r="BI373" s="214">
        <f>IF(N373="nulová",J373,0)</f>
        <v>0</v>
      </c>
      <c r="BJ373" s="24" t="s">
        <v>81</v>
      </c>
      <c r="BK373" s="214">
        <f>ROUND(I373*H373,2)</f>
        <v>0</v>
      </c>
      <c r="BL373" s="24" t="s">
        <v>298</v>
      </c>
      <c r="BM373" s="24" t="s">
        <v>2484</v>
      </c>
    </row>
    <row r="374" spans="2:47" s="1" customFormat="1" ht="13.5">
      <c r="B374" s="46"/>
      <c r="D374" s="215" t="s">
        <v>241</v>
      </c>
      <c r="F374" s="216" t="s">
        <v>2483</v>
      </c>
      <c r="I374" s="176"/>
      <c r="L374" s="46"/>
      <c r="M374" s="217"/>
      <c r="N374" s="47"/>
      <c r="O374" s="47"/>
      <c r="P374" s="47"/>
      <c r="Q374" s="47"/>
      <c r="R374" s="47"/>
      <c r="S374" s="47"/>
      <c r="T374" s="85"/>
      <c r="AT374" s="24" t="s">
        <v>241</v>
      </c>
      <c r="AU374" s="24" t="s">
        <v>83</v>
      </c>
    </row>
    <row r="375" spans="2:65" s="1" customFormat="1" ht="16.5" customHeight="1">
      <c r="B375" s="202"/>
      <c r="C375" s="203" t="s">
        <v>958</v>
      </c>
      <c r="D375" s="203" t="s">
        <v>235</v>
      </c>
      <c r="E375" s="204" t="s">
        <v>2485</v>
      </c>
      <c r="F375" s="205" t="s">
        <v>2486</v>
      </c>
      <c r="G375" s="206" t="s">
        <v>249</v>
      </c>
      <c r="H375" s="207">
        <v>1</v>
      </c>
      <c r="I375" s="208"/>
      <c r="J375" s="209">
        <f>ROUND(I375*H375,2)</f>
        <v>0</v>
      </c>
      <c r="K375" s="205" t="s">
        <v>238</v>
      </c>
      <c r="L375" s="46"/>
      <c r="M375" s="210" t="s">
        <v>5</v>
      </c>
      <c r="N375" s="211" t="s">
        <v>44</v>
      </c>
      <c r="O375" s="47"/>
      <c r="P375" s="212">
        <f>O375*H375</f>
        <v>0</v>
      </c>
      <c r="Q375" s="212">
        <v>0.00312</v>
      </c>
      <c r="R375" s="212">
        <f>Q375*H375</f>
        <v>0.00312</v>
      </c>
      <c r="S375" s="212">
        <v>0</v>
      </c>
      <c r="T375" s="213">
        <f>S375*H375</f>
        <v>0</v>
      </c>
      <c r="AR375" s="24" t="s">
        <v>298</v>
      </c>
      <c r="AT375" s="24" t="s">
        <v>235</v>
      </c>
      <c r="AU375" s="24" t="s">
        <v>83</v>
      </c>
      <c r="AY375" s="24" t="s">
        <v>231</v>
      </c>
      <c r="BE375" s="214">
        <f>IF(N375="základní",J375,0)</f>
        <v>0</v>
      </c>
      <c r="BF375" s="214">
        <f>IF(N375="snížená",J375,0)</f>
        <v>0</v>
      </c>
      <c r="BG375" s="214">
        <f>IF(N375="zákl. přenesená",J375,0)</f>
        <v>0</v>
      </c>
      <c r="BH375" s="214">
        <f>IF(N375="sníž. přenesená",J375,0)</f>
        <v>0</v>
      </c>
      <c r="BI375" s="214">
        <f>IF(N375="nulová",J375,0)</f>
        <v>0</v>
      </c>
      <c r="BJ375" s="24" t="s">
        <v>81</v>
      </c>
      <c r="BK375" s="214">
        <f>ROUND(I375*H375,2)</f>
        <v>0</v>
      </c>
      <c r="BL375" s="24" t="s">
        <v>298</v>
      </c>
      <c r="BM375" s="24" t="s">
        <v>2487</v>
      </c>
    </row>
    <row r="376" spans="2:47" s="1" customFormat="1" ht="13.5">
      <c r="B376" s="46"/>
      <c r="D376" s="215" t="s">
        <v>241</v>
      </c>
      <c r="F376" s="216" t="s">
        <v>2486</v>
      </c>
      <c r="I376" s="176"/>
      <c r="L376" s="46"/>
      <c r="M376" s="217"/>
      <c r="N376" s="47"/>
      <c r="O376" s="47"/>
      <c r="P376" s="47"/>
      <c r="Q376" s="47"/>
      <c r="R376" s="47"/>
      <c r="S376" s="47"/>
      <c r="T376" s="85"/>
      <c r="AT376" s="24" t="s">
        <v>241</v>
      </c>
      <c r="AU376" s="24" t="s">
        <v>83</v>
      </c>
    </row>
    <row r="377" spans="2:63" s="10" customFormat="1" ht="29.85" customHeight="1">
      <c r="B377" s="189"/>
      <c r="D377" s="190" t="s">
        <v>72</v>
      </c>
      <c r="E377" s="200" t="s">
        <v>1315</v>
      </c>
      <c r="F377" s="200" t="s">
        <v>1316</v>
      </c>
      <c r="I377" s="192"/>
      <c r="J377" s="201">
        <f>BK377</f>
        <v>0</v>
      </c>
      <c r="L377" s="189"/>
      <c r="M377" s="194"/>
      <c r="N377" s="195"/>
      <c r="O377" s="195"/>
      <c r="P377" s="196">
        <f>SUM(P378:P381)</f>
        <v>0</v>
      </c>
      <c r="Q377" s="195"/>
      <c r="R377" s="196">
        <f>SUM(R378:R381)</f>
        <v>0.10293999999999999</v>
      </c>
      <c r="S377" s="195"/>
      <c r="T377" s="197">
        <f>SUM(T378:T381)</f>
        <v>0</v>
      </c>
      <c r="AR377" s="190" t="s">
        <v>83</v>
      </c>
      <c r="AT377" s="198" t="s">
        <v>72</v>
      </c>
      <c r="AU377" s="198" t="s">
        <v>81</v>
      </c>
      <c r="AY377" s="190" t="s">
        <v>231</v>
      </c>
      <c r="BK377" s="199">
        <f>SUM(BK378:BK381)</f>
        <v>0</v>
      </c>
    </row>
    <row r="378" spans="2:65" s="1" customFormat="1" ht="25.5" customHeight="1">
      <c r="B378" s="202"/>
      <c r="C378" s="203" t="s">
        <v>968</v>
      </c>
      <c r="D378" s="203" t="s">
        <v>235</v>
      </c>
      <c r="E378" s="204" t="s">
        <v>2488</v>
      </c>
      <c r="F378" s="205" t="s">
        <v>2489</v>
      </c>
      <c r="G378" s="206" t="s">
        <v>367</v>
      </c>
      <c r="H378" s="207">
        <v>38</v>
      </c>
      <c r="I378" s="208"/>
      <c r="J378" s="209">
        <f>ROUND(I378*H378,2)</f>
        <v>0</v>
      </c>
      <c r="K378" s="205" t="s">
        <v>238</v>
      </c>
      <c r="L378" s="46"/>
      <c r="M378" s="210" t="s">
        <v>5</v>
      </c>
      <c r="N378" s="211" t="s">
        <v>44</v>
      </c>
      <c r="O378" s="47"/>
      <c r="P378" s="212">
        <f>O378*H378</f>
        <v>0</v>
      </c>
      <c r="Q378" s="212">
        <v>0.00137</v>
      </c>
      <c r="R378" s="212">
        <f>Q378*H378</f>
        <v>0.052059999999999995</v>
      </c>
      <c r="S378" s="212">
        <v>0</v>
      </c>
      <c r="T378" s="213">
        <f>S378*H378</f>
        <v>0</v>
      </c>
      <c r="AR378" s="24" t="s">
        <v>298</v>
      </c>
      <c r="AT378" s="24" t="s">
        <v>235</v>
      </c>
      <c r="AU378" s="24" t="s">
        <v>83</v>
      </c>
      <c r="AY378" s="24" t="s">
        <v>231</v>
      </c>
      <c r="BE378" s="214">
        <f>IF(N378="základní",J378,0)</f>
        <v>0</v>
      </c>
      <c r="BF378" s="214">
        <f>IF(N378="snížená",J378,0)</f>
        <v>0</v>
      </c>
      <c r="BG378" s="214">
        <f>IF(N378="zákl. přenesená",J378,0)</f>
        <v>0</v>
      </c>
      <c r="BH378" s="214">
        <f>IF(N378="sníž. přenesená",J378,0)</f>
        <v>0</v>
      </c>
      <c r="BI378" s="214">
        <f>IF(N378="nulová",J378,0)</f>
        <v>0</v>
      </c>
      <c r="BJ378" s="24" t="s">
        <v>81</v>
      </c>
      <c r="BK378" s="214">
        <f>ROUND(I378*H378,2)</f>
        <v>0</v>
      </c>
      <c r="BL378" s="24" t="s">
        <v>298</v>
      </c>
      <c r="BM378" s="24" t="s">
        <v>2490</v>
      </c>
    </row>
    <row r="379" spans="2:47" s="1" customFormat="1" ht="13.5">
      <c r="B379" s="46"/>
      <c r="D379" s="215" t="s">
        <v>241</v>
      </c>
      <c r="F379" s="216" t="s">
        <v>2489</v>
      </c>
      <c r="I379" s="176"/>
      <c r="L379" s="46"/>
      <c r="M379" s="217"/>
      <c r="N379" s="47"/>
      <c r="O379" s="47"/>
      <c r="P379" s="47"/>
      <c r="Q379" s="47"/>
      <c r="R379" s="47"/>
      <c r="S379" s="47"/>
      <c r="T379" s="85"/>
      <c r="AT379" s="24" t="s">
        <v>241</v>
      </c>
      <c r="AU379" s="24" t="s">
        <v>83</v>
      </c>
    </row>
    <row r="380" spans="2:65" s="1" customFormat="1" ht="25.5" customHeight="1">
      <c r="B380" s="202"/>
      <c r="C380" s="203" t="s">
        <v>974</v>
      </c>
      <c r="D380" s="203" t="s">
        <v>235</v>
      </c>
      <c r="E380" s="204" t="s">
        <v>1395</v>
      </c>
      <c r="F380" s="205" t="s">
        <v>1396</v>
      </c>
      <c r="G380" s="206" t="s">
        <v>367</v>
      </c>
      <c r="H380" s="207">
        <v>24</v>
      </c>
      <c r="I380" s="208"/>
      <c r="J380" s="209">
        <f>ROUND(I380*H380,2)</f>
        <v>0</v>
      </c>
      <c r="K380" s="205" t="s">
        <v>238</v>
      </c>
      <c r="L380" s="46"/>
      <c r="M380" s="210" t="s">
        <v>5</v>
      </c>
      <c r="N380" s="211" t="s">
        <v>44</v>
      </c>
      <c r="O380" s="47"/>
      <c r="P380" s="212">
        <f>O380*H380</f>
        <v>0</v>
      </c>
      <c r="Q380" s="212">
        <v>0.00212</v>
      </c>
      <c r="R380" s="212">
        <f>Q380*H380</f>
        <v>0.050879999999999995</v>
      </c>
      <c r="S380" s="212">
        <v>0</v>
      </c>
      <c r="T380" s="213">
        <f>S380*H380</f>
        <v>0</v>
      </c>
      <c r="AR380" s="24" t="s">
        <v>298</v>
      </c>
      <c r="AT380" s="24" t="s">
        <v>235</v>
      </c>
      <c r="AU380" s="24" t="s">
        <v>83</v>
      </c>
      <c r="AY380" s="24" t="s">
        <v>231</v>
      </c>
      <c r="BE380" s="214">
        <f>IF(N380="základní",J380,0)</f>
        <v>0</v>
      </c>
      <c r="BF380" s="214">
        <f>IF(N380="snížená",J380,0)</f>
        <v>0</v>
      </c>
      <c r="BG380" s="214">
        <f>IF(N380="zákl. přenesená",J380,0)</f>
        <v>0</v>
      </c>
      <c r="BH380" s="214">
        <f>IF(N380="sníž. přenesená",J380,0)</f>
        <v>0</v>
      </c>
      <c r="BI380" s="214">
        <f>IF(N380="nulová",J380,0)</f>
        <v>0</v>
      </c>
      <c r="BJ380" s="24" t="s">
        <v>81</v>
      </c>
      <c r="BK380" s="214">
        <f>ROUND(I380*H380,2)</f>
        <v>0</v>
      </c>
      <c r="BL380" s="24" t="s">
        <v>298</v>
      </c>
      <c r="BM380" s="24" t="s">
        <v>2491</v>
      </c>
    </row>
    <row r="381" spans="2:47" s="1" customFormat="1" ht="13.5">
      <c r="B381" s="46"/>
      <c r="D381" s="215" t="s">
        <v>241</v>
      </c>
      <c r="F381" s="216" t="s">
        <v>1396</v>
      </c>
      <c r="I381" s="176"/>
      <c r="L381" s="46"/>
      <c r="M381" s="252"/>
      <c r="N381" s="253"/>
      <c r="O381" s="253"/>
      <c r="P381" s="253"/>
      <c r="Q381" s="253"/>
      <c r="R381" s="253"/>
      <c r="S381" s="253"/>
      <c r="T381" s="254"/>
      <c r="AT381" s="24" t="s">
        <v>241</v>
      </c>
      <c r="AU381" s="24" t="s">
        <v>83</v>
      </c>
    </row>
    <row r="382" spans="2:12" s="1" customFormat="1" ht="6.95" customHeight="1">
      <c r="B382" s="67"/>
      <c r="C382" s="68"/>
      <c r="D382" s="68"/>
      <c r="E382" s="68"/>
      <c r="F382" s="68"/>
      <c r="G382" s="68"/>
      <c r="H382" s="68"/>
      <c r="I382" s="153"/>
      <c r="J382" s="68"/>
      <c r="K382" s="68"/>
      <c r="L382" s="46"/>
    </row>
  </sheetData>
  <autoFilter ref="C89:K381"/>
  <mergeCells count="10">
    <mergeCell ref="E7:H7"/>
    <mergeCell ref="E9:H9"/>
    <mergeCell ref="E24:H24"/>
    <mergeCell ref="E45:H45"/>
    <mergeCell ref="E47:H47"/>
    <mergeCell ref="J51:J52"/>
    <mergeCell ref="E80:H80"/>
    <mergeCell ref="E82:H82"/>
    <mergeCell ref="G1:H1"/>
    <mergeCell ref="L2:V2"/>
  </mergeCells>
  <hyperlinks>
    <hyperlink ref="F1:G1" location="C2" display="1) Krycí list soupisu"/>
    <hyperlink ref="G1:H1" location="C54"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11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9" max="19" width="8.16015625" style="0" customWidth="1"/>
    <col min="20" max="20" width="29.66015625" style="0" customWidth="1"/>
    <col min="21" max="21" width="16.33203125" style="0"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3"/>
      <c r="C1" s="123"/>
      <c r="D1" s="124" t="s">
        <v>1</v>
      </c>
      <c r="E1" s="123"/>
      <c r="F1" s="125" t="s">
        <v>140</v>
      </c>
      <c r="G1" s="125" t="s">
        <v>141</v>
      </c>
      <c r="H1" s="125"/>
      <c r="I1" s="126"/>
      <c r="J1" s="125" t="s">
        <v>142</v>
      </c>
      <c r="K1" s="124" t="s">
        <v>143</v>
      </c>
      <c r="L1" s="125" t="s">
        <v>144</v>
      </c>
      <c r="M1" s="125"/>
      <c r="N1" s="125"/>
      <c r="O1" s="125"/>
      <c r="P1" s="125"/>
      <c r="Q1" s="125"/>
      <c r="R1" s="125"/>
      <c r="S1" s="125"/>
      <c r="T1" s="125"/>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4" t="s">
        <v>92</v>
      </c>
    </row>
    <row r="3" spans="2:46" ht="6.95" customHeight="1">
      <c r="B3" s="25"/>
      <c r="C3" s="26"/>
      <c r="D3" s="26"/>
      <c r="E3" s="26"/>
      <c r="F3" s="26"/>
      <c r="G3" s="26"/>
      <c r="H3" s="26"/>
      <c r="I3" s="128"/>
      <c r="J3" s="26"/>
      <c r="K3" s="27"/>
      <c r="AT3" s="24" t="s">
        <v>83</v>
      </c>
    </row>
    <row r="4" spans="2:46" ht="36.95" customHeight="1">
      <c r="B4" s="28"/>
      <c r="C4" s="29"/>
      <c r="D4" s="30" t="s">
        <v>153</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TRANSFORMACE DOMOV HÁJ II VÝSTAVBA LEDEČ NAD SÁZAVOU DOZP</v>
      </c>
      <c r="F7" s="40"/>
      <c r="G7" s="40"/>
      <c r="H7" s="40"/>
      <c r="I7" s="129"/>
      <c r="J7" s="29"/>
      <c r="K7" s="31"/>
    </row>
    <row r="8" spans="2:11" s="1" customFormat="1" ht="13.5">
      <c r="B8" s="46"/>
      <c r="C8" s="47"/>
      <c r="D8" s="40" t="s">
        <v>166</v>
      </c>
      <c r="E8" s="47"/>
      <c r="F8" s="47"/>
      <c r="G8" s="47"/>
      <c r="H8" s="47"/>
      <c r="I8" s="131"/>
      <c r="J8" s="47"/>
      <c r="K8" s="51"/>
    </row>
    <row r="9" spans="2:11" s="1" customFormat="1" ht="36.95" customHeight="1">
      <c r="B9" s="46"/>
      <c r="C9" s="47"/>
      <c r="D9" s="47"/>
      <c r="E9" s="132" t="s">
        <v>2492</v>
      </c>
      <c r="F9" s="47"/>
      <c r="G9" s="47"/>
      <c r="H9" s="47"/>
      <c r="I9" s="131"/>
      <c r="J9" s="47"/>
      <c r="K9" s="51"/>
    </row>
    <row r="10" spans="2:11" s="1" customFormat="1" ht="13.5">
      <c r="B10" s="46"/>
      <c r="C10" s="47"/>
      <c r="D10" s="47"/>
      <c r="E10" s="47"/>
      <c r="F10" s="47"/>
      <c r="G10" s="47"/>
      <c r="H10" s="47"/>
      <c r="I10" s="131"/>
      <c r="J10" s="47"/>
      <c r="K10" s="51"/>
    </row>
    <row r="11" spans="2:11" s="1" customFormat="1" ht="14.4" customHeight="1">
      <c r="B11" s="46"/>
      <c r="C11" s="47"/>
      <c r="D11" s="40" t="s">
        <v>21</v>
      </c>
      <c r="E11" s="47"/>
      <c r="F11" s="35" t="s">
        <v>5</v>
      </c>
      <c r="G11" s="47"/>
      <c r="H11" s="47"/>
      <c r="I11" s="133" t="s">
        <v>23</v>
      </c>
      <c r="J11" s="35" t="s">
        <v>5</v>
      </c>
      <c r="K11" s="51"/>
    </row>
    <row r="12" spans="2:11" s="1" customFormat="1" ht="14.4" customHeight="1">
      <c r="B12" s="46"/>
      <c r="C12" s="47"/>
      <c r="D12" s="40" t="s">
        <v>24</v>
      </c>
      <c r="E12" s="47"/>
      <c r="F12" s="35" t="s">
        <v>25</v>
      </c>
      <c r="G12" s="47"/>
      <c r="H12" s="47"/>
      <c r="I12" s="133" t="s">
        <v>26</v>
      </c>
      <c r="J12" s="134" t="str">
        <f>'Rekapitulace stavby'!AN8</f>
        <v>22. 3. 2019</v>
      </c>
      <c r="K12" s="51"/>
    </row>
    <row r="13" spans="2:11" s="1" customFormat="1" ht="10.8" customHeight="1">
      <c r="B13" s="46"/>
      <c r="C13" s="47"/>
      <c r="D13" s="47"/>
      <c r="E13" s="47"/>
      <c r="F13" s="47"/>
      <c r="G13" s="47"/>
      <c r="H13" s="47"/>
      <c r="I13" s="131"/>
      <c r="J13" s="47"/>
      <c r="K13" s="51"/>
    </row>
    <row r="14" spans="2:11" s="1" customFormat="1" ht="14.4" customHeight="1">
      <c r="B14" s="46"/>
      <c r="C14" s="47"/>
      <c r="D14" s="40" t="s">
        <v>28</v>
      </c>
      <c r="E14" s="47"/>
      <c r="F14" s="47"/>
      <c r="G14" s="47"/>
      <c r="H14" s="47"/>
      <c r="I14" s="133" t="s">
        <v>29</v>
      </c>
      <c r="J14" s="35" t="s">
        <v>5</v>
      </c>
      <c r="K14" s="51"/>
    </row>
    <row r="15" spans="2:11" s="1" customFormat="1" ht="18" customHeight="1">
      <c r="B15" s="46"/>
      <c r="C15" s="47"/>
      <c r="D15" s="47"/>
      <c r="E15" s="35" t="s">
        <v>30</v>
      </c>
      <c r="F15" s="47"/>
      <c r="G15" s="47"/>
      <c r="H15" s="47"/>
      <c r="I15" s="133" t="s">
        <v>31</v>
      </c>
      <c r="J15" s="35" t="s">
        <v>5</v>
      </c>
      <c r="K15" s="51"/>
    </row>
    <row r="16" spans="2:11" s="1" customFormat="1" ht="6.95" customHeight="1">
      <c r="B16" s="46"/>
      <c r="C16" s="47"/>
      <c r="D16" s="47"/>
      <c r="E16" s="47"/>
      <c r="F16" s="47"/>
      <c r="G16" s="47"/>
      <c r="H16" s="47"/>
      <c r="I16" s="131"/>
      <c r="J16" s="47"/>
      <c r="K16" s="51"/>
    </row>
    <row r="17" spans="2:11" s="1" customFormat="1" ht="14.4" customHeight="1">
      <c r="B17" s="46"/>
      <c r="C17" s="47"/>
      <c r="D17" s="40" t="s">
        <v>32</v>
      </c>
      <c r="E17" s="47"/>
      <c r="F17" s="47"/>
      <c r="G17" s="47"/>
      <c r="H17" s="47"/>
      <c r="I17" s="133" t="s">
        <v>29</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33" t="s">
        <v>31</v>
      </c>
      <c r="J18" s="35" t="str">
        <f>IF('Rekapitulace stavby'!AN14="Vyplň údaj","",IF('Rekapitulace stavby'!AN14="","",'Rekapitulace stavby'!AN14))</f>
        <v/>
      </c>
      <c r="K18" s="51"/>
    </row>
    <row r="19" spans="2:11" s="1" customFormat="1" ht="6.95" customHeight="1">
      <c r="B19" s="46"/>
      <c r="C19" s="47"/>
      <c r="D19" s="47"/>
      <c r="E19" s="47"/>
      <c r="F19" s="47"/>
      <c r="G19" s="47"/>
      <c r="H19" s="47"/>
      <c r="I19" s="131"/>
      <c r="J19" s="47"/>
      <c r="K19" s="51"/>
    </row>
    <row r="20" spans="2:11" s="1" customFormat="1" ht="14.4" customHeight="1">
      <c r="B20" s="46"/>
      <c r="C20" s="47"/>
      <c r="D20" s="40" t="s">
        <v>34</v>
      </c>
      <c r="E20" s="47"/>
      <c r="F20" s="47"/>
      <c r="G20" s="47"/>
      <c r="H20" s="47"/>
      <c r="I20" s="133" t="s">
        <v>29</v>
      </c>
      <c r="J20" s="35" t="s">
        <v>5</v>
      </c>
      <c r="K20" s="51"/>
    </row>
    <row r="21" spans="2:11" s="1" customFormat="1" ht="18" customHeight="1">
      <c r="B21" s="46"/>
      <c r="C21" s="47"/>
      <c r="D21" s="47"/>
      <c r="E21" s="35" t="s">
        <v>35</v>
      </c>
      <c r="F21" s="47"/>
      <c r="G21" s="47"/>
      <c r="H21" s="47"/>
      <c r="I21" s="133" t="s">
        <v>31</v>
      </c>
      <c r="J21" s="35" t="s">
        <v>5</v>
      </c>
      <c r="K21" s="51"/>
    </row>
    <row r="22" spans="2:11" s="1" customFormat="1" ht="6.95" customHeight="1">
      <c r="B22" s="46"/>
      <c r="C22" s="47"/>
      <c r="D22" s="47"/>
      <c r="E22" s="47"/>
      <c r="F22" s="47"/>
      <c r="G22" s="47"/>
      <c r="H22" s="47"/>
      <c r="I22" s="131"/>
      <c r="J22" s="47"/>
      <c r="K22" s="51"/>
    </row>
    <row r="23" spans="2:11" s="1" customFormat="1" ht="14.4" customHeight="1">
      <c r="B23" s="46"/>
      <c r="C23" s="47"/>
      <c r="D23" s="40" t="s">
        <v>37</v>
      </c>
      <c r="E23" s="47"/>
      <c r="F23" s="47"/>
      <c r="G23" s="47"/>
      <c r="H23" s="47"/>
      <c r="I23" s="131"/>
      <c r="J23" s="47"/>
      <c r="K23" s="51"/>
    </row>
    <row r="24" spans="2:11" s="6" customFormat="1" ht="16.5" customHeight="1">
      <c r="B24" s="135"/>
      <c r="C24" s="136"/>
      <c r="D24" s="136"/>
      <c r="E24" s="44" t="s">
        <v>5</v>
      </c>
      <c r="F24" s="44"/>
      <c r="G24" s="44"/>
      <c r="H24" s="44"/>
      <c r="I24" s="137"/>
      <c r="J24" s="136"/>
      <c r="K24" s="138"/>
    </row>
    <row r="25" spans="2:11" s="1" customFormat="1" ht="6.95" customHeight="1">
      <c r="B25" s="46"/>
      <c r="C25" s="47"/>
      <c r="D25" s="47"/>
      <c r="E25" s="47"/>
      <c r="F25" s="47"/>
      <c r="G25" s="47"/>
      <c r="H25" s="47"/>
      <c r="I25" s="131"/>
      <c r="J25" s="47"/>
      <c r="K25" s="51"/>
    </row>
    <row r="26" spans="2:11" s="1" customFormat="1" ht="6.95" customHeight="1">
      <c r="B26" s="46"/>
      <c r="C26" s="47"/>
      <c r="D26" s="82"/>
      <c r="E26" s="82"/>
      <c r="F26" s="82"/>
      <c r="G26" s="82"/>
      <c r="H26" s="82"/>
      <c r="I26" s="139"/>
      <c r="J26" s="82"/>
      <c r="K26" s="140"/>
    </row>
    <row r="27" spans="2:11" s="1" customFormat="1" ht="25.4" customHeight="1">
      <c r="B27" s="46"/>
      <c r="C27" s="47"/>
      <c r="D27" s="141" t="s">
        <v>39</v>
      </c>
      <c r="E27" s="47"/>
      <c r="F27" s="47"/>
      <c r="G27" s="47"/>
      <c r="H27" s="47"/>
      <c r="I27" s="131"/>
      <c r="J27" s="142">
        <f>ROUND(J80,2)</f>
        <v>0</v>
      </c>
      <c r="K27" s="51"/>
    </row>
    <row r="28" spans="2:11" s="1" customFormat="1" ht="6.95" customHeight="1">
      <c r="B28" s="46"/>
      <c r="C28" s="47"/>
      <c r="D28" s="82"/>
      <c r="E28" s="82"/>
      <c r="F28" s="82"/>
      <c r="G28" s="82"/>
      <c r="H28" s="82"/>
      <c r="I28" s="139"/>
      <c r="J28" s="82"/>
      <c r="K28" s="140"/>
    </row>
    <row r="29" spans="2:11" s="1" customFormat="1" ht="14.4" customHeight="1">
      <c r="B29" s="46"/>
      <c r="C29" s="47"/>
      <c r="D29" s="47"/>
      <c r="E29" s="47"/>
      <c r="F29" s="52" t="s">
        <v>41</v>
      </c>
      <c r="G29" s="47"/>
      <c r="H29" s="47"/>
      <c r="I29" s="143" t="s">
        <v>40</v>
      </c>
      <c r="J29" s="52" t="s">
        <v>42</v>
      </c>
      <c r="K29" s="51"/>
    </row>
    <row r="30" spans="2:11" s="1" customFormat="1" ht="14.4" customHeight="1">
      <c r="B30" s="46"/>
      <c r="C30" s="47"/>
      <c r="D30" s="55" t="s">
        <v>43</v>
      </c>
      <c r="E30" s="55" t="s">
        <v>44</v>
      </c>
      <c r="F30" s="144">
        <f>ROUND(SUM(BE80:BE112),2)</f>
        <v>0</v>
      </c>
      <c r="G30" s="47"/>
      <c r="H30" s="47"/>
      <c r="I30" s="145">
        <v>0.21</v>
      </c>
      <c r="J30" s="144">
        <f>ROUND(ROUND((SUM(BE80:BE112)),2)*I30,2)</f>
        <v>0</v>
      </c>
      <c r="K30" s="51"/>
    </row>
    <row r="31" spans="2:11" s="1" customFormat="1" ht="14.4" customHeight="1">
      <c r="B31" s="46"/>
      <c r="C31" s="47"/>
      <c r="D31" s="47"/>
      <c r="E31" s="55" t="s">
        <v>45</v>
      </c>
      <c r="F31" s="144">
        <f>ROUND(SUM(BF80:BF112),2)</f>
        <v>0</v>
      </c>
      <c r="G31" s="47"/>
      <c r="H31" s="47"/>
      <c r="I31" s="145">
        <v>0.15</v>
      </c>
      <c r="J31" s="144">
        <f>ROUND(ROUND((SUM(BF80:BF112)),2)*I31,2)</f>
        <v>0</v>
      </c>
      <c r="K31" s="51"/>
    </row>
    <row r="32" spans="2:11" s="1" customFormat="1" ht="14.4" customHeight="1" hidden="1">
      <c r="B32" s="46"/>
      <c r="C32" s="47"/>
      <c r="D32" s="47"/>
      <c r="E32" s="55" t="s">
        <v>46</v>
      </c>
      <c r="F32" s="144">
        <f>ROUND(SUM(BG80:BG112),2)</f>
        <v>0</v>
      </c>
      <c r="G32" s="47"/>
      <c r="H32" s="47"/>
      <c r="I32" s="145">
        <v>0.21</v>
      </c>
      <c r="J32" s="144">
        <v>0</v>
      </c>
      <c r="K32" s="51"/>
    </row>
    <row r="33" spans="2:11" s="1" customFormat="1" ht="14.4" customHeight="1" hidden="1">
      <c r="B33" s="46"/>
      <c r="C33" s="47"/>
      <c r="D33" s="47"/>
      <c r="E33" s="55" t="s">
        <v>47</v>
      </c>
      <c r="F33" s="144">
        <f>ROUND(SUM(BH80:BH112),2)</f>
        <v>0</v>
      </c>
      <c r="G33" s="47"/>
      <c r="H33" s="47"/>
      <c r="I33" s="145">
        <v>0.15</v>
      </c>
      <c r="J33" s="144">
        <v>0</v>
      </c>
      <c r="K33" s="51"/>
    </row>
    <row r="34" spans="2:11" s="1" customFormat="1" ht="14.4" customHeight="1" hidden="1">
      <c r="B34" s="46"/>
      <c r="C34" s="47"/>
      <c r="D34" s="47"/>
      <c r="E34" s="55" t="s">
        <v>48</v>
      </c>
      <c r="F34" s="144">
        <f>ROUND(SUM(BI80:BI112),2)</f>
        <v>0</v>
      </c>
      <c r="G34" s="47"/>
      <c r="H34" s="47"/>
      <c r="I34" s="145">
        <v>0</v>
      </c>
      <c r="J34" s="144">
        <v>0</v>
      </c>
      <c r="K34" s="51"/>
    </row>
    <row r="35" spans="2:11" s="1" customFormat="1" ht="6.95" customHeight="1">
      <c r="B35" s="46"/>
      <c r="C35" s="47"/>
      <c r="D35" s="47"/>
      <c r="E35" s="47"/>
      <c r="F35" s="47"/>
      <c r="G35" s="47"/>
      <c r="H35" s="47"/>
      <c r="I35" s="131"/>
      <c r="J35" s="47"/>
      <c r="K35" s="51"/>
    </row>
    <row r="36" spans="2:11" s="1" customFormat="1" ht="25.4" customHeight="1">
      <c r="B36" s="46"/>
      <c r="C36" s="146"/>
      <c r="D36" s="147" t="s">
        <v>49</v>
      </c>
      <c r="E36" s="88"/>
      <c r="F36" s="88"/>
      <c r="G36" s="148" t="s">
        <v>50</v>
      </c>
      <c r="H36" s="149" t="s">
        <v>51</v>
      </c>
      <c r="I36" s="150"/>
      <c r="J36" s="151">
        <f>SUM(J27:J34)</f>
        <v>0</v>
      </c>
      <c r="K36" s="152"/>
    </row>
    <row r="37" spans="2:11" s="1" customFormat="1" ht="14.4" customHeight="1">
      <c r="B37" s="67"/>
      <c r="C37" s="68"/>
      <c r="D37" s="68"/>
      <c r="E37" s="68"/>
      <c r="F37" s="68"/>
      <c r="G37" s="68"/>
      <c r="H37" s="68"/>
      <c r="I37" s="153"/>
      <c r="J37" s="68"/>
      <c r="K37" s="69"/>
    </row>
    <row r="41" spans="2:11" s="1" customFormat="1" ht="6.95" customHeight="1">
      <c r="B41" s="70"/>
      <c r="C41" s="71"/>
      <c r="D41" s="71"/>
      <c r="E41" s="71"/>
      <c r="F41" s="71"/>
      <c r="G41" s="71"/>
      <c r="H41" s="71"/>
      <c r="I41" s="154"/>
      <c r="J41" s="71"/>
      <c r="K41" s="155"/>
    </row>
    <row r="42" spans="2:11" s="1" customFormat="1" ht="36.95" customHeight="1">
      <c r="B42" s="46"/>
      <c r="C42" s="30" t="s">
        <v>175</v>
      </c>
      <c r="D42" s="47"/>
      <c r="E42" s="47"/>
      <c r="F42" s="47"/>
      <c r="G42" s="47"/>
      <c r="H42" s="47"/>
      <c r="I42" s="131"/>
      <c r="J42" s="47"/>
      <c r="K42" s="51"/>
    </row>
    <row r="43" spans="2:11" s="1" customFormat="1" ht="6.95" customHeight="1">
      <c r="B43" s="46"/>
      <c r="C43" s="47"/>
      <c r="D43" s="47"/>
      <c r="E43" s="47"/>
      <c r="F43" s="47"/>
      <c r="G43" s="47"/>
      <c r="H43" s="47"/>
      <c r="I43" s="131"/>
      <c r="J43" s="47"/>
      <c r="K43" s="51"/>
    </row>
    <row r="44" spans="2:11" s="1" customFormat="1" ht="14.4" customHeight="1">
      <c r="B44" s="46"/>
      <c r="C44" s="40" t="s">
        <v>19</v>
      </c>
      <c r="D44" s="47"/>
      <c r="E44" s="47"/>
      <c r="F44" s="47"/>
      <c r="G44" s="47"/>
      <c r="H44" s="47"/>
      <c r="I44" s="131"/>
      <c r="J44" s="47"/>
      <c r="K44" s="51"/>
    </row>
    <row r="45" spans="2:11" s="1" customFormat="1" ht="16.5" customHeight="1">
      <c r="B45" s="46"/>
      <c r="C45" s="47"/>
      <c r="D45" s="47"/>
      <c r="E45" s="130" t="str">
        <f>E7</f>
        <v>TRANSFORMACE DOMOV HÁJ II VÝSTAVBA LEDEČ NAD SÁZAVOU DOZP</v>
      </c>
      <c r="F45" s="40"/>
      <c r="G45" s="40"/>
      <c r="H45" s="40"/>
      <c r="I45" s="131"/>
      <c r="J45" s="47"/>
      <c r="K45" s="51"/>
    </row>
    <row r="46" spans="2:11" s="1" customFormat="1" ht="14.4" customHeight="1">
      <c r="B46" s="46"/>
      <c r="C46" s="40" t="s">
        <v>166</v>
      </c>
      <c r="D46" s="47"/>
      <c r="E46" s="47"/>
      <c r="F46" s="47"/>
      <c r="G46" s="47"/>
      <c r="H46" s="47"/>
      <c r="I46" s="131"/>
      <c r="J46" s="47"/>
      <c r="K46" s="51"/>
    </row>
    <row r="47" spans="2:11" s="1" customFormat="1" ht="17.25" customHeight="1">
      <c r="B47" s="46"/>
      <c r="C47" s="47"/>
      <c r="D47" s="47"/>
      <c r="E47" s="132" t="str">
        <f>E9</f>
        <v>SO 01_D.1.4.1a - Zdravotechnika - vnitřní plynovod</v>
      </c>
      <c r="F47" s="47"/>
      <c r="G47" s="47"/>
      <c r="H47" s="47"/>
      <c r="I47" s="131"/>
      <c r="J47" s="47"/>
      <c r="K47" s="51"/>
    </row>
    <row r="48" spans="2:11" s="1" customFormat="1" ht="6.95" customHeight="1">
      <c r="B48" s="46"/>
      <c r="C48" s="47"/>
      <c r="D48" s="47"/>
      <c r="E48" s="47"/>
      <c r="F48" s="47"/>
      <c r="G48" s="47"/>
      <c r="H48" s="47"/>
      <c r="I48" s="131"/>
      <c r="J48" s="47"/>
      <c r="K48" s="51"/>
    </row>
    <row r="49" spans="2:11" s="1" customFormat="1" ht="18" customHeight="1">
      <c r="B49" s="46"/>
      <c r="C49" s="40" t="s">
        <v>24</v>
      </c>
      <c r="D49" s="47"/>
      <c r="E49" s="47"/>
      <c r="F49" s="35" t="str">
        <f>F12</f>
        <v>Ledeč nad Sázavou</v>
      </c>
      <c r="G49" s="47"/>
      <c r="H49" s="47"/>
      <c r="I49" s="133" t="s">
        <v>26</v>
      </c>
      <c r="J49" s="134" t="str">
        <f>IF(J12="","",J12)</f>
        <v>22. 3. 2019</v>
      </c>
      <c r="K49" s="51"/>
    </row>
    <row r="50" spans="2:11" s="1" customFormat="1" ht="6.95" customHeight="1">
      <c r="B50" s="46"/>
      <c r="C50" s="47"/>
      <c r="D50" s="47"/>
      <c r="E50" s="47"/>
      <c r="F50" s="47"/>
      <c r="G50" s="47"/>
      <c r="H50" s="47"/>
      <c r="I50" s="131"/>
      <c r="J50" s="47"/>
      <c r="K50" s="51"/>
    </row>
    <row r="51" spans="2:11" s="1" customFormat="1" ht="13.5">
      <c r="B51" s="46"/>
      <c r="C51" s="40" t="s">
        <v>28</v>
      </c>
      <c r="D51" s="47"/>
      <c r="E51" s="47"/>
      <c r="F51" s="35" t="str">
        <f>E15</f>
        <v>Kraj Vysočina</v>
      </c>
      <c r="G51" s="47"/>
      <c r="H51" s="47"/>
      <c r="I51" s="133" t="s">
        <v>34</v>
      </c>
      <c r="J51" s="44" t="str">
        <f>E21</f>
        <v>Ing. arch. Martin Jirovský</v>
      </c>
      <c r="K51" s="51"/>
    </row>
    <row r="52" spans="2:11" s="1" customFormat="1" ht="14.4" customHeight="1">
      <c r="B52" s="46"/>
      <c r="C52" s="40" t="s">
        <v>32</v>
      </c>
      <c r="D52" s="47"/>
      <c r="E52" s="47"/>
      <c r="F52" s="35" t="str">
        <f>IF(E18="","",E18)</f>
        <v/>
      </c>
      <c r="G52" s="47"/>
      <c r="H52" s="47"/>
      <c r="I52" s="131"/>
      <c r="J52" s="156"/>
      <c r="K52" s="51"/>
    </row>
    <row r="53" spans="2:11" s="1" customFormat="1" ht="10.3" customHeight="1">
      <c r="B53" s="46"/>
      <c r="C53" s="47"/>
      <c r="D53" s="47"/>
      <c r="E53" s="47"/>
      <c r="F53" s="47"/>
      <c r="G53" s="47"/>
      <c r="H53" s="47"/>
      <c r="I53" s="131"/>
      <c r="J53" s="47"/>
      <c r="K53" s="51"/>
    </row>
    <row r="54" spans="2:11" s="1" customFormat="1" ht="29.25" customHeight="1">
      <c r="B54" s="46"/>
      <c r="C54" s="157" t="s">
        <v>176</v>
      </c>
      <c r="D54" s="146"/>
      <c r="E54" s="146"/>
      <c r="F54" s="146"/>
      <c r="G54" s="146"/>
      <c r="H54" s="146"/>
      <c r="I54" s="158"/>
      <c r="J54" s="159" t="s">
        <v>177</v>
      </c>
      <c r="K54" s="160"/>
    </row>
    <row r="55" spans="2:11" s="1" customFormat="1" ht="10.3" customHeight="1">
      <c r="B55" s="46"/>
      <c r="C55" s="47"/>
      <c r="D55" s="47"/>
      <c r="E55" s="47"/>
      <c r="F55" s="47"/>
      <c r="G55" s="47"/>
      <c r="H55" s="47"/>
      <c r="I55" s="131"/>
      <c r="J55" s="47"/>
      <c r="K55" s="51"/>
    </row>
    <row r="56" spans="2:47" s="1" customFormat="1" ht="29.25" customHeight="1">
      <c r="B56" s="46"/>
      <c r="C56" s="161" t="s">
        <v>178</v>
      </c>
      <c r="D56" s="47"/>
      <c r="E56" s="47"/>
      <c r="F56" s="47"/>
      <c r="G56" s="47"/>
      <c r="H56" s="47"/>
      <c r="I56" s="131"/>
      <c r="J56" s="142">
        <f>J80</f>
        <v>0</v>
      </c>
      <c r="K56" s="51"/>
      <c r="AU56" s="24" t="s">
        <v>179</v>
      </c>
    </row>
    <row r="57" spans="2:11" s="7" customFormat="1" ht="24.95" customHeight="1">
      <c r="B57" s="162"/>
      <c r="C57" s="163"/>
      <c r="D57" s="164" t="s">
        <v>180</v>
      </c>
      <c r="E57" s="165"/>
      <c r="F57" s="165"/>
      <c r="G57" s="165"/>
      <c r="H57" s="165"/>
      <c r="I57" s="166"/>
      <c r="J57" s="167">
        <f>J81</f>
        <v>0</v>
      </c>
      <c r="K57" s="168"/>
    </row>
    <row r="58" spans="2:11" s="7" customFormat="1" ht="24.95" customHeight="1">
      <c r="B58" s="162"/>
      <c r="C58" s="163"/>
      <c r="D58" s="164" t="s">
        <v>197</v>
      </c>
      <c r="E58" s="165"/>
      <c r="F58" s="165"/>
      <c r="G58" s="165"/>
      <c r="H58" s="165"/>
      <c r="I58" s="166"/>
      <c r="J58" s="167">
        <f>J82</f>
        <v>0</v>
      </c>
      <c r="K58" s="168"/>
    </row>
    <row r="59" spans="2:11" s="8" customFormat="1" ht="19.9" customHeight="1">
      <c r="B59" s="169"/>
      <c r="C59" s="170"/>
      <c r="D59" s="171" t="s">
        <v>2493</v>
      </c>
      <c r="E59" s="172"/>
      <c r="F59" s="172"/>
      <c r="G59" s="172"/>
      <c r="H59" s="172"/>
      <c r="I59" s="173"/>
      <c r="J59" s="174">
        <f>J83</f>
        <v>0</v>
      </c>
      <c r="K59" s="175"/>
    </row>
    <row r="60" spans="2:11" s="8" customFormat="1" ht="19.9" customHeight="1">
      <c r="B60" s="169"/>
      <c r="C60" s="170"/>
      <c r="D60" s="171" t="s">
        <v>211</v>
      </c>
      <c r="E60" s="172"/>
      <c r="F60" s="172"/>
      <c r="G60" s="172"/>
      <c r="H60" s="172"/>
      <c r="I60" s="173"/>
      <c r="J60" s="174">
        <f>J106</f>
        <v>0</v>
      </c>
      <c r="K60" s="175"/>
    </row>
    <row r="61" spans="2:11" s="1" customFormat="1" ht="21.8" customHeight="1">
      <c r="B61" s="46"/>
      <c r="C61" s="47"/>
      <c r="D61" s="47"/>
      <c r="E61" s="47"/>
      <c r="F61" s="47"/>
      <c r="G61" s="47"/>
      <c r="H61" s="47"/>
      <c r="I61" s="131"/>
      <c r="J61" s="47"/>
      <c r="K61" s="51"/>
    </row>
    <row r="62" spans="2:11" s="1" customFormat="1" ht="6.95" customHeight="1">
      <c r="B62" s="67"/>
      <c r="C62" s="68"/>
      <c r="D62" s="68"/>
      <c r="E62" s="68"/>
      <c r="F62" s="68"/>
      <c r="G62" s="68"/>
      <c r="H62" s="68"/>
      <c r="I62" s="153"/>
      <c r="J62" s="68"/>
      <c r="K62" s="69"/>
    </row>
    <row r="66" spans="2:12" s="1" customFormat="1" ht="6.95" customHeight="1">
      <c r="B66" s="70"/>
      <c r="C66" s="71"/>
      <c r="D66" s="71"/>
      <c r="E66" s="71"/>
      <c r="F66" s="71"/>
      <c r="G66" s="71"/>
      <c r="H66" s="71"/>
      <c r="I66" s="154"/>
      <c r="J66" s="71"/>
      <c r="K66" s="71"/>
      <c r="L66" s="46"/>
    </row>
    <row r="67" spans="2:12" s="1" customFormat="1" ht="36.95" customHeight="1">
      <c r="B67" s="46"/>
      <c r="C67" s="72" t="s">
        <v>215</v>
      </c>
      <c r="I67" s="176"/>
      <c r="L67" s="46"/>
    </row>
    <row r="68" spans="2:12" s="1" customFormat="1" ht="6.95" customHeight="1">
      <c r="B68" s="46"/>
      <c r="I68" s="176"/>
      <c r="L68" s="46"/>
    </row>
    <row r="69" spans="2:12" s="1" customFormat="1" ht="14.4" customHeight="1">
      <c r="B69" s="46"/>
      <c r="C69" s="74" t="s">
        <v>19</v>
      </c>
      <c r="I69" s="176"/>
      <c r="L69" s="46"/>
    </row>
    <row r="70" spans="2:12" s="1" customFormat="1" ht="16.5" customHeight="1">
      <c r="B70" s="46"/>
      <c r="E70" s="177" t="str">
        <f>E7</f>
        <v>TRANSFORMACE DOMOV HÁJ II VÝSTAVBA LEDEČ NAD SÁZAVOU DOZP</v>
      </c>
      <c r="F70" s="74"/>
      <c r="G70" s="74"/>
      <c r="H70" s="74"/>
      <c r="I70" s="176"/>
      <c r="L70" s="46"/>
    </row>
    <row r="71" spans="2:12" s="1" customFormat="1" ht="14.4" customHeight="1">
      <c r="B71" s="46"/>
      <c r="C71" s="74" t="s">
        <v>166</v>
      </c>
      <c r="I71" s="176"/>
      <c r="L71" s="46"/>
    </row>
    <row r="72" spans="2:12" s="1" customFormat="1" ht="17.25" customHeight="1">
      <c r="B72" s="46"/>
      <c r="E72" s="77" t="str">
        <f>E9</f>
        <v>SO 01_D.1.4.1a - Zdravotechnika - vnitřní plynovod</v>
      </c>
      <c r="F72" s="1"/>
      <c r="G72" s="1"/>
      <c r="H72" s="1"/>
      <c r="I72" s="176"/>
      <c r="L72" s="46"/>
    </row>
    <row r="73" spans="2:12" s="1" customFormat="1" ht="6.95" customHeight="1">
      <c r="B73" s="46"/>
      <c r="I73" s="176"/>
      <c r="L73" s="46"/>
    </row>
    <row r="74" spans="2:12" s="1" customFormat="1" ht="18" customHeight="1">
      <c r="B74" s="46"/>
      <c r="C74" s="74" t="s">
        <v>24</v>
      </c>
      <c r="F74" s="178" t="str">
        <f>F12</f>
        <v>Ledeč nad Sázavou</v>
      </c>
      <c r="I74" s="179" t="s">
        <v>26</v>
      </c>
      <c r="J74" s="79" t="str">
        <f>IF(J12="","",J12)</f>
        <v>22. 3. 2019</v>
      </c>
      <c r="L74" s="46"/>
    </row>
    <row r="75" spans="2:12" s="1" customFormat="1" ht="6.95" customHeight="1">
      <c r="B75" s="46"/>
      <c r="I75" s="176"/>
      <c r="L75" s="46"/>
    </row>
    <row r="76" spans="2:12" s="1" customFormat="1" ht="13.5">
      <c r="B76" s="46"/>
      <c r="C76" s="74" t="s">
        <v>28</v>
      </c>
      <c r="F76" s="178" t="str">
        <f>E15</f>
        <v>Kraj Vysočina</v>
      </c>
      <c r="I76" s="179" t="s">
        <v>34</v>
      </c>
      <c r="J76" s="178" t="str">
        <f>E21</f>
        <v>Ing. arch. Martin Jirovský</v>
      </c>
      <c r="L76" s="46"/>
    </row>
    <row r="77" spans="2:12" s="1" customFormat="1" ht="14.4" customHeight="1">
      <c r="B77" s="46"/>
      <c r="C77" s="74" t="s">
        <v>32</v>
      </c>
      <c r="F77" s="178" t="str">
        <f>IF(E18="","",E18)</f>
        <v/>
      </c>
      <c r="I77" s="176"/>
      <c r="L77" s="46"/>
    </row>
    <row r="78" spans="2:12" s="1" customFormat="1" ht="10.3" customHeight="1">
      <c r="B78" s="46"/>
      <c r="I78" s="176"/>
      <c r="L78" s="46"/>
    </row>
    <row r="79" spans="2:20" s="9" customFormat="1" ht="29.25" customHeight="1">
      <c r="B79" s="180"/>
      <c r="C79" s="181" t="s">
        <v>216</v>
      </c>
      <c r="D79" s="182" t="s">
        <v>58</v>
      </c>
      <c r="E79" s="182" t="s">
        <v>54</v>
      </c>
      <c r="F79" s="182" t="s">
        <v>217</v>
      </c>
      <c r="G79" s="182" t="s">
        <v>218</v>
      </c>
      <c r="H79" s="182" t="s">
        <v>219</v>
      </c>
      <c r="I79" s="183" t="s">
        <v>220</v>
      </c>
      <c r="J79" s="182" t="s">
        <v>177</v>
      </c>
      <c r="K79" s="184" t="s">
        <v>221</v>
      </c>
      <c r="L79" s="180"/>
      <c r="M79" s="92" t="s">
        <v>222</v>
      </c>
      <c r="N79" s="93" t="s">
        <v>43</v>
      </c>
      <c r="O79" s="93" t="s">
        <v>223</v>
      </c>
      <c r="P79" s="93" t="s">
        <v>224</v>
      </c>
      <c r="Q79" s="93" t="s">
        <v>225</v>
      </c>
      <c r="R79" s="93" t="s">
        <v>226</v>
      </c>
      <c r="S79" s="93" t="s">
        <v>227</v>
      </c>
      <c r="T79" s="94" t="s">
        <v>228</v>
      </c>
    </row>
    <row r="80" spans="2:63" s="1" customFormat="1" ht="29.25" customHeight="1">
      <c r="B80" s="46"/>
      <c r="C80" s="96" t="s">
        <v>178</v>
      </c>
      <c r="I80" s="176"/>
      <c r="J80" s="185">
        <f>BK80</f>
        <v>0</v>
      </c>
      <c r="L80" s="46"/>
      <c r="M80" s="95"/>
      <c r="N80" s="82"/>
      <c r="O80" s="82"/>
      <c r="P80" s="186">
        <f>P81+P82</f>
        <v>0</v>
      </c>
      <c r="Q80" s="82"/>
      <c r="R80" s="186">
        <f>R81+R82</f>
        <v>0</v>
      </c>
      <c r="S80" s="82"/>
      <c r="T80" s="187">
        <f>T81+T82</f>
        <v>0</v>
      </c>
      <c r="AT80" s="24" t="s">
        <v>72</v>
      </c>
      <c r="AU80" s="24" t="s">
        <v>179</v>
      </c>
      <c r="BK80" s="188">
        <f>BK81+BK82</f>
        <v>0</v>
      </c>
    </row>
    <row r="81" spans="2:63" s="10" customFormat="1" ht="37.4" customHeight="1">
      <c r="B81" s="189"/>
      <c r="D81" s="190" t="s">
        <v>72</v>
      </c>
      <c r="E81" s="191" t="s">
        <v>229</v>
      </c>
      <c r="F81" s="191" t="s">
        <v>230</v>
      </c>
      <c r="I81" s="192"/>
      <c r="J81" s="193">
        <f>BK81</f>
        <v>0</v>
      </c>
      <c r="L81" s="189"/>
      <c r="M81" s="194"/>
      <c r="N81" s="195"/>
      <c r="O81" s="195"/>
      <c r="P81" s="196">
        <v>0</v>
      </c>
      <c r="Q81" s="195"/>
      <c r="R81" s="196">
        <v>0</v>
      </c>
      <c r="S81" s="195"/>
      <c r="T81" s="197">
        <v>0</v>
      </c>
      <c r="AR81" s="190" t="s">
        <v>81</v>
      </c>
      <c r="AT81" s="198" t="s">
        <v>72</v>
      </c>
      <c r="AU81" s="198" t="s">
        <v>73</v>
      </c>
      <c r="AY81" s="190" t="s">
        <v>231</v>
      </c>
      <c r="BK81" s="199">
        <v>0</v>
      </c>
    </row>
    <row r="82" spans="2:63" s="10" customFormat="1" ht="24.95" customHeight="1">
      <c r="B82" s="189"/>
      <c r="D82" s="190" t="s">
        <v>72</v>
      </c>
      <c r="E82" s="191" t="s">
        <v>1006</v>
      </c>
      <c r="F82" s="191" t="s">
        <v>1007</v>
      </c>
      <c r="I82" s="192"/>
      <c r="J82" s="193">
        <f>BK82</f>
        <v>0</v>
      </c>
      <c r="L82" s="189"/>
      <c r="M82" s="194"/>
      <c r="N82" s="195"/>
      <c r="O82" s="195"/>
      <c r="P82" s="196">
        <f>P83+P106</f>
        <v>0</v>
      </c>
      <c r="Q82" s="195"/>
      <c r="R82" s="196">
        <f>R83+R106</f>
        <v>0</v>
      </c>
      <c r="S82" s="195"/>
      <c r="T82" s="197">
        <f>T83+T106</f>
        <v>0</v>
      </c>
      <c r="AR82" s="190" t="s">
        <v>83</v>
      </c>
      <c r="AT82" s="198" t="s">
        <v>72</v>
      </c>
      <c r="AU82" s="198" t="s">
        <v>73</v>
      </c>
      <c r="AY82" s="190" t="s">
        <v>231</v>
      </c>
      <c r="BK82" s="199">
        <f>BK83+BK106</f>
        <v>0</v>
      </c>
    </row>
    <row r="83" spans="2:63" s="10" customFormat="1" ht="19.9" customHeight="1">
      <c r="B83" s="189"/>
      <c r="D83" s="190" t="s">
        <v>72</v>
      </c>
      <c r="E83" s="200" t="s">
        <v>2494</v>
      </c>
      <c r="F83" s="200" t="s">
        <v>2495</v>
      </c>
      <c r="I83" s="192"/>
      <c r="J83" s="201">
        <f>BK83</f>
        <v>0</v>
      </c>
      <c r="L83" s="189"/>
      <c r="M83" s="194"/>
      <c r="N83" s="195"/>
      <c r="O83" s="195"/>
      <c r="P83" s="196">
        <f>SUM(P84:P105)</f>
        <v>0</v>
      </c>
      <c r="Q83" s="195"/>
      <c r="R83" s="196">
        <f>SUM(R84:R105)</f>
        <v>0</v>
      </c>
      <c r="S83" s="195"/>
      <c r="T83" s="197">
        <f>SUM(T84:T105)</f>
        <v>0</v>
      </c>
      <c r="AR83" s="190" t="s">
        <v>83</v>
      </c>
      <c r="AT83" s="198" t="s">
        <v>72</v>
      </c>
      <c r="AU83" s="198" t="s">
        <v>81</v>
      </c>
      <c r="AY83" s="190" t="s">
        <v>231</v>
      </c>
      <c r="BK83" s="199">
        <f>SUM(BK84:BK105)</f>
        <v>0</v>
      </c>
    </row>
    <row r="84" spans="2:65" s="1" customFormat="1" ht="25.5" customHeight="1">
      <c r="B84" s="202"/>
      <c r="C84" s="203" t="s">
        <v>81</v>
      </c>
      <c r="D84" s="203" t="s">
        <v>235</v>
      </c>
      <c r="E84" s="204" t="s">
        <v>2496</v>
      </c>
      <c r="F84" s="205" t="s">
        <v>2497</v>
      </c>
      <c r="G84" s="206" t="s">
        <v>367</v>
      </c>
      <c r="H84" s="207">
        <v>1</v>
      </c>
      <c r="I84" s="208"/>
      <c r="J84" s="209">
        <f>ROUND(I84*H84,2)</f>
        <v>0</v>
      </c>
      <c r="K84" s="205" t="s">
        <v>238</v>
      </c>
      <c r="L84" s="46"/>
      <c r="M84" s="210" t="s">
        <v>5</v>
      </c>
      <c r="N84" s="211" t="s">
        <v>44</v>
      </c>
      <c r="O84" s="47"/>
      <c r="P84" s="212">
        <f>O84*H84</f>
        <v>0</v>
      </c>
      <c r="Q84" s="212">
        <v>0</v>
      </c>
      <c r="R84" s="212">
        <f>Q84*H84</f>
        <v>0</v>
      </c>
      <c r="S84" s="212">
        <v>0</v>
      </c>
      <c r="T84" s="213">
        <f>S84*H84</f>
        <v>0</v>
      </c>
      <c r="AR84" s="24" t="s">
        <v>298</v>
      </c>
      <c r="AT84" s="24" t="s">
        <v>235</v>
      </c>
      <c r="AU84" s="24" t="s">
        <v>83</v>
      </c>
      <c r="AY84" s="24" t="s">
        <v>231</v>
      </c>
      <c r="BE84" s="214">
        <f>IF(N84="základní",J84,0)</f>
        <v>0</v>
      </c>
      <c r="BF84" s="214">
        <f>IF(N84="snížená",J84,0)</f>
        <v>0</v>
      </c>
      <c r="BG84" s="214">
        <f>IF(N84="zákl. přenesená",J84,0)</f>
        <v>0</v>
      </c>
      <c r="BH84" s="214">
        <f>IF(N84="sníž. přenesená",J84,0)</f>
        <v>0</v>
      </c>
      <c r="BI84" s="214">
        <f>IF(N84="nulová",J84,0)</f>
        <v>0</v>
      </c>
      <c r="BJ84" s="24" t="s">
        <v>81</v>
      </c>
      <c r="BK84" s="214">
        <f>ROUND(I84*H84,2)</f>
        <v>0</v>
      </c>
      <c r="BL84" s="24" t="s">
        <v>298</v>
      </c>
      <c r="BM84" s="24" t="s">
        <v>2498</v>
      </c>
    </row>
    <row r="85" spans="2:47" s="1" customFormat="1" ht="13.5">
      <c r="B85" s="46"/>
      <c r="D85" s="215" t="s">
        <v>241</v>
      </c>
      <c r="F85" s="216" t="s">
        <v>2497</v>
      </c>
      <c r="I85" s="176"/>
      <c r="L85" s="46"/>
      <c r="M85" s="217"/>
      <c r="N85" s="47"/>
      <c r="O85" s="47"/>
      <c r="P85" s="47"/>
      <c r="Q85" s="47"/>
      <c r="R85" s="47"/>
      <c r="S85" s="47"/>
      <c r="T85" s="85"/>
      <c r="AT85" s="24" t="s">
        <v>241</v>
      </c>
      <c r="AU85" s="24" t="s">
        <v>83</v>
      </c>
    </row>
    <row r="86" spans="2:65" s="1" customFormat="1" ht="16.5" customHeight="1">
      <c r="B86" s="202"/>
      <c r="C86" s="203" t="s">
        <v>83</v>
      </c>
      <c r="D86" s="203" t="s">
        <v>235</v>
      </c>
      <c r="E86" s="204" t="s">
        <v>2499</v>
      </c>
      <c r="F86" s="205" t="s">
        <v>2500</v>
      </c>
      <c r="G86" s="206" t="s">
        <v>367</v>
      </c>
      <c r="H86" s="207">
        <v>3</v>
      </c>
      <c r="I86" s="208"/>
      <c r="J86" s="209">
        <f>ROUND(I86*H86,2)</f>
        <v>0</v>
      </c>
      <c r="K86" s="205" t="s">
        <v>238</v>
      </c>
      <c r="L86" s="46"/>
      <c r="M86" s="210" t="s">
        <v>5</v>
      </c>
      <c r="N86" s="211" t="s">
        <v>44</v>
      </c>
      <c r="O86" s="47"/>
      <c r="P86" s="212">
        <f>O86*H86</f>
        <v>0</v>
      </c>
      <c r="Q86" s="212">
        <v>0</v>
      </c>
      <c r="R86" s="212">
        <f>Q86*H86</f>
        <v>0</v>
      </c>
      <c r="S86" s="212">
        <v>0</v>
      </c>
      <c r="T86" s="213">
        <f>S86*H86</f>
        <v>0</v>
      </c>
      <c r="AR86" s="24" t="s">
        <v>298</v>
      </c>
      <c r="AT86" s="24" t="s">
        <v>235</v>
      </c>
      <c r="AU86" s="24" t="s">
        <v>83</v>
      </c>
      <c r="AY86" s="24" t="s">
        <v>231</v>
      </c>
      <c r="BE86" s="214">
        <f>IF(N86="základní",J86,0)</f>
        <v>0</v>
      </c>
      <c r="BF86" s="214">
        <f>IF(N86="snížená",J86,0)</f>
        <v>0</v>
      </c>
      <c r="BG86" s="214">
        <f>IF(N86="zákl. přenesená",J86,0)</f>
        <v>0</v>
      </c>
      <c r="BH86" s="214">
        <f>IF(N86="sníž. přenesená",J86,0)</f>
        <v>0</v>
      </c>
      <c r="BI86" s="214">
        <f>IF(N86="nulová",J86,0)</f>
        <v>0</v>
      </c>
      <c r="BJ86" s="24" t="s">
        <v>81</v>
      </c>
      <c r="BK86" s="214">
        <f>ROUND(I86*H86,2)</f>
        <v>0</v>
      </c>
      <c r="BL86" s="24" t="s">
        <v>298</v>
      </c>
      <c r="BM86" s="24" t="s">
        <v>2501</v>
      </c>
    </row>
    <row r="87" spans="2:47" s="1" customFormat="1" ht="13.5">
      <c r="B87" s="46"/>
      <c r="D87" s="215" t="s">
        <v>241</v>
      </c>
      <c r="F87" s="216" t="s">
        <v>2500</v>
      </c>
      <c r="I87" s="176"/>
      <c r="L87" s="46"/>
      <c r="M87" s="217"/>
      <c r="N87" s="47"/>
      <c r="O87" s="47"/>
      <c r="P87" s="47"/>
      <c r="Q87" s="47"/>
      <c r="R87" s="47"/>
      <c r="S87" s="47"/>
      <c r="T87" s="85"/>
      <c r="AT87" s="24" t="s">
        <v>241</v>
      </c>
      <c r="AU87" s="24" t="s">
        <v>83</v>
      </c>
    </row>
    <row r="88" spans="2:65" s="1" customFormat="1" ht="25.5" customHeight="1">
      <c r="B88" s="202"/>
      <c r="C88" s="203" t="s">
        <v>149</v>
      </c>
      <c r="D88" s="203" t="s">
        <v>235</v>
      </c>
      <c r="E88" s="204" t="s">
        <v>2502</v>
      </c>
      <c r="F88" s="205" t="s">
        <v>2503</v>
      </c>
      <c r="G88" s="206" t="s">
        <v>249</v>
      </c>
      <c r="H88" s="207">
        <v>1</v>
      </c>
      <c r="I88" s="208"/>
      <c r="J88" s="209">
        <f>ROUND(I88*H88,2)</f>
        <v>0</v>
      </c>
      <c r="K88" s="205" t="s">
        <v>238</v>
      </c>
      <c r="L88" s="46"/>
      <c r="M88" s="210" t="s">
        <v>5</v>
      </c>
      <c r="N88" s="211" t="s">
        <v>44</v>
      </c>
      <c r="O88" s="47"/>
      <c r="P88" s="212">
        <f>O88*H88</f>
        <v>0</v>
      </c>
      <c r="Q88" s="212">
        <v>0</v>
      </c>
      <c r="R88" s="212">
        <f>Q88*H88</f>
        <v>0</v>
      </c>
      <c r="S88" s="212">
        <v>0</v>
      </c>
      <c r="T88" s="213">
        <f>S88*H88</f>
        <v>0</v>
      </c>
      <c r="AR88" s="24" t="s">
        <v>298</v>
      </c>
      <c r="AT88" s="24" t="s">
        <v>235</v>
      </c>
      <c r="AU88" s="24" t="s">
        <v>83</v>
      </c>
      <c r="AY88" s="24" t="s">
        <v>231</v>
      </c>
      <c r="BE88" s="214">
        <f>IF(N88="základní",J88,0)</f>
        <v>0</v>
      </c>
      <c r="BF88" s="214">
        <f>IF(N88="snížená",J88,0)</f>
        <v>0</v>
      </c>
      <c r="BG88" s="214">
        <f>IF(N88="zákl. přenesená",J88,0)</f>
        <v>0</v>
      </c>
      <c r="BH88" s="214">
        <f>IF(N88="sníž. přenesená",J88,0)</f>
        <v>0</v>
      </c>
      <c r="BI88" s="214">
        <f>IF(N88="nulová",J88,0)</f>
        <v>0</v>
      </c>
      <c r="BJ88" s="24" t="s">
        <v>81</v>
      </c>
      <c r="BK88" s="214">
        <f>ROUND(I88*H88,2)</f>
        <v>0</v>
      </c>
      <c r="BL88" s="24" t="s">
        <v>298</v>
      </c>
      <c r="BM88" s="24" t="s">
        <v>2504</v>
      </c>
    </row>
    <row r="89" spans="2:47" s="1" customFormat="1" ht="13.5">
      <c r="B89" s="46"/>
      <c r="D89" s="215" t="s">
        <v>241</v>
      </c>
      <c r="F89" s="216" t="s">
        <v>2503</v>
      </c>
      <c r="I89" s="176"/>
      <c r="L89" s="46"/>
      <c r="M89" s="217"/>
      <c r="N89" s="47"/>
      <c r="O89" s="47"/>
      <c r="P89" s="47"/>
      <c r="Q89" s="47"/>
      <c r="R89" s="47"/>
      <c r="S89" s="47"/>
      <c r="T89" s="85"/>
      <c r="AT89" s="24" t="s">
        <v>241</v>
      </c>
      <c r="AU89" s="24" t="s">
        <v>83</v>
      </c>
    </row>
    <row r="90" spans="2:65" s="1" customFormat="1" ht="16.5" customHeight="1">
      <c r="B90" s="202"/>
      <c r="C90" s="203" t="s">
        <v>239</v>
      </c>
      <c r="D90" s="203" t="s">
        <v>235</v>
      </c>
      <c r="E90" s="204" t="s">
        <v>2505</v>
      </c>
      <c r="F90" s="205" t="s">
        <v>2506</v>
      </c>
      <c r="G90" s="206" t="s">
        <v>367</v>
      </c>
      <c r="H90" s="207">
        <v>4</v>
      </c>
      <c r="I90" s="208"/>
      <c r="J90" s="209">
        <f>ROUND(I90*H90,2)</f>
        <v>0</v>
      </c>
      <c r="K90" s="205" t="s">
        <v>238</v>
      </c>
      <c r="L90" s="46"/>
      <c r="M90" s="210" t="s">
        <v>5</v>
      </c>
      <c r="N90" s="211" t="s">
        <v>44</v>
      </c>
      <c r="O90" s="47"/>
      <c r="P90" s="212">
        <f>O90*H90</f>
        <v>0</v>
      </c>
      <c r="Q90" s="212">
        <v>0</v>
      </c>
      <c r="R90" s="212">
        <f>Q90*H90</f>
        <v>0</v>
      </c>
      <c r="S90" s="212">
        <v>0</v>
      </c>
      <c r="T90" s="213">
        <f>S90*H90</f>
        <v>0</v>
      </c>
      <c r="AR90" s="24" t="s">
        <v>298</v>
      </c>
      <c r="AT90" s="24" t="s">
        <v>235</v>
      </c>
      <c r="AU90" s="24" t="s">
        <v>83</v>
      </c>
      <c r="AY90" s="24" t="s">
        <v>231</v>
      </c>
      <c r="BE90" s="214">
        <f>IF(N90="základní",J90,0)</f>
        <v>0</v>
      </c>
      <c r="BF90" s="214">
        <f>IF(N90="snížená",J90,0)</f>
        <v>0</v>
      </c>
      <c r="BG90" s="214">
        <f>IF(N90="zákl. přenesená",J90,0)</f>
        <v>0</v>
      </c>
      <c r="BH90" s="214">
        <f>IF(N90="sníž. přenesená",J90,0)</f>
        <v>0</v>
      </c>
      <c r="BI90" s="214">
        <f>IF(N90="nulová",J90,0)</f>
        <v>0</v>
      </c>
      <c r="BJ90" s="24" t="s">
        <v>81</v>
      </c>
      <c r="BK90" s="214">
        <f>ROUND(I90*H90,2)</f>
        <v>0</v>
      </c>
      <c r="BL90" s="24" t="s">
        <v>298</v>
      </c>
      <c r="BM90" s="24" t="s">
        <v>2507</v>
      </c>
    </row>
    <row r="91" spans="2:47" s="1" customFormat="1" ht="13.5">
      <c r="B91" s="46"/>
      <c r="D91" s="215" t="s">
        <v>241</v>
      </c>
      <c r="F91" s="216" t="s">
        <v>2506</v>
      </c>
      <c r="I91" s="176"/>
      <c r="L91" s="46"/>
      <c r="M91" s="217"/>
      <c r="N91" s="47"/>
      <c r="O91" s="47"/>
      <c r="P91" s="47"/>
      <c r="Q91" s="47"/>
      <c r="R91" s="47"/>
      <c r="S91" s="47"/>
      <c r="T91" s="85"/>
      <c r="AT91" s="24" t="s">
        <v>241</v>
      </c>
      <c r="AU91" s="24" t="s">
        <v>83</v>
      </c>
    </row>
    <row r="92" spans="2:65" s="1" customFormat="1" ht="16.5" customHeight="1">
      <c r="B92" s="202"/>
      <c r="C92" s="203" t="s">
        <v>255</v>
      </c>
      <c r="D92" s="203" t="s">
        <v>235</v>
      </c>
      <c r="E92" s="204" t="s">
        <v>2508</v>
      </c>
      <c r="F92" s="205" t="s">
        <v>2509</v>
      </c>
      <c r="G92" s="206" t="s">
        <v>2303</v>
      </c>
      <c r="H92" s="207">
        <v>1</v>
      </c>
      <c r="I92" s="208"/>
      <c r="J92" s="209">
        <f>ROUND(I92*H92,2)</f>
        <v>0</v>
      </c>
      <c r="K92" s="205" t="s">
        <v>238</v>
      </c>
      <c r="L92" s="46"/>
      <c r="M92" s="210" t="s">
        <v>5</v>
      </c>
      <c r="N92" s="211" t="s">
        <v>44</v>
      </c>
      <c r="O92" s="47"/>
      <c r="P92" s="212">
        <f>O92*H92</f>
        <v>0</v>
      </c>
      <c r="Q92" s="212">
        <v>0</v>
      </c>
      <c r="R92" s="212">
        <f>Q92*H92</f>
        <v>0</v>
      </c>
      <c r="S92" s="212">
        <v>0</v>
      </c>
      <c r="T92" s="213">
        <f>S92*H92</f>
        <v>0</v>
      </c>
      <c r="AR92" s="24" t="s">
        <v>298</v>
      </c>
      <c r="AT92" s="24" t="s">
        <v>235</v>
      </c>
      <c r="AU92" s="24" t="s">
        <v>83</v>
      </c>
      <c r="AY92" s="24" t="s">
        <v>231</v>
      </c>
      <c r="BE92" s="214">
        <f>IF(N92="základní",J92,0)</f>
        <v>0</v>
      </c>
      <c r="BF92" s="214">
        <f>IF(N92="snížená",J92,0)</f>
        <v>0</v>
      </c>
      <c r="BG92" s="214">
        <f>IF(N92="zákl. přenesená",J92,0)</f>
        <v>0</v>
      </c>
      <c r="BH92" s="214">
        <f>IF(N92="sníž. přenesená",J92,0)</f>
        <v>0</v>
      </c>
      <c r="BI92" s="214">
        <f>IF(N92="nulová",J92,0)</f>
        <v>0</v>
      </c>
      <c r="BJ92" s="24" t="s">
        <v>81</v>
      </c>
      <c r="BK92" s="214">
        <f>ROUND(I92*H92,2)</f>
        <v>0</v>
      </c>
      <c r="BL92" s="24" t="s">
        <v>298</v>
      </c>
      <c r="BM92" s="24" t="s">
        <v>2510</v>
      </c>
    </row>
    <row r="93" spans="2:47" s="1" customFormat="1" ht="13.5">
      <c r="B93" s="46"/>
      <c r="D93" s="215" t="s">
        <v>241</v>
      </c>
      <c r="F93" s="216" t="s">
        <v>2509</v>
      </c>
      <c r="I93" s="176"/>
      <c r="L93" s="46"/>
      <c r="M93" s="217"/>
      <c r="N93" s="47"/>
      <c r="O93" s="47"/>
      <c r="P93" s="47"/>
      <c r="Q93" s="47"/>
      <c r="R93" s="47"/>
      <c r="S93" s="47"/>
      <c r="T93" s="85"/>
      <c r="AT93" s="24" t="s">
        <v>241</v>
      </c>
      <c r="AU93" s="24" t="s">
        <v>83</v>
      </c>
    </row>
    <row r="94" spans="2:65" s="1" customFormat="1" ht="16.5" customHeight="1">
      <c r="B94" s="202"/>
      <c r="C94" s="203" t="s">
        <v>261</v>
      </c>
      <c r="D94" s="203" t="s">
        <v>235</v>
      </c>
      <c r="E94" s="204" t="s">
        <v>2511</v>
      </c>
      <c r="F94" s="205" t="s">
        <v>2512</v>
      </c>
      <c r="G94" s="206" t="s">
        <v>2303</v>
      </c>
      <c r="H94" s="207">
        <v>1</v>
      </c>
      <c r="I94" s="208"/>
      <c r="J94" s="209">
        <f>ROUND(I94*H94,2)</f>
        <v>0</v>
      </c>
      <c r="K94" s="205" t="s">
        <v>238</v>
      </c>
      <c r="L94" s="46"/>
      <c r="M94" s="210" t="s">
        <v>5</v>
      </c>
      <c r="N94" s="211" t="s">
        <v>44</v>
      </c>
      <c r="O94" s="47"/>
      <c r="P94" s="212">
        <f>O94*H94</f>
        <v>0</v>
      </c>
      <c r="Q94" s="212">
        <v>0</v>
      </c>
      <c r="R94" s="212">
        <f>Q94*H94</f>
        <v>0</v>
      </c>
      <c r="S94" s="212">
        <v>0</v>
      </c>
      <c r="T94" s="213">
        <f>S94*H94</f>
        <v>0</v>
      </c>
      <c r="AR94" s="24" t="s">
        <v>298</v>
      </c>
      <c r="AT94" s="24" t="s">
        <v>235</v>
      </c>
      <c r="AU94" s="24" t="s">
        <v>83</v>
      </c>
      <c r="AY94" s="24" t="s">
        <v>231</v>
      </c>
      <c r="BE94" s="214">
        <f>IF(N94="základní",J94,0)</f>
        <v>0</v>
      </c>
      <c r="BF94" s="214">
        <f>IF(N94="snížená",J94,0)</f>
        <v>0</v>
      </c>
      <c r="BG94" s="214">
        <f>IF(N94="zákl. přenesená",J94,0)</f>
        <v>0</v>
      </c>
      <c r="BH94" s="214">
        <f>IF(N94="sníž. přenesená",J94,0)</f>
        <v>0</v>
      </c>
      <c r="BI94" s="214">
        <f>IF(N94="nulová",J94,0)</f>
        <v>0</v>
      </c>
      <c r="BJ94" s="24" t="s">
        <v>81</v>
      </c>
      <c r="BK94" s="214">
        <f>ROUND(I94*H94,2)</f>
        <v>0</v>
      </c>
      <c r="BL94" s="24" t="s">
        <v>298</v>
      </c>
      <c r="BM94" s="24" t="s">
        <v>2513</v>
      </c>
    </row>
    <row r="95" spans="2:47" s="1" customFormat="1" ht="13.5">
      <c r="B95" s="46"/>
      <c r="D95" s="215" t="s">
        <v>241</v>
      </c>
      <c r="F95" s="216" t="s">
        <v>2512</v>
      </c>
      <c r="I95" s="176"/>
      <c r="L95" s="46"/>
      <c r="M95" s="217"/>
      <c r="N95" s="47"/>
      <c r="O95" s="47"/>
      <c r="P95" s="47"/>
      <c r="Q95" s="47"/>
      <c r="R95" s="47"/>
      <c r="S95" s="47"/>
      <c r="T95" s="85"/>
      <c r="AT95" s="24" t="s">
        <v>241</v>
      </c>
      <c r="AU95" s="24" t="s">
        <v>83</v>
      </c>
    </row>
    <row r="96" spans="2:65" s="1" customFormat="1" ht="16.5" customHeight="1">
      <c r="B96" s="202"/>
      <c r="C96" s="203" t="s">
        <v>270</v>
      </c>
      <c r="D96" s="203" t="s">
        <v>235</v>
      </c>
      <c r="E96" s="204" t="s">
        <v>2514</v>
      </c>
      <c r="F96" s="205" t="s">
        <v>2515</v>
      </c>
      <c r="G96" s="206" t="s">
        <v>367</v>
      </c>
      <c r="H96" s="207">
        <v>4</v>
      </c>
      <c r="I96" s="208"/>
      <c r="J96" s="209">
        <f>ROUND(I96*H96,2)</f>
        <v>0</v>
      </c>
      <c r="K96" s="205" t="s">
        <v>238</v>
      </c>
      <c r="L96" s="46"/>
      <c r="M96" s="210" t="s">
        <v>5</v>
      </c>
      <c r="N96" s="211" t="s">
        <v>44</v>
      </c>
      <c r="O96" s="47"/>
      <c r="P96" s="212">
        <f>O96*H96</f>
        <v>0</v>
      </c>
      <c r="Q96" s="212">
        <v>0</v>
      </c>
      <c r="R96" s="212">
        <f>Q96*H96</f>
        <v>0</v>
      </c>
      <c r="S96" s="212">
        <v>0</v>
      </c>
      <c r="T96" s="213">
        <f>S96*H96</f>
        <v>0</v>
      </c>
      <c r="AR96" s="24" t="s">
        <v>298</v>
      </c>
      <c r="AT96" s="24" t="s">
        <v>235</v>
      </c>
      <c r="AU96" s="24" t="s">
        <v>83</v>
      </c>
      <c r="AY96" s="24" t="s">
        <v>231</v>
      </c>
      <c r="BE96" s="214">
        <f>IF(N96="základní",J96,0)</f>
        <v>0</v>
      </c>
      <c r="BF96" s="214">
        <f>IF(N96="snížená",J96,0)</f>
        <v>0</v>
      </c>
      <c r="BG96" s="214">
        <f>IF(N96="zákl. přenesená",J96,0)</f>
        <v>0</v>
      </c>
      <c r="BH96" s="214">
        <f>IF(N96="sníž. přenesená",J96,0)</f>
        <v>0</v>
      </c>
      <c r="BI96" s="214">
        <f>IF(N96="nulová",J96,0)</f>
        <v>0</v>
      </c>
      <c r="BJ96" s="24" t="s">
        <v>81</v>
      </c>
      <c r="BK96" s="214">
        <f>ROUND(I96*H96,2)</f>
        <v>0</v>
      </c>
      <c r="BL96" s="24" t="s">
        <v>298</v>
      </c>
      <c r="BM96" s="24" t="s">
        <v>2516</v>
      </c>
    </row>
    <row r="97" spans="2:47" s="1" customFormat="1" ht="13.5">
      <c r="B97" s="46"/>
      <c r="D97" s="215" t="s">
        <v>241</v>
      </c>
      <c r="F97" s="216" t="s">
        <v>2515</v>
      </c>
      <c r="I97" s="176"/>
      <c r="L97" s="46"/>
      <c r="M97" s="217"/>
      <c r="N97" s="47"/>
      <c r="O97" s="47"/>
      <c r="P97" s="47"/>
      <c r="Q97" s="47"/>
      <c r="R97" s="47"/>
      <c r="S97" s="47"/>
      <c r="T97" s="85"/>
      <c r="AT97" s="24" t="s">
        <v>241</v>
      </c>
      <c r="AU97" s="24" t="s">
        <v>83</v>
      </c>
    </row>
    <row r="98" spans="2:65" s="1" customFormat="1" ht="16.5" customHeight="1">
      <c r="B98" s="202"/>
      <c r="C98" s="203" t="s">
        <v>276</v>
      </c>
      <c r="D98" s="203" t="s">
        <v>235</v>
      </c>
      <c r="E98" s="204" t="s">
        <v>2517</v>
      </c>
      <c r="F98" s="205" t="s">
        <v>2518</v>
      </c>
      <c r="G98" s="206" t="s">
        <v>367</v>
      </c>
      <c r="H98" s="207">
        <v>4</v>
      </c>
      <c r="I98" s="208"/>
      <c r="J98" s="209">
        <f>ROUND(I98*H98,2)</f>
        <v>0</v>
      </c>
      <c r="K98" s="205" t="s">
        <v>238</v>
      </c>
      <c r="L98" s="46"/>
      <c r="M98" s="210" t="s">
        <v>5</v>
      </c>
      <c r="N98" s="211" t="s">
        <v>44</v>
      </c>
      <c r="O98" s="47"/>
      <c r="P98" s="212">
        <f>O98*H98</f>
        <v>0</v>
      </c>
      <c r="Q98" s="212">
        <v>0</v>
      </c>
      <c r="R98" s="212">
        <f>Q98*H98</f>
        <v>0</v>
      </c>
      <c r="S98" s="212">
        <v>0</v>
      </c>
      <c r="T98" s="213">
        <f>S98*H98</f>
        <v>0</v>
      </c>
      <c r="AR98" s="24" t="s">
        <v>298</v>
      </c>
      <c r="AT98" s="24" t="s">
        <v>235</v>
      </c>
      <c r="AU98" s="24" t="s">
        <v>83</v>
      </c>
      <c r="AY98" s="24" t="s">
        <v>231</v>
      </c>
      <c r="BE98" s="214">
        <f>IF(N98="základní",J98,0)</f>
        <v>0</v>
      </c>
      <c r="BF98" s="214">
        <f>IF(N98="snížená",J98,0)</f>
        <v>0</v>
      </c>
      <c r="BG98" s="214">
        <f>IF(N98="zákl. přenesená",J98,0)</f>
        <v>0</v>
      </c>
      <c r="BH98" s="214">
        <f>IF(N98="sníž. přenesená",J98,0)</f>
        <v>0</v>
      </c>
      <c r="BI98" s="214">
        <f>IF(N98="nulová",J98,0)</f>
        <v>0</v>
      </c>
      <c r="BJ98" s="24" t="s">
        <v>81</v>
      </c>
      <c r="BK98" s="214">
        <f>ROUND(I98*H98,2)</f>
        <v>0</v>
      </c>
      <c r="BL98" s="24" t="s">
        <v>298</v>
      </c>
      <c r="BM98" s="24" t="s">
        <v>2519</v>
      </c>
    </row>
    <row r="99" spans="2:47" s="1" customFormat="1" ht="13.5">
      <c r="B99" s="46"/>
      <c r="D99" s="215" t="s">
        <v>241</v>
      </c>
      <c r="F99" s="216" t="s">
        <v>2518</v>
      </c>
      <c r="I99" s="176"/>
      <c r="L99" s="46"/>
      <c r="M99" s="217"/>
      <c r="N99" s="47"/>
      <c r="O99" s="47"/>
      <c r="P99" s="47"/>
      <c r="Q99" s="47"/>
      <c r="R99" s="47"/>
      <c r="S99" s="47"/>
      <c r="T99" s="85"/>
      <c r="AT99" s="24" t="s">
        <v>241</v>
      </c>
      <c r="AU99" s="24" t="s">
        <v>83</v>
      </c>
    </row>
    <row r="100" spans="2:65" s="1" customFormat="1" ht="16.5" customHeight="1">
      <c r="B100" s="202"/>
      <c r="C100" s="203" t="s">
        <v>285</v>
      </c>
      <c r="D100" s="203" t="s">
        <v>235</v>
      </c>
      <c r="E100" s="204" t="s">
        <v>2520</v>
      </c>
      <c r="F100" s="205" t="s">
        <v>2521</v>
      </c>
      <c r="G100" s="206" t="s">
        <v>2303</v>
      </c>
      <c r="H100" s="207">
        <v>1</v>
      </c>
      <c r="I100" s="208"/>
      <c r="J100" s="209">
        <f>ROUND(I100*H100,2)</f>
        <v>0</v>
      </c>
      <c r="K100" s="205" t="s">
        <v>238</v>
      </c>
      <c r="L100" s="46"/>
      <c r="M100" s="210" t="s">
        <v>5</v>
      </c>
      <c r="N100" s="211" t="s">
        <v>44</v>
      </c>
      <c r="O100" s="47"/>
      <c r="P100" s="212">
        <f>O100*H100</f>
        <v>0</v>
      </c>
      <c r="Q100" s="212">
        <v>0</v>
      </c>
      <c r="R100" s="212">
        <f>Q100*H100</f>
        <v>0</v>
      </c>
      <c r="S100" s="212">
        <v>0</v>
      </c>
      <c r="T100" s="213">
        <f>S100*H100</f>
        <v>0</v>
      </c>
      <c r="AR100" s="24" t="s">
        <v>298</v>
      </c>
      <c r="AT100" s="24" t="s">
        <v>235</v>
      </c>
      <c r="AU100" s="24" t="s">
        <v>83</v>
      </c>
      <c r="AY100" s="24" t="s">
        <v>231</v>
      </c>
      <c r="BE100" s="214">
        <f>IF(N100="základní",J100,0)</f>
        <v>0</v>
      </c>
      <c r="BF100" s="214">
        <f>IF(N100="snížená",J100,0)</f>
        <v>0</v>
      </c>
      <c r="BG100" s="214">
        <f>IF(N100="zákl. přenesená",J100,0)</f>
        <v>0</v>
      </c>
      <c r="BH100" s="214">
        <f>IF(N100="sníž. přenesená",J100,0)</f>
        <v>0</v>
      </c>
      <c r="BI100" s="214">
        <f>IF(N100="nulová",J100,0)</f>
        <v>0</v>
      </c>
      <c r="BJ100" s="24" t="s">
        <v>81</v>
      </c>
      <c r="BK100" s="214">
        <f>ROUND(I100*H100,2)</f>
        <v>0</v>
      </c>
      <c r="BL100" s="24" t="s">
        <v>298</v>
      </c>
      <c r="BM100" s="24" t="s">
        <v>2522</v>
      </c>
    </row>
    <row r="101" spans="2:47" s="1" customFormat="1" ht="13.5">
      <c r="B101" s="46"/>
      <c r="D101" s="215" t="s">
        <v>241</v>
      </c>
      <c r="F101" s="216" t="s">
        <v>2521</v>
      </c>
      <c r="I101" s="176"/>
      <c r="L101" s="46"/>
      <c r="M101" s="217"/>
      <c r="N101" s="47"/>
      <c r="O101" s="47"/>
      <c r="P101" s="47"/>
      <c r="Q101" s="47"/>
      <c r="R101" s="47"/>
      <c r="S101" s="47"/>
      <c r="T101" s="85"/>
      <c r="AT101" s="24" t="s">
        <v>241</v>
      </c>
      <c r="AU101" s="24" t="s">
        <v>83</v>
      </c>
    </row>
    <row r="102" spans="2:65" s="1" customFormat="1" ht="16.5" customHeight="1">
      <c r="B102" s="202"/>
      <c r="C102" s="203" t="s">
        <v>289</v>
      </c>
      <c r="D102" s="203" t="s">
        <v>235</v>
      </c>
      <c r="E102" s="204" t="s">
        <v>2523</v>
      </c>
      <c r="F102" s="205" t="s">
        <v>2524</v>
      </c>
      <c r="G102" s="206" t="s">
        <v>2303</v>
      </c>
      <c r="H102" s="207">
        <v>1</v>
      </c>
      <c r="I102" s="208"/>
      <c r="J102" s="209">
        <f>ROUND(I102*H102,2)</f>
        <v>0</v>
      </c>
      <c r="K102" s="205" t="s">
        <v>238</v>
      </c>
      <c r="L102" s="46"/>
      <c r="M102" s="210" t="s">
        <v>5</v>
      </c>
      <c r="N102" s="211" t="s">
        <v>44</v>
      </c>
      <c r="O102" s="47"/>
      <c r="P102" s="212">
        <f>O102*H102</f>
        <v>0</v>
      </c>
      <c r="Q102" s="212">
        <v>0</v>
      </c>
      <c r="R102" s="212">
        <f>Q102*H102</f>
        <v>0</v>
      </c>
      <c r="S102" s="212">
        <v>0</v>
      </c>
      <c r="T102" s="213">
        <f>S102*H102</f>
        <v>0</v>
      </c>
      <c r="AR102" s="24" t="s">
        <v>298</v>
      </c>
      <c r="AT102" s="24" t="s">
        <v>235</v>
      </c>
      <c r="AU102" s="24" t="s">
        <v>83</v>
      </c>
      <c r="AY102" s="24" t="s">
        <v>231</v>
      </c>
      <c r="BE102" s="214">
        <f>IF(N102="základní",J102,0)</f>
        <v>0</v>
      </c>
      <c r="BF102" s="214">
        <f>IF(N102="snížená",J102,0)</f>
        <v>0</v>
      </c>
      <c r="BG102" s="214">
        <f>IF(N102="zákl. přenesená",J102,0)</f>
        <v>0</v>
      </c>
      <c r="BH102" s="214">
        <f>IF(N102="sníž. přenesená",J102,0)</f>
        <v>0</v>
      </c>
      <c r="BI102" s="214">
        <f>IF(N102="nulová",J102,0)</f>
        <v>0</v>
      </c>
      <c r="BJ102" s="24" t="s">
        <v>81</v>
      </c>
      <c r="BK102" s="214">
        <f>ROUND(I102*H102,2)</f>
        <v>0</v>
      </c>
      <c r="BL102" s="24" t="s">
        <v>298</v>
      </c>
      <c r="BM102" s="24" t="s">
        <v>2525</v>
      </c>
    </row>
    <row r="103" spans="2:47" s="1" customFormat="1" ht="13.5">
      <c r="B103" s="46"/>
      <c r="D103" s="215" t="s">
        <v>241</v>
      </c>
      <c r="F103" s="216" t="s">
        <v>2524</v>
      </c>
      <c r="I103" s="176"/>
      <c r="L103" s="46"/>
      <c r="M103" s="217"/>
      <c r="N103" s="47"/>
      <c r="O103" s="47"/>
      <c r="P103" s="47"/>
      <c r="Q103" s="47"/>
      <c r="R103" s="47"/>
      <c r="S103" s="47"/>
      <c r="T103" s="85"/>
      <c r="AT103" s="24" t="s">
        <v>241</v>
      </c>
      <c r="AU103" s="24" t="s">
        <v>83</v>
      </c>
    </row>
    <row r="104" spans="2:65" s="1" customFormat="1" ht="38.25" customHeight="1">
      <c r="B104" s="202"/>
      <c r="C104" s="203" t="s">
        <v>233</v>
      </c>
      <c r="D104" s="203" t="s">
        <v>235</v>
      </c>
      <c r="E104" s="204" t="s">
        <v>2526</v>
      </c>
      <c r="F104" s="205" t="s">
        <v>2527</v>
      </c>
      <c r="G104" s="206" t="s">
        <v>2528</v>
      </c>
      <c r="H104" s="255"/>
      <c r="I104" s="208"/>
      <c r="J104" s="209">
        <f>ROUND(I104*H104,2)</f>
        <v>0</v>
      </c>
      <c r="K104" s="205" t="s">
        <v>238</v>
      </c>
      <c r="L104" s="46"/>
      <c r="M104" s="210" t="s">
        <v>5</v>
      </c>
      <c r="N104" s="211" t="s">
        <v>44</v>
      </c>
      <c r="O104" s="47"/>
      <c r="P104" s="212">
        <f>O104*H104</f>
        <v>0</v>
      </c>
      <c r="Q104" s="212">
        <v>0</v>
      </c>
      <c r="R104" s="212">
        <f>Q104*H104</f>
        <v>0</v>
      </c>
      <c r="S104" s="212">
        <v>0</v>
      </c>
      <c r="T104" s="213">
        <f>S104*H104</f>
        <v>0</v>
      </c>
      <c r="AR104" s="24" t="s">
        <v>298</v>
      </c>
      <c r="AT104" s="24" t="s">
        <v>235</v>
      </c>
      <c r="AU104" s="24" t="s">
        <v>83</v>
      </c>
      <c r="AY104" s="24" t="s">
        <v>231</v>
      </c>
      <c r="BE104" s="214">
        <f>IF(N104="základní",J104,0)</f>
        <v>0</v>
      </c>
      <c r="BF104" s="214">
        <f>IF(N104="snížená",J104,0)</f>
        <v>0</v>
      </c>
      <c r="BG104" s="214">
        <f>IF(N104="zákl. přenesená",J104,0)</f>
        <v>0</v>
      </c>
      <c r="BH104" s="214">
        <f>IF(N104="sníž. přenesená",J104,0)</f>
        <v>0</v>
      </c>
      <c r="BI104" s="214">
        <f>IF(N104="nulová",J104,0)</f>
        <v>0</v>
      </c>
      <c r="BJ104" s="24" t="s">
        <v>81</v>
      </c>
      <c r="BK104" s="214">
        <f>ROUND(I104*H104,2)</f>
        <v>0</v>
      </c>
      <c r="BL104" s="24" t="s">
        <v>298</v>
      </c>
      <c r="BM104" s="24" t="s">
        <v>2529</v>
      </c>
    </row>
    <row r="105" spans="2:47" s="1" customFormat="1" ht="13.5">
      <c r="B105" s="46"/>
      <c r="D105" s="215" t="s">
        <v>241</v>
      </c>
      <c r="F105" s="216" t="s">
        <v>2527</v>
      </c>
      <c r="I105" s="176"/>
      <c r="L105" s="46"/>
      <c r="M105" s="217"/>
      <c r="N105" s="47"/>
      <c r="O105" s="47"/>
      <c r="P105" s="47"/>
      <c r="Q105" s="47"/>
      <c r="R105" s="47"/>
      <c r="S105" s="47"/>
      <c r="T105" s="85"/>
      <c r="AT105" s="24" t="s">
        <v>241</v>
      </c>
      <c r="AU105" s="24" t="s">
        <v>83</v>
      </c>
    </row>
    <row r="106" spans="2:63" s="10" customFormat="1" ht="29.85" customHeight="1">
      <c r="B106" s="189"/>
      <c r="D106" s="190" t="s">
        <v>72</v>
      </c>
      <c r="E106" s="200" t="s">
        <v>1896</v>
      </c>
      <c r="F106" s="200" t="s">
        <v>1897</v>
      </c>
      <c r="I106" s="192"/>
      <c r="J106" s="201">
        <f>BK106</f>
        <v>0</v>
      </c>
      <c r="L106" s="189"/>
      <c r="M106" s="194"/>
      <c r="N106" s="195"/>
      <c r="O106" s="195"/>
      <c r="P106" s="196">
        <f>SUM(P107:P112)</f>
        <v>0</v>
      </c>
      <c r="Q106" s="195"/>
      <c r="R106" s="196">
        <f>SUM(R107:R112)</f>
        <v>0</v>
      </c>
      <c r="S106" s="195"/>
      <c r="T106" s="197">
        <f>SUM(T107:T112)</f>
        <v>0</v>
      </c>
      <c r="AR106" s="190" t="s">
        <v>83</v>
      </c>
      <c r="AT106" s="198" t="s">
        <v>72</v>
      </c>
      <c r="AU106" s="198" t="s">
        <v>81</v>
      </c>
      <c r="AY106" s="190" t="s">
        <v>231</v>
      </c>
      <c r="BK106" s="199">
        <f>SUM(BK107:BK112)</f>
        <v>0</v>
      </c>
    </row>
    <row r="107" spans="2:65" s="1" customFormat="1" ht="16.5" customHeight="1">
      <c r="B107" s="202"/>
      <c r="C107" s="203" t="s">
        <v>254</v>
      </c>
      <c r="D107" s="203" t="s">
        <v>235</v>
      </c>
      <c r="E107" s="204" t="s">
        <v>2530</v>
      </c>
      <c r="F107" s="205" t="s">
        <v>2531</v>
      </c>
      <c r="G107" s="206" t="s">
        <v>147</v>
      </c>
      <c r="H107" s="207">
        <v>1</v>
      </c>
      <c r="I107" s="208"/>
      <c r="J107" s="209">
        <f>ROUND(I107*H107,2)</f>
        <v>0</v>
      </c>
      <c r="K107" s="205" t="s">
        <v>238</v>
      </c>
      <c r="L107" s="46"/>
      <c r="M107" s="210" t="s">
        <v>5</v>
      </c>
      <c r="N107" s="211" t="s">
        <v>44</v>
      </c>
      <c r="O107" s="47"/>
      <c r="P107" s="212">
        <f>O107*H107</f>
        <v>0</v>
      </c>
      <c r="Q107" s="212">
        <v>0</v>
      </c>
      <c r="R107" s="212">
        <f>Q107*H107</f>
        <v>0</v>
      </c>
      <c r="S107" s="212">
        <v>0</v>
      </c>
      <c r="T107" s="213">
        <f>S107*H107</f>
        <v>0</v>
      </c>
      <c r="AR107" s="24" t="s">
        <v>298</v>
      </c>
      <c r="AT107" s="24" t="s">
        <v>235</v>
      </c>
      <c r="AU107" s="24" t="s">
        <v>83</v>
      </c>
      <c r="AY107" s="24" t="s">
        <v>231</v>
      </c>
      <c r="BE107" s="214">
        <f>IF(N107="základní",J107,0)</f>
        <v>0</v>
      </c>
      <c r="BF107" s="214">
        <f>IF(N107="snížená",J107,0)</f>
        <v>0</v>
      </c>
      <c r="BG107" s="214">
        <f>IF(N107="zákl. přenesená",J107,0)</f>
        <v>0</v>
      </c>
      <c r="BH107" s="214">
        <f>IF(N107="sníž. přenesená",J107,0)</f>
        <v>0</v>
      </c>
      <c r="BI107" s="214">
        <f>IF(N107="nulová",J107,0)</f>
        <v>0</v>
      </c>
      <c r="BJ107" s="24" t="s">
        <v>81</v>
      </c>
      <c r="BK107" s="214">
        <f>ROUND(I107*H107,2)</f>
        <v>0</v>
      </c>
      <c r="BL107" s="24" t="s">
        <v>298</v>
      </c>
      <c r="BM107" s="24" t="s">
        <v>2532</v>
      </c>
    </row>
    <row r="108" spans="2:47" s="1" customFormat="1" ht="13.5">
      <c r="B108" s="46"/>
      <c r="D108" s="215" t="s">
        <v>241</v>
      </c>
      <c r="F108" s="216" t="s">
        <v>2531</v>
      </c>
      <c r="I108" s="176"/>
      <c r="L108" s="46"/>
      <c r="M108" s="217"/>
      <c r="N108" s="47"/>
      <c r="O108" s="47"/>
      <c r="P108" s="47"/>
      <c r="Q108" s="47"/>
      <c r="R108" s="47"/>
      <c r="S108" s="47"/>
      <c r="T108" s="85"/>
      <c r="AT108" s="24" t="s">
        <v>241</v>
      </c>
      <c r="AU108" s="24" t="s">
        <v>83</v>
      </c>
    </row>
    <row r="109" spans="2:65" s="1" customFormat="1" ht="25.5" customHeight="1">
      <c r="B109" s="202"/>
      <c r="C109" s="203" t="s">
        <v>307</v>
      </c>
      <c r="D109" s="203" t="s">
        <v>235</v>
      </c>
      <c r="E109" s="204" t="s">
        <v>2533</v>
      </c>
      <c r="F109" s="205" t="s">
        <v>2534</v>
      </c>
      <c r="G109" s="206" t="s">
        <v>147</v>
      </c>
      <c r="H109" s="207">
        <v>1</v>
      </c>
      <c r="I109" s="208"/>
      <c r="J109" s="209">
        <f>ROUND(I109*H109,2)</f>
        <v>0</v>
      </c>
      <c r="K109" s="205" t="s">
        <v>238</v>
      </c>
      <c r="L109" s="46"/>
      <c r="M109" s="210" t="s">
        <v>5</v>
      </c>
      <c r="N109" s="211" t="s">
        <v>44</v>
      </c>
      <c r="O109" s="47"/>
      <c r="P109" s="212">
        <f>O109*H109</f>
        <v>0</v>
      </c>
      <c r="Q109" s="212">
        <v>0</v>
      </c>
      <c r="R109" s="212">
        <f>Q109*H109</f>
        <v>0</v>
      </c>
      <c r="S109" s="212">
        <v>0</v>
      </c>
      <c r="T109" s="213">
        <f>S109*H109</f>
        <v>0</v>
      </c>
      <c r="AR109" s="24" t="s">
        <v>298</v>
      </c>
      <c r="AT109" s="24" t="s">
        <v>235</v>
      </c>
      <c r="AU109" s="24" t="s">
        <v>83</v>
      </c>
      <c r="AY109" s="24" t="s">
        <v>231</v>
      </c>
      <c r="BE109" s="214">
        <f>IF(N109="základní",J109,0)</f>
        <v>0</v>
      </c>
      <c r="BF109" s="214">
        <f>IF(N109="snížená",J109,0)</f>
        <v>0</v>
      </c>
      <c r="BG109" s="214">
        <f>IF(N109="zákl. přenesená",J109,0)</f>
        <v>0</v>
      </c>
      <c r="BH109" s="214">
        <f>IF(N109="sníž. přenesená",J109,0)</f>
        <v>0</v>
      </c>
      <c r="BI109" s="214">
        <f>IF(N109="nulová",J109,0)</f>
        <v>0</v>
      </c>
      <c r="BJ109" s="24" t="s">
        <v>81</v>
      </c>
      <c r="BK109" s="214">
        <f>ROUND(I109*H109,2)</f>
        <v>0</v>
      </c>
      <c r="BL109" s="24" t="s">
        <v>298</v>
      </c>
      <c r="BM109" s="24" t="s">
        <v>2535</v>
      </c>
    </row>
    <row r="110" spans="2:47" s="1" customFormat="1" ht="13.5">
      <c r="B110" s="46"/>
      <c r="D110" s="215" t="s">
        <v>241</v>
      </c>
      <c r="F110" s="216" t="s">
        <v>2534</v>
      </c>
      <c r="I110" s="176"/>
      <c r="L110" s="46"/>
      <c r="M110" s="217"/>
      <c r="N110" s="47"/>
      <c r="O110" s="47"/>
      <c r="P110" s="47"/>
      <c r="Q110" s="47"/>
      <c r="R110" s="47"/>
      <c r="S110" s="47"/>
      <c r="T110" s="85"/>
      <c r="AT110" s="24" t="s">
        <v>241</v>
      </c>
      <c r="AU110" s="24" t="s">
        <v>83</v>
      </c>
    </row>
    <row r="111" spans="2:65" s="1" customFormat="1" ht="25.5" customHeight="1">
      <c r="B111" s="202"/>
      <c r="C111" s="203" t="s">
        <v>311</v>
      </c>
      <c r="D111" s="203" t="s">
        <v>235</v>
      </c>
      <c r="E111" s="204" t="s">
        <v>2536</v>
      </c>
      <c r="F111" s="205" t="s">
        <v>2537</v>
      </c>
      <c r="G111" s="206" t="s">
        <v>367</v>
      </c>
      <c r="H111" s="207">
        <v>2</v>
      </c>
      <c r="I111" s="208"/>
      <c r="J111" s="209">
        <f>ROUND(I111*H111,2)</f>
        <v>0</v>
      </c>
      <c r="K111" s="205" t="s">
        <v>238</v>
      </c>
      <c r="L111" s="46"/>
      <c r="M111" s="210" t="s">
        <v>5</v>
      </c>
      <c r="N111" s="211" t="s">
        <v>44</v>
      </c>
      <c r="O111" s="47"/>
      <c r="P111" s="212">
        <f>O111*H111</f>
        <v>0</v>
      </c>
      <c r="Q111" s="212">
        <v>0</v>
      </c>
      <c r="R111" s="212">
        <f>Q111*H111</f>
        <v>0</v>
      </c>
      <c r="S111" s="212">
        <v>0</v>
      </c>
      <c r="T111" s="213">
        <f>S111*H111</f>
        <v>0</v>
      </c>
      <c r="AR111" s="24" t="s">
        <v>298</v>
      </c>
      <c r="AT111" s="24" t="s">
        <v>235</v>
      </c>
      <c r="AU111" s="24" t="s">
        <v>83</v>
      </c>
      <c r="AY111" s="24" t="s">
        <v>231</v>
      </c>
      <c r="BE111" s="214">
        <f>IF(N111="základní",J111,0)</f>
        <v>0</v>
      </c>
      <c r="BF111" s="214">
        <f>IF(N111="snížená",J111,0)</f>
        <v>0</v>
      </c>
      <c r="BG111" s="214">
        <f>IF(N111="zákl. přenesená",J111,0)</f>
        <v>0</v>
      </c>
      <c r="BH111" s="214">
        <f>IF(N111="sníž. přenesená",J111,0)</f>
        <v>0</v>
      </c>
      <c r="BI111" s="214">
        <f>IF(N111="nulová",J111,0)</f>
        <v>0</v>
      </c>
      <c r="BJ111" s="24" t="s">
        <v>81</v>
      </c>
      <c r="BK111" s="214">
        <f>ROUND(I111*H111,2)</f>
        <v>0</v>
      </c>
      <c r="BL111" s="24" t="s">
        <v>298</v>
      </c>
      <c r="BM111" s="24" t="s">
        <v>2538</v>
      </c>
    </row>
    <row r="112" spans="2:47" s="1" customFormat="1" ht="13.5">
      <c r="B112" s="46"/>
      <c r="D112" s="215" t="s">
        <v>241</v>
      </c>
      <c r="F112" s="216" t="s">
        <v>2537</v>
      </c>
      <c r="I112" s="176"/>
      <c r="L112" s="46"/>
      <c r="M112" s="252"/>
      <c r="N112" s="253"/>
      <c r="O112" s="253"/>
      <c r="P112" s="253"/>
      <c r="Q112" s="253"/>
      <c r="R112" s="253"/>
      <c r="S112" s="253"/>
      <c r="T112" s="254"/>
      <c r="AT112" s="24" t="s">
        <v>241</v>
      </c>
      <c r="AU112" s="24" t="s">
        <v>83</v>
      </c>
    </row>
    <row r="113" spans="2:12" s="1" customFormat="1" ht="6.95" customHeight="1">
      <c r="B113" s="67"/>
      <c r="C113" s="68"/>
      <c r="D113" s="68"/>
      <c r="E113" s="68"/>
      <c r="F113" s="68"/>
      <c r="G113" s="68"/>
      <c r="H113" s="68"/>
      <c r="I113" s="153"/>
      <c r="J113" s="68"/>
      <c r="K113" s="68"/>
      <c r="L113" s="46"/>
    </row>
  </sheetData>
  <autoFilter ref="C79:K112"/>
  <mergeCells count="10">
    <mergeCell ref="E7:H7"/>
    <mergeCell ref="E9:H9"/>
    <mergeCell ref="E24:H24"/>
    <mergeCell ref="E45:H45"/>
    <mergeCell ref="E47:H47"/>
    <mergeCell ref="J51:J52"/>
    <mergeCell ref="E70:H70"/>
    <mergeCell ref="E72:H72"/>
    <mergeCell ref="G1:H1"/>
    <mergeCell ref="L2:V2"/>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28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9" max="19" width="8.16015625" style="0" customWidth="1"/>
    <col min="20" max="20" width="29.66015625" style="0" customWidth="1"/>
    <col min="21" max="21" width="16.33203125" style="0"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3"/>
      <c r="C1" s="123"/>
      <c r="D1" s="124" t="s">
        <v>1</v>
      </c>
      <c r="E1" s="123"/>
      <c r="F1" s="125" t="s">
        <v>140</v>
      </c>
      <c r="G1" s="125" t="s">
        <v>141</v>
      </c>
      <c r="H1" s="125"/>
      <c r="I1" s="126"/>
      <c r="J1" s="125" t="s">
        <v>142</v>
      </c>
      <c r="K1" s="124" t="s">
        <v>143</v>
      </c>
      <c r="L1" s="125" t="s">
        <v>144</v>
      </c>
      <c r="M1" s="125"/>
      <c r="N1" s="125"/>
      <c r="O1" s="125"/>
      <c r="P1" s="125"/>
      <c r="Q1" s="125"/>
      <c r="R1" s="125"/>
      <c r="S1" s="125"/>
      <c r="T1" s="125"/>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4" t="s">
        <v>95</v>
      </c>
    </row>
    <row r="3" spans="2:46" ht="6.95" customHeight="1">
      <c r="B3" s="25"/>
      <c r="C3" s="26"/>
      <c r="D3" s="26"/>
      <c r="E3" s="26"/>
      <c r="F3" s="26"/>
      <c r="G3" s="26"/>
      <c r="H3" s="26"/>
      <c r="I3" s="128"/>
      <c r="J3" s="26"/>
      <c r="K3" s="27"/>
      <c r="AT3" s="24" t="s">
        <v>83</v>
      </c>
    </row>
    <row r="4" spans="2:46" ht="36.95" customHeight="1">
      <c r="B4" s="28"/>
      <c r="C4" s="29"/>
      <c r="D4" s="30" t="s">
        <v>153</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TRANSFORMACE DOMOV HÁJ II VÝSTAVBA LEDEČ NAD SÁZAVOU DOZP</v>
      </c>
      <c r="F7" s="40"/>
      <c r="G7" s="40"/>
      <c r="H7" s="40"/>
      <c r="I7" s="129"/>
      <c r="J7" s="29"/>
      <c r="K7" s="31"/>
    </row>
    <row r="8" spans="2:11" s="1" customFormat="1" ht="13.5">
      <c r="B8" s="46"/>
      <c r="C8" s="47"/>
      <c r="D8" s="40" t="s">
        <v>166</v>
      </c>
      <c r="E8" s="47"/>
      <c r="F8" s="47"/>
      <c r="G8" s="47"/>
      <c r="H8" s="47"/>
      <c r="I8" s="131"/>
      <c r="J8" s="47"/>
      <c r="K8" s="51"/>
    </row>
    <row r="9" spans="2:11" s="1" customFormat="1" ht="36.95" customHeight="1">
      <c r="B9" s="46"/>
      <c r="C9" s="47"/>
      <c r="D9" s="47"/>
      <c r="E9" s="132" t="s">
        <v>2539</v>
      </c>
      <c r="F9" s="47"/>
      <c r="G9" s="47"/>
      <c r="H9" s="47"/>
      <c r="I9" s="131"/>
      <c r="J9" s="47"/>
      <c r="K9" s="51"/>
    </row>
    <row r="10" spans="2:11" s="1" customFormat="1" ht="13.5">
      <c r="B10" s="46"/>
      <c r="C10" s="47"/>
      <c r="D10" s="47"/>
      <c r="E10" s="47"/>
      <c r="F10" s="47"/>
      <c r="G10" s="47"/>
      <c r="H10" s="47"/>
      <c r="I10" s="131"/>
      <c r="J10" s="47"/>
      <c r="K10" s="51"/>
    </row>
    <row r="11" spans="2:11" s="1" customFormat="1" ht="14.4" customHeight="1">
      <c r="B11" s="46"/>
      <c r="C11" s="47"/>
      <c r="D11" s="40" t="s">
        <v>21</v>
      </c>
      <c r="E11" s="47"/>
      <c r="F11" s="35" t="s">
        <v>5</v>
      </c>
      <c r="G11" s="47"/>
      <c r="H11" s="47"/>
      <c r="I11" s="133" t="s">
        <v>23</v>
      </c>
      <c r="J11" s="35" t="s">
        <v>5</v>
      </c>
      <c r="K11" s="51"/>
    </row>
    <row r="12" spans="2:11" s="1" customFormat="1" ht="14.4" customHeight="1">
      <c r="B12" s="46"/>
      <c r="C12" s="47"/>
      <c r="D12" s="40" t="s">
        <v>24</v>
      </c>
      <c r="E12" s="47"/>
      <c r="F12" s="35" t="s">
        <v>25</v>
      </c>
      <c r="G12" s="47"/>
      <c r="H12" s="47"/>
      <c r="I12" s="133" t="s">
        <v>26</v>
      </c>
      <c r="J12" s="134" t="str">
        <f>'Rekapitulace stavby'!AN8</f>
        <v>22. 3. 2019</v>
      </c>
      <c r="K12" s="51"/>
    </row>
    <row r="13" spans="2:11" s="1" customFormat="1" ht="10.8" customHeight="1">
      <c r="B13" s="46"/>
      <c r="C13" s="47"/>
      <c r="D13" s="47"/>
      <c r="E13" s="47"/>
      <c r="F13" s="47"/>
      <c r="G13" s="47"/>
      <c r="H13" s="47"/>
      <c r="I13" s="131"/>
      <c r="J13" s="47"/>
      <c r="K13" s="51"/>
    </row>
    <row r="14" spans="2:11" s="1" customFormat="1" ht="14.4" customHeight="1">
      <c r="B14" s="46"/>
      <c r="C14" s="47"/>
      <c r="D14" s="40" t="s">
        <v>28</v>
      </c>
      <c r="E14" s="47"/>
      <c r="F14" s="47"/>
      <c r="G14" s="47"/>
      <c r="H14" s="47"/>
      <c r="I14" s="133" t="s">
        <v>29</v>
      </c>
      <c r="J14" s="35" t="s">
        <v>5</v>
      </c>
      <c r="K14" s="51"/>
    </row>
    <row r="15" spans="2:11" s="1" customFormat="1" ht="18" customHeight="1">
      <c r="B15" s="46"/>
      <c r="C15" s="47"/>
      <c r="D15" s="47"/>
      <c r="E15" s="35" t="s">
        <v>30</v>
      </c>
      <c r="F15" s="47"/>
      <c r="G15" s="47"/>
      <c r="H15" s="47"/>
      <c r="I15" s="133" t="s">
        <v>31</v>
      </c>
      <c r="J15" s="35" t="s">
        <v>5</v>
      </c>
      <c r="K15" s="51"/>
    </row>
    <row r="16" spans="2:11" s="1" customFormat="1" ht="6.95" customHeight="1">
      <c r="B16" s="46"/>
      <c r="C16" s="47"/>
      <c r="D16" s="47"/>
      <c r="E16" s="47"/>
      <c r="F16" s="47"/>
      <c r="G16" s="47"/>
      <c r="H16" s="47"/>
      <c r="I16" s="131"/>
      <c r="J16" s="47"/>
      <c r="K16" s="51"/>
    </row>
    <row r="17" spans="2:11" s="1" customFormat="1" ht="14.4" customHeight="1">
      <c r="B17" s="46"/>
      <c r="C17" s="47"/>
      <c r="D17" s="40" t="s">
        <v>32</v>
      </c>
      <c r="E17" s="47"/>
      <c r="F17" s="47"/>
      <c r="G17" s="47"/>
      <c r="H17" s="47"/>
      <c r="I17" s="133" t="s">
        <v>29</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33" t="s">
        <v>31</v>
      </c>
      <c r="J18" s="35" t="str">
        <f>IF('Rekapitulace stavby'!AN14="Vyplň údaj","",IF('Rekapitulace stavby'!AN14="","",'Rekapitulace stavby'!AN14))</f>
        <v/>
      </c>
      <c r="K18" s="51"/>
    </row>
    <row r="19" spans="2:11" s="1" customFormat="1" ht="6.95" customHeight="1">
      <c r="B19" s="46"/>
      <c r="C19" s="47"/>
      <c r="D19" s="47"/>
      <c r="E19" s="47"/>
      <c r="F19" s="47"/>
      <c r="G19" s="47"/>
      <c r="H19" s="47"/>
      <c r="I19" s="131"/>
      <c r="J19" s="47"/>
      <c r="K19" s="51"/>
    </row>
    <row r="20" spans="2:11" s="1" customFormat="1" ht="14.4" customHeight="1">
      <c r="B20" s="46"/>
      <c r="C20" s="47"/>
      <c r="D20" s="40" t="s">
        <v>34</v>
      </c>
      <c r="E20" s="47"/>
      <c r="F20" s="47"/>
      <c r="G20" s="47"/>
      <c r="H20" s="47"/>
      <c r="I20" s="133" t="s">
        <v>29</v>
      </c>
      <c r="J20" s="35" t="s">
        <v>5</v>
      </c>
      <c r="K20" s="51"/>
    </row>
    <row r="21" spans="2:11" s="1" customFormat="1" ht="18" customHeight="1">
      <c r="B21" s="46"/>
      <c r="C21" s="47"/>
      <c r="D21" s="47"/>
      <c r="E21" s="35" t="s">
        <v>35</v>
      </c>
      <c r="F21" s="47"/>
      <c r="G21" s="47"/>
      <c r="H21" s="47"/>
      <c r="I21" s="133" t="s">
        <v>31</v>
      </c>
      <c r="J21" s="35" t="s">
        <v>5</v>
      </c>
      <c r="K21" s="51"/>
    </row>
    <row r="22" spans="2:11" s="1" customFormat="1" ht="6.95" customHeight="1">
      <c r="B22" s="46"/>
      <c r="C22" s="47"/>
      <c r="D22" s="47"/>
      <c r="E22" s="47"/>
      <c r="F22" s="47"/>
      <c r="G22" s="47"/>
      <c r="H22" s="47"/>
      <c r="I22" s="131"/>
      <c r="J22" s="47"/>
      <c r="K22" s="51"/>
    </row>
    <row r="23" spans="2:11" s="1" customFormat="1" ht="14.4" customHeight="1">
      <c r="B23" s="46"/>
      <c r="C23" s="47"/>
      <c r="D23" s="40" t="s">
        <v>37</v>
      </c>
      <c r="E23" s="47"/>
      <c r="F23" s="47"/>
      <c r="G23" s="47"/>
      <c r="H23" s="47"/>
      <c r="I23" s="131"/>
      <c r="J23" s="47"/>
      <c r="K23" s="51"/>
    </row>
    <row r="24" spans="2:11" s="6" customFormat="1" ht="57" customHeight="1">
      <c r="B24" s="135"/>
      <c r="C24" s="136"/>
      <c r="D24" s="136"/>
      <c r="E24" s="44" t="s">
        <v>2058</v>
      </c>
      <c r="F24" s="44"/>
      <c r="G24" s="44"/>
      <c r="H24" s="44"/>
      <c r="I24" s="137"/>
      <c r="J24" s="136"/>
      <c r="K24" s="138"/>
    </row>
    <row r="25" spans="2:11" s="1" customFormat="1" ht="6.95" customHeight="1">
      <c r="B25" s="46"/>
      <c r="C25" s="47"/>
      <c r="D25" s="47"/>
      <c r="E25" s="47"/>
      <c r="F25" s="47"/>
      <c r="G25" s="47"/>
      <c r="H25" s="47"/>
      <c r="I25" s="131"/>
      <c r="J25" s="47"/>
      <c r="K25" s="51"/>
    </row>
    <row r="26" spans="2:11" s="1" customFormat="1" ht="6.95" customHeight="1">
      <c r="B26" s="46"/>
      <c r="C26" s="47"/>
      <c r="D26" s="82"/>
      <c r="E26" s="82"/>
      <c r="F26" s="82"/>
      <c r="G26" s="82"/>
      <c r="H26" s="82"/>
      <c r="I26" s="139"/>
      <c r="J26" s="82"/>
      <c r="K26" s="140"/>
    </row>
    <row r="27" spans="2:11" s="1" customFormat="1" ht="25.4" customHeight="1">
      <c r="B27" s="46"/>
      <c r="C27" s="47"/>
      <c r="D27" s="141" t="s">
        <v>39</v>
      </c>
      <c r="E27" s="47"/>
      <c r="F27" s="47"/>
      <c r="G27" s="47"/>
      <c r="H27" s="47"/>
      <c r="I27" s="131"/>
      <c r="J27" s="142">
        <f>ROUND(J86,2)</f>
        <v>0</v>
      </c>
      <c r="K27" s="51"/>
    </row>
    <row r="28" spans="2:11" s="1" customFormat="1" ht="6.95" customHeight="1">
      <c r="B28" s="46"/>
      <c r="C28" s="47"/>
      <c r="D28" s="82"/>
      <c r="E28" s="82"/>
      <c r="F28" s="82"/>
      <c r="G28" s="82"/>
      <c r="H28" s="82"/>
      <c r="I28" s="139"/>
      <c r="J28" s="82"/>
      <c r="K28" s="140"/>
    </row>
    <row r="29" spans="2:11" s="1" customFormat="1" ht="14.4" customHeight="1">
      <c r="B29" s="46"/>
      <c r="C29" s="47"/>
      <c r="D29" s="47"/>
      <c r="E29" s="47"/>
      <c r="F29" s="52" t="s">
        <v>41</v>
      </c>
      <c r="G29" s="47"/>
      <c r="H29" s="47"/>
      <c r="I29" s="143" t="s">
        <v>40</v>
      </c>
      <c r="J29" s="52" t="s">
        <v>42</v>
      </c>
      <c r="K29" s="51"/>
    </row>
    <row r="30" spans="2:11" s="1" customFormat="1" ht="14.4" customHeight="1">
      <c r="B30" s="46"/>
      <c r="C30" s="47"/>
      <c r="D30" s="55" t="s">
        <v>43</v>
      </c>
      <c r="E30" s="55" t="s">
        <v>44</v>
      </c>
      <c r="F30" s="144">
        <f>ROUND(SUM(BE86:BE282),2)</f>
        <v>0</v>
      </c>
      <c r="G30" s="47"/>
      <c r="H30" s="47"/>
      <c r="I30" s="145">
        <v>0.21</v>
      </c>
      <c r="J30" s="144">
        <f>ROUND(ROUND((SUM(BE86:BE282)),2)*I30,2)</f>
        <v>0</v>
      </c>
      <c r="K30" s="51"/>
    </row>
    <row r="31" spans="2:11" s="1" customFormat="1" ht="14.4" customHeight="1">
      <c r="B31" s="46"/>
      <c r="C31" s="47"/>
      <c r="D31" s="47"/>
      <c r="E31" s="55" t="s">
        <v>45</v>
      </c>
      <c r="F31" s="144">
        <f>ROUND(SUM(BF86:BF282),2)</f>
        <v>0</v>
      </c>
      <c r="G31" s="47"/>
      <c r="H31" s="47"/>
      <c r="I31" s="145">
        <v>0.15</v>
      </c>
      <c r="J31" s="144">
        <f>ROUND(ROUND((SUM(BF86:BF282)),2)*I31,2)</f>
        <v>0</v>
      </c>
      <c r="K31" s="51"/>
    </row>
    <row r="32" spans="2:11" s="1" customFormat="1" ht="14.4" customHeight="1" hidden="1">
      <c r="B32" s="46"/>
      <c r="C32" s="47"/>
      <c r="D32" s="47"/>
      <c r="E32" s="55" t="s">
        <v>46</v>
      </c>
      <c r="F32" s="144">
        <f>ROUND(SUM(BG86:BG282),2)</f>
        <v>0</v>
      </c>
      <c r="G32" s="47"/>
      <c r="H32" s="47"/>
      <c r="I32" s="145">
        <v>0.21</v>
      </c>
      <c r="J32" s="144">
        <v>0</v>
      </c>
      <c r="K32" s="51"/>
    </row>
    <row r="33" spans="2:11" s="1" customFormat="1" ht="14.4" customHeight="1" hidden="1">
      <c r="B33" s="46"/>
      <c r="C33" s="47"/>
      <c r="D33" s="47"/>
      <c r="E33" s="55" t="s">
        <v>47</v>
      </c>
      <c r="F33" s="144">
        <f>ROUND(SUM(BH86:BH282),2)</f>
        <v>0</v>
      </c>
      <c r="G33" s="47"/>
      <c r="H33" s="47"/>
      <c r="I33" s="145">
        <v>0.15</v>
      </c>
      <c r="J33" s="144">
        <v>0</v>
      </c>
      <c r="K33" s="51"/>
    </row>
    <row r="34" spans="2:11" s="1" customFormat="1" ht="14.4" customHeight="1" hidden="1">
      <c r="B34" s="46"/>
      <c r="C34" s="47"/>
      <c r="D34" s="47"/>
      <c r="E34" s="55" t="s">
        <v>48</v>
      </c>
      <c r="F34" s="144">
        <f>ROUND(SUM(BI86:BI282),2)</f>
        <v>0</v>
      </c>
      <c r="G34" s="47"/>
      <c r="H34" s="47"/>
      <c r="I34" s="145">
        <v>0</v>
      </c>
      <c r="J34" s="144">
        <v>0</v>
      </c>
      <c r="K34" s="51"/>
    </row>
    <row r="35" spans="2:11" s="1" customFormat="1" ht="6.95" customHeight="1">
      <c r="B35" s="46"/>
      <c r="C35" s="47"/>
      <c r="D35" s="47"/>
      <c r="E35" s="47"/>
      <c r="F35" s="47"/>
      <c r="G35" s="47"/>
      <c r="H35" s="47"/>
      <c r="I35" s="131"/>
      <c r="J35" s="47"/>
      <c r="K35" s="51"/>
    </row>
    <row r="36" spans="2:11" s="1" customFormat="1" ht="25.4" customHeight="1">
      <c r="B36" s="46"/>
      <c r="C36" s="146"/>
      <c r="D36" s="147" t="s">
        <v>49</v>
      </c>
      <c r="E36" s="88"/>
      <c r="F36" s="88"/>
      <c r="G36" s="148" t="s">
        <v>50</v>
      </c>
      <c r="H36" s="149" t="s">
        <v>51</v>
      </c>
      <c r="I36" s="150"/>
      <c r="J36" s="151">
        <f>SUM(J27:J34)</f>
        <v>0</v>
      </c>
      <c r="K36" s="152"/>
    </row>
    <row r="37" spans="2:11" s="1" customFormat="1" ht="14.4" customHeight="1">
      <c r="B37" s="67"/>
      <c r="C37" s="68"/>
      <c r="D37" s="68"/>
      <c r="E37" s="68"/>
      <c r="F37" s="68"/>
      <c r="G37" s="68"/>
      <c r="H37" s="68"/>
      <c r="I37" s="153"/>
      <c r="J37" s="68"/>
      <c r="K37" s="69"/>
    </row>
    <row r="41" spans="2:11" s="1" customFormat="1" ht="6.95" customHeight="1">
      <c r="B41" s="70"/>
      <c r="C41" s="71"/>
      <c r="D41" s="71"/>
      <c r="E41" s="71"/>
      <c r="F41" s="71"/>
      <c r="G41" s="71"/>
      <c r="H41" s="71"/>
      <c r="I41" s="154"/>
      <c r="J41" s="71"/>
      <c r="K41" s="155"/>
    </row>
    <row r="42" spans="2:11" s="1" customFormat="1" ht="36.95" customHeight="1">
      <c r="B42" s="46"/>
      <c r="C42" s="30" t="s">
        <v>175</v>
      </c>
      <c r="D42" s="47"/>
      <c r="E42" s="47"/>
      <c r="F42" s="47"/>
      <c r="G42" s="47"/>
      <c r="H42" s="47"/>
      <c r="I42" s="131"/>
      <c r="J42" s="47"/>
      <c r="K42" s="51"/>
    </row>
    <row r="43" spans="2:11" s="1" customFormat="1" ht="6.95" customHeight="1">
      <c r="B43" s="46"/>
      <c r="C43" s="47"/>
      <c r="D43" s="47"/>
      <c r="E43" s="47"/>
      <c r="F43" s="47"/>
      <c r="G43" s="47"/>
      <c r="H43" s="47"/>
      <c r="I43" s="131"/>
      <c r="J43" s="47"/>
      <c r="K43" s="51"/>
    </row>
    <row r="44" spans="2:11" s="1" customFormat="1" ht="14.4" customHeight="1">
      <c r="B44" s="46"/>
      <c r="C44" s="40" t="s">
        <v>19</v>
      </c>
      <c r="D44" s="47"/>
      <c r="E44" s="47"/>
      <c r="F44" s="47"/>
      <c r="G44" s="47"/>
      <c r="H44" s="47"/>
      <c r="I44" s="131"/>
      <c r="J44" s="47"/>
      <c r="K44" s="51"/>
    </row>
    <row r="45" spans="2:11" s="1" customFormat="1" ht="16.5" customHeight="1">
      <c r="B45" s="46"/>
      <c r="C45" s="47"/>
      <c r="D45" s="47"/>
      <c r="E45" s="130" t="str">
        <f>E7</f>
        <v>TRANSFORMACE DOMOV HÁJ II VÝSTAVBA LEDEČ NAD SÁZAVOU DOZP</v>
      </c>
      <c r="F45" s="40"/>
      <c r="G45" s="40"/>
      <c r="H45" s="40"/>
      <c r="I45" s="131"/>
      <c r="J45" s="47"/>
      <c r="K45" s="51"/>
    </row>
    <row r="46" spans="2:11" s="1" customFormat="1" ht="14.4" customHeight="1">
      <c r="B46" s="46"/>
      <c r="C46" s="40" t="s">
        <v>166</v>
      </c>
      <c r="D46" s="47"/>
      <c r="E46" s="47"/>
      <c r="F46" s="47"/>
      <c r="G46" s="47"/>
      <c r="H46" s="47"/>
      <c r="I46" s="131"/>
      <c r="J46" s="47"/>
      <c r="K46" s="51"/>
    </row>
    <row r="47" spans="2:11" s="1" customFormat="1" ht="17.25" customHeight="1">
      <c r="B47" s="46"/>
      <c r="C47" s="47"/>
      <c r="D47" s="47"/>
      <c r="E47" s="132" t="str">
        <f>E9</f>
        <v>SO 01_D.1.4.2a - Vytápění</v>
      </c>
      <c r="F47" s="47"/>
      <c r="G47" s="47"/>
      <c r="H47" s="47"/>
      <c r="I47" s="131"/>
      <c r="J47" s="47"/>
      <c r="K47" s="51"/>
    </row>
    <row r="48" spans="2:11" s="1" customFormat="1" ht="6.95" customHeight="1">
      <c r="B48" s="46"/>
      <c r="C48" s="47"/>
      <c r="D48" s="47"/>
      <c r="E48" s="47"/>
      <c r="F48" s="47"/>
      <c r="G48" s="47"/>
      <c r="H48" s="47"/>
      <c r="I48" s="131"/>
      <c r="J48" s="47"/>
      <c r="K48" s="51"/>
    </row>
    <row r="49" spans="2:11" s="1" customFormat="1" ht="18" customHeight="1">
      <c r="B49" s="46"/>
      <c r="C49" s="40" t="s">
        <v>24</v>
      </c>
      <c r="D49" s="47"/>
      <c r="E49" s="47"/>
      <c r="F49" s="35" t="str">
        <f>F12</f>
        <v>Ledeč nad Sázavou</v>
      </c>
      <c r="G49" s="47"/>
      <c r="H49" s="47"/>
      <c r="I49" s="133" t="s">
        <v>26</v>
      </c>
      <c r="J49" s="134" t="str">
        <f>IF(J12="","",J12)</f>
        <v>22. 3. 2019</v>
      </c>
      <c r="K49" s="51"/>
    </row>
    <row r="50" spans="2:11" s="1" customFormat="1" ht="6.95" customHeight="1">
      <c r="B50" s="46"/>
      <c r="C50" s="47"/>
      <c r="D50" s="47"/>
      <c r="E50" s="47"/>
      <c r="F50" s="47"/>
      <c r="G50" s="47"/>
      <c r="H50" s="47"/>
      <c r="I50" s="131"/>
      <c r="J50" s="47"/>
      <c r="K50" s="51"/>
    </row>
    <row r="51" spans="2:11" s="1" customFormat="1" ht="13.5">
      <c r="B51" s="46"/>
      <c r="C51" s="40" t="s">
        <v>28</v>
      </c>
      <c r="D51" s="47"/>
      <c r="E51" s="47"/>
      <c r="F51" s="35" t="str">
        <f>E15</f>
        <v>Kraj Vysočina</v>
      </c>
      <c r="G51" s="47"/>
      <c r="H51" s="47"/>
      <c r="I51" s="133" t="s">
        <v>34</v>
      </c>
      <c r="J51" s="44" t="str">
        <f>E21</f>
        <v>Ing. arch. Martin Jirovský</v>
      </c>
      <c r="K51" s="51"/>
    </row>
    <row r="52" spans="2:11" s="1" customFormat="1" ht="14.4" customHeight="1">
      <c r="B52" s="46"/>
      <c r="C52" s="40" t="s">
        <v>32</v>
      </c>
      <c r="D52" s="47"/>
      <c r="E52" s="47"/>
      <c r="F52" s="35" t="str">
        <f>IF(E18="","",E18)</f>
        <v/>
      </c>
      <c r="G52" s="47"/>
      <c r="H52" s="47"/>
      <c r="I52" s="131"/>
      <c r="J52" s="156"/>
      <c r="K52" s="51"/>
    </row>
    <row r="53" spans="2:11" s="1" customFormat="1" ht="10.3" customHeight="1">
      <c r="B53" s="46"/>
      <c r="C53" s="47"/>
      <c r="D53" s="47"/>
      <c r="E53" s="47"/>
      <c r="F53" s="47"/>
      <c r="G53" s="47"/>
      <c r="H53" s="47"/>
      <c r="I53" s="131"/>
      <c r="J53" s="47"/>
      <c r="K53" s="51"/>
    </row>
    <row r="54" spans="2:11" s="1" customFormat="1" ht="29.25" customHeight="1">
      <c r="B54" s="46"/>
      <c r="C54" s="157" t="s">
        <v>176</v>
      </c>
      <c r="D54" s="146"/>
      <c r="E54" s="146"/>
      <c r="F54" s="146"/>
      <c r="G54" s="146"/>
      <c r="H54" s="146"/>
      <c r="I54" s="158"/>
      <c r="J54" s="159" t="s">
        <v>177</v>
      </c>
      <c r="K54" s="160"/>
    </row>
    <row r="55" spans="2:11" s="1" customFormat="1" ht="10.3" customHeight="1">
      <c r="B55" s="46"/>
      <c r="C55" s="47"/>
      <c r="D55" s="47"/>
      <c r="E55" s="47"/>
      <c r="F55" s="47"/>
      <c r="G55" s="47"/>
      <c r="H55" s="47"/>
      <c r="I55" s="131"/>
      <c r="J55" s="47"/>
      <c r="K55" s="51"/>
    </row>
    <row r="56" spans="2:47" s="1" customFormat="1" ht="29.25" customHeight="1">
      <c r="B56" s="46"/>
      <c r="C56" s="161" t="s">
        <v>178</v>
      </c>
      <c r="D56" s="47"/>
      <c r="E56" s="47"/>
      <c r="F56" s="47"/>
      <c r="G56" s="47"/>
      <c r="H56" s="47"/>
      <c r="I56" s="131"/>
      <c r="J56" s="142">
        <f>J86</f>
        <v>0</v>
      </c>
      <c r="K56" s="51"/>
      <c r="AU56" s="24" t="s">
        <v>179</v>
      </c>
    </row>
    <row r="57" spans="2:11" s="7" customFormat="1" ht="24.95" customHeight="1">
      <c r="B57" s="162"/>
      <c r="C57" s="163"/>
      <c r="D57" s="164" t="s">
        <v>180</v>
      </c>
      <c r="E57" s="165"/>
      <c r="F57" s="165"/>
      <c r="G57" s="165"/>
      <c r="H57" s="165"/>
      <c r="I57" s="166"/>
      <c r="J57" s="167">
        <f>J87</f>
        <v>0</v>
      </c>
      <c r="K57" s="168"/>
    </row>
    <row r="58" spans="2:11" s="7" customFormat="1" ht="24.95" customHeight="1">
      <c r="B58" s="162"/>
      <c r="C58" s="163"/>
      <c r="D58" s="164" t="s">
        <v>197</v>
      </c>
      <c r="E58" s="165"/>
      <c r="F58" s="165"/>
      <c r="G58" s="165"/>
      <c r="H58" s="165"/>
      <c r="I58" s="166"/>
      <c r="J58" s="167">
        <f>J88</f>
        <v>0</v>
      </c>
      <c r="K58" s="168"/>
    </row>
    <row r="59" spans="2:11" s="8" customFormat="1" ht="19.9" customHeight="1">
      <c r="B59" s="169"/>
      <c r="C59" s="170"/>
      <c r="D59" s="171" t="s">
        <v>200</v>
      </c>
      <c r="E59" s="172"/>
      <c r="F59" s="172"/>
      <c r="G59" s="172"/>
      <c r="H59" s="172"/>
      <c r="I59" s="173"/>
      <c r="J59" s="174">
        <f>J89</f>
        <v>0</v>
      </c>
      <c r="K59" s="175"/>
    </row>
    <row r="60" spans="2:11" s="8" customFormat="1" ht="19.9" customHeight="1">
      <c r="B60" s="169"/>
      <c r="C60" s="170"/>
      <c r="D60" s="171" t="s">
        <v>2063</v>
      </c>
      <c r="E60" s="172"/>
      <c r="F60" s="172"/>
      <c r="G60" s="172"/>
      <c r="H60" s="172"/>
      <c r="I60" s="173"/>
      <c r="J60" s="174">
        <f>J112</f>
        <v>0</v>
      </c>
      <c r="K60" s="175"/>
    </row>
    <row r="61" spans="2:11" s="8" customFormat="1" ht="19.9" customHeight="1">
      <c r="B61" s="169"/>
      <c r="C61" s="170"/>
      <c r="D61" s="171" t="s">
        <v>2540</v>
      </c>
      <c r="E61" s="172"/>
      <c r="F61" s="172"/>
      <c r="G61" s="172"/>
      <c r="H61" s="172"/>
      <c r="I61" s="173"/>
      <c r="J61" s="174">
        <f>J115</f>
        <v>0</v>
      </c>
      <c r="K61" s="175"/>
    </row>
    <row r="62" spans="2:11" s="8" customFormat="1" ht="19.9" customHeight="1">
      <c r="B62" s="169"/>
      <c r="C62" s="170"/>
      <c r="D62" s="171" t="s">
        <v>2064</v>
      </c>
      <c r="E62" s="172"/>
      <c r="F62" s="172"/>
      <c r="G62" s="172"/>
      <c r="H62" s="172"/>
      <c r="I62" s="173"/>
      <c r="J62" s="174">
        <f>J134</f>
        <v>0</v>
      </c>
      <c r="K62" s="175"/>
    </row>
    <row r="63" spans="2:11" s="8" customFormat="1" ht="19.9" customHeight="1">
      <c r="B63" s="169"/>
      <c r="C63" s="170"/>
      <c r="D63" s="171" t="s">
        <v>2541</v>
      </c>
      <c r="E63" s="172"/>
      <c r="F63" s="172"/>
      <c r="G63" s="172"/>
      <c r="H63" s="172"/>
      <c r="I63" s="173"/>
      <c r="J63" s="174">
        <f>J155</f>
        <v>0</v>
      </c>
      <c r="K63" s="175"/>
    </row>
    <row r="64" spans="2:11" s="8" customFormat="1" ht="19.9" customHeight="1">
      <c r="B64" s="169"/>
      <c r="C64" s="170"/>
      <c r="D64" s="171" t="s">
        <v>2065</v>
      </c>
      <c r="E64" s="172"/>
      <c r="F64" s="172"/>
      <c r="G64" s="172"/>
      <c r="H64" s="172"/>
      <c r="I64" s="173"/>
      <c r="J64" s="174">
        <f>J186</f>
        <v>0</v>
      </c>
      <c r="K64" s="175"/>
    </row>
    <row r="65" spans="2:11" s="8" customFormat="1" ht="19.9" customHeight="1">
      <c r="B65" s="169"/>
      <c r="C65" s="170"/>
      <c r="D65" s="171" t="s">
        <v>2542</v>
      </c>
      <c r="E65" s="172"/>
      <c r="F65" s="172"/>
      <c r="G65" s="172"/>
      <c r="H65" s="172"/>
      <c r="I65" s="173"/>
      <c r="J65" s="174">
        <f>J235</f>
        <v>0</v>
      </c>
      <c r="K65" s="175"/>
    </row>
    <row r="66" spans="2:11" s="8" customFormat="1" ht="19.9" customHeight="1">
      <c r="B66" s="169"/>
      <c r="C66" s="170"/>
      <c r="D66" s="171" t="s">
        <v>211</v>
      </c>
      <c r="E66" s="172"/>
      <c r="F66" s="172"/>
      <c r="G66" s="172"/>
      <c r="H66" s="172"/>
      <c r="I66" s="173"/>
      <c r="J66" s="174">
        <f>J274</f>
        <v>0</v>
      </c>
      <c r="K66" s="175"/>
    </row>
    <row r="67" spans="2:11" s="1" customFormat="1" ht="21.8" customHeight="1">
      <c r="B67" s="46"/>
      <c r="C67" s="47"/>
      <c r="D67" s="47"/>
      <c r="E67" s="47"/>
      <c r="F67" s="47"/>
      <c r="G67" s="47"/>
      <c r="H67" s="47"/>
      <c r="I67" s="131"/>
      <c r="J67" s="47"/>
      <c r="K67" s="51"/>
    </row>
    <row r="68" spans="2:11" s="1" customFormat="1" ht="6.95" customHeight="1">
      <c r="B68" s="67"/>
      <c r="C68" s="68"/>
      <c r="D68" s="68"/>
      <c r="E68" s="68"/>
      <c r="F68" s="68"/>
      <c r="G68" s="68"/>
      <c r="H68" s="68"/>
      <c r="I68" s="153"/>
      <c r="J68" s="68"/>
      <c r="K68" s="69"/>
    </row>
    <row r="72" spans="2:12" s="1" customFormat="1" ht="6.95" customHeight="1">
      <c r="B72" s="70"/>
      <c r="C72" s="71"/>
      <c r="D72" s="71"/>
      <c r="E72" s="71"/>
      <c r="F72" s="71"/>
      <c r="G72" s="71"/>
      <c r="H72" s="71"/>
      <c r="I72" s="154"/>
      <c r="J72" s="71"/>
      <c r="K72" s="71"/>
      <c r="L72" s="46"/>
    </row>
    <row r="73" spans="2:12" s="1" customFormat="1" ht="36.95" customHeight="1">
      <c r="B73" s="46"/>
      <c r="C73" s="72" t="s">
        <v>215</v>
      </c>
      <c r="I73" s="176"/>
      <c r="L73" s="46"/>
    </row>
    <row r="74" spans="2:12" s="1" customFormat="1" ht="6.95" customHeight="1">
      <c r="B74" s="46"/>
      <c r="I74" s="176"/>
      <c r="L74" s="46"/>
    </row>
    <row r="75" spans="2:12" s="1" customFormat="1" ht="14.4" customHeight="1">
      <c r="B75" s="46"/>
      <c r="C75" s="74" t="s">
        <v>19</v>
      </c>
      <c r="I75" s="176"/>
      <c r="L75" s="46"/>
    </row>
    <row r="76" spans="2:12" s="1" customFormat="1" ht="16.5" customHeight="1">
      <c r="B76" s="46"/>
      <c r="E76" s="177" t="str">
        <f>E7</f>
        <v>TRANSFORMACE DOMOV HÁJ II VÝSTAVBA LEDEČ NAD SÁZAVOU DOZP</v>
      </c>
      <c r="F76" s="74"/>
      <c r="G76" s="74"/>
      <c r="H76" s="74"/>
      <c r="I76" s="176"/>
      <c r="L76" s="46"/>
    </row>
    <row r="77" spans="2:12" s="1" customFormat="1" ht="14.4" customHeight="1">
      <c r="B77" s="46"/>
      <c r="C77" s="74" t="s">
        <v>166</v>
      </c>
      <c r="I77" s="176"/>
      <c r="L77" s="46"/>
    </row>
    <row r="78" spans="2:12" s="1" customFormat="1" ht="17.25" customHeight="1">
      <c r="B78" s="46"/>
      <c r="E78" s="77" t="str">
        <f>E9</f>
        <v>SO 01_D.1.4.2a - Vytápění</v>
      </c>
      <c r="F78" s="1"/>
      <c r="G78" s="1"/>
      <c r="H78" s="1"/>
      <c r="I78" s="176"/>
      <c r="L78" s="46"/>
    </row>
    <row r="79" spans="2:12" s="1" customFormat="1" ht="6.95" customHeight="1">
      <c r="B79" s="46"/>
      <c r="I79" s="176"/>
      <c r="L79" s="46"/>
    </row>
    <row r="80" spans="2:12" s="1" customFormat="1" ht="18" customHeight="1">
      <c r="B80" s="46"/>
      <c r="C80" s="74" t="s">
        <v>24</v>
      </c>
      <c r="F80" s="178" t="str">
        <f>F12</f>
        <v>Ledeč nad Sázavou</v>
      </c>
      <c r="I80" s="179" t="s">
        <v>26</v>
      </c>
      <c r="J80" s="79" t="str">
        <f>IF(J12="","",J12)</f>
        <v>22. 3. 2019</v>
      </c>
      <c r="L80" s="46"/>
    </row>
    <row r="81" spans="2:12" s="1" customFormat="1" ht="6.95" customHeight="1">
      <c r="B81" s="46"/>
      <c r="I81" s="176"/>
      <c r="L81" s="46"/>
    </row>
    <row r="82" spans="2:12" s="1" customFormat="1" ht="13.5">
      <c r="B82" s="46"/>
      <c r="C82" s="74" t="s">
        <v>28</v>
      </c>
      <c r="F82" s="178" t="str">
        <f>E15</f>
        <v>Kraj Vysočina</v>
      </c>
      <c r="I82" s="179" t="s">
        <v>34</v>
      </c>
      <c r="J82" s="178" t="str">
        <f>E21</f>
        <v>Ing. arch. Martin Jirovský</v>
      </c>
      <c r="L82" s="46"/>
    </row>
    <row r="83" spans="2:12" s="1" customFormat="1" ht="14.4" customHeight="1">
      <c r="B83" s="46"/>
      <c r="C83" s="74" t="s">
        <v>32</v>
      </c>
      <c r="F83" s="178" t="str">
        <f>IF(E18="","",E18)</f>
        <v/>
      </c>
      <c r="I83" s="176"/>
      <c r="L83" s="46"/>
    </row>
    <row r="84" spans="2:12" s="1" customFormat="1" ht="10.3" customHeight="1">
      <c r="B84" s="46"/>
      <c r="I84" s="176"/>
      <c r="L84" s="46"/>
    </row>
    <row r="85" spans="2:20" s="9" customFormat="1" ht="29.25" customHeight="1">
      <c r="B85" s="180"/>
      <c r="C85" s="181" t="s">
        <v>216</v>
      </c>
      <c r="D85" s="182" t="s">
        <v>58</v>
      </c>
      <c r="E85" s="182" t="s">
        <v>54</v>
      </c>
      <c r="F85" s="182" t="s">
        <v>217</v>
      </c>
      <c r="G85" s="182" t="s">
        <v>218</v>
      </c>
      <c r="H85" s="182" t="s">
        <v>219</v>
      </c>
      <c r="I85" s="183" t="s">
        <v>220</v>
      </c>
      <c r="J85" s="182" t="s">
        <v>177</v>
      </c>
      <c r="K85" s="184" t="s">
        <v>221</v>
      </c>
      <c r="L85" s="180"/>
      <c r="M85" s="92" t="s">
        <v>222</v>
      </c>
      <c r="N85" s="93" t="s">
        <v>43</v>
      </c>
      <c r="O85" s="93" t="s">
        <v>223</v>
      </c>
      <c r="P85" s="93" t="s">
        <v>224</v>
      </c>
      <c r="Q85" s="93" t="s">
        <v>225</v>
      </c>
      <c r="R85" s="93" t="s">
        <v>226</v>
      </c>
      <c r="S85" s="93" t="s">
        <v>227</v>
      </c>
      <c r="T85" s="94" t="s">
        <v>228</v>
      </c>
    </row>
    <row r="86" spans="2:63" s="1" customFormat="1" ht="29.25" customHeight="1">
      <c r="B86" s="46"/>
      <c r="C86" s="96" t="s">
        <v>178</v>
      </c>
      <c r="I86" s="176"/>
      <c r="J86" s="185">
        <f>BK86</f>
        <v>0</v>
      </c>
      <c r="L86" s="46"/>
      <c r="M86" s="95"/>
      <c r="N86" s="82"/>
      <c r="O86" s="82"/>
      <c r="P86" s="186">
        <f>P87+P88</f>
        <v>0</v>
      </c>
      <c r="Q86" s="82"/>
      <c r="R86" s="186">
        <f>R87+R88</f>
        <v>0</v>
      </c>
      <c r="S86" s="82"/>
      <c r="T86" s="187">
        <f>T87+T88</f>
        <v>0</v>
      </c>
      <c r="AT86" s="24" t="s">
        <v>72</v>
      </c>
      <c r="AU86" s="24" t="s">
        <v>179</v>
      </c>
      <c r="BK86" s="188">
        <f>BK87+BK88</f>
        <v>0</v>
      </c>
    </row>
    <row r="87" spans="2:63" s="10" customFormat="1" ht="37.4" customHeight="1">
      <c r="B87" s="189"/>
      <c r="D87" s="190" t="s">
        <v>72</v>
      </c>
      <c r="E87" s="191" t="s">
        <v>229</v>
      </c>
      <c r="F87" s="191" t="s">
        <v>230</v>
      </c>
      <c r="I87" s="192"/>
      <c r="J87" s="193">
        <f>BK87</f>
        <v>0</v>
      </c>
      <c r="L87" s="189"/>
      <c r="M87" s="194"/>
      <c r="N87" s="195"/>
      <c r="O87" s="195"/>
      <c r="P87" s="196">
        <v>0</v>
      </c>
      <c r="Q87" s="195"/>
      <c r="R87" s="196">
        <v>0</v>
      </c>
      <c r="S87" s="195"/>
      <c r="T87" s="197">
        <v>0</v>
      </c>
      <c r="AR87" s="190" t="s">
        <v>81</v>
      </c>
      <c r="AT87" s="198" t="s">
        <v>72</v>
      </c>
      <c r="AU87" s="198" t="s">
        <v>73</v>
      </c>
      <c r="AY87" s="190" t="s">
        <v>231</v>
      </c>
      <c r="BK87" s="199">
        <v>0</v>
      </c>
    </row>
    <row r="88" spans="2:63" s="10" customFormat="1" ht="24.95" customHeight="1">
      <c r="B88" s="189"/>
      <c r="D88" s="190" t="s">
        <v>72</v>
      </c>
      <c r="E88" s="191" t="s">
        <v>1006</v>
      </c>
      <c r="F88" s="191" t="s">
        <v>1007</v>
      </c>
      <c r="I88" s="192"/>
      <c r="J88" s="193">
        <f>BK88</f>
        <v>0</v>
      </c>
      <c r="L88" s="189"/>
      <c r="M88" s="194"/>
      <c r="N88" s="195"/>
      <c r="O88" s="195"/>
      <c r="P88" s="196">
        <f>P89+P112+P115+P134+P155+P186+P235+P274</f>
        <v>0</v>
      </c>
      <c r="Q88" s="195"/>
      <c r="R88" s="196">
        <f>R89+R112+R115+R134+R155+R186+R235+R274</f>
        <v>0</v>
      </c>
      <c r="S88" s="195"/>
      <c r="T88" s="197">
        <f>T89+T112+T115+T134+T155+T186+T235+T274</f>
        <v>0</v>
      </c>
      <c r="AR88" s="190" t="s">
        <v>83</v>
      </c>
      <c r="AT88" s="198" t="s">
        <v>72</v>
      </c>
      <c r="AU88" s="198" t="s">
        <v>73</v>
      </c>
      <c r="AY88" s="190" t="s">
        <v>231</v>
      </c>
      <c r="BK88" s="199">
        <f>BK89+BK112+BK115+BK134+BK155+BK186+BK235+BK274</f>
        <v>0</v>
      </c>
    </row>
    <row r="89" spans="2:63" s="10" customFormat="1" ht="19.9" customHeight="1">
      <c r="B89" s="189"/>
      <c r="D89" s="190" t="s">
        <v>72</v>
      </c>
      <c r="E89" s="200" t="s">
        <v>1126</v>
      </c>
      <c r="F89" s="200" t="s">
        <v>1127</v>
      </c>
      <c r="I89" s="192"/>
      <c r="J89" s="201">
        <f>BK89</f>
        <v>0</v>
      </c>
      <c r="L89" s="189"/>
      <c r="M89" s="194"/>
      <c r="N89" s="195"/>
      <c r="O89" s="195"/>
      <c r="P89" s="196">
        <f>SUM(P90:P111)</f>
        <v>0</v>
      </c>
      <c r="Q89" s="195"/>
      <c r="R89" s="196">
        <f>SUM(R90:R111)</f>
        <v>0</v>
      </c>
      <c r="S89" s="195"/>
      <c r="T89" s="197">
        <f>SUM(T90:T111)</f>
        <v>0</v>
      </c>
      <c r="AR89" s="190" t="s">
        <v>83</v>
      </c>
      <c r="AT89" s="198" t="s">
        <v>72</v>
      </c>
      <c r="AU89" s="198" t="s">
        <v>81</v>
      </c>
      <c r="AY89" s="190" t="s">
        <v>231</v>
      </c>
      <c r="BK89" s="199">
        <f>SUM(BK90:BK111)</f>
        <v>0</v>
      </c>
    </row>
    <row r="90" spans="2:65" s="1" customFormat="1" ht="38.25" customHeight="1">
      <c r="B90" s="202"/>
      <c r="C90" s="203" t="s">
        <v>81</v>
      </c>
      <c r="D90" s="203" t="s">
        <v>235</v>
      </c>
      <c r="E90" s="204" t="s">
        <v>2543</v>
      </c>
      <c r="F90" s="205" t="s">
        <v>2544</v>
      </c>
      <c r="G90" s="206" t="s">
        <v>367</v>
      </c>
      <c r="H90" s="207">
        <v>60</v>
      </c>
      <c r="I90" s="208"/>
      <c r="J90" s="209">
        <f>ROUND(I90*H90,2)</f>
        <v>0</v>
      </c>
      <c r="K90" s="205" t="s">
        <v>238</v>
      </c>
      <c r="L90" s="46"/>
      <c r="M90" s="210" t="s">
        <v>5</v>
      </c>
      <c r="N90" s="211" t="s">
        <v>44</v>
      </c>
      <c r="O90" s="47"/>
      <c r="P90" s="212">
        <f>O90*H90</f>
        <v>0</v>
      </c>
      <c r="Q90" s="212">
        <v>0</v>
      </c>
      <c r="R90" s="212">
        <f>Q90*H90</f>
        <v>0</v>
      </c>
      <c r="S90" s="212">
        <v>0</v>
      </c>
      <c r="T90" s="213">
        <f>S90*H90</f>
        <v>0</v>
      </c>
      <c r="AR90" s="24" t="s">
        <v>298</v>
      </c>
      <c r="AT90" s="24" t="s">
        <v>235</v>
      </c>
      <c r="AU90" s="24" t="s">
        <v>83</v>
      </c>
      <c r="AY90" s="24" t="s">
        <v>231</v>
      </c>
      <c r="BE90" s="214">
        <f>IF(N90="základní",J90,0)</f>
        <v>0</v>
      </c>
      <c r="BF90" s="214">
        <f>IF(N90="snížená",J90,0)</f>
        <v>0</v>
      </c>
      <c r="BG90" s="214">
        <f>IF(N90="zákl. přenesená",J90,0)</f>
        <v>0</v>
      </c>
      <c r="BH90" s="214">
        <f>IF(N90="sníž. přenesená",J90,0)</f>
        <v>0</v>
      </c>
      <c r="BI90" s="214">
        <f>IF(N90="nulová",J90,0)</f>
        <v>0</v>
      </c>
      <c r="BJ90" s="24" t="s">
        <v>81</v>
      </c>
      <c r="BK90" s="214">
        <f>ROUND(I90*H90,2)</f>
        <v>0</v>
      </c>
      <c r="BL90" s="24" t="s">
        <v>298</v>
      </c>
      <c r="BM90" s="24" t="s">
        <v>2545</v>
      </c>
    </row>
    <row r="91" spans="2:47" s="1" customFormat="1" ht="13.5">
      <c r="B91" s="46"/>
      <c r="D91" s="215" t="s">
        <v>241</v>
      </c>
      <c r="F91" s="216" t="s">
        <v>2544</v>
      </c>
      <c r="I91" s="176"/>
      <c r="L91" s="46"/>
      <c r="M91" s="217"/>
      <c r="N91" s="47"/>
      <c r="O91" s="47"/>
      <c r="P91" s="47"/>
      <c r="Q91" s="47"/>
      <c r="R91" s="47"/>
      <c r="S91" s="47"/>
      <c r="T91" s="85"/>
      <c r="AT91" s="24" t="s">
        <v>241</v>
      </c>
      <c r="AU91" s="24" t="s">
        <v>83</v>
      </c>
    </row>
    <row r="92" spans="2:65" s="1" customFormat="1" ht="16.5" customHeight="1">
      <c r="B92" s="202"/>
      <c r="C92" s="242" t="s">
        <v>83</v>
      </c>
      <c r="D92" s="242" t="s">
        <v>399</v>
      </c>
      <c r="E92" s="243" t="s">
        <v>2546</v>
      </c>
      <c r="F92" s="244" t="s">
        <v>2547</v>
      </c>
      <c r="G92" s="245" t="s">
        <v>367</v>
      </c>
      <c r="H92" s="246">
        <v>60</v>
      </c>
      <c r="I92" s="247"/>
      <c r="J92" s="248">
        <f>ROUND(I92*H92,2)</f>
        <v>0</v>
      </c>
      <c r="K92" s="244" t="s">
        <v>238</v>
      </c>
      <c r="L92" s="249"/>
      <c r="M92" s="250" t="s">
        <v>5</v>
      </c>
      <c r="N92" s="251" t="s">
        <v>44</v>
      </c>
      <c r="O92" s="47"/>
      <c r="P92" s="212">
        <f>O92*H92</f>
        <v>0</v>
      </c>
      <c r="Q92" s="212">
        <v>0</v>
      </c>
      <c r="R92" s="212">
        <f>Q92*H92</f>
        <v>0</v>
      </c>
      <c r="S92" s="212">
        <v>0</v>
      </c>
      <c r="T92" s="213">
        <f>S92*H92</f>
        <v>0</v>
      </c>
      <c r="AR92" s="24" t="s">
        <v>410</v>
      </c>
      <c r="AT92" s="24" t="s">
        <v>399</v>
      </c>
      <c r="AU92" s="24" t="s">
        <v>83</v>
      </c>
      <c r="AY92" s="24" t="s">
        <v>231</v>
      </c>
      <c r="BE92" s="214">
        <f>IF(N92="základní",J92,0)</f>
        <v>0</v>
      </c>
      <c r="BF92" s="214">
        <f>IF(N92="snížená",J92,0)</f>
        <v>0</v>
      </c>
      <c r="BG92" s="214">
        <f>IF(N92="zákl. přenesená",J92,0)</f>
        <v>0</v>
      </c>
      <c r="BH92" s="214">
        <f>IF(N92="sníž. přenesená",J92,0)</f>
        <v>0</v>
      </c>
      <c r="BI92" s="214">
        <f>IF(N92="nulová",J92,0)</f>
        <v>0</v>
      </c>
      <c r="BJ92" s="24" t="s">
        <v>81</v>
      </c>
      <c r="BK92" s="214">
        <f>ROUND(I92*H92,2)</f>
        <v>0</v>
      </c>
      <c r="BL92" s="24" t="s">
        <v>298</v>
      </c>
      <c r="BM92" s="24" t="s">
        <v>2548</v>
      </c>
    </row>
    <row r="93" spans="2:47" s="1" customFormat="1" ht="13.5">
      <c r="B93" s="46"/>
      <c r="D93" s="215" t="s">
        <v>241</v>
      </c>
      <c r="F93" s="216" t="s">
        <v>2547</v>
      </c>
      <c r="I93" s="176"/>
      <c r="L93" s="46"/>
      <c r="M93" s="217"/>
      <c r="N93" s="47"/>
      <c r="O93" s="47"/>
      <c r="P93" s="47"/>
      <c r="Q93" s="47"/>
      <c r="R93" s="47"/>
      <c r="S93" s="47"/>
      <c r="T93" s="85"/>
      <c r="AT93" s="24" t="s">
        <v>241</v>
      </c>
      <c r="AU93" s="24" t="s">
        <v>83</v>
      </c>
    </row>
    <row r="94" spans="2:65" s="1" customFormat="1" ht="38.25" customHeight="1">
      <c r="B94" s="202"/>
      <c r="C94" s="203" t="s">
        <v>149</v>
      </c>
      <c r="D94" s="203" t="s">
        <v>235</v>
      </c>
      <c r="E94" s="204" t="s">
        <v>2549</v>
      </c>
      <c r="F94" s="205" t="s">
        <v>2550</v>
      </c>
      <c r="G94" s="206" t="s">
        <v>367</v>
      </c>
      <c r="H94" s="207">
        <v>186</v>
      </c>
      <c r="I94" s="208"/>
      <c r="J94" s="209">
        <f>ROUND(I94*H94,2)</f>
        <v>0</v>
      </c>
      <c r="K94" s="205" t="s">
        <v>238</v>
      </c>
      <c r="L94" s="46"/>
      <c r="M94" s="210" t="s">
        <v>5</v>
      </c>
      <c r="N94" s="211" t="s">
        <v>44</v>
      </c>
      <c r="O94" s="47"/>
      <c r="P94" s="212">
        <f>O94*H94</f>
        <v>0</v>
      </c>
      <c r="Q94" s="212">
        <v>0</v>
      </c>
      <c r="R94" s="212">
        <f>Q94*H94</f>
        <v>0</v>
      </c>
      <c r="S94" s="212">
        <v>0</v>
      </c>
      <c r="T94" s="213">
        <f>S94*H94</f>
        <v>0</v>
      </c>
      <c r="AR94" s="24" t="s">
        <v>298</v>
      </c>
      <c r="AT94" s="24" t="s">
        <v>235</v>
      </c>
      <c r="AU94" s="24" t="s">
        <v>83</v>
      </c>
      <c r="AY94" s="24" t="s">
        <v>231</v>
      </c>
      <c r="BE94" s="214">
        <f>IF(N94="základní",J94,0)</f>
        <v>0</v>
      </c>
      <c r="BF94" s="214">
        <f>IF(N94="snížená",J94,0)</f>
        <v>0</v>
      </c>
      <c r="BG94" s="214">
        <f>IF(N94="zákl. přenesená",J94,0)</f>
        <v>0</v>
      </c>
      <c r="BH94" s="214">
        <f>IF(N94="sníž. přenesená",J94,0)</f>
        <v>0</v>
      </c>
      <c r="BI94" s="214">
        <f>IF(N94="nulová",J94,0)</f>
        <v>0</v>
      </c>
      <c r="BJ94" s="24" t="s">
        <v>81</v>
      </c>
      <c r="BK94" s="214">
        <f>ROUND(I94*H94,2)</f>
        <v>0</v>
      </c>
      <c r="BL94" s="24" t="s">
        <v>298</v>
      </c>
      <c r="BM94" s="24" t="s">
        <v>2551</v>
      </c>
    </row>
    <row r="95" spans="2:47" s="1" customFormat="1" ht="13.5">
      <c r="B95" s="46"/>
      <c r="D95" s="215" t="s">
        <v>241</v>
      </c>
      <c r="F95" s="216" t="s">
        <v>2550</v>
      </c>
      <c r="I95" s="176"/>
      <c r="L95" s="46"/>
      <c r="M95" s="217"/>
      <c r="N95" s="47"/>
      <c r="O95" s="47"/>
      <c r="P95" s="47"/>
      <c r="Q95" s="47"/>
      <c r="R95" s="47"/>
      <c r="S95" s="47"/>
      <c r="T95" s="85"/>
      <c r="AT95" s="24" t="s">
        <v>241</v>
      </c>
      <c r="AU95" s="24" t="s">
        <v>83</v>
      </c>
    </row>
    <row r="96" spans="2:65" s="1" customFormat="1" ht="16.5" customHeight="1">
      <c r="B96" s="202"/>
      <c r="C96" s="242" t="s">
        <v>239</v>
      </c>
      <c r="D96" s="242" t="s">
        <v>399</v>
      </c>
      <c r="E96" s="243" t="s">
        <v>2552</v>
      </c>
      <c r="F96" s="244" t="s">
        <v>2553</v>
      </c>
      <c r="G96" s="245" t="s">
        <v>367</v>
      </c>
      <c r="H96" s="246">
        <v>65</v>
      </c>
      <c r="I96" s="247"/>
      <c r="J96" s="248">
        <f>ROUND(I96*H96,2)</f>
        <v>0</v>
      </c>
      <c r="K96" s="244" t="s">
        <v>238</v>
      </c>
      <c r="L96" s="249"/>
      <c r="M96" s="250" t="s">
        <v>5</v>
      </c>
      <c r="N96" s="251" t="s">
        <v>44</v>
      </c>
      <c r="O96" s="47"/>
      <c r="P96" s="212">
        <f>O96*H96</f>
        <v>0</v>
      </c>
      <c r="Q96" s="212">
        <v>0</v>
      </c>
      <c r="R96" s="212">
        <f>Q96*H96</f>
        <v>0</v>
      </c>
      <c r="S96" s="212">
        <v>0</v>
      </c>
      <c r="T96" s="213">
        <f>S96*H96</f>
        <v>0</v>
      </c>
      <c r="AR96" s="24" t="s">
        <v>410</v>
      </c>
      <c r="AT96" s="24" t="s">
        <v>399</v>
      </c>
      <c r="AU96" s="24" t="s">
        <v>83</v>
      </c>
      <c r="AY96" s="24" t="s">
        <v>231</v>
      </c>
      <c r="BE96" s="214">
        <f>IF(N96="základní",J96,0)</f>
        <v>0</v>
      </c>
      <c r="BF96" s="214">
        <f>IF(N96="snížená",J96,0)</f>
        <v>0</v>
      </c>
      <c r="BG96" s="214">
        <f>IF(N96="zákl. přenesená",J96,0)</f>
        <v>0</v>
      </c>
      <c r="BH96" s="214">
        <f>IF(N96="sníž. přenesená",J96,0)</f>
        <v>0</v>
      </c>
      <c r="BI96" s="214">
        <f>IF(N96="nulová",J96,0)</f>
        <v>0</v>
      </c>
      <c r="BJ96" s="24" t="s">
        <v>81</v>
      </c>
      <c r="BK96" s="214">
        <f>ROUND(I96*H96,2)</f>
        <v>0</v>
      </c>
      <c r="BL96" s="24" t="s">
        <v>298</v>
      </c>
      <c r="BM96" s="24" t="s">
        <v>2554</v>
      </c>
    </row>
    <row r="97" spans="2:47" s="1" customFormat="1" ht="13.5">
      <c r="B97" s="46"/>
      <c r="D97" s="215" t="s">
        <v>241</v>
      </c>
      <c r="F97" s="216" t="s">
        <v>2553</v>
      </c>
      <c r="I97" s="176"/>
      <c r="L97" s="46"/>
      <c r="M97" s="217"/>
      <c r="N97" s="47"/>
      <c r="O97" s="47"/>
      <c r="P97" s="47"/>
      <c r="Q97" s="47"/>
      <c r="R97" s="47"/>
      <c r="S97" s="47"/>
      <c r="T97" s="85"/>
      <c r="AT97" s="24" t="s">
        <v>241</v>
      </c>
      <c r="AU97" s="24" t="s">
        <v>83</v>
      </c>
    </row>
    <row r="98" spans="2:65" s="1" customFormat="1" ht="16.5" customHeight="1">
      <c r="B98" s="202"/>
      <c r="C98" s="242" t="s">
        <v>255</v>
      </c>
      <c r="D98" s="242" t="s">
        <v>399</v>
      </c>
      <c r="E98" s="243" t="s">
        <v>2555</v>
      </c>
      <c r="F98" s="244" t="s">
        <v>2556</v>
      </c>
      <c r="G98" s="245" t="s">
        <v>367</v>
      </c>
      <c r="H98" s="246">
        <v>40</v>
      </c>
      <c r="I98" s="247"/>
      <c r="J98" s="248">
        <f>ROUND(I98*H98,2)</f>
        <v>0</v>
      </c>
      <c r="K98" s="244" t="s">
        <v>238</v>
      </c>
      <c r="L98" s="249"/>
      <c r="M98" s="250" t="s">
        <v>5</v>
      </c>
      <c r="N98" s="251" t="s">
        <v>44</v>
      </c>
      <c r="O98" s="47"/>
      <c r="P98" s="212">
        <f>O98*H98</f>
        <v>0</v>
      </c>
      <c r="Q98" s="212">
        <v>0</v>
      </c>
      <c r="R98" s="212">
        <f>Q98*H98</f>
        <v>0</v>
      </c>
      <c r="S98" s="212">
        <v>0</v>
      </c>
      <c r="T98" s="213">
        <f>S98*H98</f>
        <v>0</v>
      </c>
      <c r="AR98" s="24" t="s">
        <v>410</v>
      </c>
      <c r="AT98" s="24" t="s">
        <v>399</v>
      </c>
      <c r="AU98" s="24" t="s">
        <v>83</v>
      </c>
      <c r="AY98" s="24" t="s">
        <v>231</v>
      </c>
      <c r="BE98" s="214">
        <f>IF(N98="základní",J98,0)</f>
        <v>0</v>
      </c>
      <c r="BF98" s="214">
        <f>IF(N98="snížená",J98,0)</f>
        <v>0</v>
      </c>
      <c r="BG98" s="214">
        <f>IF(N98="zákl. přenesená",J98,0)</f>
        <v>0</v>
      </c>
      <c r="BH98" s="214">
        <f>IF(N98="sníž. přenesená",J98,0)</f>
        <v>0</v>
      </c>
      <c r="BI98" s="214">
        <f>IF(N98="nulová",J98,0)</f>
        <v>0</v>
      </c>
      <c r="BJ98" s="24" t="s">
        <v>81</v>
      </c>
      <c r="BK98" s="214">
        <f>ROUND(I98*H98,2)</f>
        <v>0</v>
      </c>
      <c r="BL98" s="24" t="s">
        <v>298</v>
      </c>
      <c r="BM98" s="24" t="s">
        <v>2557</v>
      </c>
    </row>
    <row r="99" spans="2:47" s="1" customFormat="1" ht="13.5">
      <c r="B99" s="46"/>
      <c r="D99" s="215" t="s">
        <v>241</v>
      </c>
      <c r="F99" s="216" t="s">
        <v>2556</v>
      </c>
      <c r="I99" s="176"/>
      <c r="L99" s="46"/>
      <c r="M99" s="217"/>
      <c r="N99" s="47"/>
      <c r="O99" s="47"/>
      <c r="P99" s="47"/>
      <c r="Q99" s="47"/>
      <c r="R99" s="47"/>
      <c r="S99" s="47"/>
      <c r="T99" s="85"/>
      <c r="AT99" s="24" t="s">
        <v>241</v>
      </c>
      <c r="AU99" s="24" t="s">
        <v>83</v>
      </c>
    </row>
    <row r="100" spans="2:65" s="1" customFormat="1" ht="16.5" customHeight="1">
      <c r="B100" s="202"/>
      <c r="C100" s="242" t="s">
        <v>261</v>
      </c>
      <c r="D100" s="242" t="s">
        <v>399</v>
      </c>
      <c r="E100" s="243" t="s">
        <v>2558</v>
      </c>
      <c r="F100" s="244" t="s">
        <v>2559</v>
      </c>
      <c r="G100" s="245" t="s">
        <v>367</v>
      </c>
      <c r="H100" s="246">
        <v>6</v>
      </c>
      <c r="I100" s="247"/>
      <c r="J100" s="248">
        <f>ROUND(I100*H100,2)</f>
        <v>0</v>
      </c>
      <c r="K100" s="244" t="s">
        <v>238</v>
      </c>
      <c r="L100" s="249"/>
      <c r="M100" s="250" t="s">
        <v>5</v>
      </c>
      <c r="N100" s="251" t="s">
        <v>44</v>
      </c>
      <c r="O100" s="47"/>
      <c r="P100" s="212">
        <f>O100*H100</f>
        <v>0</v>
      </c>
      <c r="Q100" s="212">
        <v>0</v>
      </c>
      <c r="R100" s="212">
        <f>Q100*H100</f>
        <v>0</v>
      </c>
      <c r="S100" s="212">
        <v>0</v>
      </c>
      <c r="T100" s="213">
        <f>S100*H100</f>
        <v>0</v>
      </c>
      <c r="AR100" s="24" t="s">
        <v>410</v>
      </c>
      <c r="AT100" s="24" t="s">
        <v>399</v>
      </c>
      <c r="AU100" s="24" t="s">
        <v>83</v>
      </c>
      <c r="AY100" s="24" t="s">
        <v>231</v>
      </c>
      <c r="BE100" s="214">
        <f>IF(N100="základní",J100,0)</f>
        <v>0</v>
      </c>
      <c r="BF100" s="214">
        <f>IF(N100="snížená",J100,0)</f>
        <v>0</v>
      </c>
      <c r="BG100" s="214">
        <f>IF(N100="zákl. přenesená",J100,0)</f>
        <v>0</v>
      </c>
      <c r="BH100" s="214">
        <f>IF(N100="sníž. přenesená",J100,0)</f>
        <v>0</v>
      </c>
      <c r="BI100" s="214">
        <f>IF(N100="nulová",J100,0)</f>
        <v>0</v>
      </c>
      <c r="BJ100" s="24" t="s">
        <v>81</v>
      </c>
      <c r="BK100" s="214">
        <f>ROUND(I100*H100,2)</f>
        <v>0</v>
      </c>
      <c r="BL100" s="24" t="s">
        <v>298</v>
      </c>
      <c r="BM100" s="24" t="s">
        <v>2560</v>
      </c>
    </row>
    <row r="101" spans="2:47" s="1" customFormat="1" ht="13.5">
      <c r="B101" s="46"/>
      <c r="D101" s="215" t="s">
        <v>241</v>
      </c>
      <c r="F101" s="216" t="s">
        <v>2559</v>
      </c>
      <c r="I101" s="176"/>
      <c r="L101" s="46"/>
      <c r="M101" s="217"/>
      <c r="N101" s="47"/>
      <c r="O101" s="47"/>
      <c r="P101" s="47"/>
      <c r="Q101" s="47"/>
      <c r="R101" s="47"/>
      <c r="S101" s="47"/>
      <c r="T101" s="85"/>
      <c r="AT101" s="24" t="s">
        <v>241</v>
      </c>
      <c r="AU101" s="24" t="s">
        <v>83</v>
      </c>
    </row>
    <row r="102" spans="2:65" s="1" customFormat="1" ht="16.5" customHeight="1">
      <c r="B102" s="202"/>
      <c r="C102" s="242" t="s">
        <v>270</v>
      </c>
      <c r="D102" s="242" t="s">
        <v>399</v>
      </c>
      <c r="E102" s="243" t="s">
        <v>2561</v>
      </c>
      <c r="F102" s="244" t="s">
        <v>2562</v>
      </c>
      <c r="G102" s="245" t="s">
        <v>367</v>
      </c>
      <c r="H102" s="246">
        <v>45</v>
      </c>
      <c r="I102" s="247"/>
      <c r="J102" s="248">
        <f>ROUND(I102*H102,2)</f>
        <v>0</v>
      </c>
      <c r="K102" s="244" t="s">
        <v>238</v>
      </c>
      <c r="L102" s="249"/>
      <c r="M102" s="250" t="s">
        <v>5</v>
      </c>
      <c r="N102" s="251" t="s">
        <v>44</v>
      </c>
      <c r="O102" s="47"/>
      <c r="P102" s="212">
        <f>O102*H102</f>
        <v>0</v>
      </c>
      <c r="Q102" s="212">
        <v>0</v>
      </c>
      <c r="R102" s="212">
        <f>Q102*H102</f>
        <v>0</v>
      </c>
      <c r="S102" s="212">
        <v>0</v>
      </c>
      <c r="T102" s="213">
        <f>S102*H102</f>
        <v>0</v>
      </c>
      <c r="AR102" s="24" t="s">
        <v>410</v>
      </c>
      <c r="AT102" s="24" t="s">
        <v>399</v>
      </c>
      <c r="AU102" s="24" t="s">
        <v>83</v>
      </c>
      <c r="AY102" s="24" t="s">
        <v>231</v>
      </c>
      <c r="BE102" s="214">
        <f>IF(N102="základní",J102,0)</f>
        <v>0</v>
      </c>
      <c r="BF102" s="214">
        <f>IF(N102="snížená",J102,0)</f>
        <v>0</v>
      </c>
      <c r="BG102" s="214">
        <f>IF(N102="zákl. přenesená",J102,0)</f>
        <v>0</v>
      </c>
      <c r="BH102" s="214">
        <f>IF(N102="sníž. přenesená",J102,0)</f>
        <v>0</v>
      </c>
      <c r="BI102" s="214">
        <f>IF(N102="nulová",J102,0)</f>
        <v>0</v>
      </c>
      <c r="BJ102" s="24" t="s">
        <v>81</v>
      </c>
      <c r="BK102" s="214">
        <f>ROUND(I102*H102,2)</f>
        <v>0</v>
      </c>
      <c r="BL102" s="24" t="s">
        <v>298</v>
      </c>
      <c r="BM102" s="24" t="s">
        <v>2563</v>
      </c>
    </row>
    <row r="103" spans="2:47" s="1" customFormat="1" ht="13.5">
      <c r="B103" s="46"/>
      <c r="D103" s="215" t="s">
        <v>241</v>
      </c>
      <c r="F103" s="216" t="s">
        <v>2562</v>
      </c>
      <c r="I103" s="176"/>
      <c r="L103" s="46"/>
      <c r="M103" s="217"/>
      <c r="N103" s="47"/>
      <c r="O103" s="47"/>
      <c r="P103" s="47"/>
      <c r="Q103" s="47"/>
      <c r="R103" s="47"/>
      <c r="S103" s="47"/>
      <c r="T103" s="85"/>
      <c r="AT103" s="24" t="s">
        <v>241</v>
      </c>
      <c r="AU103" s="24" t="s">
        <v>83</v>
      </c>
    </row>
    <row r="104" spans="2:65" s="1" customFormat="1" ht="16.5" customHeight="1">
      <c r="B104" s="202"/>
      <c r="C104" s="242" t="s">
        <v>276</v>
      </c>
      <c r="D104" s="242" t="s">
        <v>399</v>
      </c>
      <c r="E104" s="243" t="s">
        <v>2564</v>
      </c>
      <c r="F104" s="244" t="s">
        <v>2565</v>
      </c>
      <c r="G104" s="245" t="s">
        <v>367</v>
      </c>
      <c r="H104" s="246">
        <v>15</v>
      </c>
      <c r="I104" s="247"/>
      <c r="J104" s="248">
        <f>ROUND(I104*H104,2)</f>
        <v>0</v>
      </c>
      <c r="K104" s="244" t="s">
        <v>238</v>
      </c>
      <c r="L104" s="249"/>
      <c r="M104" s="250" t="s">
        <v>5</v>
      </c>
      <c r="N104" s="251" t="s">
        <v>44</v>
      </c>
      <c r="O104" s="47"/>
      <c r="P104" s="212">
        <f>O104*H104</f>
        <v>0</v>
      </c>
      <c r="Q104" s="212">
        <v>0</v>
      </c>
      <c r="R104" s="212">
        <f>Q104*H104</f>
        <v>0</v>
      </c>
      <c r="S104" s="212">
        <v>0</v>
      </c>
      <c r="T104" s="213">
        <f>S104*H104</f>
        <v>0</v>
      </c>
      <c r="AR104" s="24" t="s">
        <v>410</v>
      </c>
      <c r="AT104" s="24" t="s">
        <v>399</v>
      </c>
      <c r="AU104" s="24" t="s">
        <v>83</v>
      </c>
      <c r="AY104" s="24" t="s">
        <v>231</v>
      </c>
      <c r="BE104" s="214">
        <f>IF(N104="základní",J104,0)</f>
        <v>0</v>
      </c>
      <c r="BF104" s="214">
        <f>IF(N104="snížená",J104,0)</f>
        <v>0</v>
      </c>
      <c r="BG104" s="214">
        <f>IF(N104="zákl. přenesená",J104,0)</f>
        <v>0</v>
      </c>
      <c r="BH104" s="214">
        <f>IF(N104="sníž. přenesená",J104,0)</f>
        <v>0</v>
      </c>
      <c r="BI104" s="214">
        <f>IF(N104="nulová",J104,0)</f>
        <v>0</v>
      </c>
      <c r="BJ104" s="24" t="s">
        <v>81</v>
      </c>
      <c r="BK104" s="214">
        <f>ROUND(I104*H104,2)</f>
        <v>0</v>
      </c>
      <c r="BL104" s="24" t="s">
        <v>298</v>
      </c>
      <c r="BM104" s="24" t="s">
        <v>2566</v>
      </c>
    </row>
    <row r="105" spans="2:47" s="1" customFormat="1" ht="13.5">
      <c r="B105" s="46"/>
      <c r="D105" s="215" t="s">
        <v>241</v>
      </c>
      <c r="F105" s="216" t="s">
        <v>2565</v>
      </c>
      <c r="I105" s="176"/>
      <c r="L105" s="46"/>
      <c r="M105" s="217"/>
      <c r="N105" s="47"/>
      <c r="O105" s="47"/>
      <c r="P105" s="47"/>
      <c r="Q105" s="47"/>
      <c r="R105" s="47"/>
      <c r="S105" s="47"/>
      <c r="T105" s="85"/>
      <c r="AT105" s="24" t="s">
        <v>241</v>
      </c>
      <c r="AU105" s="24" t="s">
        <v>83</v>
      </c>
    </row>
    <row r="106" spans="2:65" s="1" customFormat="1" ht="16.5" customHeight="1">
      <c r="B106" s="202"/>
      <c r="C106" s="242" t="s">
        <v>285</v>
      </c>
      <c r="D106" s="242" t="s">
        <v>399</v>
      </c>
      <c r="E106" s="243" t="s">
        <v>2567</v>
      </c>
      <c r="F106" s="244" t="s">
        <v>2568</v>
      </c>
      <c r="G106" s="245" t="s">
        <v>367</v>
      </c>
      <c r="H106" s="246">
        <v>15</v>
      </c>
      <c r="I106" s="247"/>
      <c r="J106" s="248">
        <f>ROUND(I106*H106,2)</f>
        <v>0</v>
      </c>
      <c r="K106" s="244" t="s">
        <v>238</v>
      </c>
      <c r="L106" s="249"/>
      <c r="M106" s="250" t="s">
        <v>5</v>
      </c>
      <c r="N106" s="251" t="s">
        <v>44</v>
      </c>
      <c r="O106" s="47"/>
      <c r="P106" s="212">
        <f>O106*H106</f>
        <v>0</v>
      </c>
      <c r="Q106" s="212">
        <v>0</v>
      </c>
      <c r="R106" s="212">
        <f>Q106*H106</f>
        <v>0</v>
      </c>
      <c r="S106" s="212">
        <v>0</v>
      </c>
      <c r="T106" s="213">
        <f>S106*H106</f>
        <v>0</v>
      </c>
      <c r="AR106" s="24" t="s">
        <v>410</v>
      </c>
      <c r="AT106" s="24" t="s">
        <v>399</v>
      </c>
      <c r="AU106" s="24" t="s">
        <v>83</v>
      </c>
      <c r="AY106" s="24" t="s">
        <v>231</v>
      </c>
      <c r="BE106" s="214">
        <f>IF(N106="základní",J106,0)</f>
        <v>0</v>
      </c>
      <c r="BF106" s="214">
        <f>IF(N106="snížená",J106,0)</f>
        <v>0</v>
      </c>
      <c r="BG106" s="214">
        <f>IF(N106="zákl. přenesená",J106,0)</f>
        <v>0</v>
      </c>
      <c r="BH106" s="214">
        <f>IF(N106="sníž. přenesená",J106,0)</f>
        <v>0</v>
      </c>
      <c r="BI106" s="214">
        <f>IF(N106="nulová",J106,0)</f>
        <v>0</v>
      </c>
      <c r="BJ106" s="24" t="s">
        <v>81</v>
      </c>
      <c r="BK106" s="214">
        <f>ROUND(I106*H106,2)</f>
        <v>0</v>
      </c>
      <c r="BL106" s="24" t="s">
        <v>298</v>
      </c>
      <c r="BM106" s="24" t="s">
        <v>2569</v>
      </c>
    </row>
    <row r="107" spans="2:47" s="1" customFormat="1" ht="13.5">
      <c r="B107" s="46"/>
      <c r="D107" s="215" t="s">
        <v>241</v>
      </c>
      <c r="F107" s="216" t="s">
        <v>2568</v>
      </c>
      <c r="I107" s="176"/>
      <c r="L107" s="46"/>
      <c r="M107" s="217"/>
      <c r="N107" s="47"/>
      <c r="O107" s="47"/>
      <c r="P107" s="47"/>
      <c r="Q107" s="47"/>
      <c r="R107" s="47"/>
      <c r="S107" s="47"/>
      <c r="T107" s="85"/>
      <c r="AT107" s="24" t="s">
        <v>241</v>
      </c>
      <c r="AU107" s="24" t="s">
        <v>83</v>
      </c>
    </row>
    <row r="108" spans="2:65" s="1" customFormat="1" ht="16.5" customHeight="1">
      <c r="B108" s="202"/>
      <c r="C108" s="203" t="s">
        <v>289</v>
      </c>
      <c r="D108" s="203" t="s">
        <v>235</v>
      </c>
      <c r="E108" s="204" t="s">
        <v>2570</v>
      </c>
      <c r="F108" s="205" t="s">
        <v>2571</v>
      </c>
      <c r="G108" s="206" t="s">
        <v>2303</v>
      </c>
      <c r="H108" s="207">
        <v>1</v>
      </c>
      <c r="I108" s="208"/>
      <c r="J108" s="209">
        <f>ROUND(I108*H108,2)</f>
        <v>0</v>
      </c>
      <c r="K108" s="205" t="s">
        <v>238</v>
      </c>
      <c r="L108" s="46"/>
      <c r="M108" s="210" t="s">
        <v>5</v>
      </c>
      <c r="N108" s="211" t="s">
        <v>44</v>
      </c>
      <c r="O108" s="47"/>
      <c r="P108" s="212">
        <f>O108*H108</f>
        <v>0</v>
      </c>
      <c r="Q108" s="212">
        <v>0</v>
      </c>
      <c r="R108" s="212">
        <f>Q108*H108</f>
        <v>0</v>
      </c>
      <c r="S108" s="212">
        <v>0</v>
      </c>
      <c r="T108" s="213">
        <f>S108*H108</f>
        <v>0</v>
      </c>
      <c r="AR108" s="24" t="s">
        <v>298</v>
      </c>
      <c r="AT108" s="24" t="s">
        <v>235</v>
      </c>
      <c r="AU108" s="24" t="s">
        <v>83</v>
      </c>
      <c r="AY108" s="24" t="s">
        <v>231</v>
      </c>
      <c r="BE108" s="214">
        <f>IF(N108="základní",J108,0)</f>
        <v>0</v>
      </c>
      <c r="BF108" s="214">
        <f>IF(N108="snížená",J108,0)</f>
        <v>0</v>
      </c>
      <c r="BG108" s="214">
        <f>IF(N108="zákl. přenesená",J108,0)</f>
        <v>0</v>
      </c>
      <c r="BH108" s="214">
        <f>IF(N108="sníž. přenesená",J108,0)</f>
        <v>0</v>
      </c>
      <c r="BI108" s="214">
        <f>IF(N108="nulová",J108,0)</f>
        <v>0</v>
      </c>
      <c r="BJ108" s="24" t="s">
        <v>81</v>
      </c>
      <c r="BK108" s="214">
        <f>ROUND(I108*H108,2)</f>
        <v>0</v>
      </c>
      <c r="BL108" s="24" t="s">
        <v>298</v>
      </c>
      <c r="BM108" s="24" t="s">
        <v>2572</v>
      </c>
    </row>
    <row r="109" spans="2:47" s="1" customFormat="1" ht="13.5">
      <c r="B109" s="46"/>
      <c r="D109" s="215" t="s">
        <v>241</v>
      </c>
      <c r="F109" s="216" t="s">
        <v>2571</v>
      </c>
      <c r="I109" s="176"/>
      <c r="L109" s="46"/>
      <c r="M109" s="217"/>
      <c r="N109" s="47"/>
      <c r="O109" s="47"/>
      <c r="P109" s="47"/>
      <c r="Q109" s="47"/>
      <c r="R109" s="47"/>
      <c r="S109" s="47"/>
      <c r="T109" s="85"/>
      <c r="AT109" s="24" t="s">
        <v>241</v>
      </c>
      <c r="AU109" s="24" t="s">
        <v>83</v>
      </c>
    </row>
    <row r="110" spans="2:65" s="1" customFormat="1" ht="38.25" customHeight="1">
      <c r="B110" s="202"/>
      <c r="C110" s="203" t="s">
        <v>233</v>
      </c>
      <c r="D110" s="203" t="s">
        <v>235</v>
      </c>
      <c r="E110" s="204" t="s">
        <v>2573</v>
      </c>
      <c r="F110" s="205" t="s">
        <v>2574</v>
      </c>
      <c r="G110" s="206" t="s">
        <v>2528</v>
      </c>
      <c r="H110" s="255"/>
      <c r="I110" s="208"/>
      <c r="J110" s="209">
        <f>ROUND(I110*H110,2)</f>
        <v>0</v>
      </c>
      <c r="K110" s="205" t="s">
        <v>238</v>
      </c>
      <c r="L110" s="46"/>
      <c r="M110" s="210" t="s">
        <v>5</v>
      </c>
      <c r="N110" s="211" t="s">
        <v>44</v>
      </c>
      <c r="O110" s="47"/>
      <c r="P110" s="212">
        <f>O110*H110</f>
        <v>0</v>
      </c>
      <c r="Q110" s="212">
        <v>0</v>
      </c>
      <c r="R110" s="212">
        <f>Q110*H110</f>
        <v>0</v>
      </c>
      <c r="S110" s="212">
        <v>0</v>
      </c>
      <c r="T110" s="213">
        <f>S110*H110</f>
        <v>0</v>
      </c>
      <c r="AR110" s="24" t="s">
        <v>298</v>
      </c>
      <c r="AT110" s="24" t="s">
        <v>235</v>
      </c>
      <c r="AU110" s="24" t="s">
        <v>83</v>
      </c>
      <c r="AY110" s="24" t="s">
        <v>231</v>
      </c>
      <c r="BE110" s="214">
        <f>IF(N110="základní",J110,0)</f>
        <v>0</v>
      </c>
      <c r="BF110" s="214">
        <f>IF(N110="snížená",J110,0)</f>
        <v>0</v>
      </c>
      <c r="BG110" s="214">
        <f>IF(N110="zákl. přenesená",J110,0)</f>
        <v>0</v>
      </c>
      <c r="BH110" s="214">
        <f>IF(N110="sníž. přenesená",J110,0)</f>
        <v>0</v>
      </c>
      <c r="BI110" s="214">
        <f>IF(N110="nulová",J110,0)</f>
        <v>0</v>
      </c>
      <c r="BJ110" s="24" t="s">
        <v>81</v>
      </c>
      <c r="BK110" s="214">
        <f>ROUND(I110*H110,2)</f>
        <v>0</v>
      </c>
      <c r="BL110" s="24" t="s">
        <v>298</v>
      </c>
      <c r="BM110" s="24" t="s">
        <v>2575</v>
      </c>
    </row>
    <row r="111" spans="2:47" s="1" customFormat="1" ht="13.5">
      <c r="B111" s="46"/>
      <c r="D111" s="215" t="s">
        <v>241</v>
      </c>
      <c r="F111" s="216" t="s">
        <v>2574</v>
      </c>
      <c r="I111" s="176"/>
      <c r="L111" s="46"/>
      <c r="M111" s="217"/>
      <c r="N111" s="47"/>
      <c r="O111" s="47"/>
      <c r="P111" s="47"/>
      <c r="Q111" s="47"/>
      <c r="R111" s="47"/>
      <c r="S111" s="47"/>
      <c r="T111" s="85"/>
      <c r="AT111" s="24" t="s">
        <v>241</v>
      </c>
      <c r="AU111" s="24" t="s">
        <v>83</v>
      </c>
    </row>
    <row r="112" spans="2:63" s="10" customFormat="1" ht="29.85" customHeight="1">
      <c r="B112" s="189"/>
      <c r="D112" s="190" t="s">
        <v>72</v>
      </c>
      <c r="E112" s="200" t="s">
        <v>2316</v>
      </c>
      <c r="F112" s="200" t="s">
        <v>2317</v>
      </c>
      <c r="I112" s="192"/>
      <c r="J112" s="201">
        <f>BK112</f>
        <v>0</v>
      </c>
      <c r="L112" s="189"/>
      <c r="M112" s="194"/>
      <c r="N112" s="195"/>
      <c r="O112" s="195"/>
      <c r="P112" s="196">
        <f>SUM(P113:P114)</f>
        <v>0</v>
      </c>
      <c r="Q112" s="195"/>
      <c r="R112" s="196">
        <f>SUM(R113:R114)</f>
        <v>0</v>
      </c>
      <c r="S112" s="195"/>
      <c r="T112" s="197">
        <f>SUM(T113:T114)</f>
        <v>0</v>
      </c>
      <c r="AR112" s="190" t="s">
        <v>83</v>
      </c>
      <c r="AT112" s="198" t="s">
        <v>72</v>
      </c>
      <c r="AU112" s="198" t="s">
        <v>81</v>
      </c>
      <c r="AY112" s="190" t="s">
        <v>231</v>
      </c>
      <c r="BK112" s="199">
        <f>SUM(BK113:BK114)</f>
        <v>0</v>
      </c>
    </row>
    <row r="113" spans="2:65" s="1" customFormat="1" ht="16.5" customHeight="1">
      <c r="B113" s="202"/>
      <c r="C113" s="203" t="s">
        <v>254</v>
      </c>
      <c r="D113" s="203" t="s">
        <v>235</v>
      </c>
      <c r="E113" s="204" t="s">
        <v>2576</v>
      </c>
      <c r="F113" s="205" t="s">
        <v>2577</v>
      </c>
      <c r="G113" s="206" t="s">
        <v>249</v>
      </c>
      <c r="H113" s="207">
        <v>9</v>
      </c>
      <c r="I113" s="208"/>
      <c r="J113" s="209">
        <f>ROUND(I113*H113,2)</f>
        <v>0</v>
      </c>
      <c r="K113" s="205" t="s">
        <v>238</v>
      </c>
      <c r="L113" s="46"/>
      <c r="M113" s="210" t="s">
        <v>5</v>
      </c>
      <c r="N113" s="211" t="s">
        <v>44</v>
      </c>
      <c r="O113" s="47"/>
      <c r="P113" s="212">
        <f>O113*H113</f>
        <v>0</v>
      </c>
      <c r="Q113" s="212">
        <v>0</v>
      </c>
      <c r="R113" s="212">
        <f>Q113*H113</f>
        <v>0</v>
      </c>
      <c r="S113" s="212">
        <v>0</v>
      </c>
      <c r="T113" s="213">
        <f>S113*H113</f>
        <v>0</v>
      </c>
      <c r="AR113" s="24" t="s">
        <v>298</v>
      </c>
      <c r="AT113" s="24" t="s">
        <v>235</v>
      </c>
      <c r="AU113" s="24" t="s">
        <v>83</v>
      </c>
      <c r="AY113" s="24" t="s">
        <v>231</v>
      </c>
      <c r="BE113" s="214">
        <f>IF(N113="základní",J113,0)</f>
        <v>0</v>
      </c>
      <c r="BF113" s="214">
        <f>IF(N113="snížená",J113,0)</f>
        <v>0</v>
      </c>
      <c r="BG113" s="214">
        <f>IF(N113="zákl. přenesená",J113,0)</f>
        <v>0</v>
      </c>
      <c r="BH113" s="214">
        <f>IF(N113="sníž. přenesená",J113,0)</f>
        <v>0</v>
      </c>
      <c r="BI113" s="214">
        <f>IF(N113="nulová",J113,0)</f>
        <v>0</v>
      </c>
      <c r="BJ113" s="24" t="s">
        <v>81</v>
      </c>
      <c r="BK113" s="214">
        <f>ROUND(I113*H113,2)</f>
        <v>0</v>
      </c>
      <c r="BL113" s="24" t="s">
        <v>298</v>
      </c>
      <c r="BM113" s="24" t="s">
        <v>2578</v>
      </c>
    </row>
    <row r="114" spans="2:47" s="1" customFormat="1" ht="13.5">
      <c r="B114" s="46"/>
      <c r="D114" s="215" t="s">
        <v>241</v>
      </c>
      <c r="F114" s="216" t="s">
        <v>2577</v>
      </c>
      <c r="I114" s="176"/>
      <c r="L114" s="46"/>
      <c r="M114" s="217"/>
      <c r="N114" s="47"/>
      <c r="O114" s="47"/>
      <c r="P114" s="47"/>
      <c r="Q114" s="47"/>
      <c r="R114" s="47"/>
      <c r="S114" s="47"/>
      <c r="T114" s="85"/>
      <c r="AT114" s="24" t="s">
        <v>241</v>
      </c>
      <c r="AU114" s="24" t="s">
        <v>83</v>
      </c>
    </row>
    <row r="115" spans="2:63" s="10" customFormat="1" ht="29.85" customHeight="1">
      <c r="B115" s="189"/>
      <c r="D115" s="190" t="s">
        <v>72</v>
      </c>
      <c r="E115" s="200" t="s">
        <v>2579</v>
      </c>
      <c r="F115" s="200" t="s">
        <v>2580</v>
      </c>
      <c r="I115" s="192"/>
      <c r="J115" s="201">
        <f>BK115</f>
        <v>0</v>
      </c>
      <c r="L115" s="189"/>
      <c r="M115" s="194"/>
      <c r="N115" s="195"/>
      <c r="O115" s="195"/>
      <c r="P115" s="196">
        <f>SUM(P116:P133)</f>
        <v>0</v>
      </c>
      <c r="Q115" s="195"/>
      <c r="R115" s="196">
        <f>SUM(R116:R133)</f>
        <v>0</v>
      </c>
      <c r="S115" s="195"/>
      <c r="T115" s="197">
        <f>SUM(T116:T133)</f>
        <v>0</v>
      </c>
      <c r="AR115" s="190" t="s">
        <v>83</v>
      </c>
      <c r="AT115" s="198" t="s">
        <v>72</v>
      </c>
      <c r="AU115" s="198" t="s">
        <v>81</v>
      </c>
      <c r="AY115" s="190" t="s">
        <v>231</v>
      </c>
      <c r="BK115" s="199">
        <f>SUM(BK116:BK133)</f>
        <v>0</v>
      </c>
    </row>
    <row r="116" spans="2:65" s="1" customFormat="1" ht="25.5" customHeight="1">
      <c r="B116" s="202"/>
      <c r="C116" s="203" t="s">
        <v>307</v>
      </c>
      <c r="D116" s="203" t="s">
        <v>235</v>
      </c>
      <c r="E116" s="204" t="s">
        <v>2581</v>
      </c>
      <c r="F116" s="205" t="s">
        <v>2582</v>
      </c>
      <c r="G116" s="206" t="s">
        <v>508</v>
      </c>
      <c r="H116" s="207">
        <v>1</v>
      </c>
      <c r="I116" s="208"/>
      <c r="J116" s="209">
        <f>ROUND(I116*H116,2)</f>
        <v>0</v>
      </c>
      <c r="K116" s="205" t="s">
        <v>238</v>
      </c>
      <c r="L116" s="46"/>
      <c r="M116" s="210" t="s">
        <v>5</v>
      </c>
      <c r="N116" s="211" t="s">
        <v>44</v>
      </c>
      <c r="O116" s="47"/>
      <c r="P116" s="212">
        <f>O116*H116</f>
        <v>0</v>
      </c>
      <c r="Q116" s="212">
        <v>0</v>
      </c>
      <c r="R116" s="212">
        <f>Q116*H116</f>
        <v>0</v>
      </c>
      <c r="S116" s="212">
        <v>0</v>
      </c>
      <c r="T116" s="213">
        <f>S116*H116</f>
        <v>0</v>
      </c>
      <c r="AR116" s="24" t="s">
        <v>298</v>
      </c>
      <c r="AT116" s="24" t="s">
        <v>235</v>
      </c>
      <c r="AU116" s="24" t="s">
        <v>83</v>
      </c>
      <c r="AY116" s="24" t="s">
        <v>231</v>
      </c>
      <c r="BE116" s="214">
        <f>IF(N116="základní",J116,0)</f>
        <v>0</v>
      </c>
      <c r="BF116" s="214">
        <f>IF(N116="snížená",J116,0)</f>
        <v>0</v>
      </c>
      <c r="BG116" s="214">
        <f>IF(N116="zákl. přenesená",J116,0)</f>
        <v>0</v>
      </c>
      <c r="BH116" s="214">
        <f>IF(N116="sníž. přenesená",J116,0)</f>
        <v>0</v>
      </c>
      <c r="BI116" s="214">
        <f>IF(N116="nulová",J116,0)</f>
        <v>0</v>
      </c>
      <c r="BJ116" s="24" t="s">
        <v>81</v>
      </c>
      <c r="BK116" s="214">
        <f>ROUND(I116*H116,2)</f>
        <v>0</v>
      </c>
      <c r="BL116" s="24" t="s">
        <v>298</v>
      </c>
      <c r="BM116" s="24" t="s">
        <v>2583</v>
      </c>
    </row>
    <row r="117" spans="2:47" s="1" customFormat="1" ht="13.5">
      <c r="B117" s="46"/>
      <c r="D117" s="215" t="s">
        <v>241</v>
      </c>
      <c r="F117" s="216" t="s">
        <v>2582</v>
      </c>
      <c r="I117" s="176"/>
      <c r="L117" s="46"/>
      <c r="M117" s="217"/>
      <c r="N117" s="47"/>
      <c r="O117" s="47"/>
      <c r="P117" s="47"/>
      <c r="Q117" s="47"/>
      <c r="R117" s="47"/>
      <c r="S117" s="47"/>
      <c r="T117" s="85"/>
      <c r="AT117" s="24" t="s">
        <v>241</v>
      </c>
      <c r="AU117" s="24" t="s">
        <v>83</v>
      </c>
    </row>
    <row r="118" spans="2:65" s="1" customFormat="1" ht="16.5" customHeight="1">
      <c r="B118" s="202"/>
      <c r="C118" s="242" t="s">
        <v>311</v>
      </c>
      <c r="D118" s="242" t="s">
        <v>399</v>
      </c>
      <c r="E118" s="243" t="s">
        <v>2584</v>
      </c>
      <c r="F118" s="244" t="s">
        <v>2585</v>
      </c>
      <c r="G118" s="245" t="s">
        <v>249</v>
      </c>
      <c r="H118" s="246">
        <v>1</v>
      </c>
      <c r="I118" s="247"/>
      <c r="J118" s="248">
        <f>ROUND(I118*H118,2)</f>
        <v>0</v>
      </c>
      <c r="K118" s="244" t="s">
        <v>238</v>
      </c>
      <c r="L118" s="249"/>
      <c r="M118" s="250" t="s">
        <v>5</v>
      </c>
      <c r="N118" s="251" t="s">
        <v>44</v>
      </c>
      <c r="O118" s="47"/>
      <c r="P118" s="212">
        <f>O118*H118</f>
        <v>0</v>
      </c>
      <c r="Q118" s="212">
        <v>0</v>
      </c>
      <c r="R118" s="212">
        <f>Q118*H118</f>
        <v>0</v>
      </c>
      <c r="S118" s="212">
        <v>0</v>
      </c>
      <c r="T118" s="213">
        <f>S118*H118</f>
        <v>0</v>
      </c>
      <c r="AR118" s="24" t="s">
        <v>410</v>
      </c>
      <c r="AT118" s="24" t="s">
        <v>399</v>
      </c>
      <c r="AU118" s="24" t="s">
        <v>83</v>
      </c>
      <c r="AY118" s="24" t="s">
        <v>231</v>
      </c>
      <c r="BE118" s="214">
        <f>IF(N118="základní",J118,0)</f>
        <v>0</v>
      </c>
      <c r="BF118" s="214">
        <f>IF(N118="snížená",J118,0)</f>
        <v>0</v>
      </c>
      <c r="BG118" s="214">
        <f>IF(N118="zákl. přenesená",J118,0)</f>
        <v>0</v>
      </c>
      <c r="BH118" s="214">
        <f>IF(N118="sníž. přenesená",J118,0)</f>
        <v>0</v>
      </c>
      <c r="BI118" s="214">
        <f>IF(N118="nulová",J118,0)</f>
        <v>0</v>
      </c>
      <c r="BJ118" s="24" t="s">
        <v>81</v>
      </c>
      <c r="BK118" s="214">
        <f>ROUND(I118*H118,2)</f>
        <v>0</v>
      </c>
      <c r="BL118" s="24" t="s">
        <v>298</v>
      </c>
      <c r="BM118" s="24" t="s">
        <v>2586</v>
      </c>
    </row>
    <row r="119" spans="2:47" s="1" customFormat="1" ht="13.5">
      <c r="B119" s="46"/>
      <c r="D119" s="215" t="s">
        <v>241</v>
      </c>
      <c r="F119" s="216" t="s">
        <v>2585</v>
      </c>
      <c r="I119" s="176"/>
      <c r="L119" s="46"/>
      <c r="M119" s="217"/>
      <c r="N119" s="47"/>
      <c r="O119" s="47"/>
      <c r="P119" s="47"/>
      <c r="Q119" s="47"/>
      <c r="R119" s="47"/>
      <c r="S119" s="47"/>
      <c r="T119" s="85"/>
      <c r="AT119" s="24" t="s">
        <v>241</v>
      </c>
      <c r="AU119" s="24" t="s">
        <v>83</v>
      </c>
    </row>
    <row r="120" spans="2:65" s="1" customFormat="1" ht="16.5" customHeight="1">
      <c r="B120" s="202"/>
      <c r="C120" s="242" t="s">
        <v>11</v>
      </c>
      <c r="D120" s="242" t="s">
        <v>399</v>
      </c>
      <c r="E120" s="243" t="s">
        <v>2587</v>
      </c>
      <c r="F120" s="244" t="s">
        <v>2588</v>
      </c>
      <c r="G120" s="245" t="s">
        <v>249</v>
      </c>
      <c r="H120" s="246">
        <v>1</v>
      </c>
      <c r="I120" s="247"/>
      <c r="J120" s="248">
        <f>ROUND(I120*H120,2)</f>
        <v>0</v>
      </c>
      <c r="K120" s="244" t="s">
        <v>238</v>
      </c>
      <c r="L120" s="249"/>
      <c r="M120" s="250" t="s">
        <v>5</v>
      </c>
      <c r="N120" s="251" t="s">
        <v>44</v>
      </c>
      <c r="O120" s="47"/>
      <c r="P120" s="212">
        <f>O120*H120</f>
        <v>0</v>
      </c>
      <c r="Q120" s="212">
        <v>0</v>
      </c>
      <c r="R120" s="212">
        <f>Q120*H120</f>
        <v>0</v>
      </c>
      <c r="S120" s="212">
        <v>0</v>
      </c>
      <c r="T120" s="213">
        <f>S120*H120</f>
        <v>0</v>
      </c>
      <c r="AR120" s="24" t="s">
        <v>410</v>
      </c>
      <c r="AT120" s="24" t="s">
        <v>399</v>
      </c>
      <c r="AU120" s="24" t="s">
        <v>83</v>
      </c>
      <c r="AY120" s="24" t="s">
        <v>231</v>
      </c>
      <c r="BE120" s="214">
        <f>IF(N120="základní",J120,0)</f>
        <v>0</v>
      </c>
      <c r="BF120" s="214">
        <f>IF(N120="snížená",J120,0)</f>
        <v>0</v>
      </c>
      <c r="BG120" s="214">
        <f>IF(N120="zákl. přenesená",J120,0)</f>
        <v>0</v>
      </c>
      <c r="BH120" s="214">
        <f>IF(N120="sníž. přenesená",J120,0)</f>
        <v>0</v>
      </c>
      <c r="BI120" s="214">
        <f>IF(N120="nulová",J120,0)</f>
        <v>0</v>
      </c>
      <c r="BJ120" s="24" t="s">
        <v>81</v>
      </c>
      <c r="BK120" s="214">
        <f>ROUND(I120*H120,2)</f>
        <v>0</v>
      </c>
      <c r="BL120" s="24" t="s">
        <v>298</v>
      </c>
      <c r="BM120" s="24" t="s">
        <v>2589</v>
      </c>
    </row>
    <row r="121" spans="2:47" s="1" customFormat="1" ht="13.5">
      <c r="B121" s="46"/>
      <c r="D121" s="215" t="s">
        <v>241</v>
      </c>
      <c r="F121" s="216" t="s">
        <v>2588</v>
      </c>
      <c r="I121" s="176"/>
      <c r="L121" s="46"/>
      <c r="M121" s="217"/>
      <c r="N121" s="47"/>
      <c r="O121" s="47"/>
      <c r="P121" s="47"/>
      <c r="Q121" s="47"/>
      <c r="R121" s="47"/>
      <c r="S121" s="47"/>
      <c r="T121" s="85"/>
      <c r="AT121" s="24" t="s">
        <v>241</v>
      </c>
      <c r="AU121" s="24" t="s">
        <v>83</v>
      </c>
    </row>
    <row r="122" spans="2:65" s="1" customFormat="1" ht="16.5" customHeight="1">
      <c r="B122" s="202"/>
      <c r="C122" s="203" t="s">
        <v>298</v>
      </c>
      <c r="D122" s="203" t="s">
        <v>235</v>
      </c>
      <c r="E122" s="204" t="s">
        <v>2590</v>
      </c>
      <c r="F122" s="205" t="s">
        <v>2591</v>
      </c>
      <c r="G122" s="206" t="s">
        <v>367</v>
      </c>
      <c r="H122" s="207">
        <v>5</v>
      </c>
      <c r="I122" s="208"/>
      <c r="J122" s="209">
        <f>ROUND(I122*H122,2)</f>
        <v>0</v>
      </c>
      <c r="K122" s="205" t="s">
        <v>238</v>
      </c>
      <c r="L122" s="46"/>
      <c r="M122" s="210" t="s">
        <v>5</v>
      </c>
      <c r="N122" s="211" t="s">
        <v>44</v>
      </c>
      <c r="O122" s="47"/>
      <c r="P122" s="212">
        <f>O122*H122</f>
        <v>0</v>
      </c>
      <c r="Q122" s="212">
        <v>0</v>
      </c>
      <c r="R122" s="212">
        <f>Q122*H122</f>
        <v>0</v>
      </c>
      <c r="S122" s="212">
        <v>0</v>
      </c>
      <c r="T122" s="213">
        <f>S122*H122</f>
        <v>0</v>
      </c>
      <c r="AR122" s="24" t="s">
        <v>298</v>
      </c>
      <c r="AT122" s="24" t="s">
        <v>235</v>
      </c>
      <c r="AU122" s="24" t="s">
        <v>83</v>
      </c>
      <c r="AY122" s="24" t="s">
        <v>231</v>
      </c>
      <c r="BE122" s="214">
        <f>IF(N122="základní",J122,0)</f>
        <v>0</v>
      </c>
      <c r="BF122" s="214">
        <f>IF(N122="snížená",J122,0)</f>
        <v>0</v>
      </c>
      <c r="BG122" s="214">
        <f>IF(N122="zákl. přenesená",J122,0)</f>
        <v>0</v>
      </c>
      <c r="BH122" s="214">
        <f>IF(N122="sníž. přenesená",J122,0)</f>
        <v>0</v>
      </c>
      <c r="BI122" s="214">
        <f>IF(N122="nulová",J122,0)</f>
        <v>0</v>
      </c>
      <c r="BJ122" s="24" t="s">
        <v>81</v>
      </c>
      <c r="BK122" s="214">
        <f>ROUND(I122*H122,2)</f>
        <v>0</v>
      </c>
      <c r="BL122" s="24" t="s">
        <v>298</v>
      </c>
      <c r="BM122" s="24" t="s">
        <v>2592</v>
      </c>
    </row>
    <row r="123" spans="2:47" s="1" customFormat="1" ht="13.5">
      <c r="B123" s="46"/>
      <c r="D123" s="215" t="s">
        <v>241</v>
      </c>
      <c r="F123" s="216" t="s">
        <v>2591</v>
      </c>
      <c r="I123" s="176"/>
      <c r="L123" s="46"/>
      <c r="M123" s="217"/>
      <c r="N123" s="47"/>
      <c r="O123" s="47"/>
      <c r="P123" s="47"/>
      <c r="Q123" s="47"/>
      <c r="R123" s="47"/>
      <c r="S123" s="47"/>
      <c r="T123" s="85"/>
      <c r="AT123" s="24" t="s">
        <v>241</v>
      </c>
      <c r="AU123" s="24" t="s">
        <v>83</v>
      </c>
    </row>
    <row r="124" spans="2:65" s="1" customFormat="1" ht="16.5" customHeight="1">
      <c r="B124" s="202"/>
      <c r="C124" s="203" t="s">
        <v>321</v>
      </c>
      <c r="D124" s="203" t="s">
        <v>235</v>
      </c>
      <c r="E124" s="204" t="s">
        <v>2593</v>
      </c>
      <c r="F124" s="205" t="s">
        <v>2594</v>
      </c>
      <c r="G124" s="206" t="s">
        <v>2303</v>
      </c>
      <c r="H124" s="207">
        <v>1</v>
      </c>
      <c r="I124" s="208"/>
      <c r="J124" s="209">
        <f>ROUND(I124*H124,2)</f>
        <v>0</v>
      </c>
      <c r="K124" s="205" t="s">
        <v>238</v>
      </c>
      <c r="L124" s="46"/>
      <c r="M124" s="210" t="s">
        <v>5</v>
      </c>
      <c r="N124" s="211" t="s">
        <v>44</v>
      </c>
      <c r="O124" s="47"/>
      <c r="P124" s="212">
        <f>O124*H124</f>
        <v>0</v>
      </c>
      <c r="Q124" s="212">
        <v>0</v>
      </c>
      <c r="R124" s="212">
        <f>Q124*H124</f>
        <v>0</v>
      </c>
      <c r="S124" s="212">
        <v>0</v>
      </c>
      <c r="T124" s="213">
        <f>S124*H124</f>
        <v>0</v>
      </c>
      <c r="AR124" s="24" t="s">
        <v>298</v>
      </c>
      <c r="AT124" s="24" t="s">
        <v>235</v>
      </c>
      <c r="AU124" s="24" t="s">
        <v>83</v>
      </c>
      <c r="AY124" s="24" t="s">
        <v>231</v>
      </c>
      <c r="BE124" s="214">
        <f>IF(N124="základní",J124,0)</f>
        <v>0</v>
      </c>
      <c r="BF124" s="214">
        <f>IF(N124="snížená",J124,0)</f>
        <v>0</v>
      </c>
      <c r="BG124" s="214">
        <f>IF(N124="zákl. přenesená",J124,0)</f>
        <v>0</v>
      </c>
      <c r="BH124" s="214">
        <f>IF(N124="sníž. přenesená",J124,0)</f>
        <v>0</v>
      </c>
      <c r="BI124" s="214">
        <f>IF(N124="nulová",J124,0)</f>
        <v>0</v>
      </c>
      <c r="BJ124" s="24" t="s">
        <v>81</v>
      </c>
      <c r="BK124" s="214">
        <f>ROUND(I124*H124,2)</f>
        <v>0</v>
      </c>
      <c r="BL124" s="24" t="s">
        <v>298</v>
      </c>
      <c r="BM124" s="24" t="s">
        <v>2595</v>
      </c>
    </row>
    <row r="125" spans="2:47" s="1" customFormat="1" ht="13.5">
      <c r="B125" s="46"/>
      <c r="D125" s="215" t="s">
        <v>241</v>
      </c>
      <c r="F125" s="216" t="s">
        <v>2594</v>
      </c>
      <c r="I125" s="176"/>
      <c r="L125" s="46"/>
      <c r="M125" s="217"/>
      <c r="N125" s="47"/>
      <c r="O125" s="47"/>
      <c r="P125" s="47"/>
      <c r="Q125" s="47"/>
      <c r="R125" s="47"/>
      <c r="S125" s="47"/>
      <c r="T125" s="85"/>
      <c r="AT125" s="24" t="s">
        <v>241</v>
      </c>
      <c r="AU125" s="24" t="s">
        <v>83</v>
      </c>
    </row>
    <row r="126" spans="2:65" s="1" customFormat="1" ht="16.5" customHeight="1">
      <c r="B126" s="202"/>
      <c r="C126" s="203" t="s">
        <v>325</v>
      </c>
      <c r="D126" s="203" t="s">
        <v>235</v>
      </c>
      <c r="E126" s="204" t="s">
        <v>2596</v>
      </c>
      <c r="F126" s="205" t="s">
        <v>2597</v>
      </c>
      <c r="G126" s="206" t="s">
        <v>2303</v>
      </c>
      <c r="H126" s="207">
        <v>1</v>
      </c>
      <c r="I126" s="208"/>
      <c r="J126" s="209">
        <f>ROUND(I126*H126,2)</f>
        <v>0</v>
      </c>
      <c r="K126" s="205" t="s">
        <v>238</v>
      </c>
      <c r="L126" s="46"/>
      <c r="M126" s="210" t="s">
        <v>5</v>
      </c>
      <c r="N126" s="211" t="s">
        <v>44</v>
      </c>
      <c r="O126" s="47"/>
      <c r="P126" s="212">
        <f>O126*H126</f>
        <v>0</v>
      </c>
      <c r="Q126" s="212">
        <v>0</v>
      </c>
      <c r="R126" s="212">
        <f>Q126*H126</f>
        <v>0</v>
      </c>
      <c r="S126" s="212">
        <v>0</v>
      </c>
      <c r="T126" s="213">
        <f>S126*H126</f>
        <v>0</v>
      </c>
      <c r="AR126" s="24" t="s">
        <v>298</v>
      </c>
      <c r="AT126" s="24" t="s">
        <v>235</v>
      </c>
      <c r="AU126" s="24" t="s">
        <v>83</v>
      </c>
      <c r="AY126" s="24" t="s">
        <v>231</v>
      </c>
      <c r="BE126" s="214">
        <f>IF(N126="základní",J126,0)</f>
        <v>0</v>
      </c>
      <c r="BF126" s="214">
        <f>IF(N126="snížená",J126,0)</f>
        <v>0</v>
      </c>
      <c r="BG126" s="214">
        <f>IF(N126="zákl. přenesená",J126,0)</f>
        <v>0</v>
      </c>
      <c r="BH126" s="214">
        <f>IF(N126="sníž. přenesená",J126,0)</f>
        <v>0</v>
      </c>
      <c r="BI126" s="214">
        <f>IF(N126="nulová",J126,0)</f>
        <v>0</v>
      </c>
      <c r="BJ126" s="24" t="s">
        <v>81</v>
      </c>
      <c r="BK126" s="214">
        <f>ROUND(I126*H126,2)</f>
        <v>0</v>
      </c>
      <c r="BL126" s="24" t="s">
        <v>298</v>
      </c>
      <c r="BM126" s="24" t="s">
        <v>2598</v>
      </c>
    </row>
    <row r="127" spans="2:47" s="1" customFormat="1" ht="13.5">
      <c r="B127" s="46"/>
      <c r="D127" s="215" t="s">
        <v>241</v>
      </c>
      <c r="F127" s="216" t="s">
        <v>2597</v>
      </c>
      <c r="I127" s="176"/>
      <c r="L127" s="46"/>
      <c r="M127" s="217"/>
      <c r="N127" s="47"/>
      <c r="O127" s="47"/>
      <c r="P127" s="47"/>
      <c r="Q127" s="47"/>
      <c r="R127" s="47"/>
      <c r="S127" s="47"/>
      <c r="T127" s="85"/>
      <c r="AT127" s="24" t="s">
        <v>241</v>
      </c>
      <c r="AU127" s="24" t="s">
        <v>83</v>
      </c>
    </row>
    <row r="128" spans="2:65" s="1" customFormat="1" ht="16.5" customHeight="1">
      <c r="B128" s="202"/>
      <c r="C128" s="203" t="s">
        <v>329</v>
      </c>
      <c r="D128" s="203" t="s">
        <v>235</v>
      </c>
      <c r="E128" s="204" t="s">
        <v>2599</v>
      </c>
      <c r="F128" s="205" t="s">
        <v>2600</v>
      </c>
      <c r="G128" s="206" t="s">
        <v>2303</v>
      </c>
      <c r="H128" s="207">
        <v>1</v>
      </c>
      <c r="I128" s="208"/>
      <c r="J128" s="209">
        <f>ROUND(I128*H128,2)</f>
        <v>0</v>
      </c>
      <c r="K128" s="205" t="s">
        <v>238</v>
      </c>
      <c r="L128" s="46"/>
      <c r="M128" s="210" t="s">
        <v>5</v>
      </c>
      <c r="N128" s="211" t="s">
        <v>44</v>
      </c>
      <c r="O128" s="47"/>
      <c r="P128" s="212">
        <f>O128*H128</f>
        <v>0</v>
      </c>
      <c r="Q128" s="212">
        <v>0</v>
      </c>
      <c r="R128" s="212">
        <f>Q128*H128</f>
        <v>0</v>
      </c>
      <c r="S128" s="212">
        <v>0</v>
      </c>
      <c r="T128" s="213">
        <f>S128*H128</f>
        <v>0</v>
      </c>
      <c r="AR128" s="24" t="s">
        <v>298</v>
      </c>
      <c r="AT128" s="24" t="s">
        <v>235</v>
      </c>
      <c r="AU128" s="24" t="s">
        <v>83</v>
      </c>
      <c r="AY128" s="24" t="s">
        <v>231</v>
      </c>
      <c r="BE128" s="214">
        <f>IF(N128="základní",J128,0)</f>
        <v>0</v>
      </c>
      <c r="BF128" s="214">
        <f>IF(N128="snížená",J128,0)</f>
        <v>0</v>
      </c>
      <c r="BG128" s="214">
        <f>IF(N128="zákl. přenesená",J128,0)</f>
        <v>0</v>
      </c>
      <c r="BH128" s="214">
        <f>IF(N128="sníž. přenesená",J128,0)</f>
        <v>0</v>
      </c>
      <c r="BI128" s="214">
        <f>IF(N128="nulová",J128,0)</f>
        <v>0</v>
      </c>
      <c r="BJ128" s="24" t="s">
        <v>81</v>
      </c>
      <c r="BK128" s="214">
        <f>ROUND(I128*H128,2)</f>
        <v>0</v>
      </c>
      <c r="BL128" s="24" t="s">
        <v>298</v>
      </c>
      <c r="BM128" s="24" t="s">
        <v>2601</v>
      </c>
    </row>
    <row r="129" spans="2:47" s="1" customFormat="1" ht="13.5">
      <c r="B129" s="46"/>
      <c r="D129" s="215" t="s">
        <v>241</v>
      </c>
      <c r="F129" s="216" t="s">
        <v>2600</v>
      </c>
      <c r="I129" s="176"/>
      <c r="L129" s="46"/>
      <c r="M129" s="217"/>
      <c r="N129" s="47"/>
      <c r="O129" s="47"/>
      <c r="P129" s="47"/>
      <c r="Q129" s="47"/>
      <c r="R129" s="47"/>
      <c r="S129" s="47"/>
      <c r="T129" s="85"/>
      <c r="AT129" s="24" t="s">
        <v>241</v>
      </c>
      <c r="AU129" s="24" t="s">
        <v>83</v>
      </c>
    </row>
    <row r="130" spans="2:65" s="1" customFormat="1" ht="16.5" customHeight="1">
      <c r="B130" s="202"/>
      <c r="C130" s="203" t="s">
        <v>340</v>
      </c>
      <c r="D130" s="203" t="s">
        <v>235</v>
      </c>
      <c r="E130" s="204" t="s">
        <v>2602</v>
      </c>
      <c r="F130" s="205" t="s">
        <v>2603</v>
      </c>
      <c r="G130" s="206" t="s">
        <v>2303</v>
      </c>
      <c r="H130" s="207">
        <v>1</v>
      </c>
      <c r="I130" s="208"/>
      <c r="J130" s="209">
        <f>ROUND(I130*H130,2)</f>
        <v>0</v>
      </c>
      <c r="K130" s="205" t="s">
        <v>238</v>
      </c>
      <c r="L130" s="46"/>
      <c r="M130" s="210" t="s">
        <v>5</v>
      </c>
      <c r="N130" s="211" t="s">
        <v>44</v>
      </c>
      <c r="O130" s="47"/>
      <c r="P130" s="212">
        <f>O130*H130</f>
        <v>0</v>
      </c>
      <c r="Q130" s="212">
        <v>0</v>
      </c>
      <c r="R130" s="212">
        <f>Q130*H130</f>
        <v>0</v>
      </c>
      <c r="S130" s="212">
        <v>0</v>
      </c>
      <c r="T130" s="213">
        <f>S130*H130</f>
        <v>0</v>
      </c>
      <c r="AR130" s="24" t="s">
        <v>298</v>
      </c>
      <c r="AT130" s="24" t="s">
        <v>235</v>
      </c>
      <c r="AU130" s="24" t="s">
        <v>83</v>
      </c>
      <c r="AY130" s="24" t="s">
        <v>231</v>
      </c>
      <c r="BE130" s="214">
        <f>IF(N130="základní",J130,0)</f>
        <v>0</v>
      </c>
      <c r="BF130" s="214">
        <f>IF(N130="snížená",J130,0)</f>
        <v>0</v>
      </c>
      <c r="BG130" s="214">
        <f>IF(N130="zákl. přenesená",J130,0)</f>
        <v>0</v>
      </c>
      <c r="BH130" s="214">
        <f>IF(N130="sníž. přenesená",J130,0)</f>
        <v>0</v>
      </c>
      <c r="BI130" s="214">
        <f>IF(N130="nulová",J130,0)</f>
        <v>0</v>
      </c>
      <c r="BJ130" s="24" t="s">
        <v>81</v>
      </c>
      <c r="BK130" s="214">
        <f>ROUND(I130*H130,2)</f>
        <v>0</v>
      </c>
      <c r="BL130" s="24" t="s">
        <v>298</v>
      </c>
      <c r="BM130" s="24" t="s">
        <v>2604</v>
      </c>
    </row>
    <row r="131" spans="2:47" s="1" customFormat="1" ht="13.5">
      <c r="B131" s="46"/>
      <c r="D131" s="215" t="s">
        <v>241</v>
      </c>
      <c r="F131" s="216" t="s">
        <v>2603</v>
      </c>
      <c r="I131" s="176"/>
      <c r="L131" s="46"/>
      <c r="M131" s="217"/>
      <c r="N131" s="47"/>
      <c r="O131" s="47"/>
      <c r="P131" s="47"/>
      <c r="Q131" s="47"/>
      <c r="R131" s="47"/>
      <c r="S131" s="47"/>
      <c r="T131" s="85"/>
      <c r="AT131" s="24" t="s">
        <v>241</v>
      </c>
      <c r="AU131" s="24" t="s">
        <v>83</v>
      </c>
    </row>
    <row r="132" spans="2:65" s="1" customFormat="1" ht="25.5" customHeight="1">
      <c r="B132" s="202"/>
      <c r="C132" s="203" t="s">
        <v>10</v>
      </c>
      <c r="D132" s="203" t="s">
        <v>235</v>
      </c>
      <c r="E132" s="204" t="s">
        <v>2605</v>
      </c>
      <c r="F132" s="205" t="s">
        <v>2606</v>
      </c>
      <c r="G132" s="206" t="s">
        <v>2528</v>
      </c>
      <c r="H132" s="255"/>
      <c r="I132" s="208"/>
      <c r="J132" s="209">
        <f>ROUND(I132*H132,2)</f>
        <v>0</v>
      </c>
      <c r="K132" s="205" t="s">
        <v>238</v>
      </c>
      <c r="L132" s="46"/>
      <c r="M132" s="210" t="s">
        <v>5</v>
      </c>
      <c r="N132" s="211" t="s">
        <v>44</v>
      </c>
      <c r="O132" s="47"/>
      <c r="P132" s="212">
        <f>O132*H132</f>
        <v>0</v>
      </c>
      <c r="Q132" s="212">
        <v>0</v>
      </c>
      <c r="R132" s="212">
        <f>Q132*H132</f>
        <v>0</v>
      </c>
      <c r="S132" s="212">
        <v>0</v>
      </c>
      <c r="T132" s="213">
        <f>S132*H132</f>
        <v>0</v>
      </c>
      <c r="AR132" s="24" t="s">
        <v>298</v>
      </c>
      <c r="AT132" s="24" t="s">
        <v>235</v>
      </c>
      <c r="AU132" s="24" t="s">
        <v>83</v>
      </c>
      <c r="AY132" s="24" t="s">
        <v>231</v>
      </c>
      <c r="BE132" s="214">
        <f>IF(N132="základní",J132,0)</f>
        <v>0</v>
      </c>
      <c r="BF132" s="214">
        <f>IF(N132="snížená",J132,0)</f>
        <v>0</v>
      </c>
      <c r="BG132" s="214">
        <f>IF(N132="zákl. přenesená",J132,0)</f>
        <v>0</v>
      </c>
      <c r="BH132" s="214">
        <f>IF(N132="sníž. přenesená",J132,0)</f>
        <v>0</v>
      </c>
      <c r="BI132" s="214">
        <f>IF(N132="nulová",J132,0)</f>
        <v>0</v>
      </c>
      <c r="BJ132" s="24" t="s">
        <v>81</v>
      </c>
      <c r="BK132" s="214">
        <f>ROUND(I132*H132,2)</f>
        <v>0</v>
      </c>
      <c r="BL132" s="24" t="s">
        <v>298</v>
      </c>
      <c r="BM132" s="24" t="s">
        <v>2607</v>
      </c>
    </row>
    <row r="133" spans="2:47" s="1" customFormat="1" ht="13.5">
      <c r="B133" s="46"/>
      <c r="D133" s="215" t="s">
        <v>241</v>
      </c>
      <c r="F133" s="216" t="s">
        <v>2606</v>
      </c>
      <c r="I133" s="176"/>
      <c r="L133" s="46"/>
      <c r="M133" s="217"/>
      <c r="N133" s="47"/>
      <c r="O133" s="47"/>
      <c r="P133" s="47"/>
      <c r="Q133" s="47"/>
      <c r="R133" s="47"/>
      <c r="S133" s="47"/>
      <c r="T133" s="85"/>
      <c r="AT133" s="24" t="s">
        <v>241</v>
      </c>
      <c r="AU133" s="24" t="s">
        <v>83</v>
      </c>
    </row>
    <row r="134" spans="2:63" s="10" customFormat="1" ht="29.85" customHeight="1">
      <c r="B134" s="189"/>
      <c r="D134" s="190" t="s">
        <v>72</v>
      </c>
      <c r="E134" s="200" t="s">
        <v>2472</v>
      </c>
      <c r="F134" s="200" t="s">
        <v>2473</v>
      </c>
      <c r="I134" s="192"/>
      <c r="J134" s="201">
        <f>BK134</f>
        <v>0</v>
      </c>
      <c r="L134" s="189"/>
      <c r="M134" s="194"/>
      <c r="N134" s="195"/>
      <c r="O134" s="195"/>
      <c r="P134" s="196">
        <f>SUM(P135:P154)</f>
        <v>0</v>
      </c>
      <c r="Q134" s="195"/>
      <c r="R134" s="196">
        <f>SUM(R135:R154)</f>
        <v>0</v>
      </c>
      <c r="S134" s="195"/>
      <c r="T134" s="197">
        <f>SUM(T135:T154)</f>
        <v>0</v>
      </c>
      <c r="AR134" s="190" t="s">
        <v>83</v>
      </c>
      <c r="AT134" s="198" t="s">
        <v>72</v>
      </c>
      <c r="AU134" s="198" t="s">
        <v>81</v>
      </c>
      <c r="AY134" s="190" t="s">
        <v>231</v>
      </c>
      <c r="BK134" s="199">
        <f>SUM(BK135:BK154)</f>
        <v>0</v>
      </c>
    </row>
    <row r="135" spans="2:65" s="1" customFormat="1" ht="25.5" customHeight="1">
      <c r="B135" s="202"/>
      <c r="C135" s="203" t="s">
        <v>349</v>
      </c>
      <c r="D135" s="203" t="s">
        <v>235</v>
      </c>
      <c r="E135" s="204" t="s">
        <v>2608</v>
      </c>
      <c r="F135" s="205" t="s">
        <v>2609</v>
      </c>
      <c r="G135" s="206" t="s">
        <v>249</v>
      </c>
      <c r="H135" s="207">
        <v>2</v>
      </c>
      <c r="I135" s="208"/>
      <c r="J135" s="209">
        <f>ROUND(I135*H135,2)</f>
        <v>0</v>
      </c>
      <c r="K135" s="205" t="s">
        <v>238</v>
      </c>
      <c r="L135" s="46"/>
      <c r="M135" s="210" t="s">
        <v>5</v>
      </c>
      <c r="N135" s="211" t="s">
        <v>44</v>
      </c>
      <c r="O135" s="47"/>
      <c r="P135" s="212">
        <f>O135*H135</f>
        <v>0</v>
      </c>
      <c r="Q135" s="212">
        <v>0</v>
      </c>
      <c r="R135" s="212">
        <f>Q135*H135</f>
        <v>0</v>
      </c>
      <c r="S135" s="212">
        <v>0</v>
      </c>
      <c r="T135" s="213">
        <f>S135*H135</f>
        <v>0</v>
      </c>
      <c r="AR135" s="24" t="s">
        <v>298</v>
      </c>
      <c r="AT135" s="24" t="s">
        <v>235</v>
      </c>
      <c r="AU135" s="24" t="s">
        <v>83</v>
      </c>
      <c r="AY135" s="24" t="s">
        <v>231</v>
      </c>
      <c r="BE135" s="214">
        <f>IF(N135="základní",J135,0)</f>
        <v>0</v>
      </c>
      <c r="BF135" s="214">
        <f>IF(N135="snížená",J135,0)</f>
        <v>0</v>
      </c>
      <c r="BG135" s="214">
        <f>IF(N135="zákl. přenesená",J135,0)</f>
        <v>0</v>
      </c>
      <c r="BH135" s="214">
        <f>IF(N135="sníž. přenesená",J135,0)</f>
        <v>0</v>
      </c>
      <c r="BI135" s="214">
        <f>IF(N135="nulová",J135,0)</f>
        <v>0</v>
      </c>
      <c r="BJ135" s="24" t="s">
        <v>81</v>
      </c>
      <c r="BK135" s="214">
        <f>ROUND(I135*H135,2)</f>
        <v>0</v>
      </c>
      <c r="BL135" s="24" t="s">
        <v>298</v>
      </c>
      <c r="BM135" s="24" t="s">
        <v>2610</v>
      </c>
    </row>
    <row r="136" spans="2:47" s="1" customFormat="1" ht="13.5">
      <c r="B136" s="46"/>
      <c r="D136" s="215" t="s">
        <v>241</v>
      </c>
      <c r="F136" s="216" t="s">
        <v>2609</v>
      </c>
      <c r="I136" s="176"/>
      <c r="L136" s="46"/>
      <c r="M136" s="217"/>
      <c r="N136" s="47"/>
      <c r="O136" s="47"/>
      <c r="P136" s="47"/>
      <c r="Q136" s="47"/>
      <c r="R136" s="47"/>
      <c r="S136" s="47"/>
      <c r="T136" s="85"/>
      <c r="AT136" s="24" t="s">
        <v>241</v>
      </c>
      <c r="AU136" s="24" t="s">
        <v>83</v>
      </c>
    </row>
    <row r="137" spans="2:65" s="1" customFormat="1" ht="25.5" customHeight="1">
      <c r="B137" s="202"/>
      <c r="C137" s="203" t="s">
        <v>355</v>
      </c>
      <c r="D137" s="203" t="s">
        <v>235</v>
      </c>
      <c r="E137" s="204" t="s">
        <v>2611</v>
      </c>
      <c r="F137" s="205" t="s">
        <v>2612</v>
      </c>
      <c r="G137" s="206" t="s">
        <v>249</v>
      </c>
      <c r="H137" s="207">
        <v>2</v>
      </c>
      <c r="I137" s="208"/>
      <c r="J137" s="209">
        <f>ROUND(I137*H137,2)</f>
        <v>0</v>
      </c>
      <c r="K137" s="205" t="s">
        <v>238</v>
      </c>
      <c r="L137" s="46"/>
      <c r="M137" s="210" t="s">
        <v>5</v>
      </c>
      <c r="N137" s="211" t="s">
        <v>44</v>
      </c>
      <c r="O137" s="47"/>
      <c r="P137" s="212">
        <f>O137*H137</f>
        <v>0</v>
      </c>
      <c r="Q137" s="212">
        <v>0</v>
      </c>
      <c r="R137" s="212">
        <f>Q137*H137</f>
        <v>0</v>
      </c>
      <c r="S137" s="212">
        <v>0</v>
      </c>
      <c r="T137" s="213">
        <f>S137*H137</f>
        <v>0</v>
      </c>
      <c r="AR137" s="24" t="s">
        <v>298</v>
      </c>
      <c r="AT137" s="24" t="s">
        <v>235</v>
      </c>
      <c r="AU137" s="24" t="s">
        <v>83</v>
      </c>
      <c r="AY137" s="24" t="s">
        <v>231</v>
      </c>
      <c r="BE137" s="214">
        <f>IF(N137="základní",J137,0)</f>
        <v>0</v>
      </c>
      <c r="BF137" s="214">
        <f>IF(N137="snížená",J137,0)</f>
        <v>0</v>
      </c>
      <c r="BG137" s="214">
        <f>IF(N137="zákl. přenesená",J137,0)</f>
        <v>0</v>
      </c>
      <c r="BH137" s="214">
        <f>IF(N137="sníž. přenesená",J137,0)</f>
        <v>0</v>
      </c>
      <c r="BI137" s="214">
        <f>IF(N137="nulová",J137,0)</f>
        <v>0</v>
      </c>
      <c r="BJ137" s="24" t="s">
        <v>81</v>
      </c>
      <c r="BK137" s="214">
        <f>ROUND(I137*H137,2)</f>
        <v>0</v>
      </c>
      <c r="BL137" s="24" t="s">
        <v>298</v>
      </c>
      <c r="BM137" s="24" t="s">
        <v>2613</v>
      </c>
    </row>
    <row r="138" spans="2:47" s="1" customFormat="1" ht="13.5">
      <c r="B138" s="46"/>
      <c r="D138" s="215" t="s">
        <v>241</v>
      </c>
      <c r="F138" s="216" t="s">
        <v>2612</v>
      </c>
      <c r="I138" s="176"/>
      <c r="L138" s="46"/>
      <c r="M138" s="217"/>
      <c r="N138" s="47"/>
      <c r="O138" s="47"/>
      <c r="P138" s="47"/>
      <c r="Q138" s="47"/>
      <c r="R138" s="47"/>
      <c r="S138" s="47"/>
      <c r="T138" s="85"/>
      <c r="AT138" s="24" t="s">
        <v>241</v>
      </c>
      <c r="AU138" s="24" t="s">
        <v>83</v>
      </c>
    </row>
    <row r="139" spans="2:65" s="1" customFormat="1" ht="25.5" customHeight="1">
      <c r="B139" s="202"/>
      <c r="C139" s="203" t="s">
        <v>359</v>
      </c>
      <c r="D139" s="203" t="s">
        <v>235</v>
      </c>
      <c r="E139" s="204" t="s">
        <v>2614</v>
      </c>
      <c r="F139" s="205" t="s">
        <v>2615</v>
      </c>
      <c r="G139" s="206" t="s">
        <v>249</v>
      </c>
      <c r="H139" s="207">
        <v>1</v>
      </c>
      <c r="I139" s="208"/>
      <c r="J139" s="209">
        <f>ROUND(I139*H139,2)</f>
        <v>0</v>
      </c>
      <c r="K139" s="205" t="s">
        <v>238</v>
      </c>
      <c r="L139" s="46"/>
      <c r="M139" s="210" t="s">
        <v>5</v>
      </c>
      <c r="N139" s="211" t="s">
        <v>44</v>
      </c>
      <c r="O139" s="47"/>
      <c r="P139" s="212">
        <f>O139*H139</f>
        <v>0</v>
      </c>
      <c r="Q139" s="212">
        <v>0</v>
      </c>
      <c r="R139" s="212">
        <f>Q139*H139</f>
        <v>0</v>
      </c>
      <c r="S139" s="212">
        <v>0</v>
      </c>
      <c r="T139" s="213">
        <f>S139*H139</f>
        <v>0</v>
      </c>
      <c r="AR139" s="24" t="s">
        <v>298</v>
      </c>
      <c r="AT139" s="24" t="s">
        <v>235</v>
      </c>
      <c r="AU139" s="24" t="s">
        <v>83</v>
      </c>
      <c r="AY139" s="24" t="s">
        <v>231</v>
      </c>
      <c r="BE139" s="214">
        <f>IF(N139="základní",J139,0)</f>
        <v>0</v>
      </c>
      <c r="BF139" s="214">
        <f>IF(N139="snížená",J139,0)</f>
        <v>0</v>
      </c>
      <c r="BG139" s="214">
        <f>IF(N139="zákl. přenesená",J139,0)</f>
        <v>0</v>
      </c>
      <c r="BH139" s="214">
        <f>IF(N139="sníž. přenesená",J139,0)</f>
        <v>0</v>
      </c>
      <c r="BI139" s="214">
        <f>IF(N139="nulová",J139,0)</f>
        <v>0</v>
      </c>
      <c r="BJ139" s="24" t="s">
        <v>81</v>
      </c>
      <c r="BK139" s="214">
        <f>ROUND(I139*H139,2)</f>
        <v>0</v>
      </c>
      <c r="BL139" s="24" t="s">
        <v>298</v>
      </c>
      <c r="BM139" s="24" t="s">
        <v>2616</v>
      </c>
    </row>
    <row r="140" spans="2:47" s="1" customFormat="1" ht="13.5">
      <c r="B140" s="46"/>
      <c r="D140" s="215" t="s">
        <v>241</v>
      </c>
      <c r="F140" s="216" t="s">
        <v>2615</v>
      </c>
      <c r="I140" s="176"/>
      <c r="L140" s="46"/>
      <c r="M140" s="217"/>
      <c r="N140" s="47"/>
      <c r="O140" s="47"/>
      <c r="P140" s="47"/>
      <c r="Q140" s="47"/>
      <c r="R140" s="47"/>
      <c r="S140" s="47"/>
      <c r="T140" s="85"/>
      <c r="AT140" s="24" t="s">
        <v>241</v>
      </c>
      <c r="AU140" s="24" t="s">
        <v>83</v>
      </c>
    </row>
    <row r="141" spans="2:65" s="1" customFormat="1" ht="25.5" customHeight="1">
      <c r="B141" s="202"/>
      <c r="C141" s="203" t="s">
        <v>364</v>
      </c>
      <c r="D141" s="203" t="s">
        <v>235</v>
      </c>
      <c r="E141" s="204" t="s">
        <v>2617</v>
      </c>
      <c r="F141" s="205" t="s">
        <v>2618</v>
      </c>
      <c r="G141" s="206" t="s">
        <v>249</v>
      </c>
      <c r="H141" s="207">
        <v>1</v>
      </c>
      <c r="I141" s="208"/>
      <c r="J141" s="209">
        <f>ROUND(I141*H141,2)</f>
        <v>0</v>
      </c>
      <c r="K141" s="205" t="s">
        <v>238</v>
      </c>
      <c r="L141" s="46"/>
      <c r="M141" s="210" t="s">
        <v>5</v>
      </c>
      <c r="N141" s="211" t="s">
        <v>44</v>
      </c>
      <c r="O141" s="47"/>
      <c r="P141" s="212">
        <f>O141*H141</f>
        <v>0</v>
      </c>
      <c r="Q141" s="212">
        <v>0</v>
      </c>
      <c r="R141" s="212">
        <f>Q141*H141</f>
        <v>0</v>
      </c>
      <c r="S141" s="212">
        <v>0</v>
      </c>
      <c r="T141" s="213">
        <f>S141*H141</f>
        <v>0</v>
      </c>
      <c r="AR141" s="24" t="s">
        <v>298</v>
      </c>
      <c r="AT141" s="24" t="s">
        <v>235</v>
      </c>
      <c r="AU141" s="24" t="s">
        <v>83</v>
      </c>
      <c r="AY141" s="24" t="s">
        <v>231</v>
      </c>
      <c r="BE141" s="214">
        <f>IF(N141="základní",J141,0)</f>
        <v>0</v>
      </c>
      <c r="BF141" s="214">
        <f>IF(N141="snížená",J141,0)</f>
        <v>0</v>
      </c>
      <c r="BG141" s="214">
        <f>IF(N141="zákl. přenesená",J141,0)</f>
        <v>0</v>
      </c>
      <c r="BH141" s="214">
        <f>IF(N141="sníž. přenesená",J141,0)</f>
        <v>0</v>
      </c>
      <c r="BI141" s="214">
        <f>IF(N141="nulová",J141,0)</f>
        <v>0</v>
      </c>
      <c r="BJ141" s="24" t="s">
        <v>81</v>
      </c>
      <c r="BK141" s="214">
        <f>ROUND(I141*H141,2)</f>
        <v>0</v>
      </c>
      <c r="BL141" s="24" t="s">
        <v>298</v>
      </c>
      <c r="BM141" s="24" t="s">
        <v>2619</v>
      </c>
    </row>
    <row r="142" spans="2:47" s="1" customFormat="1" ht="13.5">
      <c r="B142" s="46"/>
      <c r="D142" s="215" t="s">
        <v>241</v>
      </c>
      <c r="F142" s="216" t="s">
        <v>2618</v>
      </c>
      <c r="I142" s="176"/>
      <c r="L142" s="46"/>
      <c r="M142" s="217"/>
      <c r="N142" s="47"/>
      <c r="O142" s="47"/>
      <c r="P142" s="47"/>
      <c r="Q142" s="47"/>
      <c r="R142" s="47"/>
      <c r="S142" s="47"/>
      <c r="T142" s="85"/>
      <c r="AT142" s="24" t="s">
        <v>241</v>
      </c>
      <c r="AU142" s="24" t="s">
        <v>83</v>
      </c>
    </row>
    <row r="143" spans="2:65" s="1" customFormat="1" ht="25.5" customHeight="1">
      <c r="B143" s="202"/>
      <c r="C143" s="203" t="s">
        <v>370</v>
      </c>
      <c r="D143" s="203" t="s">
        <v>235</v>
      </c>
      <c r="E143" s="204" t="s">
        <v>2620</v>
      </c>
      <c r="F143" s="205" t="s">
        <v>2621</v>
      </c>
      <c r="G143" s="206" t="s">
        <v>508</v>
      </c>
      <c r="H143" s="207">
        <v>1</v>
      </c>
      <c r="I143" s="208"/>
      <c r="J143" s="209">
        <f>ROUND(I143*H143,2)</f>
        <v>0</v>
      </c>
      <c r="K143" s="205" t="s">
        <v>238</v>
      </c>
      <c r="L143" s="46"/>
      <c r="M143" s="210" t="s">
        <v>5</v>
      </c>
      <c r="N143" s="211" t="s">
        <v>44</v>
      </c>
      <c r="O143" s="47"/>
      <c r="P143" s="212">
        <f>O143*H143</f>
        <v>0</v>
      </c>
      <c r="Q143" s="212">
        <v>0</v>
      </c>
      <c r="R143" s="212">
        <f>Q143*H143</f>
        <v>0</v>
      </c>
      <c r="S143" s="212">
        <v>0</v>
      </c>
      <c r="T143" s="213">
        <f>S143*H143</f>
        <v>0</v>
      </c>
      <c r="AR143" s="24" t="s">
        <v>298</v>
      </c>
      <c r="AT143" s="24" t="s">
        <v>235</v>
      </c>
      <c r="AU143" s="24" t="s">
        <v>83</v>
      </c>
      <c r="AY143" s="24" t="s">
        <v>231</v>
      </c>
      <c r="BE143" s="214">
        <f>IF(N143="základní",J143,0)</f>
        <v>0</v>
      </c>
      <c r="BF143" s="214">
        <f>IF(N143="snížená",J143,0)</f>
        <v>0</v>
      </c>
      <c r="BG143" s="214">
        <f>IF(N143="zákl. přenesená",J143,0)</f>
        <v>0</v>
      </c>
      <c r="BH143" s="214">
        <f>IF(N143="sníž. přenesená",J143,0)</f>
        <v>0</v>
      </c>
      <c r="BI143" s="214">
        <f>IF(N143="nulová",J143,0)</f>
        <v>0</v>
      </c>
      <c r="BJ143" s="24" t="s">
        <v>81</v>
      </c>
      <c r="BK143" s="214">
        <f>ROUND(I143*H143,2)</f>
        <v>0</v>
      </c>
      <c r="BL143" s="24" t="s">
        <v>298</v>
      </c>
      <c r="BM143" s="24" t="s">
        <v>2622</v>
      </c>
    </row>
    <row r="144" spans="2:47" s="1" customFormat="1" ht="13.5">
      <c r="B144" s="46"/>
      <c r="D144" s="215" t="s">
        <v>241</v>
      </c>
      <c r="F144" s="216" t="s">
        <v>2621</v>
      </c>
      <c r="I144" s="176"/>
      <c r="L144" s="46"/>
      <c r="M144" s="217"/>
      <c r="N144" s="47"/>
      <c r="O144" s="47"/>
      <c r="P144" s="47"/>
      <c r="Q144" s="47"/>
      <c r="R144" s="47"/>
      <c r="S144" s="47"/>
      <c r="T144" s="85"/>
      <c r="AT144" s="24" t="s">
        <v>241</v>
      </c>
      <c r="AU144" s="24" t="s">
        <v>83</v>
      </c>
    </row>
    <row r="145" spans="2:65" s="1" customFormat="1" ht="25.5" customHeight="1">
      <c r="B145" s="202"/>
      <c r="C145" s="203" t="s">
        <v>374</v>
      </c>
      <c r="D145" s="203" t="s">
        <v>235</v>
      </c>
      <c r="E145" s="204" t="s">
        <v>2623</v>
      </c>
      <c r="F145" s="205" t="s">
        <v>2624</v>
      </c>
      <c r="G145" s="206" t="s">
        <v>508</v>
      </c>
      <c r="H145" s="207">
        <v>2</v>
      </c>
      <c r="I145" s="208"/>
      <c r="J145" s="209">
        <f>ROUND(I145*H145,2)</f>
        <v>0</v>
      </c>
      <c r="K145" s="205" t="s">
        <v>238</v>
      </c>
      <c r="L145" s="46"/>
      <c r="M145" s="210" t="s">
        <v>5</v>
      </c>
      <c r="N145" s="211" t="s">
        <v>44</v>
      </c>
      <c r="O145" s="47"/>
      <c r="P145" s="212">
        <f>O145*H145</f>
        <v>0</v>
      </c>
      <c r="Q145" s="212">
        <v>0</v>
      </c>
      <c r="R145" s="212">
        <f>Q145*H145</f>
        <v>0</v>
      </c>
      <c r="S145" s="212">
        <v>0</v>
      </c>
      <c r="T145" s="213">
        <f>S145*H145</f>
        <v>0</v>
      </c>
      <c r="AR145" s="24" t="s">
        <v>298</v>
      </c>
      <c r="AT145" s="24" t="s">
        <v>235</v>
      </c>
      <c r="AU145" s="24" t="s">
        <v>83</v>
      </c>
      <c r="AY145" s="24" t="s">
        <v>231</v>
      </c>
      <c r="BE145" s="214">
        <f>IF(N145="základní",J145,0)</f>
        <v>0</v>
      </c>
      <c r="BF145" s="214">
        <f>IF(N145="snížená",J145,0)</f>
        <v>0</v>
      </c>
      <c r="BG145" s="214">
        <f>IF(N145="zákl. přenesená",J145,0)</f>
        <v>0</v>
      </c>
      <c r="BH145" s="214">
        <f>IF(N145="sníž. přenesená",J145,0)</f>
        <v>0</v>
      </c>
      <c r="BI145" s="214">
        <f>IF(N145="nulová",J145,0)</f>
        <v>0</v>
      </c>
      <c r="BJ145" s="24" t="s">
        <v>81</v>
      </c>
      <c r="BK145" s="214">
        <f>ROUND(I145*H145,2)</f>
        <v>0</v>
      </c>
      <c r="BL145" s="24" t="s">
        <v>298</v>
      </c>
      <c r="BM145" s="24" t="s">
        <v>2625</v>
      </c>
    </row>
    <row r="146" spans="2:47" s="1" customFormat="1" ht="13.5">
      <c r="B146" s="46"/>
      <c r="D146" s="215" t="s">
        <v>241</v>
      </c>
      <c r="F146" s="216" t="s">
        <v>2624</v>
      </c>
      <c r="I146" s="176"/>
      <c r="L146" s="46"/>
      <c r="M146" s="217"/>
      <c r="N146" s="47"/>
      <c r="O146" s="47"/>
      <c r="P146" s="47"/>
      <c r="Q146" s="47"/>
      <c r="R146" s="47"/>
      <c r="S146" s="47"/>
      <c r="T146" s="85"/>
      <c r="AT146" s="24" t="s">
        <v>241</v>
      </c>
      <c r="AU146" s="24" t="s">
        <v>83</v>
      </c>
    </row>
    <row r="147" spans="2:65" s="1" customFormat="1" ht="25.5" customHeight="1">
      <c r="B147" s="202"/>
      <c r="C147" s="203" t="s">
        <v>385</v>
      </c>
      <c r="D147" s="203" t="s">
        <v>235</v>
      </c>
      <c r="E147" s="204" t="s">
        <v>2626</v>
      </c>
      <c r="F147" s="205" t="s">
        <v>2627</v>
      </c>
      <c r="G147" s="206" t="s">
        <v>249</v>
      </c>
      <c r="H147" s="207">
        <v>2</v>
      </c>
      <c r="I147" s="208"/>
      <c r="J147" s="209">
        <f>ROUND(I147*H147,2)</f>
        <v>0</v>
      </c>
      <c r="K147" s="205" t="s">
        <v>238</v>
      </c>
      <c r="L147" s="46"/>
      <c r="M147" s="210" t="s">
        <v>5</v>
      </c>
      <c r="N147" s="211" t="s">
        <v>44</v>
      </c>
      <c r="O147" s="47"/>
      <c r="P147" s="212">
        <f>O147*H147</f>
        <v>0</v>
      </c>
      <c r="Q147" s="212">
        <v>0</v>
      </c>
      <c r="R147" s="212">
        <f>Q147*H147</f>
        <v>0</v>
      </c>
      <c r="S147" s="212">
        <v>0</v>
      </c>
      <c r="T147" s="213">
        <f>S147*H147</f>
        <v>0</v>
      </c>
      <c r="AR147" s="24" t="s">
        <v>298</v>
      </c>
      <c r="AT147" s="24" t="s">
        <v>235</v>
      </c>
      <c r="AU147" s="24" t="s">
        <v>83</v>
      </c>
      <c r="AY147" s="24" t="s">
        <v>231</v>
      </c>
      <c r="BE147" s="214">
        <f>IF(N147="základní",J147,0)</f>
        <v>0</v>
      </c>
      <c r="BF147" s="214">
        <f>IF(N147="snížená",J147,0)</f>
        <v>0</v>
      </c>
      <c r="BG147" s="214">
        <f>IF(N147="zákl. přenesená",J147,0)</f>
        <v>0</v>
      </c>
      <c r="BH147" s="214">
        <f>IF(N147="sníž. přenesená",J147,0)</f>
        <v>0</v>
      </c>
      <c r="BI147" s="214">
        <f>IF(N147="nulová",J147,0)</f>
        <v>0</v>
      </c>
      <c r="BJ147" s="24" t="s">
        <v>81</v>
      </c>
      <c r="BK147" s="214">
        <f>ROUND(I147*H147,2)</f>
        <v>0</v>
      </c>
      <c r="BL147" s="24" t="s">
        <v>298</v>
      </c>
      <c r="BM147" s="24" t="s">
        <v>2628</v>
      </c>
    </row>
    <row r="148" spans="2:47" s="1" customFormat="1" ht="13.5">
      <c r="B148" s="46"/>
      <c r="D148" s="215" t="s">
        <v>241</v>
      </c>
      <c r="F148" s="216" t="s">
        <v>2627</v>
      </c>
      <c r="I148" s="176"/>
      <c r="L148" s="46"/>
      <c r="M148" s="217"/>
      <c r="N148" s="47"/>
      <c r="O148" s="47"/>
      <c r="P148" s="47"/>
      <c r="Q148" s="47"/>
      <c r="R148" s="47"/>
      <c r="S148" s="47"/>
      <c r="T148" s="85"/>
      <c r="AT148" s="24" t="s">
        <v>241</v>
      </c>
      <c r="AU148" s="24" t="s">
        <v>83</v>
      </c>
    </row>
    <row r="149" spans="2:65" s="1" customFormat="1" ht="38.25" customHeight="1">
      <c r="B149" s="202"/>
      <c r="C149" s="203" t="s">
        <v>391</v>
      </c>
      <c r="D149" s="203" t="s">
        <v>235</v>
      </c>
      <c r="E149" s="204" t="s">
        <v>2629</v>
      </c>
      <c r="F149" s="205" t="s">
        <v>2630</v>
      </c>
      <c r="G149" s="206" t="s">
        <v>508</v>
      </c>
      <c r="H149" s="207">
        <v>1</v>
      </c>
      <c r="I149" s="208"/>
      <c r="J149" s="209">
        <f>ROUND(I149*H149,2)</f>
        <v>0</v>
      </c>
      <c r="K149" s="205" t="s">
        <v>238</v>
      </c>
      <c r="L149" s="46"/>
      <c r="M149" s="210" t="s">
        <v>5</v>
      </c>
      <c r="N149" s="211" t="s">
        <v>44</v>
      </c>
      <c r="O149" s="47"/>
      <c r="P149" s="212">
        <f>O149*H149</f>
        <v>0</v>
      </c>
      <c r="Q149" s="212">
        <v>0</v>
      </c>
      <c r="R149" s="212">
        <f>Q149*H149</f>
        <v>0</v>
      </c>
      <c r="S149" s="212">
        <v>0</v>
      </c>
      <c r="T149" s="213">
        <f>S149*H149</f>
        <v>0</v>
      </c>
      <c r="AR149" s="24" t="s">
        <v>298</v>
      </c>
      <c r="AT149" s="24" t="s">
        <v>235</v>
      </c>
      <c r="AU149" s="24" t="s">
        <v>83</v>
      </c>
      <c r="AY149" s="24" t="s">
        <v>231</v>
      </c>
      <c r="BE149" s="214">
        <f>IF(N149="základní",J149,0)</f>
        <v>0</v>
      </c>
      <c r="BF149" s="214">
        <f>IF(N149="snížená",J149,0)</f>
        <v>0</v>
      </c>
      <c r="BG149" s="214">
        <f>IF(N149="zákl. přenesená",J149,0)</f>
        <v>0</v>
      </c>
      <c r="BH149" s="214">
        <f>IF(N149="sníž. přenesená",J149,0)</f>
        <v>0</v>
      </c>
      <c r="BI149" s="214">
        <f>IF(N149="nulová",J149,0)</f>
        <v>0</v>
      </c>
      <c r="BJ149" s="24" t="s">
        <v>81</v>
      </c>
      <c r="BK149" s="214">
        <f>ROUND(I149*H149,2)</f>
        <v>0</v>
      </c>
      <c r="BL149" s="24" t="s">
        <v>298</v>
      </c>
      <c r="BM149" s="24" t="s">
        <v>2631</v>
      </c>
    </row>
    <row r="150" spans="2:47" s="1" customFormat="1" ht="13.5">
      <c r="B150" s="46"/>
      <c r="D150" s="215" t="s">
        <v>241</v>
      </c>
      <c r="F150" s="216" t="s">
        <v>2630</v>
      </c>
      <c r="I150" s="176"/>
      <c r="L150" s="46"/>
      <c r="M150" s="217"/>
      <c r="N150" s="47"/>
      <c r="O150" s="47"/>
      <c r="P150" s="47"/>
      <c r="Q150" s="47"/>
      <c r="R150" s="47"/>
      <c r="S150" s="47"/>
      <c r="T150" s="85"/>
      <c r="AT150" s="24" t="s">
        <v>241</v>
      </c>
      <c r="AU150" s="24" t="s">
        <v>83</v>
      </c>
    </row>
    <row r="151" spans="2:65" s="1" customFormat="1" ht="38.25" customHeight="1">
      <c r="B151" s="202"/>
      <c r="C151" s="203" t="s">
        <v>398</v>
      </c>
      <c r="D151" s="203" t="s">
        <v>235</v>
      </c>
      <c r="E151" s="204" t="s">
        <v>2632</v>
      </c>
      <c r="F151" s="205" t="s">
        <v>2633</v>
      </c>
      <c r="G151" s="206" t="s">
        <v>508</v>
      </c>
      <c r="H151" s="207">
        <v>1</v>
      </c>
      <c r="I151" s="208"/>
      <c r="J151" s="209">
        <f>ROUND(I151*H151,2)</f>
        <v>0</v>
      </c>
      <c r="K151" s="205" t="s">
        <v>238</v>
      </c>
      <c r="L151" s="46"/>
      <c r="M151" s="210" t="s">
        <v>5</v>
      </c>
      <c r="N151" s="211" t="s">
        <v>44</v>
      </c>
      <c r="O151" s="47"/>
      <c r="P151" s="212">
        <f>O151*H151</f>
        <v>0</v>
      </c>
      <c r="Q151" s="212">
        <v>0</v>
      </c>
      <c r="R151" s="212">
        <f>Q151*H151</f>
        <v>0</v>
      </c>
      <c r="S151" s="212">
        <v>0</v>
      </c>
      <c r="T151" s="213">
        <f>S151*H151</f>
        <v>0</v>
      </c>
      <c r="AR151" s="24" t="s">
        <v>298</v>
      </c>
      <c r="AT151" s="24" t="s">
        <v>235</v>
      </c>
      <c r="AU151" s="24" t="s">
        <v>83</v>
      </c>
      <c r="AY151" s="24" t="s">
        <v>231</v>
      </c>
      <c r="BE151" s="214">
        <f>IF(N151="základní",J151,0)</f>
        <v>0</v>
      </c>
      <c r="BF151" s="214">
        <f>IF(N151="snížená",J151,0)</f>
        <v>0</v>
      </c>
      <c r="BG151" s="214">
        <f>IF(N151="zákl. přenesená",J151,0)</f>
        <v>0</v>
      </c>
      <c r="BH151" s="214">
        <f>IF(N151="sníž. přenesená",J151,0)</f>
        <v>0</v>
      </c>
      <c r="BI151" s="214">
        <f>IF(N151="nulová",J151,0)</f>
        <v>0</v>
      </c>
      <c r="BJ151" s="24" t="s">
        <v>81</v>
      </c>
      <c r="BK151" s="214">
        <f>ROUND(I151*H151,2)</f>
        <v>0</v>
      </c>
      <c r="BL151" s="24" t="s">
        <v>298</v>
      </c>
      <c r="BM151" s="24" t="s">
        <v>2634</v>
      </c>
    </row>
    <row r="152" spans="2:47" s="1" customFormat="1" ht="13.5">
      <c r="B152" s="46"/>
      <c r="D152" s="215" t="s">
        <v>241</v>
      </c>
      <c r="F152" s="216" t="s">
        <v>2633</v>
      </c>
      <c r="I152" s="176"/>
      <c r="L152" s="46"/>
      <c r="M152" s="217"/>
      <c r="N152" s="47"/>
      <c r="O152" s="47"/>
      <c r="P152" s="47"/>
      <c r="Q152" s="47"/>
      <c r="R152" s="47"/>
      <c r="S152" s="47"/>
      <c r="T152" s="85"/>
      <c r="AT152" s="24" t="s">
        <v>241</v>
      </c>
      <c r="AU152" s="24" t="s">
        <v>83</v>
      </c>
    </row>
    <row r="153" spans="2:65" s="1" customFormat="1" ht="25.5" customHeight="1">
      <c r="B153" s="202"/>
      <c r="C153" s="203" t="s">
        <v>404</v>
      </c>
      <c r="D153" s="203" t="s">
        <v>235</v>
      </c>
      <c r="E153" s="204" t="s">
        <v>2635</v>
      </c>
      <c r="F153" s="205" t="s">
        <v>2636</v>
      </c>
      <c r="G153" s="206" t="s">
        <v>352</v>
      </c>
      <c r="H153" s="207">
        <v>0.137</v>
      </c>
      <c r="I153" s="208"/>
      <c r="J153" s="209">
        <f>ROUND(I153*H153,2)</f>
        <v>0</v>
      </c>
      <c r="K153" s="205" t="s">
        <v>238</v>
      </c>
      <c r="L153" s="46"/>
      <c r="M153" s="210" t="s">
        <v>5</v>
      </c>
      <c r="N153" s="211" t="s">
        <v>44</v>
      </c>
      <c r="O153" s="47"/>
      <c r="P153" s="212">
        <f>O153*H153</f>
        <v>0</v>
      </c>
      <c r="Q153" s="212">
        <v>0</v>
      </c>
      <c r="R153" s="212">
        <f>Q153*H153</f>
        <v>0</v>
      </c>
      <c r="S153" s="212">
        <v>0</v>
      </c>
      <c r="T153" s="213">
        <f>S153*H153</f>
        <v>0</v>
      </c>
      <c r="AR153" s="24" t="s">
        <v>298</v>
      </c>
      <c r="AT153" s="24" t="s">
        <v>235</v>
      </c>
      <c r="AU153" s="24" t="s">
        <v>83</v>
      </c>
      <c r="AY153" s="24" t="s">
        <v>231</v>
      </c>
      <c r="BE153" s="214">
        <f>IF(N153="základní",J153,0)</f>
        <v>0</v>
      </c>
      <c r="BF153" s="214">
        <f>IF(N153="snížená",J153,0)</f>
        <v>0</v>
      </c>
      <c r="BG153" s="214">
        <f>IF(N153="zákl. přenesená",J153,0)</f>
        <v>0</v>
      </c>
      <c r="BH153" s="214">
        <f>IF(N153="sníž. přenesená",J153,0)</f>
        <v>0</v>
      </c>
      <c r="BI153" s="214">
        <f>IF(N153="nulová",J153,0)</f>
        <v>0</v>
      </c>
      <c r="BJ153" s="24" t="s">
        <v>81</v>
      </c>
      <c r="BK153" s="214">
        <f>ROUND(I153*H153,2)</f>
        <v>0</v>
      </c>
      <c r="BL153" s="24" t="s">
        <v>298</v>
      </c>
      <c r="BM153" s="24" t="s">
        <v>2637</v>
      </c>
    </row>
    <row r="154" spans="2:47" s="1" customFormat="1" ht="13.5">
      <c r="B154" s="46"/>
      <c r="D154" s="215" t="s">
        <v>241</v>
      </c>
      <c r="F154" s="216" t="s">
        <v>2636</v>
      </c>
      <c r="I154" s="176"/>
      <c r="L154" s="46"/>
      <c r="M154" s="217"/>
      <c r="N154" s="47"/>
      <c r="O154" s="47"/>
      <c r="P154" s="47"/>
      <c r="Q154" s="47"/>
      <c r="R154" s="47"/>
      <c r="S154" s="47"/>
      <c r="T154" s="85"/>
      <c r="AT154" s="24" t="s">
        <v>241</v>
      </c>
      <c r="AU154" s="24" t="s">
        <v>83</v>
      </c>
    </row>
    <row r="155" spans="2:63" s="10" customFormat="1" ht="29.85" customHeight="1">
      <c r="B155" s="189"/>
      <c r="D155" s="190" t="s">
        <v>72</v>
      </c>
      <c r="E155" s="200" t="s">
        <v>2638</v>
      </c>
      <c r="F155" s="200" t="s">
        <v>2639</v>
      </c>
      <c r="I155" s="192"/>
      <c r="J155" s="201">
        <f>BK155</f>
        <v>0</v>
      </c>
      <c r="L155" s="189"/>
      <c r="M155" s="194"/>
      <c r="N155" s="195"/>
      <c r="O155" s="195"/>
      <c r="P155" s="196">
        <f>SUM(P156:P185)</f>
        <v>0</v>
      </c>
      <c r="Q155" s="195"/>
      <c r="R155" s="196">
        <f>SUM(R156:R185)</f>
        <v>0</v>
      </c>
      <c r="S155" s="195"/>
      <c r="T155" s="197">
        <f>SUM(T156:T185)</f>
        <v>0</v>
      </c>
      <c r="AR155" s="190" t="s">
        <v>83</v>
      </c>
      <c r="AT155" s="198" t="s">
        <v>72</v>
      </c>
      <c r="AU155" s="198" t="s">
        <v>81</v>
      </c>
      <c r="AY155" s="190" t="s">
        <v>231</v>
      </c>
      <c r="BK155" s="199">
        <f>SUM(BK156:BK185)</f>
        <v>0</v>
      </c>
    </row>
    <row r="156" spans="2:65" s="1" customFormat="1" ht="16.5" customHeight="1">
      <c r="B156" s="202"/>
      <c r="C156" s="203" t="s">
        <v>410</v>
      </c>
      <c r="D156" s="203" t="s">
        <v>235</v>
      </c>
      <c r="E156" s="204" t="s">
        <v>2640</v>
      </c>
      <c r="F156" s="205" t="s">
        <v>2641</v>
      </c>
      <c r="G156" s="206" t="s">
        <v>367</v>
      </c>
      <c r="H156" s="207">
        <v>65</v>
      </c>
      <c r="I156" s="208"/>
      <c r="J156" s="209">
        <f>ROUND(I156*H156,2)</f>
        <v>0</v>
      </c>
      <c r="K156" s="205" t="s">
        <v>238</v>
      </c>
      <c r="L156" s="46"/>
      <c r="M156" s="210" t="s">
        <v>5</v>
      </c>
      <c r="N156" s="211" t="s">
        <v>44</v>
      </c>
      <c r="O156" s="47"/>
      <c r="P156" s="212">
        <f>O156*H156</f>
        <v>0</v>
      </c>
      <c r="Q156" s="212">
        <v>0</v>
      </c>
      <c r="R156" s="212">
        <f>Q156*H156</f>
        <v>0</v>
      </c>
      <c r="S156" s="212">
        <v>0</v>
      </c>
      <c r="T156" s="213">
        <f>S156*H156</f>
        <v>0</v>
      </c>
      <c r="AR156" s="24" t="s">
        <v>298</v>
      </c>
      <c r="AT156" s="24" t="s">
        <v>235</v>
      </c>
      <c r="AU156" s="24" t="s">
        <v>83</v>
      </c>
      <c r="AY156" s="24" t="s">
        <v>231</v>
      </c>
      <c r="BE156" s="214">
        <f>IF(N156="základní",J156,0)</f>
        <v>0</v>
      </c>
      <c r="BF156" s="214">
        <f>IF(N156="snížená",J156,0)</f>
        <v>0</v>
      </c>
      <c r="BG156" s="214">
        <f>IF(N156="zákl. přenesená",J156,0)</f>
        <v>0</v>
      </c>
      <c r="BH156" s="214">
        <f>IF(N156="sníž. přenesená",J156,0)</f>
        <v>0</v>
      </c>
      <c r="BI156" s="214">
        <f>IF(N156="nulová",J156,0)</f>
        <v>0</v>
      </c>
      <c r="BJ156" s="24" t="s">
        <v>81</v>
      </c>
      <c r="BK156" s="214">
        <f>ROUND(I156*H156,2)</f>
        <v>0</v>
      </c>
      <c r="BL156" s="24" t="s">
        <v>298</v>
      </c>
      <c r="BM156" s="24" t="s">
        <v>2642</v>
      </c>
    </row>
    <row r="157" spans="2:47" s="1" customFormat="1" ht="13.5">
      <c r="B157" s="46"/>
      <c r="D157" s="215" t="s">
        <v>241</v>
      </c>
      <c r="F157" s="216" t="s">
        <v>2641</v>
      </c>
      <c r="I157" s="176"/>
      <c r="L157" s="46"/>
      <c r="M157" s="217"/>
      <c r="N157" s="47"/>
      <c r="O157" s="47"/>
      <c r="P157" s="47"/>
      <c r="Q157" s="47"/>
      <c r="R157" s="47"/>
      <c r="S157" s="47"/>
      <c r="T157" s="85"/>
      <c r="AT157" s="24" t="s">
        <v>241</v>
      </c>
      <c r="AU157" s="24" t="s">
        <v>83</v>
      </c>
    </row>
    <row r="158" spans="2:65" s="1" customFormat="1" ht="16.5" customHeight="1">
      <c r="B158" s="202"/>
      <c r="C158" s="203" t="s">
        <v>421</v>
      </c>
      <c r="D158" s="203" t="s">
        <v>235</v>
      </c>
      <c r="E158" s="204" t="s">
        <v>2643</v>
      </c>
      <c r="F158" s="205" t="s">
        <v>2644</v>
      </c>
      <c r="G158" s="206" t="s">
        <v>367</v>
      </c>
      <c r="H158" s="207">
        <v>40</v>
      </c>
      <c r="I158" s="208"/>
      <c r="J158" s="209">
        <f>ROUND(I158*H158,2)</f>
        <v>0</v>
      </c>
      <c r="K158" s="205" t="s">
        <v>238</v>
      </c>
      <c r="L158" s="46"/>
      <c r="M158" s="210" t="s">
        <v>5</v>
      </c>
      <c r="N158" s="211" t="s">
        <v>44</v>
      </c>
      <c r="O158" s="47"/>
      <c r="P158" s="212">
        <f>O158*H158</f>
        <v>0</v>
      </c>
      <c r="Q158" s="212">
        <v>0</v>
      </c>
      <c r="R158" s="212">
        <f>Q158*H158</f>
        <v>0</v>
      </c>
      <c r="S158" s="212">
        <v>0</v>
      </c>
      <c r="T158" s="213">
        <f>S158*H158</f>
        <v>0</v>
      </c>
      <c r="AR158" s="24" t="s">
        <v>298</v>
      </c>
      <c r="AT158" s="24" t="s">
        <v>235</v>
      </c>
      <c r="AU158" s="24" t="s">
        <v>83</v>
      </c>
      <c r="AY158" s="24" t="s">
        <v>231</v>
      </c>
      <c r="BE158" s="214">
        <f>IF(N158="základní",J158,0)</f>
        <v>0</v>
      </c>
      <c r="BF158" s="214">
        <f>IF(N158="snížená",J158,0)</f>
        <v>0</v>
      </c>
      <c r="BG158" s="214">
        <f>IF(N158="zákl. přenesená",J158,0)</f>
        <v>0</v>
      </c>
      <c r="BH158" s="214">
        <f>IF(N158="sníž. přenesená",J158,0)</f>
        <v>0</v>
      </c>
      <c r="BI158" s="214">
        <f>IF(N158="nulová",J158,0)</f>
        <v>0</v>
      </c>
      <c r="BJ158" s="24" t="s">
        <v>81</v>
      </c>
      <c r="BK158" s="214">
        <f>ROUND(I158*H158,2)</f>
        <v>0</v>
      </c>
      <c r="BL158" s="24" t="s">
        <v>298</v>
      </c>
      <c r="BM158" s="24" t="s">
        <v>2645</v>
      </c>
    </row>
    <row r="159" spans="2:47" s="1" customFormat="1" ht="13.5">
      <c r="B159" s="46"/>
      <c r="D159" s="215" t="s">
        <v>241</v>
      </c>
      <c r="F159" s="216" t="s">
        <v>2644</v>
      </c>
      <c r="I159" s="176"/>
      <c r="L159" s="46"/>
      <c r="M159" s="217"/>
      <c r="N159" s="47"/>
      <c r="O159" s="47"/>
      <c r="P159" s="47"/>
      <c r="Q159" s="47"/>
      <c r="R159" s="47"/>
      <c r="S159" s="47"/>
      <c r="T159" s="85"/>
      <c r="AT159" s="24" t="s">
        <v>241</v>
      </c>
      <c r="AU159" s="24" t="s">
        <v>83</v>
      </c>
    </row>
    <row r="160" spans="2:65" s="1" customFormat="1" ht="25.5" customHeight="1">
      <c r="B160" s="202"/>
      <c r="C160" s="203" t="s">
        <v>428</v>
      </c>
      <c r="D160" s="203" t="s">
        <v>235</v>
      </c>
      <c r="E160" s="204" t="s">
        <v>2646</v>
      </c>
      <c r="F160" s="205" t="s">
        <v>2647</v>
      </c>
      <c r="G160" s="206" t="s">
        <v>367</v>
      </c>
      <c r="H160" s="207">
        <v>6</v>
      </c>
      <c r="I160" s="208"/>
      <c r="J160" s="209">
        <f>ROUND(I160*H160,2)</f>
        <v>0</v>
      </c>
      <c r="K160" s="205" t="s">
        <v>238</v>
      </c>
      <c r="L160" s="46"/>
      <c r="M160" s="210" t="s">
        <v>5</v>
      </c>
      <c r="N160" s="211" t="s">
        <v>44</v>
      </c>
      <c r="O160" s="47"/>
      <c r="P160" s="212">
        <f>O160*H160</f>
        <v>0</v>
      </c>
      <c r="Q160" s="212">
        <v>0</v>
      </c>
      <c r="R160" s="212">
        <f>Q160*H160</f>
        <v>0</v>
      </c>
      <c r="S160" s="212">
        <v>0</v>
      </c>
      <c r="T160" s="213">
        <f>S160*H160</f>
        <v>0</v>
      </c>
      <c r="AR160" s="24" t="s">
        <v>298</v>
      </c>
      <c r="AT160" s="24" t="s">
        <v>235</v>
      </c>
      <c r="AU160" s="24" t="s">
        <v>83</v>
      </c>
      <c r="AY160" s="24" t="s">
        <v>231</v>
      </c>
      <c r="BE160" s="214">
        <f>IF(N160="základní",J160,0)</f>
        <v>0</v>
      </c>
      <c r="BF160" s="214">
        <f>IF(N160="snížená",J160,0)</f>
        <v>0</v>
      </c>
      <c r="BG160" s="214">
        <f>IF(N160="zákl. přenesená",J160,0)</f>
        <v>0</v>
      </c>
      <c r="BH160" s="214">
        <f>IF(N160="sníž. přenesená",J160,0)</f>
        <v>0</v>
      </c>
      <c r="BI160" s="214">
        <f>IF(N160="nulová",J160,0)</f>
        <v>0</v>
      </c>
      <c r="BJ160" s="24" t="s">
        <v>81</v>
      </c>
      <c r="BK160" s="214">
        <f>ROUND(I160*H160,2)</f>
        <v>0</v>
      </c>
      <c r="BL160" s="24" t="s">
        <v>298</v>
      </c>
      <c r="BM160" s="24" t="s">
        <v>2648</v>
      </c>
    </row>
    <row r="161" spans="2:47" s="1" customFormat="1" ht="13.5">
      <c r="B161" s="46"/>
      <c r="D161" s="215" t="s">
        <v>241</v>
      </c>
      <c r="F161" s="216" t="s">
        <v>2647</v>
      </c>
      <c r="I161" s="176"/>
      <c r="L161" s="46"/>
      <c r="M161" s="217"/>
      <c r="N161" s="47"/>
      <c r="O161" s="47"/>
      <c r="P161" s="47"/>
      <c r="Q161" s="47"/>
      <c r="R161" s="47"/>
      <c r="S161" s="47"/>
      <c r="T161" s="85"/>
      <c r="AT161" s="24" t="s">
        <v>241</v>
      </c>
      <c r="AU161" s="24" t="s">
        <v>83</v>
      </c>
    </row>
    <row r="162" spans="2:65" s="1" customFormat="1" ht="25.5" customHeight="1">
      <c r="B162" s="202"/>
      <c r="C162" s="203" t="s">
        <v>434</v>
      </c>
      <c r="D162" s="203" t="s">
        <v>235</v>
      </c>
      <c r="E162" s="204" t="s">
        <v>2649</v>
      </c>
      <c r="F162" s="205" t="s">
        <v>2650</v>
      </c>
      <c r="G162" s="206" t="s">
        <v>367</v>
      </c>
      <c r="H162" s="207">
        <v>45</v>
      </c>
      <c r="I162" s="208"/>
      <c r="J162" s="209">
        <f>ROUND(I162*H162,2)</f>
        <v>0</v>
      </c>
      <c r="K162" s="205" t="s">
        <v>238</v>
      </c>
      <c r="L162" s="46"/>
      <c r="M162" s="210" t="s">
        <v>5</v>
      </c>
      <c r="N162" s="211" t="s">
        <v>44</v>
      </c>
      <c r="O162" s="47"/>
      <c r="P162" s="212">
        <f>O162*H162</f>
        <v>0</v>
      </c>
      <c r="Q162" s="212">
        <v>0</v>
      </c>
      <c r="R162" s="212">
        <f>Q162*H162</f>
        <v>0</v>
      </c>
      <c r="S162" s="212">
        <v>0</v>
      </c>
      <c r="T162" s="213">
        <f>S162*H162</f>
        <v>0</v>
      </c>
      <c r="AR162" s="24" t="s">
        <v>298</v>
      </c>
      <c r="AT162" s="24" t="s">
        <v>235</v>
      </c>
      <c r="AU162" s="24" t="s">
        <v>83</v>
      </c>
      <c r="AY162" s="24" t="s">
        <v>231</v>
      </c>
      <c r="BE162" s="214">
        <f>IF(N162="základní",J162,0)</f>
        <v>0</v>
      </c>
      <c r="BF162" s="214">
        <f>IF(N162="snížená",J162,0)</f>
        <v>0</v>
      </c>
      <c r="BG162" s="214">
        <f>IF(N162="zákl. přenesená",J162,0)</f>
        <v>0</v>
      </c>
      <c r="BH162" s="214">
        <f>IF(N162="sníž. přenesená",J162,0)</f>
        <v>0</v>
      </c>
      <c r="BI162" s="214">
        <f>IF(N162="nulová",J162,0)</f>
        <v>0</v>
      </c>
      <c r="BJ162" s="24" t="s">
        <v>81</v>
      </c>
      <c r="BK162" s="214">
        <f>ROUND(I162*H162,2)</f>
        <v>0</v>
      </c>
      <c r="BL162" s="24" t="s">
        <v>298</v>
      </c>
      <c r="BM162" s="24" t="s">
        <v>2651</v>
      </c>
    </row>
    <row r="163" spans="2:47" s="1" customFormat="1" ht="13.5">
      <c r="B163" s="46"/>
      <c r="D163" s="215" t="s">
        <v>241</v>
      </c>
      <c r="F163" s="216" t="s">
        <v>2650</v>
      </c>
      <c r="I163" s="176"/>
      <c r="L163" s="46"/>
      <c r="M163" s="217"/>
      <c r="N163" s="47"/>
      <c r="O163" s="47"/>
      <c r="P163" s="47"/>
      <c r="Q163" s="47"/>
      <c r="R163" s="47"/>
      <c r="S163" s="47"/>
      <c r="T163" s="85"/>
      <c r="AT163" s="24" t="s">
        <v>241</v>
      </c>
      <c r="AU163" s="24" t="s">
        <v>83</v>
      </c>
    </row>
    <row r="164" spans="2:65" s="1" customFormat="1" ht="25.5" customHeight="1">
      <c r="B164" s="202"/>
      <c r="C164" s="203" t="s">
        <v>438</v>
      </c>
      <c r="D164" s="203" t="s">
        <v>235</v>
      </c>
      <c r="E164" s="204" t="s">
        <v>2652</v>
      </c>
      <c r="F164" s="205" t="s">
        <v>2653</v>
      </c>
      <c r="G164" s="206" t="s">
        <v>367</v>
      </c>
      <c r="H164" s="207">
        <v>15</v>
      </c>
      <c r="I164" s="208"/>
      <c r="J164" s="209">
        <f>ROUND(I164*H164,2)</f>
        <v>0</v>
      </c>
      <c r="K164" s="205" t="s">
        <v>238</v>
      </c>
      <c r="L164" s="46"/>
      <c r="M164" s="210" t="s">
        <v>5</v>
      </c>
      <c r="N164" s="211" t="s">
        <v>44</v>
      </c>
      <c r="O164" s="47"/>
      <c r="P164" s="212">
        <f>O164*H164</f>
        <v>0</v>
      </c>
      <c r="Q164" s="212">
        <v>0</v>
      </c>
      <c r="R164" s="212">
        <f>Q164*H164</f>
        <v>0</v>
      </c>
      <c r="S164" s="212">
        <v>0</v>
      </c>
      <c r="T164" s="213">
        <f>S164*H164</f>
        <v>0</v>
      </c>
      <c r="AR164" s="24" t="s">
        <v>298</v>
      </c>
      <c r="AT164" s="24" t="s">
        <v>235</v>
      </c>
      <c r="AU164" s="24" t="s">
        <v>83</v>
      </c>
      <c r="AY164" s="24" t="s">
        <v>231</v>
      </c>
      <c r="BE164" s="214">
        <f>IF(N164="základní",J164,0)</f>
        <v>0</v>
      </c>
      <c r="BF164" s="214">
        <f>IF(N164="snížená",J164,0)</f>
        <v>0</v>
      </c>
      <c r="BG164" s="214">
        <f>IF(N164="zákl. přenesená",J164,0)</f>
        <v>0</v>
      </c>
      <c r="BH164" s="214">
        <f>IF(N164="sníž. přenesená",J164,0)</f>
        <v>0</v>
      </c>
      <c r="BI164" s="214">
        <f>IF(N164="nulová",J164,0)</f>
        <v>0</v>
      </c>
      <c r="BJ164" s="24" t="s">
        <v>81</v>
      </c>
      <c r="BK164" s="214">
        <f>ROUND(I164*H164,2)</f>
        <v>0</v>
      </c>
      <c r="BL164" s="24" t="s">
        <v>298</v>
      </c>
      <c r="BM164" s="24" t="s">
        <v>2654</v>
      </c>
    </row>
    <row r="165" spans="2:47" s="1" customFormat="1" ht="13.5">
      <c r="B165" s="46"/>
      <c r="D165" s="215" t="s">
        <v>241</v>
      </c>
      <c r="F165" s="216" t="s">
        <v>2653</v>
      </c>
      <c r="I165" s="176"/>
      <c r="L165" s="46"/>
      <c r="M165" s="217"/>
      <c r="N165" s="47"/>
      <c r="O165" s="47"/>
      <c r="P165" s="47"/>
      <c r="Q165" s="47"/>
      <c r="R165" s="47"/>
      <c r="S165" s="47"/>
      <c r="T165" s="85"/>
      <c r="AT165" s="24" t="s">
        <v>241</v>
      </c>
      <c r="AU165" s="24" t="s">
        <v>83</v>
      </c>
    </row>
    <row r="166" spans="2:65" s="1" customFormat="1" ht="16.5" customHeight="1">
      <c r="B166" s="202"/>
      <c r="C166" s="203" t="s">
        <v>444</v>
      </c>
      <c r="D166" s="203" t="s">
        <v>235</v>
      </c>
      <c r="E166" s="204" t="s">
        <v>2655</v>
      </c>
      <c r="F166" s="205" t="s">
        <v>2656</v>
      </c>
      <c r="G166" s="206" t="s">
        <v>367</v>
      </c>
      <c r="H166" s="207">
        <v>15</v>
      </c>
      <c r="I166" s="208"/>
      <c r="J166" s="209">
        <f>ROUND(I166*H166,2)</f>
        <v>0</v>
      </c>
      <c r="K166" s="205" t="s">
        <v>238</v>
      </c>
      <c r="L166" s="46"/>
      <c r="M166" s="210" t="s">
        <v>5</v>
      </c>
      <c r="N166" s="211" t="s">
        <v>44</v>
      </c>
      <c r="O166" s="47"/>
      <c r="P166" s="212">
        <f>O166*H166</f>
        <v>0</v>
      </c>
      <c r="Q166" s="212">
        <v>0</v>
      </c>
      <c r="R166" s="212">
        <f>Q166*H166</f>
        <v>0</v>
      </c>
      <c r="S166" s="212">
        <v>0</v>
      </c>
      <c r="T166" s="213">
        <f>S166*H166</f>
        <v>0</v>
      </c>
      <c r="AR166" s="24" t="s">
        <v>298</v>
      </c>
      <c r="AT166" s="24" t="s">
        <v>235</v>
      </c>
      <c r="AU166" s="24" t="s">
        <v>83</v>
      </c>
      <c r="AY166" s="24" t="s">
        <v>231</v>
      </c>
      <c r="BE166" s="214">
        <f>IF(N166="základní",J166,0)</f>
        <v>0</v>
      </c>
      <c r="BF166" s="214">
        <f>IF(N166="snížená",J166,0)</f>
        <v>0</v>
      </c>
      <c r="BG166" s="214">
        <f>IF(N166="zákl. přenesená",J166,0)</f>
        <v>0</v>
      </c>
      <c r="BH166" s="214">
        <f>IF(N166="sníž. přenesená",J166,0)</f>
        <v>0</v>
      </c>
      <c r="BI166" s="214">
        <f>IF(N166="nulová",J166,0)</f>
        <v>0</v>
      </c>
      <c r="BJ166" s="24" t="s">
        <v>81</v>
      </c>
      <c r="BK166" s="214">
        <f>ROUND(I166*H166,2)</f>
        <v>0</v>
      </c>
      <c r="BL166" s="24" t="s">
        <v>298</v>
      </c>
      <c r="BM166" s="24" t="s">
        <v>2657</v>
      </c>
    </row>
    <row r="167" spans="2:47" s="1" customFormat="1" ht="13.5">
      <c r="B167" s="46"/>
      <c r="D167" s="215" t="s">
        <v>241</v>
      </c>
      <c r="F167" s="216" t="s">
        <v>2656</v>
      </c>
      <c r="I167" s="176"/>
      <c r="L167" s="46"/>
      <c r="M167" s="217"/>
      <c r="N167" s="47"/>
      <c r="O167" s="47"/>
      <c r="P167" s="47"/>
      <c r="Q167" s="47"/>
      <c r="R167" s="47"/>
      <c r="S167" s="47"/>
      <c r="T167" s="85"/>
      <c r="AT167" s="24" t="s">
        <v>241</v>
      </c>
      <c r="AU167" s="24" t="s">
        <v>83</v>
      </c>
    </row>
    <row r="168" spans="2:65" s="1" customFormat="1" ht="25.5" customHeight="1">
      <c r="B168" s="202"/>
      <c r="C168" s="203" t="s">
        <v>449</v>
      </c>
      <c r="D168" s="203" t="s">
        <v>235</v>
      </c>
      <c r="E168" s="204" t="s">
        <v>2658</v>
      </c>
      <c r="F168" s="205" t="s">
        <v>2659</v>
      </c>
      <c r="G168" s="206" t="s">
        <v>367</v>
      </c>
      <c r="H168" s="207">
        <v>18</v>
      </c>
      <c r="I168" s="208"/>
      <c r="J168" s="209">
        <f>ROUND(I168*H168,2)</f>
        <v>0</v>
      </c>
      <c r="K168" s="205" t="s">
        <v>238</v>
      </c>
      <c r="L168" s="46"/>
      <c r="M168" s="210" t="s">
        <v>5</v>
      </c>
      <c r="N168" s="211" t="s">
        <v>44</v>
      </c>
      <c r="O168" s="47"/>
      <c r="P168" s="212">
        <f>O168*H168</f>
        <v>0</v>
      </c>
      <c r="Q168" s="212">
        <v>0</v>
      </c>
      <c r="R168" s="212">
        <f>Q168*H168</f>
        <v>0</v>
      </c>
      <c r="S168" s="212">
        <v>0</v>
      </c>
      <c r="T168" s="213">
        <f>S168*H168</f>
        <v>0</v>
      </c>
      <c r="AR168" s="24" t="s">
        <v>298</v>
      </c>
      <c r="AT168" s="24" t="s">
        <v>235</v>
      </c>
      <c r="AU168" s="24" t="s">
        <v>83</v>
      </c>
      <c r="AY168" s="24" t="s">
        <v>231</v>
      </c>
      <c r="BE168" s="214">
        <f>IF(N168="základní",J168,0)</f>
        <v>0</v>
      </c>
      <c r="BF168" s="214">
        <f>IF(N168="snížená",J168,0)</f>
        <v>0</v>
      </c>
      <c r="BG168" s="214">
        <f>IF(N168="zákl. přenesená",J168,0)</f>
        <v>0</v>
      </c>
      <c r="BH168" s="214">
        <f>IF(N168="sníž. přenesená",J168,0)</f>
        <v>0</v>
      </c>
      <c r="BI168" s="214">
        <f>IF(N168="nulová",J168,0)</f>
        <v>0</v>
      </c>
      <c r="BJ168" s="24" t="s">
        <v>81</v>
      </c>
      <c r="BK168" s="214">
        <f>ROUND(I168*H168,2)</f>
        <v>0</v>
      </c>
      <c r="BL168" s="24" t="s">
        <v>298</v>
      </c>
      <c r="BM168" s="24" t="s">
        <v>2660</v>
      </c>
    </row>
    <row r="169" spans="2:47" s="1" customFormat="1" ht="13.5">
      <c r="B169" s="46"/>
      <c r="D169" s="215" t="s">
        <v>241</v>
      </c>
      <c r="F169" s="216" t="s">
        <v>2659</v>
      </c>
      <c r="I169" s="176"/>
      <c r="L169" s="46"/>
      <c r="M169" s="217"/>
      <c r="N169" s="47"/>
      <c r="O169" s="47"/>
      <c r="P169" s="47"/>
      <c r="Q169" s="47"/>
      <c r="R169" s="47"/>
      <c r="S169" s="47"/>
      <c r="T169" s="85"/>
      <c r="AT169" s="24" t="s">
        <v>241</v>
      </c>
      <c r="AU169" s="24" t="s">
        <v>83</v>
      </c>
    </row>
    <row r="170" spans="2:65" s="1" customFormat="1" ht="25.5" customHeight="1">
      <c r="B170" s="202"/>
      <c r="C170" s="203" t="s">
        <v>454</v>
      </c>
      <c r="D170" s="203" t="s">
        <v>235</v>
      </c>
      <c r="E170" s="204" t="s">
        <v>2661</v>
      </c>
      <c r="F170" s="205" t="s">
        <v>2662</v>
      </c>
      <c r="G170" s="206" t="s">
        <v>367</v>
      </c>
      <c r="H170" s="207">
        <v>32</v>
      </c>
      <c r="I170" s="208"/>
      <c r="J170" s="209">
        <f>ROUND(I170*H170,2)</f>
        <v>0</v>
      </c>
      <c r="K170" s="205" t="s">
        <v>238</v>
      </c>
      <c r="L170" s="46"/>
      <c r="M170" s="210" t="s">
        <v>5</v>
      </c>
      <c r="N170" s="211" t="s">
        <v>44</v>
      </c>
      <c r="O170" s="47"/>
      <c r="P170" s="212">
        <f>O170*H170</f>
        <v>0</v>
      </c>
      <c r="Q170" s="212">
        <v>0</v>
      </c>
      <c r="R170" s="212">
        <f>Q170*H170</f>
        <v>0</v>
      </c>
      <c r="S170" s="212">
        <v>0</v>
      </c>
      <c r="T170" s="213">
        <f>S170*H170</f>
        <v>0</v>
      </c>
      <c r="AR170" s="24" t="s">
        <v>298</v>
      </c>
      <c r="AT170" s="24" t="s">
        <v>235</v>
      </c>
      <c r="AU170" s="24" t="s">
        <v>83</v>
      </c>
      <c r="AY170" s="24" t="s">
        <v>231</v>
      </c>
      <c r="BE170" s="214">
        <f>IF(N170="základní",J170,0)</f>
        <v>0</v>
      </c>
      <c r="BF170" s="214">
        <f>IF(N170="snížená",J170,0)</f>
        <v>0</v>
      </c>
      <c r="BG170" s="214">
        <f>IF(N170="zákl. přenesená",J170,0)</f>
        <v>0</v>
      </c>
      <c r="BH170" s="214">
        <f>IF(N170="sníž. přenesená",J170,0)</f>
        <v>0</v>
      </c>
      <c r="BI170" s="214">
        <f>IF(N170="nulová",J170,0)</f>
        <v>0</v>
      </c>
      <c r="BJ170" s="24" t="s">
        <v>81</v>
      </c>
      <c r="BK170" s="214">
        <f>ROUND(I170*H170,2)</f>
        <v>0</v>
      </c>
      <c r="BL170" s="24" t="s">
        <v>298</v>
      </c>
      <c r="BM170" s="24" t="s">
        <v>2663</v>
      </c>
    </row>
    <row r="171" spans="2:47" s="1" customFormat="1" ht="13.5">
      <c r="B171" s="46"/>
      <c r="D171" s="215" t="s">
        <v>241</v>
      </c>
      <c r="F171" s="216" t="s">
        <v>2662</v>
      </c>
      <c r="I171" s="176"/>
      <c r="L171" s="46"/>
      <c r="M171" s="217"/>
      <c r="N171" s="47"/>
      <c r="O171" s="47"/>
      <c r="P171" s="47"/>
      <c r="Q171" s="47"/>
      <c r="R171" s="47"/>
      <c r="S171" s="47"/>
      <c r="T171" s="85"/>
      <c r="AT171" s="24" t="s">
        <v>241</v>
      </c>
      <c r="AU171" s="24" t="s">
        <v>83</v>
      </c>
    </row>
    <row r="172" spans="2:65" s="1" customFormat="1" ht="25.5" customHeight="1">
      <c r="B172" s="202"/>
      <c r="C172" s="203" t="s">
        <v>459</v>
      </c>
      <c r="D172" s="203" t="s">
        <v>235</v>
      </c>
      <c r="E172" s="204" t="s">
        <v>2664</v>
      </c>
      <c r="F172" s="205" t="s">
        <v>2665</v>
      </c>
      <c r="G172" s="206" t="s">
        <v>367</v>
      </c>
      <c r="H172" s="207">
        <v>6</v>
      </c>
      <c r="I172" s="208"/>
      <c r="J172" s="209">
        <f>ROUND(I172*H172,2)</f>
        <v>0</v>
      </c>
      <c r="K172" s="205" t="s">
        <v>238</v>
      </c>
      <c r="L172" s="46"/>
      <c r="M172" s="210" t="s">
        <v>5</v>
      </c>
      <c r="N172" s="211" t="s">
        <v>44</v>
      </c>
      <c r="O172" s="47"/>
      <c r="P172" s="212">
        <f>O172*H172</f>
        <v>0</v>
      </c>
      <c r="Q172" s="212">
        <v>0</v>
      </c>
      <c r="R172" s="212">
        <f>Q172*H172</f>
        <v>0</v>
      </c>
      <c r="S172" s="212">
        <v>0</v>
      </c>
      <c r="T172" s="213">
        <f>S172*H172</f>
        <v>0</v>
      </c>
      <c r="AR172" s="24" t="s">
        <v>298</v>
      </c>
      <c r="AT172" s="24" t="s">
        <v>235</v>
      </c>
      <c r="AU172" s="24" t="s">
        <v>83</v>
      </c>
      <c r="AY172" s="24" t="s">
        <v>231</v>
      </c>
      <c r="BE172" s="214">
        <f>IF(N172="základní",J172,0)</f>
        <v>0</v>
      </c>
      <c r="BF172" s="214">
        <f>IF(N172="snížená",J172,0)</f>
        <v>0</v>
      </c>
      <c r="BG172" s="214">
        <f>IF(N172="zákl. přenesená",J172,0)</f>
        <v>0</v>
      </c>
      <c r="BH172" s="214">
        <f>IF(N172="sníž. přenesená",J172,0)</f>
        <v>0</v>
      </c>
      <c r="BI172" s="214">
        <f>IF(N172="nulová",J172,0)</f>
        <v>0</v>
      </c>
      <c r="BJ172" s="24" t="s">
        <v>81</v>
      </c>
      <c r="BK172" s="214">
        <f>ROUND(I172*H172,2)</f>
        <v>0</v>
      </c>
      <c r="BL172" s="24" t="s">
        <v>298</v>
      </c>
      <c r="BM172" s="24" t="s">
        <v>2666</v>
      </c>
    </row>
    <row r="173" spans="2:47" s="1" customFormat="1" ht="13.5">
      <c r="B173" s="46"/>
      <c r="D173" s="215" t="s">
        <v>241</v>
      </c>
      <c r="F173" s="216" t="s">
        <v>2665</v>
      </c>
      <c r="I173" s="176"/>
      <c r="L173" s="46"/>
      <c r="M173" s="217"/>
      <c r="N173" s="47"/>
      <c r="O173" s="47"/>
      <c r="P173" s="47"/>
      <c r="Q173" s="47"/>
      <c r="R173" s="47"/>
      <c r="S173" s="47"/>
      <c r="T173" s="85"/>
      <c r="AT173" s="24" t="s">
        <v>241</v>
      </c>
      <c r="AU173" s="24" t="s">
        <v>83</v>
      </c>
    </row>
    <row r="174" spans="2:65" s="1" customFormat="1" ht="16.5" customHeight="1">
      <c r="B174" s="202"/>
      <c r="C174" s="203" t="s">
        <v>464</v>
      </c>
      <c r="D174" s="203" t="s">
        <v>235</v>
      </c>
      <c r="E174" s="204" t="s">
        <v>2667</v>
      </c>
      <c r="F174" s="205" t="s">
        <v>2668</v>
      </c>
      <c r="G174" s="206" t="s">
        <v>367</v>
      </c>
      <c r="H174" s="207">
        <v>171</v>
      </c>
      <c r="I174" s="208"/>
      <c r="J174" s="209">
        <f>ROUND(I174*H174,2)</f>
        <v>0</v>
      </c>
      <c r="K174" s="205" t="s">
        <v>238</v>
      </c>
      <c r="L174" s="46"/>
      <c r="M174" s="210" t="s">
        <v>5</v>
      </c>
      <c r="N174" s="211" t="s">
        <v>44</v>
      </c>
      <c r="O174" s="47"/>
      <c r="P174" s="212">
        <f>O174*H174</f>
        <v>0</v>
      </c>
      <c r="Q174" s="212">
        <v>0</v>
      </c>
      <c r="R174" s="212">
        <f>Q174*H174</f>
        <v>0</v>
      </c>
      <c r="S174" s="212">
        <v>0</v>
      </c>
      <c r="T174" s="213">
        <f>S174*H174</f>
        <v>0</v>
      </c>
      <c r="AR174" s="24" t="s">
        <v>298</v>
      </c>
      <c r="AT174" s="24" t="s">
        <v>235</v>
      </c>
      <c r="AU174" s="24" t="s">
        <v>83</v>
      </c>
      <c r="AY174" s="24" t="s">
        <v>231</v>
      </c>
      <c r="BE174" s="214">
        <f>IF(N174="základní",J174,0)</f>
        <v>0</v>
      </c>
      <c r="BF174" s="214">
        <f>IF(N174="snížená",J174,0)</f>
        <v>0</v>
      </c>
      <c r="BG174" s="214">
        <f>IF(N174="zákl. přenesená",J174,0)</f>
        <v>0</v>
      </c>
      <c r="BH174" s="214">
        <f>IF(N174="sníž. přenesená",J174,0)</f>
        <v>0</v>
      </c>
      <c r="BI174" s="214">
        <f>IF(N174="nulová",J174,0)</f>
        <v>0</v>
      </c>
      <c r="BJ174" s="24" t="s">
        <v>81</v>
      </c>
      <c r="BK174" s="214">
        <f>ROUND(I174*H174,2)</f>
        <v>0</v>
      </c>
      <c r="BL174" s="24" t="s">
        <v>298</v>
      </c>
      <c r="BM174" s="24" t="s">
        <v>2669</v>
      </c>
    </row>
    <row r="175" spans="2:47" s="1" customFormat="1" ht="13.5">
      <c r="B175" s="46"/>
      <c r="D175" s="215" t="s">
        <v>241</v>
      </c>
      <c r="F175" s="216" t="s">
        <v>2668</v>
      </c>
      <c r="I175" s="176"/>
      <c r="L175" s="46"/>
      <c r="M175" s="217"/>
      <c r="N175" s="47"/>
      <c r="O175" s="47"/>
      <c r="P175" s="47"/>
      <c r="Q175" s="47"/>
      <c r="R175" s="47"/>
      <c r="S175" s="47"/>
      <c r="T175" s="85"/>
      <c r="AT175" s="24" t="s">
        <v>241</v>
      </c>
      <c r="AU175" s="24" t="s">
        <v>83</v>
      </c>
    </row>
    <row r="176" spans="2:65" s="1" customFormat="1" ht="16.5" customHeight="1">
      <c r="B176" s="202"/>
      <c r="C176" s="203" t="s">
        <v>469</v>
      </c>
      <c r="D176" s="203" t="s">
        <v>235</v>
      </c>
      <c r="E176" s="204" t="s">
        <v>2670</v>
      </c>
      <c r="F176" s="205" t="s">
        <v>2671</v>
      </c>
      <c r="G176" s="206" t="s">
        <v>367</v>
      </c>
      <c r="H176" s="207">
        <v>15</v>
      </c>
      <c r="I176" s="208"/>
      <c r="J176" s="209">
        <f>ROUND(I176*H176,2)</f>
        <v>0</v>
      </c>
      <c r="K176" s="205" t="s">
        <v>238</v>
      </c>
      <c r="L176" s="46"/>
      <c r="M176" s="210" t="s">
        <v>5</v>
      </c>
      <c r="N176" s="211" t="s">
        <v>44</v>
      </c>
      <c r="O176" s="47"/>
      <c r="P176" s="212">
        <f>O176*H176</f>
        <v>0</v>
      </c>
      <c r="Q176" s="212">
        <v>0</v>
      </c>
      <c r="R176" s="212">
        <f>Q176*H176</f>
        <v>0</v>
      </c>
      <c r="S176" s="212">
        <v>0</v>
      </c>
      <c r="T176" s="213">
        <f>S176*H176</f>
        <v>0</v>
      </c>
      <c r="AR176" s="24" t="s">
        <v>298</v>
      </c>
      <c r="AT176" s="24" t="s">
        <v>235</v>
      </c>
      <c r="AU176" s="24" t="s">
        <v>83</v>
      </c>
      <c r="AY176" s="24" t="s">
        <v>231</v>
      </c>
      <c r="BE176" s="214">
        <f>IF(N176="základní",J176,0)</f>
        <v>0</v>
      </c>
      <c r="BF176" s="214">
        <f>IF(N176="snížená",J176,0)</f>
        <v>0</v>
      </c>
      <c r="BG176" s="214">
        <f>IF(N176="zákl. přenesená",J176,0)</f>
        <v>0</v>
      </c>
      <c r="BH176" s="214">
        <f>IF(N176="sníž. přenesená",J176,0)</f>
        <v>0</v>
      </c>
      <c r="BI176" s="214">
        <f>IF(N176="nulová",J176,0)</f>
        <v>0</v>
      </c>
      <c r="BJ176" s="24" t="s">
        <v>81</v>
      </c>
      <c r="BK176" s="214">
        <f>ROUND(I176*H176,2)</f>
        <v>0</v>
      </c>
      <c r="BL176" s="24" t="s">
        <v>298</v>
      </c>
      <c r="BM176" s="24" t="s">
        <v>2672</v>
      </c>
    </row>
    <row r="177" spans="2:47" s="1" customFormat="1" ht="13.5">
      <c r="B177" s="46"/>
      <c r="D177" s="215" t="s">
        <v>241</v>
      </c>
      <c r="F177" s="216" t="s">
        <v>2671</v>
      </c>
      <c r="I177" s="176"/>
      <c r="L177" s="46"/>
      <c r="M177" s="217"/>
      <c r="N177" s="47"/>
      <c r="O177" s="47"/>
      <c r="P177" s="47"/>
      <c r="Q177" s="47"/>
      <c r="R177" s="47"/>
      <c r="S177" s="47"/>
      <c r="T177" s="85"/>
      <c r="AT177" s="24" t="s">
        <v>241</v>
      </c>
      <c r="AU177" s="24" t="s">
        <v>83</v>
      </c>
    </row>
    <row r="178" spans="2:65" s="1" customFormat="1" ht="16.5" customHeight="1">
      <c r="B178" s="202"/>
      <c r="C178" s="203" t="s">
        <v>474</v>
      </c>
      <c r="D178" s="203" t="s">
        <v>235</v>
      </c>
      <c r="E178" s="204" t="s">
        <v>2673</v>
      </c>
      <c r="F178" s="205" t="s">
        <v>2674</v>
      </c>
      <c r="G178" s="206" t="s">
        <v>367</v>
      </c>
      <c r="H178" s="207">
        <v>2690</v>
      </c>
      <c r="I178" s="208"/>
      <c r="J178" s="209">
        <f>ROUND(I178*H178,2)</f>
        <v>0</v>
      </c>
      <c r="K178" s="205" t="s">
        <v>238</v>
      </c>
      <c r="L178" s="46"/>
      <c r="M178" s="210" t="s">
        <v>5</v>
      </c>
      <c r="N178" s="211" t="s">
        <v>44</v>
      </c>
      <c r="O178" s="47"/>
      <c r="P178" s="212">
        <f>O178*H178</f>
        <v>0</v>
      </c>
      <c r="Q178" s="212">
        <v>0</v>
      </c>
      <c r="R178" s="212">
        <f>Q178*H178</f>
        <v>0</v>
      </c>
      <c r="S178" s="212">
        <v>0</v>
      </c>
      <c r="T178" s="213">
        <f>S178*H178</f>
        <v>0</v>
      </c>
      <c r="AR178" s="24" t="s">
        <v>298</v>
      </c>
      <c r="AT178" s="24" t="s">
        <v>235</v>
      </c>
      <c r="AU178" s="24" t="s">
        <v>83</v>
      </c>
      <c r="AY178" s="24" t="s">
        <v>231</v>
      </c>
      <c r="BE178" s="214">
        <f>IF(N178="základní",J178,0)</f>
        <v>0</v>
      </c>
      <c r="BF178" s="214">
        <f>IF(N178="snížená",J178,0)</f>
        <v>0</v>
      </c>
      <c r="BG178" s="214">
        <f>IF(N178="zákl. přenesená",J178,0)</f>
        <v>0</v>
      </c>
      <c r="BH178" s="214">
        <f>IF(N178="sníž. přenesená",J178,0)</f>
        <v>0</v>
      </c>
      <c r="BI178" s="214">
        <f>IF(N178="nulová",J178,0)</f>
        <v>0</v>
      </c>
      <c r="BJ178" s="24" t="s">
        <v>81</v>
      </c>
      <c r="BK178" s="214">
        <f>ROUND(I178*H178,2)</f>
        <v>0</v>
      </c>
      <c r="BL178" s="24" t="s">
        <v>298</v>
      </c>
      <c r="BM178" s="24" t="s">
        <v>2675</v>
      </c>
    </row>
    <row r="179" spans="2:47" s="1" customFormat="1" ht="13.5">
      <c r="B179" s="46"/>
      <c r="D179" s="215" t="s">
        <v>241</v>
      </c>
      <c r="F179" s="216" t="s">
        <v>2674</v>
      </c>
      <c r="I179" s="176"/>
      <c r="L179" s="46"/>
      <c r="M179" s="217"/>
      <c r="N179" s="47"/>
      <c r="O179" s="47"/>
      <c r="P179" s="47"/>
      <c r="Q179" s="47"/>
      <c r="R179" s="47"/>
      <c r="S179" s="47"/>
      <c r="T179" s="85"/>
      <c r="AT179" s="24" t="s">
        <v>241</v>
      </c>
      <c r="AU179" s="24" t="s">
        <v>83</v>
      </c>
    </row>
    <row r="180" spans="2:65" s="1" customFormat="1" ht="16.5" customHeight="1">
      <c r="B180" s="202"/>
      <c r="C180" s="203" t="s">
        <v>480</v>
      </c>
      <c r="D180" s="203" t="s">
        <v>235</v>
      </c>
      <c r="E180" s="204" t="s">
        <v>2676</v>
      </c>
      <c r="F180" s="205" t="s">
        <v>2677</v>
      </c>
      <c r="G180" s="206" t="s">
        <v>2303</v>
      </c>
      <c r="H180" s="207">
        <v>1</v>
      </c>
      <c r="I180" s="208"/>
      <c r="J180" s="209">
        <f>ROUND(I180*H180,2)</f>
        <v>0</v>
      </c>
      <c r="K180" s="205" t="s">
        <v>238</v>
      </c>
      <c r="L180" s="46"/>
      <c r="M180" s="210" t="s">
        <v>5</v>
      </c>
      <c r="N180" s="211" t="s">
        <v>44</v>
      </c>
      <c r="O180" s="47"/>
      <c r="P180" s="212">
        <f>O180*H180</f>
        <v>0</v>
      </c>
      <c r="Q180" s="212">
        <v>0</v>
      </c>
      <c r="R180" s="212">
        <f>Q180*H180</f>
        <v>0</v>
      </c>
      <c r="S180" s="212">
        <v>0</v>
      </c>
      <c r="T180" s="213">
        <f>S180*H180</f>
        <v>0</v>
      </c>
      <c r="AR180" s="24" t="s">
        <v>298</v>
      </c>
      <c r="AT180" s="24" t="s">
        <v>235</v>
      </c>
      <c r="AU180" s="24" t="s">
        <v>83</v>
      </c>
      <c r="AY180" s="24" t="s">
        <v>231</v>
      </c>
      <c r="BE180" s="214">
        <f>IF(N180="základní",J180,0)</f>
        <v>0</v>
      </c>
      <c r="BF180" s="214">
        <f>IF(N180="snížená",J180,0)</f>
        <v>0</v>
      </c>
      <c r="BG180" s="214">
        <f>IF(N180="zákl. přenesená",J180,0)</f>
        <v>0</v>
      </c>
      <c r="BH180" s="214">
        <f>IF(N180="sníž. přenesená",J180,0)</f>
        <v>0</v>
      </c>
      <c r="BI180" s="214">
        <f>IF(N180="nulová",J180,0)</f>
        <v>0</v>
      </c>
      <c r="BJ180" s="24" t="s">
        <v>81</v>
      </c>
      <c r="BK180" s="214">
        <f>ROUND(I180*H180,2)</f>
        <v>0</v>
      </c>
      <c r="BL180" s="24" t="s">
        <v>298</v>
      </c>
      <c r="BM180" s="24" t="s">
        <v>2678</v>
      </c>
    </row>
    <row r="181" spans="2:47" s="1" customFormat="1" ht="13.5">
      <c r="B181" s="46"/>
      <c r="D181" s="215" t="s">
        <v>241</v>
      </c>
      <c r="F181" s="216" t="s">
        <v>2677</v>
      </c>
      <c r="I181" s="176"/>
      <c r="L181" s="46"/>
      <c r="M181" s="217"/>
      <c r="N181" s="47"/>
      <c r="O181" s="47"/>
      <c r="P181" s="47"/>
      <c r="Q181" s="47"/>
      <c r="R181" s="47"/>
      <c r="S181" s="47"/>
      <c r="T181" s="85"/>
      <c r="AT181" s="24" t="s">
        <v>241</v>
      </c>
      <c r="AU181" s="24" t="s">
        <v>83</v>
      </c>
    </row>
    <row r="182" spans="2:65" s="1" customFormat="1" ht="16.5" customHeight="1">
      <c r="B182" s="202"/>
      <c r="C182" s="203" t="s">
        <v>486</v>
      </c>
      <c r="D182" s="203" t="s">
        <v>235</v>
      </c>
      <c r="E182" s="204" t="s">
        <v>2679</v>
      </c>
      <c r="F182" s="205" t="s">
        <v>2524</v>
      </c>
      <c r="G182" s="206" t="s">
        <v>2303</v>
      </c>
      <c r="H182" s="207">
        <v>1</v>
      </c>
      <c r="I182" s="208"/>
      <c r="J182" s="209">
        <f>ROUND(I182*H182,2)</f>
        <v>0</v>
      </c>
      <c r="K182" s="205" t="s">
        <v>238</v>
      </c>
      <c r="L182" s="46"/>
      <c r="M182" s="210" t="s">
        <v>5</v>
      </c>
      <c r="N182" s="211" t="s">
        <v>44</v>
      </c>
      <c r="O182" s="47"/>
      <c r="P182" s="212">
        <f>O182*H182</f>
        <v>0</v>
      </c>
      <c r="Q182" s="212">
        <v>0</v>
      </c>
      <c r="R182" s="212">
        <f>Q182*H182</f>
        <v>0</v>
      </c>
      <c r="S182" s="212">
        <v>0</v>
      </c>
      <c r="T182" s="213">
        <f>S182*H182</f>
        <v>0</v>
      </c>
      <c r="AR182" s="24" t="s">
        <v>298</v>
      </c>
      <c r="AT182" s="24" t="s">
        <v>235</v>
      </c>
      <c r="AU182" s="24" t="s">
        <v>83</v>
      </c>
      <c r="AY182" s="24" t="s">
        <v>231</v>
      </c>
      <c r="BE182" s="214">
        <f>IF(N182="základní",J182,0)</f>
        <v>0</v>
      </c>
      <c r="BF182" s="214">
        <f>IF(N182="snížená",J182,0)</f>
        <v>0</v>
      </c>
      <c r="BG182" s="214">
        <f>IF(N182="zákl. přenesená",J182,0)</f>
        <v>0</v>
      </c>
      <c r="BH182" s="214">
        <f>IF(N182="sníž. přenesená",J182,0)</f>
        <v>0</v>
      </c>
      <c r="BI182" s="214">
        <f>IF(N182="nulová",J182,0)</f>
        <v>0</v>
      </c>
      <c r="BJ182" s="24" t="s">
        <v>81</v>
      </c>
      <c r="BK182" s="214">
        <f>ROUND(I182*H182,2)</f>
        <v>0</v>
      </c>
      <c r="BL182" s="24" t="s">
        <v>298</v>
      </c>
      <c r="BM182" s="24" t="s">
        <v>2680</v>
      </c>
    </row>
    <row r="183" spans="2:47" s="1" customFormat="1" ht="13.5">
      <c r="B183" s="46"/>
      <c r="D183" s="215" t="s">
        <v>241</v>
      </c>
      <c r="F183" s="216" t="s">
        <v>2524</v>
      </c>
      <c r="I183" s="176"/>
      <c r="L183" s="46"/>
      <c r="M183" s="217"/>
      <c r="N183" s="47"/>
      <c r="O183" s="47"/>
      <c r="P183" s="47"/>
      <c r="Q183" s="47"/>
      <c r="R183" s="47"/>
      <c r="S183" s="47"/>
      <c r="T183" s="85"/>
      <c r="AT183" s="24" t="s">
        <v>241</v>
      </c>
      <c r="AU183" s="24" t="s">
        <v>83</v>
      </c>
    </row>
    <row r="184" spans="2:65" s="1" customFormat="1" ht="38.25" customHeight="1">
      <c r="B184" s="202"/>
      <c r="C184" s="203" t="s">
        <v>492</v>
      </c>
      <c r="D184" s="203" t="s">
        <v>235</v>
      </c>
      <c r="E184" s="204" t="s">
        <v>2681</v>
      </c>
      <c r="F184" s="205" t="s">
        <v>2682</v>
      </c>
      <c r="G184" s="206" t="s">
        <v>352</v>
      </c>
      <c r="H184" s="207">
        <v>0.157</v>
      </c>
      <c r="I184" s="208"/>
      <c r="J184" s="209">
        <f>ROUND(I184*H184,2)</f>
        <v>0</v>
      </c>
      <c r="K184" s="205" t="s">
        <v>238</v>
      </c>
      <c r="L184" s="46"/>
      <c r="M184" s="210" t="s">
        <v>5</v>
      </c>
      <c r="N184" s="211" t="s">
        <v>44</v>
      </c>
      <c r="O184" s="47"/>
      <c r="P184" s="212">
        <f>O184*H184</f>
        <v>0</v>
      </c>
      <c r="Q184" s="212">
        <v>0</v>
      </c>
      <c r="R184" s="212">
        <f>Q184*H184</f>
        <v>0</v>
      </c>
      <c r="S184" s="212">
        <v>0</v>
      </c>
      <c r="T184" s="213">
        <f>S184*H184</f>
        <v>0</v>
      </c>
      <c r="AR184" s="24" t="s">
        <v>298</v>
      </c>
      <c r="AT184" s="24" t="s">
        <v>235</v>
      </c>
      <c r="AU184" s="24" t="s">
        <v>83</v>
      </c>
      <c r="AY184" s="24" t="s">
        <v>231</v>
      </c>
      <c r="BE184" s="214">
        <f>IF(N184="základní",J184,0)</f>
        <v>0</v>
      </c>
      <c r="BF184" s="214">
        <f>IF(N184="snížená",J184,0)</f>
        <v>0</v>
      </c>
      <c r="BG184" s="214">
        <f>IF(N184="zákl. přenesená",J184,0)</f>
        <v>0</v>
      </c>
      <c r="BH184" s="214">
        <f>IF(N184="sníž. přenesená",J184,0)</f>
        <v>0</v>
      </c>
      <c r="BI184" s="214">
        <f>IF(N184="nulová",J184,0)</f>
        <v>0</v>
      </c>
      <c r="BJ184" s="24" t="s">
        <v>81</v>
      </c>
      <c r="BK184" s="214">
        <f>ROUND(I184*H184,2)</f>
        <v>0</v>
      </c>
      <c r="BL184" s="24" t="s">
        <v>298</v>
      </c>
      <c r="BM184" s="24" t="s">
        <v>2683</v>
      </c>
    </row>
    <row r="185" spans="2:47" s="1" customFormat="1" ht="13.5">
      <c r="B185" s="46"/>
      <c r="D185" s="215" t="s">
        <v>241</v>
      </c>
      <c r="F185" s="216" t="s">
        <v>2682</v>
      </c>
      <c r="I185" s="176"/>
      <c r="L185" s="46"/>
      <c r="M185" s="217"/>
      <c r="N185" s="47"/>
      <c r="O185" s="47"/>
      <c r="P185" s="47"/>
      <c r="Q185" s="47"/>
      <c r="R185" s="47"/>
      <c r="S185" s="47"/>
      <c r="T185" s="85"/>
      <c r="AT185" s="24" t="s">
        <v>241</v>
      </c>
      <c r="AU185" s="24" t="s">
        <v>83</v>
      </c>
    </row>
    <row r="186" spans="2:63" s="10" customFormat="1" ht="29.85" customHeight="1">
      <c r="B186" s="189"/>
      <c r="D186" s="190" t="s">
        <v>72</v>
      </c>
      <c r="E186" s="200" t="s">
        <v>2477</v>
      </c>
      <c r="F186" s="200" t="s">
        <v>2478</v>
      </c>
      <c r="I186" s="192"/>
      <c r="J186" s="201">
        <f>BK186</f>
        <v>0</v>
      </c>
      <c r="L186" s="189"/>
      <c r="M186" s="194"/>
      <c r="N186" s="195"/>
      <c r="O186" s="195"/>
      <c r="P186" s="196">
        <f>SUM(P187:P234)</f>
        <v>0</v>
      </c>
      <c r="Q186" s="195"/>
      <c r="R186" s="196">
        <f>SUM(R187:R234)</f>
        <v>0</v>
      </c>
      <c r="S186" s="195"/>
      <c r="T186" s="197">
        <f>SUM(T187:T234)</f>
        <v>0</v>
      </c>
      <c r="AR186" s="190" t="s">
        <v>83</v>
      </c>
      <c r="AT186" s="198" t="s">
        <v>72</v>
      </c>
      <c r="AU186" s="198" t="s">
        <v>81</v>
      </c>
      <c r="AY186" s="190" t="s">
        <v>231</v>
      </c>
      <c r="BK186" s="199">
        <f>SUM(BK187:BK234)</f>
        <v>0</v>
      </c>
    </row>
    <row r="187" spans="2:65" s="1" customFormat="1" ht="16.5" customHeight="1">
      <c r="B187" s="202"/>
      <c r="C187" s="203" t="s">
        <v>498</v>
      </c>
      <c r="D187" s="203" t="s">
        <v>235</v>
      </c>
      <c r="E187" s="204" t="s">
        <v>2684</v>
      </c>
      <c r="F187" s="205" t="s">
        <v>2685</v>
      </c>
      <c r="G187" s="206" t="s">
        <v>249</v>
      </c>
      <c r="H187" s="207">
        <v>26</v>
      </c>
      <c r="I187" s="208"/>
      <c r="J187" s="209">
        <f>ROUND(I187*H187,2)</f>
        <v>0</v>
      </c>
      <c r="K187" s="205" t="s">
        <v>238</v>
      </c>
      <c r="L187" s="46"/>
      <c r="M187" s="210" t="s">
        <v>5</v>
      </c>
      <c r="N187" s="211" t="s">
        <v>44</v>
      </c>
      <c r="O187" s="47"/>
      <c r="P187" s="212">
        <f>O187*H187</f>
        <v>0</v>
      </c>
      <c r="Q187" s="212">
        <v>0</v>
      </c>
      <c r="R187" s="212">
        <f>Q187*H187</f>
        <v>0</v>
      </c>
      <c r="S187" s="212">
        <v>0</v>
      </c>
      <c r="T187" s="213">
        <f>S187*H187</f>
        <v>0</v>
      </c>
      <c r="AR187" s="24" t="s">
        <v>298</v>
      </c>
      <c r="AT187" s="24" t="s">
        <v>235</v>
      </c>
      <c r="AU187" s="24" t="s">
        <v>83</v>
      </c>
      <c r="AY187" s="24" t="s">
        <v>231</v>
      </c>
      <c r="BE187" s="214">
        <f>IF(N187="základní",J187,0)</f>
        <v>0</v>
      </c>
      <c r="BF187" s="214">
        <f>IF(N187="snížená",J187,0)</f>
        <v>0</v>
      </c>
      <c r="BG187" s="214">
        <f>IF(N187="zákl. přenesená",J187,0)</f>
        <v>0</v>
      </c>
      <c r="BH187" s="214">
        <f>IF(N187="sníž. přenesená",J187,0)</f>
        <v>0</v>
      </c>
      <c r="BI187" s="214">
        <f>IF(N187="nulová",J187,0)</f>
        <v>0</v>
      </c>
      <c r="BJ187" s="24" t="s">
        <v>81</v>
      </c>
      <c r="BK187" s="214">
        <f>ROUND(I187*H187,2)</f>
        <v>0</v>
      </c>
      <c r="BL187" s="24" t="s">
        <v>298</v>
      </c>
      <c r="BM187" s="24" t="s">
        <v>2686</v>
      </c>
    </row>
    <row r="188" spans="2:47" s="1" customFormat="1" ht="13.5">
      <c r="B188" s="46"/>
      <c r="D188" s="215" t="s">
        <v>241</v>
      </c>
      <c r="F188" s="216" t="s">
        <v>2685</v>
      </c>
      <c r="I188" s="176"/>
      <c r="L188" s="46"/>
      <c r="M188" s="217"/>
      <c r="N188" s="47"/>
      <c r="O188" s="47"/>
      <c r="P188" s="47"/>
      <c r="Q188" s="47"/>
      <c r="R188" s="47"/>
      <c r="S188" s="47"/>
      <c r="T188" s="85"/>
      <c r="AT188" s="24" t="s">
        <v>241</v>
      </c>
      <c r="AU188" s="24" t="s">
        <v>83</v>
      </c>
    </row>
    <row r="189" spans="2:65" s="1" customFormat="1" ht="16.5" customHeight="1">
      <c r="B189" s="202"/>
      <c r="C189" s="203" t="s">
        <v>505</v>
      </c>
      <c r="D189" s="203" t="s">
        <v>235</v>
      </c>
      <c r="E189" s="204" t="s">
        <v>2687</v>
      </c>
      <c r="F189" s="205" t="s">
        <v>2688</v>
      </c>
      <c r="G189" s="206" t="s">
        <v>249</v>
      </c>
      <c r="H189" s="207">
        <v>2</v>
      </c>
      <c r="I189" s="208"/>
      <c r="J189" s="209">
        <f>ROUND(I189*H189,2)</f>
        <v>0</v>
      </c>
      <c r="K189" s="205" t="s">
        <v>238</v>
      </c>
      <c r="L189" s="46"/>
      <c r="M189" s="210" t="s">
        <v>5</v>
      </c>
      <c r="N189" s="211" t="s">
        <v>44</v>
      </c>
      <c r="O189" s="47"/>
      <c r="P189" s="212">
        <f>O189*H189</f>
        <v>0</v>
      </c>
      <c r="Q189" s="212">
        <v>0</v>
      </c>
      <c r="R189" s="212">
        <f>Q189*H189</f>
        <v>0</v>
      </c>
      <c r="S189" s="212">
        <v>0</v>
      </c>
      <c r="T189" s="213">
        <f>S189*H189</f>
        <v>0</v>
      </c>
      <c r="AR189" s="24" t="s">
        <v>298</v>
      </c>
      <c r="AT189" s="24" t="s">
        <v>235</v>
      </c>
      <c r="AU189" s="24" t="s">
        <v>83</v>
      </c>
      <c r="AY189" s="24" t="s">
        <v>231</v>
      </c>
      <c r="BE189" s="214">
        <f>IF(N189="základní",J189,0)</f>
        <v>0</v>
      </c>
      <c r="BF189" s="214">
        <f>IF(N189="snížená",J189,0)</f>
        <v>0</v>
      </c>
      <c r="BG189" s="214">
        <f>IF(N189="zákl. přenesená",J189,0)</f>
        <v>0</v>
      </c>
      <c r="BH189" s="214">
        <f>IF(N189="sníž. přenesená",J189,0)</f>
        <v>0</v>
      </c>
      <c r="BI189" s="214">
        <f>IF(N189="nulová",J189,0)</f>
        <v>0</v>
      </c>
      <c r="BJ189" s="24" t="s">
        <v>81</v>
      </c>
      <c r="BK189" s="214">
        <f>ROUND(I189*H189,2)</f>
        <v>0</v>
      </c>
      <c r="BL189" s="24" t="s">
        <v>298</v>
      </c>
      <c r="BM189" s="24" t="s">
        <v>2689</v>
      </c>
    </row>
    <row r="190" spans="2:47" s="1" customFormat="1" ht="13.5">
      <c r="B190" s="46"/>
      <c r="D190" s="215" t="s">
        <v>241</v>
      </c>
      <c r="F190" s="216" t="s">
        <v>2688</v>
      </c>
      <c r="I190" s="176"/>
      <c r="L190" s="46"/>
      <c r="M190" s="217"/>
      <c r="N190" s="47"/>
      <c r="O190" s="47"/>
      <c r="P190" s="47"/>
      <c r="Q190" s="47"/>
      <c r="R190" s="47"/>
      <c r="S190" s="47"/>
      <c r="T190" s="85"/>
      <c r="AT190" s="24" t="s">
        <v>241</v>
      </c>
      <c r="AU190" s="24" t="s">
        <v>83</v>
      </c>
    </row>
    <row r="191" spans="2:65" s="1" customFormat="1" ht="16.5" customHeight="1">
      <c r="B191" s="202"/>
      <c r="C191" s="203" t="s">
        <v>511</v>
      </c>
      <c r="D191" s="203" t="s">
        <v>235</v>
      </c>
      <c r="E191" s="204" t="s">
        <v>2690</v>
      </c>
      <c r="F191" s="205" t="s">
        <v>2691</v>
      </c>
      <c r="G191" s="206" t="s">
        <v>249</v>
      </c>
      <c r="H191" s="207">
        <v>1</v>
      </c>
      <c r="I191" s="208"/>
      <c r="J191" s="209">
        <f>ROUND(I191*H191,2)</f>
        <v>0</v>
      </c>
      <c r="K191" s="205" t="s">
        <v>238</v>
      </c>
      <c r="L191" s="46"/>
      <c r="M191" s="210" t="s">
        <v>5</v>
      </c>
      <c r="N191" s="211" t="s">
        <v>44</v>
      </c>
      <c r="O191" s="47"/>
      <c r="P191" s="212">
        <f>O191*H191</f>
        <v>0</v>
      </c>
      <c r="Q191" s="212">
        <v>0</v>
      </c>
      <c r="R191" s="212">
        <f>Q191*H191</f>
        <v>0</v>
      </c>
      <c r="S191" s="212">
        <v>0</v>
      </c>
      <c r="T191" s="213">
        <f>S191*H191</f>
        <v>0</v>
      </c>
      <c r="AR191" s="24" t="s">
        <v>298</v>
      </c>
      <c r="AT191" s="24" t="s">
        <v>235</v>
      </c>
      <c r="AU191" s="24" t="s">
        <v>83</v>
      </c>
      <c r="AY191" s="24" t="s">
        <v>231</v>
      </c>
      <c r="BE191" s="214">
        <f>IF(N191="základní",J191,0)</f>
        <v>0</v>
      </c>
      <c r="BF191" s="214">
        <f>IF(N191="snížená",J191,0)</f>
        <v>0</v>
      </c>
      <c r="BG191" s="214">
        <f>IF(N191="zákl. přenesená",J191,0)</f>
        <v>0</v>
      </c>
      <c r="BH191" s="214">
        <f>IF(N191="sníž. přenesená",J191,0)</f>
        <v>0</v>
      </c>
      <c r="BI191" s="214">
        <f>IF(N191="nulová",J191,0)</f>
        <v>0</v>
      </c>
      <c r="BJ191" s="24" t="s">
        <v>81</v>
      </c>
      <c r="BK191" s="214">
        <f>ROUND(I191*H191,2)</f>
        <v>0</v>
      </c>
      <c r="BL191" s="24" t="s">
        <v>298</v>
      </c>
      <c r="BM191" s="24" t="s">
        <v>2692</v>
      </c>
    </row>
    <row r="192" spans="2:47" s="1" customFormat="1" ht="13.5">
      <c r="B192" s="46"/>
      <c r="D192" s="215" t="s">
        <v>241</v>
      </c>
      <c r="F192" s="216" t="s">
        <v>2691</v>
      </c>
      <c r="I192" s="176"/>
      <c r="L192" s="46"/>
      <c r="M192" s="217"/>
      <c r="N192" s="47"/>
      <c r="O192" s="47"/>
      <c r="P192" s="47"/>
      <c r="Q192" s="47"/>
      <c r="R192" s="47"/>
      <c r="S192" s="47"/>
      <c r="T192" s="85"/>
      <c r="AT192" s="24" t="s">
        <v>241</v>
      </c>
      <c r="AU192" s="24" t="s">
        <v>83</v>
      </c>
    </row>
    <row r="193" spans="2:65" s="1" customFormat="1" ht="25.5" customHeight="1">
      <c r="B193" s="202"/>
      <c r="C193" s="203" t="s">
        <v>517</v>
      </c>
      <c r="D193" s="203" t="s">
        <v>235</v>
      </c>
      <c r="E193" s="204" t="s">
        <v>2693</v>
      </c>
      <c r="F193" s="205" t="s">
        <v>2694</v>
      </c>
      <c r="G193" s="206" t="s">
        <v>249</v>
      </c>
      <c r="H193" s="207">
        <v>7</v>
      </c>
      <c r="I193" s="208"/>
      <c r="J193" s="209">
        <f>ROUND(I193*H193,2)</f>
        <v>0</v>
      </c>
      <c r="K193" s="205" t="s">
        <v>238</v>
      </c>
      <c r="L193" s="46"/>
      <c r="M193" s="210" t="s">
        <v>5</v>
      </c>
      <c r="N193" s="211" t="s">
        <v>44</v>
      </c>
      <c r="O193" s="47"/>
      <c r="P193" s="212">
        <f>O193*H193</f>
        <v>0</v>
      </c>
      <c r="Q193" s="212">
        <v>0</v>
      </c>
      <c r="R193" s="212">
        <f>Q193*H193</f>
        <v>0</v>
      </c>
      <c r="S193" s="212">
        <v>0</v>
      </c>
      <c r="T193" s="213">
        <f>S193*H193</f>
        <v>0</v>
      </c>
      <c r="AR193" s="24" t="s">
        <v>298</v>
      </c>
      <c r="AT193" s="24" t="s">
        <v>235</v>
      </c>
      <c r="AU193" s="24" t="s">
        <v>83</v>
      </c>
      <c r="AY193" s="24" t="s">
        <v>231</v>
      </c>
      <c r="BE193" s="214">
        <f>IF(N193="základní",J193,0)</f>
        <v>0</v>
      </c>
      <c r="BF193" s="214">
        <f>IF(N193="snížená",J193,0)</f>
        <v>0</v>
      </c>
      <c r="BG193" s="214">
        <f>IF(N193="zákl. přenesená",J193,0)</f>
        <v>0</v>
      </c>
      <c r="BH193" s="214">
        <f>IF(N193="sníž. přenesená",J193,0)</f>
        <v>0</v>
      </c>
      <c r="BI193" s="214">
        <f>IF(N193="nulová",J193,0)</f>
        <v>0</v>
      </c>
      <c r="BJ193" s="24" t="s">
        <v>81</v>
      </c>
      <c r="BK193" s="214">
        <f>ROUND(I193*H193,2)</f>
        <v>0</v>
      </c>
      <c r="BL193" s="24" t="s">
        <v>298</v>
      </c>
      <c r="BM193" s="24" t="s">
        <v>2695</v>
      </c>
    </row>
    <row r="194" spans="2:47" s="1" customFormat="1" ht="13.5">
      <c r="B194" s="46"/>
      <c r="D194" s="215" t="s">
        <v>241</v>
      </c>
      <c r="F194" s="216" t="s">
        <v>2694</v>
      </c>
      <c r="I194" s="176"/>
      <c r="L194" s="46"/>
      <c r="M194" s="217"/>
      <c r="N194" s="47"/>
      <c r="O194" s="47"/>
      <c r="P194" s="47"/>
      <c r="Q194" s="47"/>
      <c r="R194" s="47"/>
      <c r="S194" s="47"/>
      <c r="T194" s="85"/>
      <c r="AT194" s="24" t="s">
        <v>241</v>
      </c>
      <c r="AU194" s="24" t="s">
        <v>83</v>
      </c>
    </row>
    <row r="195" spans="2:65" s="1" customFormat="1" ht="25.5" customHeight="1">
      <c r="B195" s="202"/>
      <c r="C195" s="203" t="s">
        <v>521</v>
      </c>
      <c r="D195" s="203" t="s">
        <v>235</v>
      </c>
      <c r="E195" s="204" t="s">
        <v>2696</v>
      </c>
      <c r="F195" s="205" t="s">
        <v>2697</v>
      </c>
      <c r="G195" s="206" t="s">
        <v>249</v>
      </c>
      <c r="H195" s="207">
        <v>2</v>
      </c>
      <c r="I195" s="208"/>
      <c r="J195" s="209">
        <f>ROUND(I195*H195,2)</f>
        <v>0</v>
      </c>
      <c r="K195" s="205" t="s">
        <v>238</v>
      </c>
      <c r="L195" s="46"/>
      <c r="M195" s="210" t="s">
        <v>5</v>
      </c>
      <c r="N195" s="211" t="s">
        <v>44</v>
      </c>
      <c r="O195" s="47"/>
      <c r="P195" s="212">
        <f>O195*H195</f>
        <v>0</v>
      </c>
      <c r="Q195" s="212">
        <v>0</v>
      </c>
      <c r="R195" s="212">
        <f>Q195*H195</f>
        <v>0</v>
      </c>
      <c r="S195" s="212">
        <v>0</v>
      </c>
      <c r="T195" s="213">
        <f>S195*H195</f>
        <v>0</v>
      </c>
      <c r="AR195" s="24" t="s">
        <v>298</v>
      </c>
      <c r="AT195" s="24" t="s">
        <v>235</v>
      </c>
      <c r="AU195" s="24" t="s">
        <v>83</v>
      </c>
      <c r="AY195" s="24" t="s">
        <v>231</v>
      </c>
      <c r="BE195" s="214">
        <f>IF(N195="základní",J195,0)</f>
        <v>0</v>
      </c>
      <c r="BF195" s="214">
        <f>IF(N195="snížená",J195,0)</f>
        <v>0</v>
      </c>
      <c r="BG195" s="214">
        <f>IF(N195="zákl. přenesená",J195,0)</f>
        <v>0</v>
      </c>
      <c r="BH195" s="214">
        <f>IF(N195="sníž. přenesená",J195,0)</f>
        <v>0</v>
      </c>
      <c r="BI195" s="214">
        <f>IF(N195="nulová",J195,0)</f>
        <v>0</v>
      </c>
      <c r="BJ195" s="24" t="s">
        <v>81</v>
      </c>
      <c r="BK195" s="214">
        <f>ROUND(I195*H195,2)</f>
        <v>0</v>
      </c>
      <c r="BL195" s="24" t="s">
        <v>298</v>
      </c>
      <c r="BM195" s="24" t="s">
        <v>2698</v>
      </c>
    </row>
    <row r="196" spans="2:47" s="1" customFormat="1" ht="13.5">
      <c r="B196" s="46"/>
      <c r="D196" s="215" t="s">
        <v>241</v>
      </c>
      <c r="F196" s="216" t="s">
        <v>2697</v>
      </c>
      <c r="I196" s="176"/>
      <c r="L196" s="46"/>
      <c r="M196" s="217"/>
      <c r="N196" s="47"/>
      <c r="O196" s="47"/>
      <c r="P196" s="47"/>
      <c r="Q196" s="47"/>
      <c r="R196" s="47"/>
      <c r="S196" s="47"/>
      <c r="T196" s="85"/>
      <c r="AT196" s="24" t="s">
        <v>241</v>
      </c>
      <c r="AU196" s="24" t="s">
        <v>83</v>
      </c>
    </row>
    <row r="197" spans="2:65" s="1" customFormat="1" ht="25.5" customHeight="1">
      <c r="B197" s="202"/>
      <c r="C197" s="203" t="s">
        <v>526</v>
      </c>
      <c r="D197" s="203" t="s">
        <v>235</v>
      </c>
      <c r="E197" s="204" t="s">
        <v>2699</v>
      </c>
      <c r="F197" s="205" t="s">
        <v>2700</v>
      </c>
      <c r="G197" s="206" t="s">
        <v>249</v>
      </c>
      <c r="H197" s="207">
        <v>7</v>
      </c>
      <c r="I197" s="208"/>
      <c r="J197" s="209">
        <f>ROUND(I197*H197,2)</f>
        <v>0</v>
      </c>
      <c r="K197" s="205" t="s">
        <v>238</v>
      </c>
      <c r="L197" s="46"/>
      <c r="M197" s="210" t="s">
        <v>5</v>
      </c>
      <c r="N197" s="211" t="s">
        <v>44</v>
      </c>
      <c r="O197" s="47"/>
      <c r="P197" s="212">
        <f>O197*H197</f>
        <v>0</v>
      </c>
      <c r="Q197" s="212">
        <v>0</v>
      </c>
      <c r="R197" s="212">
        <f>Q197*H197</f>
        <v>0</v>
      </c>
      <c r="S197" s="212">
        <v>0</v>
      </c>
      <c r="T197" s="213">
        <f>S197*H197</f>
        <v>0</v>
      </c>
      <c r="AR197" s="24" t="s">
        <v>298</v>
      </c>
      <c r="AT197" s="24" t="s">
        <v>235</v>
      </c>
      <c r="AU197" s="24" t="s">
        <v>83</v>
      </c>
      <c r="AY197" s="24" t="s">
        <v>231</v>
      </c>
      <c r="BE197" s="214">
        <f>IF(N197="základní",J197,0)</f>
        <v>0</v>
      </c>
      <c r="BF197" s="214">
        <f>IF(N197="snížená",J197,0)</f>
        <v>0</v>
      </c>
      <c r="BG197" s="214">
        <f>IF(N197="zákl. přenesená",J197,0)</f>
        <v>0</v>
      </c>
      <c r="BH197" s="214">
        <f>IF(N197="sníž. přenesená",J197,0)</f>
        <v>0</v>
      </c>
      <c r="BI197" s="214">
        <f>IF(N197="nulová",J197,0)</f>
        <v>0</v>
      </c>
      <c r="BJ197" s="24" t="s">
        <v>81</v>
      </c>
      <c r="BK197" s="214">
        <f>ROUND(I197*H197,2)</f>
        <v>0</v>
      </c>
      <c r="BL197" s="24" t="s">
        <v>298</v>
      </c>
      <c r="BM197" s="24" t="s">
        <v>2701</v>
      </c>
    </row>
    <row r="198" spans="2:47" s="1" customFormat="1" ht="13.5">
      <c r="B198" s="46"/>
      <c r="D198" s="215" t="s">
        <v>241</v>
      </c>
      <c r="F198" s="216" t="s">
        <v>2700</v>
      </c>
      <c r="I198" s="176"/>
      <c r="L198" s="46"/>
      <c r="M198" s="217"/>
      <c r="N198" s="47"/>
      <c r="O198" s="47"/>
      <c r="P198" s="47"/>
      <c r="Q198" s="47"/>
      <c r="R198" s="47"/>
      <c r="S198" s="47"/>
      <c r="T198" s="85"/>
      <c r="AT198" s="24" t="s">
        <v>241</v>
      </c>
      <c r="AU198" s="24" t="s">
        <v>83</v>
      </c>
    </row>
    <row r="199" spans="2:65" s="1" customFormat="1" ht="16.5" customHeight="1">
      <c r="B199" s="202"/>
      <c r="C199" s="203" t="s">
        <v>531</v>
      </c>
      <c r="D199" s="203" t="s">
        <v>235</v>
      </c>
      <c r="E199" s="204" t="s">
        <v>2702</v>
      </c>
      <c r="F199" s="205" t="s">
        <v>2703</v>
      </c>
      <c r="G199" s="206" t="s">
        <v>249</v>
      </c>
      <c r="H199" s="207">
        <v>18</v>
      </c>
      <c r="I199" s="208"/>
      <c r="J199" s="209">
        <f>ROUND(I199*H199,2)</f>
        <v>0</v>
      </c>
      <c r="K199" s="205" t="s">
        <v>238</v>
      </c>
      <c r="L199" s="46"/>
      <c r="M199" s="210" t="s">
        <v>5</v>
      </c>
      <c r="N199" s="211" t="s">
        <v>44</v>
      </c>
      <c r="O199" s="47"/>
      <c r="P199" s="212">
        <f>O199*H199</f>
        <v>0</v>
      </c>
      <c r="Q199" s="212">
        <v>0</v>
      </c>
      <c r="R199" s="212">
        <f>Q199*H199</f>
        <v>0</v>
      </c>
      <c r="S199" s="212">
        <v>0</v>
      </c>
      <c r="T199" s="213">
        <f>S199*H199</f>
        <v>0</v>
      </c>
      <c r="AR199" s="24" t="s">
        <v>298</v>
      </c>
      <c r="AT199" s="24" t="s">
        <v>235</v>
      </c>
      <c r="AU199" s="24" t="s">
        <v>83</v>
      </c>
      <c r="AY199" s="24" t="s">
        <v>231</v>
      </c>
      <c r="BE199" s="214">
        <f>IF(N199="základní",J199,0)</f>
        <v>0</v>
      </c>
      <c r="BF199" s="214">
        <f>IF(N199="snížená",J199,0)</f>
        <v>0</v>
      </c>
      <c r="BG199" s="214">
        <f>IF(N199="zákl. přenesená",J199,0)</f>
        <v>0</v>
      </c>
      <c r="BH199" s="214">
        <f>IF(N199="sníž. přenesená",J199,0)</f>
        <v>0</v>
      </c>
      <c r="BI199" s="214">
        <f>IF(N199="nulová",J199,0)</f>
        <v>0</v>
      </c>
      <c r="BJ199" s="24" t="s">
        <v>81</v>
      </c>
      <c r="BK199" s="214">
        <f>ROUND(I199*H199,2)</f>
        <v>0</v>
      </c>
      <c r="BL199" s="24" t="s">
        <v>298</v>
      </c>
      <c r="BM199" s="24" t="s">
        <v>2704</v>
      </c>
    </row>
    <row r="200" spans="2:47" s="1" customFormat="1" ht="13.5">
      <c r="B200" s="46"/>
      <c r="D200" s="215" t="s">
        <v>241</v>
      </c>
      <c r="F200" s="216" t="s">
        <v>2703</v>
      </c>
      <c r="I200" s="176"/>
      <c r="L200" s="46"/>
      <c r="M200" s="217"/>
      <c r="N200" s="47"/>
      <c r="O200" s="47"/>
      <c r="P200" s="47"/>
      <c r="Q200" s="47"/>
      <c r="R200" s="47"/>
      <c r="S200" s="47"/>
      <c r="T200" s="85"/>
      <c r="AT200" s="24" t="s">
        <v>241</v>
      </c>
      <c r="AU200" s="24" t="s">
        <v>83</v>
      </c>
    </row>
    <row r="201" spans="2:65" s="1" customFormat="1" ht="16.5" customHeight="1">
      <c r="B201" s="202"/>
      <c r="C201" s="203" t="s">
        <v>537</v>
      </c>
      <c r="D201" s="203" t="s">
        <v>235</v>
      </c>
      <c r="E201" s="204" t="s">
        <v>2705</v>
      </c>
      <c r="F201" s="205" t="s">
        <v>2706</v>
      </c>
      <c r="G201" s="206" t="s">
        <v>249</v>
      </c>
      <c r="H201" s="207">
        <v>1</v>
      </c>
      <c r="I201" s="208"/>
      <c r="J201" s="209">
        <f>ROUND(I201*H201,2)</f>
        <v>0</v>
      </c>
      <c r="K201" s="205" t="s">
        <v>238</v>
      </c>
      <c r="L201" s="46"/>
      <c r="M201" s="210" t="s">
        <v>5</v>
      </c>
      <c r="N201" s="211" t="s">
        <v>44</v>
      </c>
      <c r="O201" s="47"/>
      <c r="P201" s="212">
        <f>O201*H201</f>
        <v>0</v>
      </c>
      <c r="Q201" s="212">
        <v>0</v>
      </c>
      <c r="R201" s="212">
        <f>Q201*H201</f>
        <v>0</v>
      </c>
      <c r="S201" s="212">
        <v>0</v>
      </c>
      <c r="T201" s="213">
        <f>S201*H201</f>
        <v>0</v>
      </c>
      <c r="AR201" s="24" t="s">
        <v>298</v>
      </c>
      <c r="AT201" s="24" t="s">
        <v>235</v>
      </c>
      <c r="AU201" s="24" t="s">
        <v>83</v>
      </c>
      <c r="AY201" s="24" t="s">
        <v>231</v>
      </c>
      <c r="BE201" s="214">
        <f>IF(N201="základní",J201,0)</f>
        <v>0</v>
      </c>
      <c r="BF201" s="214">
        <f>IF(N201="snížená",J201,0)</f>
        <v>0</v>
      </c>
      <c r="BG201" s="214">
        <f>IF(N201="zákl. přenesená",J201,0)</f>
        <v>0</v>
      </c>
      <c r="BH201" s="214">
        <f>IF(N201="sníž. přenesená",J201,0)</f>
        <v>0</v>
      </c>
      <c r="BI201" s="214">
        <f>IF(N201="nulová",J201,0)</f>
        <v>0</v>
      </c>
      <c r="BJ201" s="24" t="s">
        <v>81</v>
      </c>
      <c r="BK201" s="214">
        <f>ROUND(I201*H201,2)</f>
        <v>0</v>
      </c>
      <c r="BL201" s="24" t="s">
        <v>298</v>
      </c>
      <c r="BM201" s="24" t="s">
        <v>2707</v>
      </c>
    </row>
    <row r="202" spans="2:47" s="1" customFormat="1" ht="13.5">
      <c r="B202" s="46"/>
      <c r="D202" s="215" t="s">
        <v>241</v>
      </c>
      <c r="F202" s="216" t="s">
        <v>2706</v>
      </c>
      <c r="I202" s="176"/>
      <c r="L202" s="46"/>
      <c r="M202" s="217"/>
      <c r="N202" s="47"/>
      <c r="O202" s="47"/>
      <c r="P202" s="47"/>
      <c r="Q202" s="47"/>
      <c r="R202" s="47"/>
      <c r="S202" s="47"/>
      <c r="T202" s="85"/>
      <c r="AT202" s="24" t="s">
        <v>241</v>
      </c>
      <c r="AU202" s="24" t="s">
        <v>83</v>
      </c>
    </row>
    <row r="203" spans="2:65" s="1" customFormat="1" ht="16.5" customHeight="1">
      <c r="B203" s="202"/>
      <c r="C203" s="203" t="s">
        <v>542</v>
      </c>
      <c r="D203" s="203" t="s">
        <v>235</v>
      </c>
      <c r="E203" s="204" t="s">
        <v>2708</v>
      </c>
      <c r="F203" s="205" t="s">
        <v>2709</v>
      </c>
      <c r="G203" s="206" t="s">
        <v>249</v>
      </c>
      <c r="H203" s="207">
        <v>4</v>
      </c>
      <c r="I203" s="208"/>
      <c r="J203" s="209">
        <f>ROUND(I203*H203,2)</f>
        <v>0</v>
      </c>
      <c r="K203" s="205" t="s">
        <v>238</v>
      </c>
      <c r="L203" s="46"/>
      <c r="M203" s="210" t="s">
        <v>5</v>
      </c>
      <c r="N203" s="211" t="s">
        <v>44</v>
      </c>
      <c r="O203" s="47"/>
      <c r="P203" s="212">
        <f>O203*H203</f>
        <v>0</v>
      </c>
      <c r="Q203" s="212">
        <v>0</v>
      </c>
      <c r="R203" s="212">
        <f>Q203*H203</f>
        <v>0</v>
      </c>
      <c r="S203" s="212">
        <v>0</v>
      </c>
      <c r="T203" s="213">
        <f>S203*H203</f>
        <v>0</v>
      </c>
      <c r="AR203" s="24" t="s">
        <v>298</v>
      </c>
      <c r="AT203" s="24" t="s">
        <v>235</v>
      </c>
      <c r="AU203" s="24" t="s">
        <v>83</v>
      </c>
      <c r="AY203" s="24" t="s">
        <v>231</v>
      </c>
      <c r="BE203" s="214">
        <f>IF(N203="základní",J203,0)</f>
        <v>0</v>
      </c>
      <c r="BF203" s="214">
        <f>IF(N203="snížená",J203,0)</f>
        <v>0</v>
      </c>
      <c r="BG203" s="214">
        <f>IF(N203="zákl. přenesená",J203,0)</f>
        <v>0</v>
      </c>
      <c r="BH203" s="214">
        <f>IF(N203="sníž. přenesená",J203,0)</f>
        <v>0</v>
      </c>
      <c r="BI203" s="214">
        <f>IF(N203="nulová",J203,0)</f>
        <v>0</v>
      </c>
      <c r="BJ203" s="24" t="s">
        <v>81</v>
      </c>
      <c r="BK203" s="214">
        <f>ROUND(I203*H203,2)</f>
        <v>0</v>
      </c>
      <c r="BL203" s="24" t="s">
        <v>298</v>
      </c>
      <c r="BM203" s="24" t="s">
        <v>2710</v>
      </c>
    </row>
    <row r="204" spans="2:47" s="1" customFormat="1" ht="13.5">
      <c r="B204" s="46"/>
      <c r="D204" s="215" t="s">
        <v>241</v>
      </c>
      <c r="F204" s="216" t="s">
        <v>2709</v>
      </c>
      <c r="I204" s="176"/>
      <c r="L204" s="46"/>
      <c r="M204" s="217"/>
      <c r="N204" s="47"/>
      <c r="O204" s="47"/>
      <c r="P204" s="47"/>
      <c r="Q204" s="47"/>
      <c r="R204" s="47"/>
      <c r="S204" s="47"/>
      <c r="T204" s="85"/>
      <c r="AT204" s="24" t="s">
        <v>241</v>
      </c>
      <c r="AU204" s="24" t="s">
        <v>83</v>
      </c>
    </row>
    <row r="205" spans="2:65" s="1" customFormat="1" ht="25.5" customHeight="1">
      <c r="B205" s="202"/>
      <c r="C205" s="203" t="s">
        <v>548</v>
      </c>
      <c r="D205" s="203" t="s">
        <v>235</v>
      </c>
      <c r="E205" s="204" t="s">
        <v>2711</v>
      </c>
      <c r="F205" s="205" t="s">
        <v>2712</v>
      </c>
      <c r="G205" s="206" t="s">
        <v>249</v>
      </c>
      <c r="H205" s="207">
        <v>2</v>
      </c>
      <c r="I205" s="208"/>
      <c r="J205" s="209">
        <f>ROUND(I205*H205,2)</f>
        <v>0</v>
      </c>
      <c r="K205" s="205" t="s">
        <v>238</v>
      </c>
      <c r="L205" s="46"/>
      <c r="M205" s="210" t="s">
        <v>5</v>
      </c>
      <c r="N205" s="211" t="s">
        <v>44</v>
      </c>
      <c r="O205" s="47"/>
      <c r="P205" s="212">
        <f>O205*H205</f>
        <v>0</v>
      </c>
      <c r="Q205" s="212">
        <v>0</v>
      </c>
      <c r="R205" s="212">
        <f>Q205*H205</f>
        <v>0</v>
      </c>
      <c r="S205" s="212">
        <v>0</v>
      </c>
      <c r="T205" s="213">
        <f>S205*H205</f>
        <v>0</v>
      </c>
      <c r="AR205" s="24" t="s">
        <v>298</v>
      </c>
      <c r="AT205" s="24" t="s">
        <v>235</v>
      </c>
      <c r="AU205" s="24" t="s">
        <v>83</v>
      </c>
      <c r="AY205" s="24" t="s">
        <v>231</v>
      </c>
      <c r="BE205" s="214">
        <f>IF(N205="základní",J205,0)</f>
        <v>0</v>
      </c>
      <c r="BF205" s="214">
        <f>IF(N205="snížená",J205,0)</f>
        <v>0</v>
      </c>
      <c r="BG205" s="214">
        <f>IF(N205="zákl. přenesená",J205,0)</f>
        <v>0</v>
      </c>
      <c r="BH205" s="214">
        <f>IF(N205="sníž. přenesená",J205,0)</f>
        <v>0</v>
      </c>
      <c r="BI205" s="214">
        <f>IF(N205="nulová",J205,0)</f>
        <v>0</v>
      </c>
      <c r="BJ205" s="24" t="s">
        <v>81</v>
      </c>
      <c r="BK205" s="214">
        <f>ROUND(I205*H205,2)</f>
        <v>0</v>
      </c>
      <c r="BL205" s="24" t="s">
        <v>298</v>
      </c>
      <c r="BM205" s="24" t="s">
        <v>2713</v>
      </c>
    </row>
    <row r="206" spans="2:47" s="1" customFormat="1" ht="13.5">
      <c r="B206" s="46"/>
      <c r="D206" s="215" t="s">
        <v>241</v>
      </c>
      <c r="F206" s="216" t="s">
        <v>2712</v>
      </c>
      <c r="I206" s="176"/>
      <c r="L206" s="46"/>
      <c r="M206" s="217"/>
      <c r="N206" s="47"/>
      <c r="O206" s="47"/>
      <c r="P206" s="47"/>
      <c r="Q206" s="47"/>
      <c r="R206" s="47"/>
      <c r="S206" s="47"/>
      <c r="T206" s="85"/>
      <c r="AT206" s="24" t="s">
        <v>241</v>
      </c>
      <c r="AU206" s="24" t="s">
        <v>83</v>
      </c>
    </row>
    <row r="207" spans="2:65" s="1" customFormat="1" ht="16.5" customHeight="1">
      <c r="B207" s="202"/>
      <c r="C207" s="203" t="s">
        <v>553</v>
      </c>
      <c r="D207" s="203" t="s">
        <v>235</v>
      </c>
      <c r="E207" s="204" t="s">
        <v>2714</v>
      </c>
      <c r="F207" s="205" t="s">
        <v>2715</v>
      </c>
      <c r="G207" s="206" t="s">
        <v>249</v>
      </c>
      <c r="H207" s="207">
        <v>10</v>
      </c>
      <c r="I207" s="208"/>
      <c r="J207" s="209">
        <f>ROUND(I207*H207,2)</f>
        <v>0</v>
      </c>
      <c r="K207" s="205" t="s">
        <v>238</v>
      </c>
      <c r="L207" s="46"/>
      <c r="M207" s="210" t="s">
        <v>5</v>
      </c>
      <c r="N207" s="211" t="s">
        <v>44</v>
      </c>
      <c r="O207" s="47"/>
      <c r="P207" s="212">
        <f>O207*H207</f>
        <v>0</v>
      </c>
      <c r="Q207" s="212">
        <v>0</v>
      </c>
      <c r="R207" s="212">
        <f>Q207*H207</f>
        <v>0</v>
      </c>
      <c r="S207" s="212">
        <v>0</v>
      </c>
      <c r="T207" s="213">
        <f>S207*H207</f>
        <v>0</v>
      </c>
      <c r="AR207" s="24" t="s">
        <v>298</v>
      </c>
      <c r="AT207" s="24" t="s">
        <v>235</v>
      </c>
      <c r="AU207" s="24" t="s">
        <v>83</v>
      </c>
      <c r="AY207" s="24" t="s">
        <v>231</v>
      </c>
      <c r="BE207" s="214">
        <f>IF(N207="základní",J207,0)</f>
        <v>0</v>
      </c>
      <c r="BF207" s="214">
        <f>IF(N207="snížená",J207,0)</f>
        <v>0</v>
      </c>
      <c r="BG207" s="214">
        <f>IF(N207="zákl. přenesená",J207,0)</f>
        <v>0</v>
      </c>
      <c r="BH207" s="214">
        <f>IF(N207="sníž. přenesená",J207,0)</f>
        <v>0</v>
      </c>
      <c r="BI207" s="214">
        <f>IF(N207="nulová",J207,0)</f>
        <v>0</v>
      </c>
      <c r="BJ207" s="24" t="s">
        <v>81</v>
      </c>
      <c r="BK207" s="214">
        <f>ROUND(I207*H207,2)</f>
        <v>0</v>
      </c>
      <c r="BL207" s="24" t="s">
        <v>298</v>
      </c>
      <c r="BM207" s="24" t="s">
        <v>2716</v>
      </c>
    </row>
    <row r="208" spans="2:47" s="1" customFormat="1" ht="13.5">
      <c r="B208" s="46"/>
      <c r="D208" s="215" t="s">
        <v>241</v>
      </c>
      <c r="F208" s="216" t="s">
        <v>2715</v>
      </c>
      <c r="I208" s="176"/>
      <c r="L208" s="46"/>
      <c r="M208" s="217"/>
      <c r="N208" s="47"/>
      <c r="O208" s="47"/>
      <c r="P208" s="47"/>
      <c r="Q208" s="47"/>
      <c r="R208" s="47"/>
      <c r="S208" s="47"/>
      <c r="T208" s="85"/>
      <c r="AT208" s="24" t="s">
        <v>241</v>
      </c>
      <c r="AU208" s="24" t="s">
        <v>83</v>
      </c>
    </row>
    <row r="209" spans="2:65" s="1" customFormat="1" ht="25.5" customHeight="1">
      <c r="B209" s="202"/>
      <c r="C209" s="203" t="s">
        <v>558</v>
      </c>
      <c r="D209" s="203" t="s">
        <v>235</v>
      </c>
      <c r="E209" s="204" t="s">
        <v>2717</v>
      </c>
      <c r="F209" s="205" t="s">
        <v>2718</v>
      </c>
      <c r="G209" s="206" t="s">
        <v>249</v>
      </c>
      <c r="H209" s="207">
        <v>2</v>
      </c>
      <c r="I209" s="208"/>
      <c r="J209" s="209">
        <f>ROUND(I209*H209,2)</f>
        <v>0</v>
      </c>
      <c r="K209" s="205" t="s">
        <v>238</v>
      </c>
      <c r="L209" s="46"/>
      <c r="M209" s="210" t="s">
        <v>5</v>
      </c>
      <c r="N209" s="211" t="s">
        <v>44</v>
      </c>
      <c r="O209" s="47"/>
      <c r="P209" s="212">
        <f>O209*H209</f>
        <v>0</v>
      </c>
      <c r="Q209" s="212">
        <v>0</v>
      </c>
      <c r="R209" s="212">
        <f>Q209*H209</f>
        <v>0</v>
      </c>
      <c r="S209" s="212">
        <v>0</v>
      </c>
      <c r="T209" s="213">
        <f>S209*H209</f>
        <v>0</v>
      </c>
      <c r="AR209" s="24" t="s">
        <v>298</v>
      </c>
      <c r="AT209" s="24" t="s">
        <v>235</v>
      </c>
      <c r="AU209" s="24" t="s">
        <v>83</v>
      </c>
      <c r="AY209" s="24" t="s">
        <v>231</v>
      </c>
      <c r="BE209" s="214">
        <f>IF(N209="základní",J209,0)</f>
        <v>0</v>
      </c>
      <c r="BF209" s="214">
        <f>IF(N209="snížená",J209,0)</f>
        <v>0</v>
      </c>
      <c r="BG209" s="214">
        <f>IF(N209="zákl. přenesená",J209,0)</f>
        <v>0</v>
      </c>
      <c r="BH209" s="214">
        <f>IF(N209="sníž. přenesená",J209,0)</f>
        <v>0</v>
      </c>
      <c r="BI209" s="214">
        <f>IF(N209="nulová",J209,0)</f>
        <v>0</v>
      </c>
      <c r="BJ209" s="24" t="s">
        <v>81</v>
      </c>
      <c r="BK209" s="214">
        <f>ROUND(I209*H209,2)</f>
        <v>0</v>
      </c>
      <c r="BL209" s="24" t="s">
        <v>298</v>
      </c>
      <c r="BM209" s="24" t="s">
        <v>2719</v>
      </c>
    </row>
    <row r="210" spans="2:47" s="1" customFormat="1" ht="13.5">
      <c r="B210" s="46"/>
      <c r="D210" s="215" t="s">
        <v>241</v>
      </c>
      <c r="F210" s="216" t="s">
        <v>2720</v>
      </c>
      <c r="I210" s="176"/>
      <c r="L210" s="46"/>
      <c r="M210" s="217"/>
      <c r="N210" s="47"/>
      <c r="O210" s="47"/>
      <c r="P210" s="47"/>
      <c r="Q210" s="47"/>
      <c r="R210" s="47"/>
      <c r="S210" s="47"/>
      <c r="T210" s="85"/>
      <c r="AT210" s="24" t="s">
        <v>241</v>
      </c>
      <c r="AU210" s="24" t="s">
        <v>83</v>
      </c>
    </row>
    <row r="211" spans="2:65" s="1" customFormat="1" ht="16.5" customHeight="1">
      <c r="B211" s="202"/>
      <c r="C211" s="203" t="s">
        <v>563</v>
      </c>
      <c r="D211" s="203" t="s">
        <v>235</v>
      </c>
      <c r="E211" s="204" t="s">
        <v>2721</v>
      </c>
      <c r="F211" s="205" t="s">
        <v>2722</v>
      </c>
      <c r="G211" s="206" t="s">
        <v>249</v>
      </c>
      <c r="H211" s="207">
        <v>2</v>
      </c>
      <c r="I211" s="208"/>
      <c r="J211" s="209">
        <f>ROUND(I211*H211,2)</f>
        <v>0</v>
      </c>
      <c r="K211" s="205" t="s">
        <v>238</v>
      </c>
      <c r="L211" s="46"/>
      <c r="M211" s="210" t="s">
        <v>5</v>
      </c>
      <c r="N211" s="211" t="s">
        <v>44</v>
      </c>
      <c r="O211" s="47"/>
      <c r="P211" s="212">
        <f>O211*H211</f>
        <v>0</v>
      </c>
      <c r="Q211" s="212">
        <v>0</v>
      </c>
      <c r="R211" s="212">
        <f>Q211*H211</f>
        <v>0</v>
      </c>
      <c r="S211" s="212">
        <v>0</v>
      </c>
      <c r="T211" s="213">
        <f>S211*H211</f>
        <v>0</v>
      </c>
      <c r="AR211" s="24" t="s">
        <v>298</v>
      </c>
      <c r="AT211" s="24" t="s">
        <v>235</v>
      </c>
      <c r="AU211" s="24" t="s">
        <v>83</v>
      </c>
      <c r="AY211" s="24" t="s">
        <v>231</v>
      </c>
      <c r="BE211" s="214">
        <f>IF(N211="základní",J211,0)</f>
        <v>0</v>
      </c>
      <c r="BF211" s="214">
        <f>IF(N211="snížená",J211,0)</f>
        <v>0</v>
      </c>
      <c r="BG211" s="214">
        <f>IF(N211="zákl. přenesená",J211,0)</f>
        <v>0</v>
      </c>
      <c r="BH211" s="214">
        <f>IF(N211="sníž. přenesená",J211,0)</f>
        <v>0</v>
      </c>
      <c r="BI211" s="214">
        <f>IF(N211="nulová",J211,0)</f>
        <v>0</v>
      </c>
      <c r="BJ211" s="24" t="s">
        <v>81</v>
      </c>
      <c r="BK211" s="214">
        <f>ROUND(I211*H211,2)</f>
        <v>0</v>
      </c>
      <c r="BL211" s="24" t="s">
        <v>298</v>
      </c>
      <c r="BM211" s="24" t="s">
        <v>2723</v>
      </c>
    </row>
    <row r="212" spans="2:47" s="1" customFormat="1" ht="13.5">
      <c r="B212" s="46"/>
      <c r="D212" s="215" t="s">
        <v>241</v>
      </c>
      <c r="F212" s="216" t="s">
        <v>2722</v>
      </c>
      <c r="I212" s="176"/>
      <c r="L212" s="46"/>
      <c r="M212" s="217"/>
      <c r="N212" s="47"/>
      <c r="O212" s="47"/>
      <c r="P212" s="47"/>
      <c r="Q212" s="47"/>
      <c r="R212" s="47"/>
      <c r="S212" s="47"/>
      <c r="T212" s="85"/>
      <c r="AT212" s="24" t="s">
        <v>241</v>
      </c>
      <c r="AU212" s="24" t="s">
        <v>83</v>
      </c>
    </row>
    <row r="213" spans="2:65" s="1" customFormat="1" ht="25.5" customHeight="1">
      <c r="B213" s="202"/>
      <c r="C213" s="203" t="s">
        <v>569</v>
      </c>
      <c r="D213" s="203" t="s">
        <v>235</v>
      </c>
      <c r="E213" s="204" t="s">
        <v>2724</v>
      </c>
      <c r="F213" s="205" t="s">
        <v>2725</v>
      </c>
      <c r="G213" s="206" t="s">
        <v>249</v>
      </c>
      <c r="H213" s="207">
        <v>2</v>
      </c>
      <c r="I213" s="208"/>
      <c r="J213" s="209">
        <f>ROUND(I213*H213,2)</f>
        <v>0</v>
      </c>
      <c r="K213" s="205" t="s">
        <v>238</v>
      </c>
      <c r="L213" s="46"/>
      <c r="M213" s="210" t="s">
        <v>5</v>
      </c>
      <c r="N213" s="211" t="s">
        <v>44</v>
      </c>
      <c r="O213" s="47"/>
      <c r="P213" s="212">
        <f>O213*H213</f>
        <v>0</v>
      </c>
      <c r="Q213" s="212">
        <v>0</v>
      </c>
      <c r="R213" s="212">
        <f>Q213*H213</f>
        <v>0</v>
      </c>
      <c r="S213" s="212">
        <v>0</v>
      </c>
      <c r="T213" s="213">
        <f>S213*H213</f>
        <v>0</v>
      </c>
      <c r="AR213" s="24" t="s">
        <v>298</v>
      </c>
      <c r="AT213" s="24" t="s">
        <v>235</v>
      </c>
      <c r="AU213" s="24" t="s">
        <v>83</v>
      </c>
      <c r="AY213" s="24" t="s">
        <v>231</v>
      </c>
      <c r="BE213" s="214">
        <f>IF(N213="základní",J213,0)</f>
        <v>0</v>
      </c>
      <c r="BF213" s="214">
        <f>IF(N213="snížená",J213,0)</f>
        <v>0</v>
      </c>
      <c r="BG213" s="214">
        <f>IF(N213="zákl. přenesená",J213,0)</f>
        <v>0</v>
      </c>
      <c r="BH213" s="214">
        <f>IF(N213="sníž. přenesená",J213,0)</f>
        <v>0</v>
      </c>
      <c r="BI213" s="214">
        <f>IF(N213="nulová",J213,0)</f>
        <v>0</v>
      </c>
      <c r="BJ213" s="24" t="s">
        <v>81</v>
      </c>
      <c r="BK213" s="214">
        <f>ROUND(I213*H213,2)</f>
        <v>0</v>
      </c>
      <c r="BL213" s="24" t="s">
        <v>298</v>
      </c>
      <c r="BM213" s="24" t="s">
        <v>2726</v>
      </c>
    </row>
    <row r="214" spans="2:47" s="1" customFormat="1" ht="13.5">
      <c r="B214" s="46"/>
      <c r="D214" s="215" t="s">
        <v>241</v>
      </c>
      <c r="F214" s="216" t="s">
        <v>2725</v>
      </c>
      <c r="I214" s="176"/>
      <c r="L214" s="46"/>
      <c r="M214" s="217"/>
      <c r="N214" s="47"/>
      <c r="O214" s="47"/>
      <c r="P214" s="47"/>
      <c r="Q214" s="47"/>
      <c r="R214" s="47"/>
      <c r="S214" s="47"/>
      <c r="T214" s="85"/>
      <c r="AT214" s="24" t="s">
        <v>241</v>
      </c>
      <c r="AU214" s="24" t="s">
        <v>83</v>
      </c>
    </row>
    <row r="215" spans="2:65" s="1" customFormat="1" ht="25.5" customHeight="1">
      <c r="B215" s="202"/>
      <c r="C215" s="203" t="s">
        <v>574</v>
      </c>
      <c r="D215" s="203" t="s">
        <v>235</v>
      </c>
      <c r="E215" s="204" t="s">
        <v>2727</v>
      </c>
      <c r="F215" s="205" t="s">
        <v>2728</v>
      </c>
      <c r="G215" s="206" t="s">
        <v>249</v>
      </c>
      <c r="H215" s="207">
        <v>1</v>
      </c>
      <c r="I215" s="208"/>
      <c r="J215" s="209">
        <f>ROUND(I215*H215,2)</f>
        <v>0</v>
      </c>
      <c r="K215" s="205" t="s">
        <v>238</v>
      </c>
      <c r="L215" s="46"/>
      <c r="M215" s="210" t="s">
        <v>5</v>
      </c>
      <c r="N215" s="211" t="s">
        <v>44</v>
      </c>
      <c r="O215" s="47"/>
      <c r="P215" s="212">
        <f>O215*H215</f>
        <v>0</v>
      </c>
      <c r="Q215" s="212">
        <v>0</v>
      </c>
      <c r="R215" s="212">
        <f>Q215*H215</f>
        <v>0</v>
      </c>
      <c r="S215" s="212">
        <v>0</v>
      </c>
      <c r="T215" s="213">
        <f>S215*H215</f>
        <v>0</v>
      </c>
      <c r="AR215" s="24" t="s">
        <v>298</v>
      </c>
      <c r="AT215" s="24" t="s">
        <v>235</v>
      </c>
      <c r="AU215" s="24" t="s">
        <v>83</v>
      </c>
      <c r="AY215" s="24" t="s">
        <v>231</v>
      </c>
      <c r="BE215" s="214">
        <f>IF(N215="základní",J215,0)</f>
        <v>0</v>
      </c>
      <c r="BF215" s="214">
        <f>IF(N215="snížená",J215,0)</f>
        <v>0</v>
      </c>
      <c r="BG215" s="214">
        <f>IF(N215="zákl. přenesená",J215,0)</f>
        <v>0</v>
      </c>
      <c r="BH215" s="214">
        <f>IF(N215="sníž. přenesená",J215,0)</f>
        <v>0</v>
      </c>
      <c r="BI215" s="214">
        <f>IF(N215="nulová",J215,0)</f>
        <v>0</v>
      </c>
      <c r="BJ215" s="24" t="s">
        <v>81</v>
      </c>
      <c r="BK215" s="214">
        <f>ROUND(I215*H215,2)</f>
        <v>0</v>
      </c>
      <c r="BL215" s="24" t="s">
        <v>298</v>
      </c>
      <c r="BM215" s="24" t="s">
        <v>2729</v>
      </c>
    </row>
    <row r="216" spans="2:47" s="1" customFormat="1" ht="13.5">
      <c r="B216" s="46"/>
      <c r="D216" s="215" t="s">
        <v>241</v>
      </c>
      <c r="F216" s="216" t="s">
        <v>2728</v>
      </c>
      <c r="I216" s="176"/>
      <c r="L216" s="46"/>
      <c r="M216" s="217"/>
      <c r="N216" s="47"/>
      <c r="O216" s="47"/>
      <c r="P216" s="47"/>
      <c r="Q216" s="47"/>
      <c r="R216" s="47"/>
      <c r="S216" s="47"/>
      <c r="T216" s="85"/>
      <c r="AT216" s="24" t="s">
        <v>241</v>
      </c>
      <c r="AU216" s="24" t="s">
        <v>83</v>
      </c>
    </row>
    <row r="217" spans="2:65" s="1" customFormat="1" ht="25.5" customHeight="1">
      <c r="B217" s="202"/>
      <c r="C217" s="203" t="s">
        <v>582</v>
      </c>
      <c r="D217" s="203" t="s">
        <v>235</v>
      </c>
      <c r="E217" s="204" t="s">
        <v>2730</v>
      </c>
      <c r="F217" s="205" t="s">
        <v>2731</v>
      </c>
      <c r="G217" s="206" t="s">
        <v>249</v>
      </c>
      <c r="H217" s="207">
        <v>12</v>
      </c>
      <c r="I217" s="208"/>
      <c r="J217" s="209">
        <f>ROUND(I217*H217,2)</f>
        <v>0</v>
      </c>
      <c r="K217" s="205" t="s">
        <v>238</v>
      </c>
      <c r="L217" s="46"/>
      <c r="M217" s="210" t="s">
        <v>5</v>
      </c>
      <c r="N217" s="211" t="s">
        <v>44</v>
      </c>
      <c r="O217" s="47"/>
      <c r="P217" s="212">
        <f>O217*H217</f>
        <v>0</v>
      </c>
      <c r="Q217" s="212">
        <v>0</v>
      </c>
      <c r="R217" s="212">
        <f>Q217*H217</f>
        <v>0</v>
      </c>
      <c r="S217" s="212">
        <v>0</v>
      </c>
      <c r="T217" s="213">
        <f>S217*H217</f>
        <v>0</v>
      </c>
      <c r="AR217" s="24" t="s">
        <v>298</v>
      </c>
      <c r="AT217" s="24" t="s">
        <v>235</v>
      </c>
      <c r="AU217" s="24" t="s">
        <v>83</v>
      </c>
      <c r="AY217" s="24" t="s">
        <v>231</v>
      </c>
      <c r="BE217" s="214">
        <f>IF(N217="základní",J217,0)</f>
        <v>0</v>
      </c>
      <c r="BF217" s="214">
        <f>IF(N217="snížená",J217,0)</f>
        <v>0</v>
      </c>
      <c r="BG217" s="214">
        <f>IF(N217="zákl. přenesená",J217,0)</f>
        <v>0</v>
      </c>
      <c r="BH217" s="214">
        <f>IF(N217="sníž. přenesená",J217,0)</f>
        <v>0</v>
      </c>
      <c r="BI217" s="214">
        <f>IF(N217="nulová",J217,0)</f>
        <v>0</v>
      </c>
      <c r="BJ217" s="24" t="s">
        <v>81</v>
      </c>
      <c r="BK217" s="214">
        <f>ROUND(I217*H217,2)</f>
        <v>0</v>
      </c>
      <c r="BL217" s="24" t="s">
        <v>298</v>
      </c>
      <c r="BM217" s="24" t="s">
        <v>2732</v>
      </c>
    </row>
    <row r="218" spans="2:47" s="1" customFormat="1" ht="13.5">
      <c r="B218" s="46"/>
      <c r="D218" s="215" t="s">
        <v>241</v>
      </c>
      <c r="F218" s="216" t="s">
        <v>2731</v>
      </c>
      <c r="I218" s="176"/>
      <c r="L218" s="46"/>
      <c r="M218" s="217"/>
      <c r="N218" s="47"/>
      <c r="O218" s="47"/>
      <c r="P218" s="47"/>
      <c r="Q218" s="47"/>
      <c r="R218" s="47"/>
      <c r="S218" s="47"/>
      <c r="T218" s="85"/>
      <c r="AT218" s="24" t="s">
        <v>241</v>
      </c>
      <c r="AU218" s="24" t="s">
        <v>83</v>
      </c>
    </row>
    <row r="219" spans="2:65" s="1" customFormat="1" ht="25.5" customHeight="1">
      <c r="B219" s="202"/>
      <c r="C219" s="203" t="s">
        <v>589</v>
      </c>
      <c r="D219" s="203" t="s">
        <v>235</v>
      </c>
      <c r="E219" s="204" t="s">
        <v>2733</v>
      </c>
      <c r="F219" s="205" t="s">
        <v>2734</v>
      </c>
      <c r="G219" s="206" t="s">
        <v>249</v>
      </c>
      <c r="H219" s="207">
        <v>21</v>
      </c>
      <c r="I219" s="208"/>
      <c r="J219" s="209">
        <f>ROUND(I219*H219,2)</f>
        <v>0</v>
      </c>
      <c r="K219" s="205" t="s">
        <v>238</v>
      </c>
      <c r="L219" s="46"/>
      <c r="M219" s="210" t="s">
        <v>5</v>
      </c>
      <c r="N219" s="211" t="s">
        <v>44</v>
      </c>
      <c r="O219" s="47"/>
      <c r="P219" s="212">
        <f>O219*H219</f>
        <v>0</v>
      </c>
      <c r="Q219" s="212">
        <v>0</v>
      </c>
      <c r="R219" s="212">
        <f>Q219*H219</f>
        <v>0</v>
      </c>
      <c r="S219" s="212">
        <v>0</v>
      </c>
      <c r="T219" s="213">
        <f>S219*H219</f>
        <v>0</v>
      </c>
      <c r="AR219" s="24" t="s">
        <v>298</v>
      </c>
      <c r="AT219" s="24" t="s">
        <v>235</v>
      </c>
      <c r="AU219" s="24" t="s">
        <v>83</v>
      </c>
      <c r="AY219" s="24" t="s">
        <v>231</v>
      </c>
      <c r="BE219" s="214">
        <f>IF(N219="základní",J219,0)</f>
        <v>0</v>
      </c>
      <c r="BF219" s="214">
        <f>IF(N219="snížená",J219,0)</f>
        <v>0</v>
      </c>
      <c r="BG219" s="214">
        <f>IF(N219="zákl. přenesená",J219,0)</f>
        <v>0</v>
      </c>
      <c r="BH219" s="214">
        <f>IF(N219="sníž. přenesená",J219,0)</f>
        <v>0</v>
      </c>
      <c r="BI219" s="214">
        <f>IF(N219="nulová",J219,0)</f>
        <v>0</v>
      </c>
      <c r="BJ219" s="24" t="s">
        <v>81</v>
      </c>
      <c r="BK219" s="214">
        <f>ROUND(I219*H219,2)</f>
        <v>0</v>
      </c>
      <c r="BL219" s="24" t="s">
        <v>298</v>
      </c>
      <c r="BM219" s="24" t="s">
        <v>2735</v>
      </c>
    </row>
    <row r="220" spans="2:47" s="1" customFormat="1" ht="13.5">
      <c r="B220" s="46"/>
      <c r="D220" s="215" t="s">
        <v>241</v>
      </c>
      <c r="F220" s="216" t="s">
        <v>2734</v>
      </c>
      <c r="I220" s="176"/>
      <c r="L220" s="46"/>
      <c r="M220" s="217"/>
      <c r="N220" s="47"/>
      <c r="O220" s="47"/>
      <c r="P220" s="47"/>
      <c r="Q220" s="47"/>
      <c r="R220" s="47"/>
      <c r="S220" s="47"/>
      <c r="T220" s="85"/>
      <c r="AT220" s="24" t="s">
        <v>241</v>
      </c>
      <c r="AU220" s="24" t="s">
        <v>83</v>
      </c>
    </row>
    <row r="221" spans="2:65" s="1" customFormat="1" ht="25.5" customHeight="1">
      <c r="B221" s="202"/>
      <c r="C221" s="203" t="s">
        <v>593</v>
      </c>
      <c r="D221" s="203" t="s">
        <v>235</v>
      </c>
      <c r="E221" s="204" t="s">
        <v>2736</v>
      </c>
      <c r="F221" s="205" t="s">
        <v>2737</v>
      </c>
      <c r="G221" s="206" t="s">
        <v>249</v>
      </c>
      <c r="H221" s="207">
        <v>4</v>
      </c>
      <c r="I221" s="208"/>
      <c r="J221" s="209">
        <f>ROUND(I221*H221,2)</f>
        <v>0</v>
      </c>
      <c r="K221" s="205" t="s">
        <v>238</v>
      </c>
      <c r="L221" s="46"/>
      <c r="M221" s="210" t="s">
        <v>5</v>
      </c>
      <c r="N221" s="211" t="s">
        <v>44</v>
      </c>
      <c r="O221" s="47"/>
      <c r="P221" s="212">
        <f>O221*H221</f>
        <v>0</v>
      </c>
      <c r="Q221" s="212">
        <v>0</v>
      </c>
      <c r="R221" s="212">
        <f>Q221*H221</f>
        <v>0</v>
      </c>
      <c r="S221" s="212">
        <v>0</v>
      </c>
      <c r="T221" s="213">
        <f>S221*H221</f>
        <v>0</v>
      </c>
      <c r="AR221" s="24" t="s">
        <v>298</v>
      </c>
      <c r="AT221" s="24" t="s">
        <v>235</v>
      </c>
      <c r="AU221" s="24" t="s">
        <v>83</v>
      </c>
      <c r="AY221" s="24" t="s">
        <v>231</v>
      </c>
      <c r="BE221" s="214">
        <f>IF(N221="základní",J221,0)</f>
        <v>0</v>
      </c>
      <c r="BF221" s="214">
        <f>IF(N221="snížená",J221,0)</f>
        <v>0</v>
      </c>
      <c r="BG221" s="214">
        <f>IF(N221="zákl. přenesená",J221,0)</f>
        <v>0</v>
      </c>
      <c r="BH221" s="214">
        <f>IF(N221="sníž. přenesená",J221,0)</f>
        <v>0</v>
      </c>
      <c r="BI221" s="214">
        <f>IF(N221="nulová",J221,0)</f>
        <v>0</v>
      </c>
      <c r="BJ221" s="24" t="s">
        <v>81</v>
      </c>
      <c r="BK221" s="214">
        <f>ROUND(I221*H221,2)</f>
        <v>0</v>
      </c>
      <c r="BL221" s="24" t="s">
        <v>298</v>
      </c>
      <c r="BM221" s="24" t="s">
        <v>2738</v>
      </c>
    </row>
    <row r="222" spans="2:47" s="1" customFormat="1" ht="13.5">
      <c r="B222" s="46"/>
      <c r="D222" s="215" t="s">
        <v>241</v>
      </c>
      <c r="F222" s="216" t="s">
        <v>2737</v>
      </c>
      <c r="I222" s="176"/>
      <c r="L222" s="46"/>
      <c r="M222" s="217"/>
      <c r="N222" s="47"/>
      <c r="O222" s="47"/>
      <c r="P222" s="47"/>
      <c r="Q222" s="47"/>
      <c r="R222" s="47"/>
      <c r="S222" s="47"/>
      <c r="T222" s="85"/>
      <c r="AT222" s="24" t="s">
        <v>241</v>
      </c>
      <c r="AU222" s="24" t="s">
        <v>83</v>
      </c>
    </row>
    <row r="223" spans="2:65" s="1" customFormat="1" ht="25.5" customHeight="1">
      <c r="B223" s="202"/>
      <c r="C223" s="203" t="s">
        <v>600</v>
      </c>
      <c r="D223" s="203" t="s">
        <v>235</v>
      </c>
      <c r="E223" s="204" t="s">
        <v>2739</v>
      </c>
      <c r="F223" s="205" t="s">
        <v>2740</v>
      </c>
      <c r="G223" s="206" t="s">
        <v>249</v>
      </c>
      <c r="H223" s="207">
        <v>2</v>
      </c>
      <c r="I223" s="208"/>
      <c r="J223" s="209">
        <f>ROUND(I223*H223,2)</f>
        <v>0</v>
      </c>
      <c r="K223" s="205" t="s">
        <v>238</v>
      </c>
      <c r="L223" s="46"/>
      <c r="M223" s="210" t="s">
        <v>5</v>
      </c>
      <c r="N223" s="211" t="s">
        <v>44</v>
      </c>
      <c r="O223" s="47"/>
      <c r="P223" s="212">
        <f>O223*H223</f>
        <v>0</v>
      </c>
      <c r="Q223" s="212">
        <v>0</v>
      </c>
      <c r="R223" s="212">
        <f>Q223*H223</f>
        <v>0</v>
      </c>
      <c r="S223" s="212">
        <v>0</v>
      </c>
      <c r="T223" s="213">
        <f>S223*H223</f>
        <v>0</v>
      </c>
      <c r="AR223" s="24" t="s">
        <v>298</v>
      </c>
      <c r="AT223" s="24" t="s">
        <v>235</v>
      </c>
      <c r="AU223" s="24" t="s">
        <v>83</v>
      </c>
      <c r="AY223" s="24" t="s">
        <v>231</v>
      </c>
      <c r="BE223" s="214">
        <f>IF(N223="základní",J223,0)</f>
        <v>0</v>
      </c>
      <c r="BF223" s="214">
        <f>IF(N223="snížená",J223,0)</f>
        <v>0</v>
      </c>
      <c r="BG223" s="214">
        <f>IF(N223="zákl. přenesená",J223,0)</f>
        <v>0</v>
      </c>
      <c r="BH223" s="214">
        <f>IF(N223="sníž. přenesená",J223,0)</f>
        <v>0</v>
      </c>
      <c r="BI223" s="214">
        <f>IF(N223="nulová",J223,0)</f>
        <v>0</v>
      </c>
      <c r="BJ223" s="24" t="s">
        <v>81</v>
      </c>
      <c r="BK223" s="214">
        <f>ROUND(I223*H223,2)</f>
        <v>0</v>
      </c>
      <c r="BL223" s="24" t="s">
        <v>298</v>
      </c>
      <c r="BM223" s="24" t="s">
        <v>2741</v>
      </c>
    </row>
    <row r="224" spans="2:47" s="1" customFormat="1" ht="13.5">
      <c r="B224" s="46"/>
      <c r="D224" s="215" t="s">
        <v>241</v>
      </c>
      <c r="F224" s="216" t="s">
        <v>2740</v>
      </c>
      <c r="I224" s="176"/>
      <c r="L224" s="46"/>
      <c r="M224" s="217"/>
      <c r="N224" s="47"/>
      <c r="O224" s="47"/>
      <c r="P224" s="47"/>
      <c r="Q224" s="47"/>
      <c r="R224" s="47"/>
      <c r="S224" s="47"/>
      <c r="T224" s="85"/>
      <c r="AT224" s="24" t="s">
        <v>241</v>
      </c>
      <c r="AU224" s="24" t="s">
        <v>83</v>
      </c>
    </row>
    <row r="225" spans="2:65" s="1" customFormat="1" ht="25.5" customHeight="1">
      <c r="B225" s="202"/>
      <c r="C225" s="203" t="s">
        <v>606</v>
      </c>
      <c r="D225" s="203" t="s">
        <v>235</v>
      </c>
      <c r="E225" s="204" t="s">
        <v>2742</v>
      </c>
      <c r="F225" s="205" t="s">
        <v>2743</v>
      </c>
      <c r="G225" s="206" t="s">
        <v>249</v>
      </c>
      <c r="H225" s="207">
        <v>4</v>
      </c>
      <c r="I225" s="208"/>
      <c r="J225" s="209">
        <f>ROUND(I225*H225,2)</f>
        <v>0</v>
      </c>
      <c r="K225" s="205" t="s">
        <v>238</v>
      </c>
      <c r="L225" s="46"/>
      <c r="M225" s="210" t="s">
        <v>5</v>
      </c>
      <c r="N225" s="211" t="s">
        <v>44</v>
      </c>
      <c r="O225" s="47"/>
      <c r="P225" s="212">
        <f>O225*H225</f>
        <v>0</v>
      </c>
      <c r="Q225" s="212">
        <v>0</v>
      </c>
      <c r="R225" s="212">
        <f>Q225*H225</f>
        <v>0</v>
      </c>
      <c r="S225" s="212">
        <v>0</v>
      </c>
      <c r="T225" s="213">
        <f>S225*H225</f>
        <v>0</v>
      </c>
      <c r="AR225" s="24" t="s">
        <v>298</v>
      </c>
      <c r="AT225" s="24" t="s">
        <v>235</v>
      </c>
      <c r="AU225" s="24" t="s">
        <v>83</v>
      </c>
      <c r="AY225" s="24" t="s">
        <v>231</v>
      </c>
      <c r="BE225" s="214">
        <f>IF(N225="základní",J225,0)</f>
        <v>0</v>
      </c>
      <c r="BF225" s="214">
        <f>IF(N225="snížená",J225,0)</f>
        <v>0</v>
      </c>
      <c r="BG225" s="214">
        <f>IF(N225="zákl. přenesená",J225,0)</f>
        <v>0</v>
      </c>
      <c r="BH225" s="214">
        <f>IF(N225="sníž. přenesená",J225,0)</f>
        <v>0</v>
      </c>
      <c r="BI225" s="214">
        <f>IF(N225="nulová",J225,0)</f>
        <v>0</v>
      </c>
      <c r="BJ225" s="24" t="s">
        <v>81</v>
      </c>
      <c r="BK225" s="214">
        <f>ROUND(I225*H225,2)</f>
        <v>0</v>
      </c>
      <c r="BL225" s="24" t="s">
        <v>298</v>
      </c>
      <c r="BM225" s="24" t="s">
        <v>2744</v>
      </c>
    </row>
    <row r="226" spans="2:47" s="1" customFormat="1" ht="13.5">
      <c r="B226" s="46"/>
      <c r="D226" s="215" t="s">
        <v>241</v>
      </c>
      <c r="F226" s="216" t="s">
        <v>2743</v>
      </c>
      <c r="I226" s="176"/>
      <c r="L226" s="46"/>
      <c r="M226" s="217"/>
      <c r="N226" s="47"/>
      <c r="O226" s="47"/>
      <c r="P226" s="47"/>
      <c r="Q226" s="47"/>
      <c r="R226" s="47"/>
      <c r="S226" s="47"/>
      <c r="T226" s="85"/>
      <c r="AT226" s="24" t="s">
        <v>241</v>
      </c>
      <c r="AU226" s="24" t="s">
        <v>83</v>
      </c>
    </row>
    <row r="227" spans="2:65" s="1" customFormat="1" ht="25.5" customHeight="1">
      <c r="B227" s="202"/>
      <c r="C227" s="203" t="s">
        <v>610</v>
      </c>
      <c r="D227" s="203" t="s">
        <v>235</v>
      </c>
      <c r="E227" s="204" t="s">
        <v>2745</v>
      </c>
      <c r="F227" s="205" t="s">
        <v>2746</v>
      </c>
      <c r="G227" s="206" t="s">
        <v>249</v>
      </c>
      <c r="H227" s="207">
        <v>3</v>
      </c>
      <c r="I227" s="208"/>
      <c r="J227" s="209">
        <f>ROUND(I227*H227,2)</f>
        <v>0</v>
      </c>
      <c r="K227" s="205" t="s">
        <v>238</v>
      </c>
      <c r="L227" s="46"/>
      <c r="M227" s="210" t="s">
        <v>5</v>
      </c>
      <c r="N227" s="211" t="s">
        <v>44</v>
      </c>
      <c r="O227" s="47"/>
      <c r="P227" s="212">
        <f>O227*H227</f>
        <v>0</v>
      </c>
      <c r="Q227" s="212">
        <v>0</v>
      </c>
      <c r="R227" s="212">
        <f>Q227*H227</f>
        <v>0</v>
      </c>
      <c r="S227" s="212">
        <v>0</v>
      </c>
      <c r="T227" s="213">
        <f>S227*H227</f>
        <v>0</v>
      </c>
      <c r="AR227" s="24" t="s">
        <v>298</v>
      </c>
      <c r="AT227" s="24" t="s">
        <v>235</v>
      </c>
      <c r="AU227" s="24" t="s">
        <v>83</v>
      </c>
      <c r="AY227" s="24" t="s">
        <v>231</v>
      </c>
      <c r="BE227" s="214">
        <f>IF(N227="základní",J227,0)</f>
        <v>0</v>
      </c>
      <c r="BF227" s="214">
        <f>IF(N227="snížená",J227,0)</f>
        <v>0</v>
      </c>
      <c r="BG227" s="214">
        <f>IF(N227="zákl. přenesená",J227,0)</f>
        <v>0</v>
      </c>
      <c r="BH227" s="214">
        <f>IF(N227="sníž. přenesená",J227,0)</f>
        <v>0</v>
      </c>
      <c r="BI227" s="214">
        <f>IF(N227="nulová",J227,0)</f>
        <v>0</v>
      </c>
      <c r="BJ227" s="24" t="s">
        <v>81</v>
      </c>
      <c r="BK227" s="214">
        <f>ROUND(I227*H227,2)</f>
        <v>0</v>
      </c>
      <c r="BL227" s="24" t="s">
        <v>298</v>
      </c>
      <c r="BM227" s="24" t="s">
        <v>2747</v>
      </c>
    </row>
    <row r="228" spans="2:47" s="1" customFormat="1" ht="13.5">
      <c r="B228" s="46"/>
      <c r="D228" s="215" t="s">
        <v>241</v>
      </c>
      <c r="F228" s="216" t="s">
        <v>2746</v>
      </c>
      <c r="I228" s="176"/>
      <c r="L228" s="46"/>
      <c r="M228" s="217"/>
      <c r="N228" s="47"/>
      <c r="O228" s="47"/>
      <c r="P228" s="47"/>
      <c r="Q228" s="47"/>
      <c r="R228" s="47"/>
      <c r="S228" s="47"/>
      <c r="T228" s="85"/>
      <c r="AT228" s="24" t="s">
        <v>241</v>
      </c>
      <c r="AU228" s="24" t="s">
        <v>83</v>
      </c>
    </row>
    <row r="229" spans="2:65" s="1" customFormat="1" ht="16.5" customHeight="1">
      <c r="B229" s="202"/>
      <c r="C229" s="203" t="s">
        <v>616</v>
      </c>
      <c r="D229" s="203" t="s">
        <v>235</v>
      </c>
      <c r="E229" s="204" t="s">
        <v>2748</v>
      </c>
      <c r="F229" s="205" t="s">
        <v>2749</v>
      </c>
      <c r="G229" s="206" t="s">
        <v>249</v>
      </c>
      <c r="H229" s="207">
        <v>8</v>
      </c>
      <c r="I229" s="208"/>
      <c r="J229" s="209">
        <f>ROUND(I229*H229,2)</f>
        <v>0</v>
      </c>
      <c r="K229" s="205" t="s">
        <v>238</v>
      </c>
      <c r="L229" s="46"/>
      <c r="M229" s="210" t="s">
        <v>5</v>
      </c>
      <c r="N229" s="211" t="s">
        <v>44</v>
      </c>
      <c r="O229" s="47"/>
      <c r="P229" s="212">
        <f>O229*H229</f>
        <v>0</v>
      </c>
      <c r="Q229" s="212">
        <v>0</v>
      </c>
      <c r="R229" s="212">
        <f>Q229*H229</f>
        <v>0</v>
      </c>
      <c r="S229" s="212">
        <v>0</v>
      </c>
      <c r="T229" s="213">
        <f>S229*H229</f>
        <v>0</v>
      </c>
      <c r="AR229" s="24" t="s">
        <v>298</v>
      </c>
      <c r="AT229" s="24" t="s">
        <v>235</v>
      </c>
      <c r="AU229" s="24" t="s">
        <v>83</v>
      </c>
      <c r="AY229" s="24" t="s">
        <v>231</v>
      </c>
      <c r="BE229" s="214">
        <f>IF(N229="základní",J229,0)</f>
        <v>0</v>
      </c>
      <c r="BF229" s="214">
        <f>IF(N229="snížená",J229,0)</f>
        <v>0</v>
      </c>
      <c r="BG229" s="214">
        <f>IF(N229="zákl. přenesená",J229,0)</f>
        <v>0</v>
      </c>
      <c r="BH229" s="214">
        <f>IF(N229="sníž. přenesená",J229,0)</f>
        <v>0</v>
      </c>
      <c r="BI229" s="214">
        <f>IF(N229="nulová",J229,0)</f>
        <v>0</v>
      </c>
      <c r="BJ229" s="24" t="s">
        <v>81</v>
      </c>
      <c r="BK229" s="214">
        <f>ROUND(I229*H229,2)</f>
        <v>0</v>
      </c>
      <c r="BL229" s="24" t="s">
        <v>298</v>
      </c>
      <c r="BM229" s="24" t="s">
        <v>2750</v>
      </c>
    </row>
    <row r="230" spans="2:47" s="1" customFormat="1" ht="13.5">
      <c r="B230" s="46"/>
      <c r="D230" s="215" t="s">
        <v>241</v>
      </c>
      <c r="F230" s="216" t="s">
        <v>2749</v>
      </c>
      <c r="I230" s="176"/>
      <c r="L230" s="46"/>
      <c r="M230" s="217"/>
      <c r="N230" s="47"/>
      <c r="O230" s="47"/>
      <c r="P230" s="47"/>
      <c r="Q230" s="47"/>
      <c r="R230" s="47"/>
      <c r="S230" s="47"/>
      <c r="T230" s="85"/>
      <c r="AT230" s="24" t="s">
        <v>241</v>
      </c>
      <c r="AU230" s="24" t="s">
        <v>83</v>
      </c>
    </row>
    <row r="231" spans="2:65" s="1" customFormat="1" ht="16.5" customHeight="1">
      <c r="B231" s="202"/>
      <c r="C231" s="203" t="s">
        <v>622</v>
      </c>
      <c r="D231" s="203" t="s">
        <v>235</v>
      </c>
      <c r="E231" s="204" t="s">
        <v>2751</v>
      </c>
      <c r="F231" s="205" t="s">
        <v>2752</v>
      </c>
      <c r="G231" s="206" t="s">
        <v>249</v>
      </c>
      <c r="H231" s="207">
        <v>1</v>
      </c>
      <c r="I231" s="208"/>
      <c r="J231" s="209">
        <f>ROUND(I231*H231,2)</f>
        <v>0</v>
      </c>
      <c r="K231" s="205" t="s">
        <v>238</v>
      </c>
      <c r="L231" s="46"/>
      <c r="M231" s="210" t="s">
        <v>5</v>
      </c>
      <c r="N231" s="211" t="s">
        <v>44</v>
      </c>
      <c r="O231" s="47"/>
      <c r="P231" s="212">
        <f>O231*H231</f>
        <v>0</v>
      </c>
      <c r="Q231" s="212">
        <v>0</v>
      </c>
      <c r="R231" s="212">
        <f>Q231*H231</f>
        <v>0</v>
      </c>
      <c r="S231" s="212">
        <v>0</v>
      </c>
      <c r="T231" s="213">
        <f>S231*H231</f>
        <v>0</v>
      </c>
      <c r="AR231" s="24" t="s">
        <v>298</v>
      </c>
      <c r="AT231" s="24" t="s">
        <v>235</v>
      </c>
      <c r="AU231" s="24" t="s">
        <v>83</v>
      </c>
      <c r="AY231" s="24" t="s">
        <v>231</v>
      </c>
      <c r="BE231" s="214">
        <f>IF(N231="základní",J231,0)</f>
        <v>0</v>
      </c>
      <c r="BF231" s="214">
        <f>IF(N231="snížená",J231,0)</f>
        <v>0</v>
      </c>
      <c r="BG231" s="214">
        <f>IF(N231="zákl. přenesená",J231,0)</f>
        <v>0</v>
      </c>
      <c r="BH231" s="214">
        <f>IF(N231="sníž. přenesená",J231,0)</f>
        <v>0</v>
      </c>
      <c r="BI231" s="214">
        <f>IF(N231="nulová",J231,0)</f>
        <v>0</v>
      </c>
      <c r="BJ231" s="24" t="s">
        <v>81</v>
      </c>
      <c r="BK231" s="214">
        <f>ROUND(I231*H231,2)</f>
        <v>0</v>
      </c>
      <c r="BL231" s="24" t="s">
        <v>298</v>
      </c>
      <c r="BM231" s="24" t="s">
        <v>2753</v>
      </c>
    </row>
    <row r="232" spans="2:47" s="1" customFormat="1" ht="13.5">
      <c r="B232" s="46"/>
      <c r="D232" s="215" t="s">
        <v>241</v>
      </c>
      <c r="F232" s="216" t="s">
        <v>2752</v>
      </c>
      <c r="I232" s="176"/>
      <c r="L232" s="46"/>
      <c r="M232" s="217"/>
      <c r="N232" s="47"/>
      <c r="O232" s="47"/>
      <c r="P232" s="47"/>
      <c r="Q232" s="47"/>
      <c r="R232" s="47"/>
      <c r="S232" s="47"/>
      <c r="T232" s="85"/>
      <c r="AT232" s="24" t="s">
        <v>241</v>
      </c>
      <c r="AU232" s="24" t="s">
        <v>83</v>
      </c>
    </row>
    <row r="233" spans="2:65" s="1" customFormat="1" ht="38.25" customHeight="1">
      <c r="B233" s="202"/>
      <c r="C233" s="203" t="s">
        <v>627</v>
      </c>
      <c r="D233" s="203" t="s">
        <v>235</v>
      </c>
      <c r="E233" s="204" t="s">
        <v>2754</v>
      </c>
      <c r="F233" s="205" t="s">
        <v>2755</v>
      </c>
      <c r="G233" s="206" t="s">
        <v>352</v>
      </c>
      <c r="H233" s="207">
        <v>0.057</v>
      </c>
      <c r="I233" s="208"/>
      <c r="J233" s="209">
        <f>ROUND(I233*H233,2)</f>
        <v>0</v>
      </c>
      <c r="K233" s="205" t="s">
        <v>238</v>
      </c>
      <c r="L233" s="46"/>
      <c r="M233" s="210" t="s">
        <v>5</v>
      </c>
      <c r="N233" s="211" t="s">
        <v>44</v>
      </c>
      <c r="O233" s="47"/>
      <c r="P233" s="212">
        <f>O233*H233</f>
        <v>0</v>
      </c>
      <c r="Q233" s="212">
        <v>0</v>
      </c>
      <c r="R233" s="212">
        <f>Q233*H233</f>
        <v>0</v>
      </c>
      <c r="S233" s="212">
        <v>0</v>
      </c>
      <c r="T233" s="213">
        <f>S233*H233</f>
        <v>0</v>
      </c>
      <c r="AR233" s="24" t="s">
        <v>298</v>
      </c>
      <c r="AT233" s="24" t="s">
        <v>235</v>
      </c>
      <c r="AU233" s="24" t="s">
        <v>83</v>
      </c>
      <c r="AY233" s="24" t="s">
        <v>231</v>
      </c>
      <c r="BE233" s="214">
        <f>IF(N233="základní",J233,0)</f>
        <v>0</v>
      </c>
      <c r="BF233" s="214">
        <f>IF(N233="snížená",J233,0)</f>
        <v>0</v>
      </c>
      <c r="BG233" s="214">
        <f>IF(N233="zákl. přenesená",J233,0)</f>
        <v>0</v>
      </c>
      <c r="BH233" s="214">
        <f>IF(N233="sníž. přenesená",J233,0)</f>
        <v>0</v>
      </c>
      <c r="BI233" s="214">
        <f>IF(N233="nulová",J233,0)</f>
        <v>0</v>
      </c>
      <c r="BJ233" s="24" t="s">
        <v>81</v>
      </c>
      <c r="BK233" s="214">
        <f>ROUND(I233*H233,2)</f>
        <v>0</v>
      </c>
      <c r="BL233" s="24" t="s">
        <v>298</v>
      </c>
      <c r="BM233" s="24" t="s">
        <v>2756</v>
      </c>
    </row>
    <row r="234" spans="2:47" s="1" customFormat="1" ht="13.5">
      <c r="B234" s="46"/>
      <c r="D234" s="215" t="s">
        <v>241</v>
      </c>
      <c r="F234" s="216" t="s">
        <v>2755</v>
      </c>
      <c r="I234" s="176"/>
      <c r="L234" s="46"/>
      <c r="M234" s="217"/>
      <c r="N234" s="47"/>
      <c r="O234" s="47"/>
      <c r="P234" s="47"/>
      <c r="Q234" s="47"/>
      <c r="R234" s="47"/>
      <c r="S234" s="47"/>
      <c r="T234" s="85"/>
      <c r="AT234" s="24" t="s">
        <v>241</v>
      </c>
      <c r="AU234" s="24" t="s">
        <v>83</v>
      </c>
    </row>
    <row r="235" spans="2:63" s="10" customFormat="1" ht="29.85" customHeight="1">
      <c r="B235" s="189"/>
      <c r="D235" s="190" t="s">
        <v>72</v>
      </c>
      <c r="E235" s="200" t="s">
        <v>2757</v>
      </c>
      <c r="F235" s="200" t="s">
        <v>2758</v>
      </c>
      <c r="I235" s="192"/>
      <c r="J235" s="201">
        <f>BK235</f>
        <v>0</v>
      </c>
      <c r="L235" s="189"/>
      <c r="M235" s="194"/>
      <c r="N235" s="195"/>
      <c r="O235" s="195"/>
      <c r="P235" s="196">
        <f>SUM(P236:P273)</f>
        <v>0</v>
      </c>
      <c r="Q235" s="195"/>
      <c r="R235" s="196">
        <f>SUM(R236:R273)</f>
        <v>0</v>
      </c>
      <c r="S235" s="195"/>
      <c r="T235" s="197">
        <f>SUM(T236:T273)</f>
        <v>0</v>
      </c>
      <c r="AR235" s="190" t="s">
        <v>83</v>
      </c>
      <c r="AT235" s="198" t="s">
        <v>72</v>
      </c>
      <c r="AU235" s="198" t="s">
        <v>81</v>
      </c>
      <c r="AY235" s="190" t="s">
        <v>231</v>
      </c>
      <c r="BK235" s="199">
        <f>SUM(BK236:BK273)</f>
        <v>0</v>
      </c>
    </row>
    <row r="236" spans="2:65" s="1" customFormat="1" ht="38.25" customHeight="1">
      <c r="B236" s="202"/>
      <c r="C236" s="203" t="s">
        <v>639</v>
      </c>
      <c r="D236" s="203" t="s">
        <v>235</v>
      </c>
      <c r="E236" s="204" t="s">
        <v>2759</v>
      </c>
      <c r="F236" s="205" t="s">
        <v>2760</v>
      </c>
      <c r="G236" s="206" t="s">
        <v>249</v>
      </c>
      <c r="H236" s="207">
        <v>1</v>
      </c>
      <c r="I236" s="208"/>
      <c r="J236" s="209">
        <f>ROUND(I236*H236,2)</f>
        <v>0</v>
      </c>
      <c r="K236" s="205" t="s">
        <v>238</v>
      </c>
      <c r="L236" s="46"/>
      <c r="M236" s="210" t="s">
        <v>5</v>
      </c>
      <c r="N236" s="211" t="s">
        <v>44</v>
      </c>
      <c r="O236" s="47"/>
      <c r="P236" s="212">
        <f>O236*H236</f>
        <v>0</v>
      </c>
      <c r="Q236" s="212">
        <v>0</v>
      </c>
      <c r="R236" s="212">
        <f>Q236*H236</f>
        <v>0</v>
      </c>
      <c r="S236" s="212">
        <v>0</v>
      </c>
      <c r="T236" s="213">
        <f>S236*H236</f>
        <v>0</v>
      </c>
      <c r="AR236" s="24" t="s">
        <v>298</v>
      </c>
      <c r="AT236" s="24" t="s">
        <v>235</v>
      </c>
      <c r="AU236" s="24" t="s">
        <v>83</v>
      </c>
      <c r="AY236" s="24" t="s">
        <v>231</v>
      </c>
      <c r="BE236" s="214">
        <f>IF(N236="základní",J236,0)</f>
        <v>0</v>
      </c>
      <c r="BF236" s="214">
        <f>IF(N236="snížená",J236,0)</f>
        <v>0</v>
      </c>
      <c r="BG236" s="214">
        <f>IF(N236="zákl. přenesená",J236,0)</f>
        <v>0</v>
      </c>
      <c r="BH236" s="214">
        <f>IF(N236="sníž. přenesená",J236,0)</f>
        <v>0</v>
      </c>
      <c r="BI236" s="214">
        <f>IF(N236="nulová",J236,0)</f>
        <v>0</v>
      </c>
      <c r="BJ236" s="24" t="s">
        <v>81</v>
      </c>
      <c r="BK236" s="214">
        <f>ROUND(I236*H236,2)</f>
        <v>0</v>
      </c>
      <c r="BL236" s="24" t="s">
        <v>298</v>
      </c>
      <c r="BM236" s="24" t="s">
        <v>2761</v>
      </c>
    </row>
    <row r="237" spans="2:47" s="1" customFormat="1" ht="13.5">
      <c r="B237" s="46"/>
      <c r="D237" s="215" t="s">
        <v>241</v>
      </c>
      <c r="F237" s="216" t="s">
        <v>2760</v>
      </c>
      <c r="I237" s="176"/>
      <c r="L237" s="46"/>
      <c r="M237" s="217"/>
      <c r="N237" s="47"/>
      <c r="O237" s="47"/>
      <c r="P237" s="47"/>
      <c r="Q237" s="47"/>
      <c r="R237" s="47"/>
      <c r="S237" s="47"/>
      <c r="T237" s="85"/>
      <c r="AT237" s="24" t="s">
        <v>241</v>
      </c>
      <c r="AU237" s="24" t="s">
        <v>83</v>
      </c>
    </row>
    <row r="238" spans="2:65" s="1" customFormat="1" ht="38.25" customHeight="1">
      <c r="B238" s="202"/>
      <c r="C238" s="203" t="s">
        <v>644</v>
      </c>
      <c r="D238" s="203" t="s">
        <v>235</v>
      </c>
      <c r="E238" s="204" t="s">
        <v>2762</v>
      </c>
      <c r="F238" s="205" t="s">
        <v>2763</v>
      </c>
      <c r="G238" s="206" t="s">
        <v>249</v>
      </c>
      <c r="H238" s="207">
        <v>1</v>
      </c>
      <c r="I238" s="208"/>
      <c r="J238" s="209">
        <f>ROUND(I238*H238,2)</f>
        <v>0</v>
      </c>
      <c r="K238" s="205" t="s">
        <v>238</v>
      </c>
      <c r="L238" s="46"/>
      <c r="M238" s="210" t="s">
        <v>5</v>
      </c>
      <c r="N238" s="211" t="s">
        <v>44</v>
      </c>
      <c r="O238" s="47"/>
      <c r="P238" s="212">
        <f>O238*H238</f>
        <v>0</v>
      </c>
      <c r="Q238" s="212">
        <v>0</v>
      </c>
      <c r="R238" s="212">
        <f>Q238*H238</f>
        <v>0</v>
      </c>
      <c r="S238" s="212">
        <v>0</v>
      </c>
      <c r="T238" s="213">
        <f>S238*H238</f>
        <v>0</v>
      </c>
      <c r="AR238" s="24" t="s">
        <v>298</v>
      </c>
      <c r="AT238" s="24" t="s">
        <v>235</v>
      </c>
      <c r="AU238" s="24" t="s">
        <v>83</v>
      </c>
      <c r="AY238" s="24" t="s">
        <v>231</v>
      </c>
      <c r="BE238" s="214">
        <f>IF(N238="základní",J238,0)</f>
        <v>0</v>
      </c>
      <c r="BF238" s="214">
        <f>IF(N238="snížená",J238,0)</f>
        <v>0</v>
      </c>
      <c r="BG238" s="214">
        <f>IF(N238="zákl. přenesená",J238,0)</f>
        <v>0</v>
      </c>
      <c r="BH238" s="214">
        <f>IF(N238="sníž. přenesená",J238,0)</f>
        <v>0</v>
      </c>
      <c r="BI238" s="214">
        <f>IF(N238="nulová",J238,0)</f>
        <v>0</v>
      </c>
      <c r="BJ238" s="24" t="s">
        <v>81</v>
      </c>
      <c r="BK238" s="214">
        <f>ROUND(I238*H238,2)</f>
        <v>0</v>
      </c>
      <c r="BL238" s="24" t="s">
        <v>298</v>
      </c>
      <c r="BM238" s="24" t="s">
        <v>2764</v>
      </c>
    </row>
    <row r="239" spans="2:47" s="1" customFormat="1" ht="13.5">
      <c r="B239" s="46"/>
      <c r="D239" s="215" t="s">
        <v>241</v>
      </c>
      <c r="F239" s="216" t="s">
        <v>2763</v>
      </c>
      <c r="I239" s="176"/>
      <c r="L239" s="46"/>
      <c r="M239" s="217"/>
      <c r="N239" s="47"/>
      <c r="O239" s="47"/>
      <c r="P239" s="47"/>
      <c r="Q239" s="47"/>
      <c r="R239" s="47"/>
      <c r="S239" s="47"/>
      <c r="T239" s="85"/>
      <c r="AT239" s="24" t="s">
        <v>241</v>
      </c>
      <c r="AU239" s="24" t="s">
        <v>83</v>
      </c>
    </row>
    <row r="240" spans="2:65" s="1" customFormat="1" ht="16.5" customHeight="1">
      <c r="B240" s="202"/>
      <c r="C240" s="203" t="s">
        <v>649</v>
      </c>
      <c r="D240" s="203" t="s">
        <v>235</v>
      </c>
      <c r="E240" s="204" t="s">
        <v>2765</v>
      </c>
      <c r="F240" s="205" t="s">
        <v>2766</v>
      </c>
      <c r="G240" s="206" t="s">
        <v>249</v>
      </c>
      <c r="H240" s="207">
        <v>7</v>
      </c>
      <c r="I240" s="208"/>
      <c r="J240" s="209">
        <f>ROUND(I240*H240,2)</f>
        <v>0</v>
      </c>
      <c r="K240" s="205" t="s">
        <v>238</v>
      </c>
      <c r="L240" s="46"/>
      <c r="M240" s="210" t="s">
        <v>5</v>
      </c>
      <c r="N240" s="211" t="s">
        <v>44</v>
      </c>
      <c r="O240" s="47"/>
      <c r="P240" s="212">
        <f>O240*H240</f>
        <v>0</v>
      </c>
      <c r="Q240" s="212">
        <v>0</v>
      </c>
      <c r="R240" s="212">
        <f>Q240*H240</f>
        <v>0</v>
      </c>
      <c r="S240" s="212">
        <v>0</v>
      </c>
      <c r="T240" s="213">
        <f>S240*H240</f>
        <v>0</v>
      </c>
      <c r="AR240" s="24" t="s">
        <v>298</v>
      </c>
      <c r="AT240" s="24" t="s">
        <v>235</v>
      </c>
      <c r="AU240" s="24" t="s">
        <v>83</v>
      </c>
      <c r="AY240" s="24" t="s">
        <v>231</v>
      </c>
      <c r="BE240" s="214">
        <f>IF(N240="základní",J240,0)</f>
        <v>0</v>
      </c>
      <c r="BF240" s="214">
        <f>IF(N240="snížená",J240,0)</f>
        <v>0</v>
      </c>
      <c r="BG240" s="214">
        <f>IF(N240="zákl. přenesená",J240,0)</f>
        <v>0</v>
      </c>
      <c r="BH240" s="214">
        <f>IF(N240="sníž. přenesená",J240,0)</f>
        <v>0</v>
      </c>
      <c r="BI240" s="214">
        <f>IF(N240="nulová",J240,0)</f>
        <v>0</v>
      </c>
      <c r="BJ240" s="24" t="s">
        <v>81</v>
      </c>
      <c r="BK240" s="214">
        <f>ROUND(I240*H240,2)</f>
        <v>0</v>
      </c>
      <c r="BL240" s="24" t="s">
        <v>298</v>
      </c>
      <c r="BM240" s="24" t="s">
        <v>2767</v>
      </c>
    </row>
    <row r="241" spans="2:47" s="1" customFormat="1" ht="13.5">
      <c r="B241" s="46"/>
      <c r="D241" s="215" t="s">
        <v>241</v>
      </c>
      <c r="F241" s="216" t="s">
        <v>2766</v>
      </c>
      <c r="I241" s="176"/>
      <c r="L241" s="46"/>
      <c r="M241" s="217"/>
      <c r="N241" s="47"/>
      <c r="O241" s="47"/>
      <c r="P241" s="47"/>
      <c r="Q241" s="47"/>
      <c r="R241" s="47"/>
      <c r="S241" s="47"/>
      <c r="T241" s="85"/>
      <c r="AT241" s="24" t="s">
        <v>241</v>
      </c>
      <c r="AU241" s="24" t="s">
        <v>83</v>
      </c>
    </row>
    <row r="242" spans="2:65" s="1" customFormat="1" ht="16.5" customHeight="1">
      <c r="B242" s="202"/>
      <c r="C242" s="242" t="s">
        <v>654</v>
      </c>
      <c r="D242" s="242" t="s">
        <v>399</v>
      </c>
      <c r="E242" s="243" t="s">
        <v>2768</v>
      </c>
      <c r="F242" s="244" t="s">
        <v>2769</v>
      </c>
      <c r="G242" s="245" t="s">
        <v>249</v>
      </c>
      <c r="H242" s="246">
        <v>7</v>
      </c>
      <c r="I242" s="247"/>
      <c r="J242" s="248">
        <f>ROUND(I242*H242,2)</f>
        <v>0</v>
      </c>
      <c r="K242" s="244" t="s">
        <v>238</v>
      </c>
      <c r="L242" s="249"/>
      <c r="M242" s="250" t="s">
        <v>5</v>
      </c>
      <c r="N242" s="251" t="s">
        <v>44</v>
      </c>
      <c r="O242" s="47"/>
      <c r="P242" s="212">
        <f>O242*H242</f>
        <v>0</v>
      </c>
      <c r="Q242" s="212">
        <v>0</v>
      </c>
      <c r="R242" s="212">
        <f>Q242*H242</f>
        <v>0</v>
      </c>
      <c r="S242" s="212">
        <v>0</v>
      </c>
      <c r="T242" s="213">
        <f>S242*H242</f>
        <v>0</v>
      </c>
      <c r="AR242" s="24" t="s">
        <v>410</v>
      </c>
      <c r="AT242" s="24" t="s">
        <v>399</v>
      </c>
      <c r="AU242" s="24" t="s">
        <v>83</v>
      </c>
      <c r="AY242" s="24" t="s">
        <v>231</v>
      </c>
      <c r="BE242" s="214">
        <f>IF(N242="základní",J242,0)</f>
        <v>0</v>
      </c>
      <c r="BF242" s="214">
        <f>IF(N242="snížená",J242,0)</f>
        <v>0</v>
      </c>
      <c r="BG242" s="214">
        <f>IF(N242="zákl. přenesená",J242,0)</f>
        <v>0</v>
      </c>
      <c r="BH242" s="214">
        <f>IF(N242="sníž. přenesená",J242,0)</f>
        <v>0</v>
      </c>
      <c r="BI242" s="214">
        <f>IF(N242="nulová",J242,0)</f>
        <v>0</v>
      </c>
      <c r="BJ242" s="24" t="s">
        <v>81</v>
      </c>
      <c r="BK242" s="214">
        <f>ROUND(I242*H242,2)</f>
        <v>0</v>
      </c>
      <c r="BL242" s="24" t="s">
        <v>298</v>
      </c>
      <c r="BM242" s="24" t="s">
        <v>2770</v>
      </c>
    </row>
    <row r="243" spans="2:47" s="1" customFormat="1" ht="13.5">
      <c r="B243" s="46"/>
      <c r="D243" s="215" t="s">
        <v>241</v>
      </c>
      <c r="F243" s="216" t="s">
        <v>2769</v>
      </c>
      <c r="I243" s="176"/>
      <c r="L243" s="46"/>
      <c r="M243" s="217"/>
      <c r="N243" s="47"/>
      <c r="O243" s="47"/>
      <c r="P243" s="47"/>
      <c r="Q243" s="47"/>
      <c r="R243" s="47"/>
      <c r="S243" s="47"/>
      <c r="T243" s="85"/>
      <c r="AT243" s="24" t="s">
        <v>241</v>
      </c>
      <c r="AU243" s="24" t="s">
        <v>83</v>
      </c>
    </row>
    <row r="244" spans="2:65" s="1" customFormat="1" ht="16.5" customHeight="1">
      <c r="B244" s="202"/>
      <c r="C244" s="203" t="s">
        <v>658</v>
      </c>
      <c r="D244" s="203" t="s">
        <v>235</v>
      </c>
      <c r="E244" s="204" t="s">
        <v>2771</v>
      </c>
      <c r="F244" s="205" t="s">
        <v>2772</v>
      </c>
      <c r="G244" s="206" t="s">
        <v>2082</v>
      </c>
      <c r="H244" s="207">
        <v>48</v>
      </c>
      <c r="I244" s="208"/>
      <c r="J244" s="209">
        <f>ROUND(I244*H244,2)</f>
        <v>0</v>
      </c>
      <c r="K244" s="205" t="s">
        <v>238</v>
      </c>
      <c r="L244" s="46"/>
      <c r="M244" s="210" t="s">
        <v>5</v>
      </c>
      <c r="N244" s="211" t="s">
        <v>44</v>
      </c>
      <c r="O244" s="47"/>
      <c r="P244" s="212">
        <f>O244*H244</f>
        <v>0</v>
      </c>
      <c r="Q244" s="212">
        <v>0</v>
      </c>
      <c r="R244" s="212">
        <f>Q244*H244</f>
        <v>0</v>
      </c>
      <c r="S244" s="212">
        <v>0</v>
      </c>
      <c r="T244" s="213">
        <f>S244*H244</f>
        <v>0</v>
      </c>
      <c r="AR244" s="24" t="s">
        <v>298</v>
      </c>
      <c r="AT244" s="24" t="s">
        <v>235</v>
      </c>
      <c r="AU244" s="24" t="s">
        <v>83</v>
      </c>
      <c r="AY244" s="24" t="s">
        <v>231</v>
      </c>
      <c r="BE244" s="214">
        <f>IF(N244="základní",J244,0)</f>
        <v>0</v>
      </c>
      <c r="BF244" s="214">
        <f>IF(N244="snížená",J244,0)</f>
        <v>0</v>
      </c>
      <c r="BG244" s="214">
        <f>IF(N244="zákl. přenesená",J244,0)</f>
        <v>0</v>
      </c>
      <c r="BH244" s="214">
        <f>IF(N244="sníž. přenesená",J244,0)</f>
        <v>0</v>
      </c>
      <c r="BI244" s="214">
        <f>IF(N244="nulová",J244,0)</f>
        <v>0</v>
      </c>
      <c r="BJ244" s="24" t="s">
        <v>81</v>
      </c>
      <c r="BK244" s="214">
        <f>ROUND(I244*H244,2)</f>
        <v>0</v>
      </c>
      <c r="BL244" s="24" t="s">
        <v>298</v>
      </c>
      <c r="BM244" s="24" t="s">
        <v>2773</v>
      </c>
    </row>
    <row r="245" spans="2:47" s="1" customFormat="1" ht="13.5">
      <c r="B245" s="46"/>
      <c r="D245" s="215" t="s">
        <v>241</v>
      </c>
      <c r="F245" s="216" t="s">
        <v>2772</v>
      </c>
      <c r="I245" s="176"/>
      <c r="L245" s="46"/>
      <c r="M245" s="217"/>
      <c r="N245" s="47"/>
      <c r="O245" s="47"/>
      <c r="P245" s="47"/>
      <c r="Q245" s="47"/>
      <c r="R245" s="47"/>
      <c r="S245" s="47"/>
      <c r="T245" s="85"/>
      <c r="AT245" s="24" t="s">
        <v>241</v>
      </c>
      <c r="AU245" s="24" t="s">
        <v>83</v>
      </c>
    </row>
    <row r="246" spans="2:65" s="1" customFormat="1" ht="16.5" customHeight="1">
      <c r="B246" s="202"/>
      <c r="C246" s="203" t="s">
        <v>663</v>
      </c>
      <c r="D246" s="203" t="s">
        <v>235</v>
      </c>
      <c r="E246" s="204" t="s">
        <v>2774</v>
      </c>
      <c r="F246" s="205" t="s">
        <v>2775</v>
      </c>
      <c r="G246" s="206" t="s">
        <v>2082</v>
      </c>
      <c r="H246" s="207">
        <v>24</v>
      </c>
      <c r="I246" s="208"/>
      <c r="J246" s="209">
        <f>ROUND(I246*H246,2)</f>
        <v>0</v>
      </c>
      <c r="K246" s="205" t="s">
        <v>238</v>
      </c>
      <c r="L246" s="46"/>
      <c r="M246" s="210" t="s">
        <v>5</v>
      </c>
      <c r="N246" s="211" t="s">
        <v>44</v>
      </c>
      <c r="O246" s="47"/>
      <c r="P246" s="212">
        <f>O246*H246</f>
        <v>0</v>
      </c>
      <c r="Q246" s="212">
        <v>0</v>
      </c>
      <c r="R246" s="212">
        <f>Q246*H246</f>
        <v>0</v>
      </c>
      <c r="S246" s="212">
        <v>0</v>
      </c>
      <c r="T246" s="213">
        <f>S246*H246</f>
        <v>0</v>
      </c>
      <c r="AR246" s="24" t="s">
        <v>298</v>
      </c>
      <c r="AT246" s="24" t="s">
        <v>235</v>
      </c>
      <c r="AU246" s="24" t="s">
        <v>83</v>
      </c>
      <c r="AY246" s="24" t="s">
        <v>231</v>
      </c>
      <c r="BE246" s="214">
        <f>IF(N246="základní",J246,0)</f>
        <v>0</v>
      </c>
      <c r="BF246" s="214">
        <f>IF(N246="snížená",J246,0)</f>
        <v>0</v>
      </c>
      <c r="BG246" s="214">
        <f>IF(N246="zákl. přenesená",J246,0)</f>
        <v>0</v>
      </c>
      <c r="BH246" s="214">
        <f>IF(N246="sníž. přenesená",J246,0)</f>
        <v>0</v>
      </c>
      <c r="BI246" s="214">
        <f>IF(N246="nulová",J246,0)</f>
        <v>0</v>
      </c>
      <c r="BJ246" s="24" t="s">
        <v>81</v>
      </c>
      <c r="BK246" s="214">
        <f>ROUND(I246*H246,2)</f>
        <v>0</v>
      </c>
      <c r="BL246" s="24" t="s">
        <v>298</v>
      </c>
      <c r="BM246" s="24" t="s">
        <v>2776</v>
      </c>
    </row>
    <row r="247" spans="2:47" s="1" customFormat="1" ht="13.5">
      <c r="B247" s="46"/>
      <c r="D247" s="215" t="s">
        <v>241</v>
      </c>
      <c r="F247" s="216" t="s">
        <v>2775</v>
      </c>
      <c r="I247" s="176"/>
      <c r="L247" s="46"/>
      <c r="M247" s="217"/>
      <c r="N247" s="47"/>
      <c r="O247" s="47"/>
      <c r="P247" s="47"/>
      <c r="Q247" s="47"/>
      <c r="R247" s="47"/>
      <c r="S247" s="47"/>
      <c r="T247" s="85"/>
      <c r="AT247" s="24" t="s">
        <v>241</v>
      </c>
      <c r="AU247" s="24" t="s">
        <v>83</v>
      </c>
    </row>
    <row r="248" spans="2:65" s="1" customFormat="1" ht="16.5" customHeight="1">
      <c r="B248" s="202"/>
      <c r="C248" s="203" t="s">
        <v>669</v>
      </c>
      <c r="D248" s="203" t="s">
        <v>235</v>
      </c>
      <c r="E248" s="204" t="s">
        <v>2777</v>
      </c>
      <c r="F248" s="205" t="s">
        <v>2524</v>
      </c>
      <c r="G248" s="206" t="s">
        <v>2303</v>
      </c>
      <c r="H248" s="207">
        <v>1</v>
      </c>
      <c r="I248" s="208"/>
      <c r="J248" s="209">
        <f>ROUND(I248*H248,2)</f>
        <v>0</v>
      </c>
      <c r="K248" s="205" t="s">
        <v>238</v>
      </c>
      <c r="L248" s="46"/>
      <c r="M248" s="210" t="s">
        <v>5</v>
      </c>
      <c r="N248" s="211" t="s">
        <v>44</v>
      </c>
      <c r="O248" s="47"/>
      <c r="P248" s="212">
        <f>O248*H248</f>
        <v>0</v>
      </c>
      <c r="Q248" s="212">
        <v>0</v>
      </c>
      <c r="R248" s="212">
        <f>Q248*H248</f>
        <v>0</v>
      </c>
      <c r="S248" s="212">
        <v>0</v>
      </c>
      <c r="T248" s="213">
        <f>S248*H248</f>
        <v>0</v>
      </c>
      <c r="AR248" s="24" t="s">
        <v>298</v>
      </c>
      <c r="AT248" s="24" t="s">
        <v>235</v>
      </c>
      <c r="AU248" s="24" t="s">
        <v>83</v>
      </c>
      <c r="AY248" s="24" t="s">
        <v>231</v>
      </c>
      <c r="BE248" s="214">
        <f>IF(N248="základní",J248,0)</f>
        <v>0</v>
      </c>
      <c r="BF248" s="214">
        <f>IF(N248="snížená",J248,0)</f>
        <v>0</v>
      </c>
      <c r="BG248" s="214">
        <f>IF(N248="zákl. přenesená",J248,0)</f>
        <v>0</v>
      </c>
      <c r="BH248" s="214">
        <f>IF(N248="sníž. přenesená",J248,0)</f>
        <v>0</v>
      </c>
      <c r="BI248" s="214">
        <f>IF(N248="nulová",J248,0)</f>
        <v>0</v>
      </c>
      <c r="BJ248" s="24" t="s">
        <v>81</v>
      </c>
      <c r="BK248" s="214">
        <f>ROUND(I248*H248,2)</f>
        <v>0</v>
      </c>
      <c r="BL248" s="24" t="s">
        <v>298</v>
      </c>
      <c r="BM248" s="24" t="s">
        <v>2778</v>
      </c>
    </row>
    <row r="249" spans="2:47" s="1" customFormat="1" ht="13.5">
      <c r="B249" s="46"/>
      <c r="D249" s="215" t="s">
        <v>241</v>
      </c>
      <c r="F249" s="216" t="s">
        <v>2524</v>
      </c>
      <c r="I249" s="176"/>
      <c r="L249" s="46"/>
      <c r="M249" s="217"/>
      <c r="N249" s="47"/>
      <c r="O249" s="47"/>
      <c r="P249" s="47"/>
      <c r="Q249" s="47"/>
      <c r="R249" s="47"/>
      <c r="S249" s="47"/>
      <c r="T249" s="85"/>
      <c r="AT249" s="24" t="s">
        <v>241</v>
      </c>
      <c r="AU249" s="24" t="s">
        <v>83</v>
      </c>
    </row>
    <row r="250" spans="2:65" s="1" customFormat="1" ht="25.5" customHeight="1">
      <c r="B250" s="202"/>
      <c r="C250" s="203" t="s">
        <v>673</v>
      </c>
      <c r="D250" s="203" t="s">
        <v>235</v>
      </c>
      <c r="E250" s="204" t="s">
        <v>2779</v>
      </c>
      <c r="F250" s="205" t="s">
        <v>2780</v>
      </c>
      <c r="G250" s="206" t="s">
        <v>367</v>
      </c>
      <c r="H250" s="207">
        <v>2890</v>
      </c>
      <c r="I250" s="208"/>
      <c r="J250" s="209">
        <f>ROUND(I250*H250,2)</f>
        <v>0</v>
      </c>
      <c r="K250" s="205" t="s">
        <v>238</v>
      </c>
      <c r="L250" s="46"/>
      <c r="M250" s="210" t="s">
        <v>5</v>
      </c>
      <c r="N250" s="211" t="s">
        <v>44</v>
      </c>
      <c r="O250" s="47"/>
      <c r="P250" s="212">
        <f>O250*H250</f>
        <v>0</v>
      </c>
      <c r="Q250" s="212">
        <v>0</v>
      </c>
      <c r="R250" s="212">
        <f>Q250*H250</f>
        <v>0</v>
      </c>
      <c r="S250" s="212">
        <v>0</v>
      </c>
      <c r="T250" s="213">
        <f>S250*H250</f>
        <v>0</v>
      </c>
      <c r="AR250" s="24" t="s">
        <v>298</v>
      </c>
      <c r="AT250" s="24" t="s">
        <v>235</v>
      </c>
      <c r="AU250" s="24" t="s">
        <v>83</v>
      </c>
      <c r="AY250" s="24" t="s">
        <v>231</v>
      </c>
      <c r="BE250" s="214">
        <f>IF(N250="základní",J250,0)</f>
        <v>0</v>
      </c>
      <c r="BF250" s="214">
        <f>IF(N250="snížená",J250,0)</f>
        <v>0</v>
      </c>
      <c r="BG250" s="214">
        <f>IF(N250="zákl. přenesená",J250,0)</f>
        <v>0</v>
      </c>
      <c r="BH250" s="214">
        <f>IF(N250="sníž. přenesená",J250,0)</f>
        <v>0</v>
      </c>
      <c r="BI250" s="214">
        <f>IF(N250="nulová",J250,0)</f>
        <v>0</v>
      </c>
      <c r="BJ250" s="24" t="s">
        <v>81</v>
      </c>
      <c r="BK250" s="214">
        <f>ROUND(I250*H250,2)</f>
        <v>0</v>
      </c>
      <c r="BL250" s="24" t="s">
        <v>298</v>
      </c>
      <c r="BM250" s="24" t="s">
        <v>2781</v>
      </c>
    </row>
    <row r="251" spans="2:47" s="1" customFormat="1" ht="13.5">
      <c r="B251" s="46"/>
      <c r="D251" s="215" t="s">
        <v>241</v>
      </c>
      <c r="F251" s="216" t="s">
        <v>2780</v>
      </c>
      <c r="I251" s="176"/>
      <c r="L251" s="46"/>
      <c r="M251" s="217"/>
      <c r="N251" s="47"/>
      <c r="O251" s="47"/>
      <c r="P251" s="47"/>
      <c r="Q251" s="47"/>
      <c r="R251" s="47"/>
      <c r="S251" s="47"/>
      <c r="T251" s="85"/>
      <c r="AT251" s="24" t="s">
        <v>241</v>
      </c>
      <c r="AU251" s="24" t="s">
        <v>83</v>
      </c>
    </row>
    <row r="252" spans="2:65" s="1" customFormat="1" ht="25.5" customHeight="1">
      <c r="B252" s="202"/>
      <c r="C252" s="203" t="s">
        <v>678</v>
      </c>
      <c r="D252" s="203" t="s">
        <v>235</v>
      </c>
      <c r="E252" s="204" t="s">
        <v>2782</v>
      </c>
      <c r="F252" s="205" t="s">
        <v>2783</v>
      </c>
      <c r="G252" s="206" t="s">
        <v>147</v>
      </c>
      <c r="H252" s="207">
        <v>320</v>
      </c>
      <c r="I252" s="208"/>
      <c r="J252" s="209">
        <f>ROUND(I252*H252,2)</f>
        <v>0</v>
      </c>
      <c r="K252" s="205" t="s">
        <v>238</v>
      </c>
      <c r="L252" s="46"/>
      <c r="M252" s="210" t="s">
        <v>5</v>
      </c>
      <c r="N252" s="211" t="s">
        <v>44</v>
      </c>
      <c r="O252" s="47"/>
      <c r="P252" s="212">
        <f>O252*H252</f>
        <v>0</v>
      </c>
      <c r="Q252" s="212">
        <v>0</v>
      </c>
      <c r="R252" s="212">
        <f>Q252*H252</f>
        <v>0</v>
      </c>
      <c r="S252" s="212">
        <v>0</v>
      </c>
      <c r="T252" s="213">
        <f>S252*H252</f>
        <v>0</v>
      </c>
      <c r="AR252" s="24" t="s">
        <v>298</v>
      </c>
      <c r="AT252" s="24" t="s">
        <v>235</v>
      </c>
      <c r="AU252" s="24" t="s">
        <v>83</v>
      </c>
      <c r="AY252" s="24" t="s">
        <v>231</v>
      </c>
      <c r="BE252" s="214">
        <f>IF(N252="základní",J252,0)</f>
        <v>0</v>
      </c>
      <c r="BF252" s="214">
        <f>IF(N252="snížená",J252,0)</f>
        <v>0</v>
      </c>
      <c r="BG252" s="214">
        <f>IF(N252="zákl. přenesená",J252,0)</f>
        <v>0</v>
      </c>
      <c r="BH252" s="214">
        <f>IF(N252="sníž. přenesená",J252,0)</f>
        <v>0</v>
      </c>
      <c r="BI252" s="214">
        <f>IF(N252="nulová",J252,0)</f>
        <v>0</v>
      </c>
      <c r="BJ252" s="24" t="s">
        <v>81</v>
      </c>
      <c r="BK252" s="214">
        <f>ROUND(I252*H252,2)</f>
        <v>0</v>
      </c>
      <c r="BL252" s="24" t="s">
        <v>298</v>
      </c>
      <c r="BM252" s="24" t="s">
        <v>2784</v>
      </c>
    </row>
    <row r="253" spans="2:47" s="1" customFormat="1" ht="13.5">
      <c r="B253" s="46"/>
      <c r="D253" s="215" t="s">
        <v>241</v>
      </c>
      <c r="F253" s="216" t="s">
        <v>2783</v>
      </c>
      <c r="I253" s="176"/>
      <c r="L253" s="46"/>
      <c r="M253" s="217"/>
      <c r="N253" s="47"/>
      <c r="O253" s="47"/>
      <c r="P253" s="47"/>
      <c r="Q253" s="47"/>
      <c r="R253" s="47"/>
      <c r="S253" s="47"/>
      <c r="T253" s="85"/>
      <c r="AT253" s="24" t="s">
        <v>241</v>
      </c>
      <c r="AU253" s="24" t="s">
        <v>83</v>
      </c>
    </row>
    <row r="254" spans="2:65" s="1" customFormat="1" ht="25.5" customHeight="1">
      <c r="B254" s="202"/>
      <c r="C254" s="203" t="s">
        <v>682</v>
      </c>
      <c r="D254" s="203" t="s">
        <v>235</v>
      </c>
      <c r="E254" s="204" t="s">
        <v>2785</v>
      </c>
      <c r="F254" s="205" t="s">
        <v>2786</v>
      </c>
      <c r="G254" s="206" t="s">
        <v>147</v>
      </c>
      <c r="H254" s="207">
        <v>320</v>
      </c>
      <c r="I254" s="208"/>
      <c r="J254" s="209">
        <f>ROUND(I254*H254,2)</f>
        <v>0</v>
      </c>
      <c r="K254" s="205" t="s">
        <v>238</v>
      </c>
      <c r="L254" s="46"/>
      <c r="M254" s="210" t="s">
        <v>5</v>
      </c>
      <c r="N254" s="211" t="s">
        <v>44</v>
      </c>
      <c r="O254" s="47"/>
      <c r="P254" s="212">
        <f>O254*H254</f>
        <v>0</v>
      </c>
      <c r="Q254" s="212">
        <v>0</v>
      </c>
      <c r="R254" s="212">
        <f>Q254*H254</f>
        <v>0</v>
      </c>
      <c r="S254" s="212">
        <v>0</v>
      </c>
      <c r="T254" s="213">
        <f>S254*H254</f>
        <v>0</v>
      </c>
      <c r="AR254" s="24" t="s">
        <v>298</v>
      </c>
      <c r="AT254" s="24" t="s">
        <v>235</v>
      </c>
      <c r="AU254" s="24" t="s">
        <v>83</v>
      </c>
      <c r="AY254" s="24" t="s">
        <v>231</v>
      </c>
      <c r="BE254" s="214">
        <f>IF(N254="základní",J254,0)</f>
        <v>0</v>
      </c>
      <c r="BF254" s="214">
        <f>IF(N254="snížená",J254,0)</f>
        <v>0</v>
      </c>
      <c r="BG254" s="214">
        <f>IF(N254="zákl. přenesená",J254,0)</f>
        <v>0</v>
      </c>
      <c r="BH254" s="214">
        <f>IF(N254="sníž. přenesená",J254,0)</f>
        <v>0</v>
      </c>
      <c r="BI254" s="214">
        <f>IF(N254="nulová",J254,0)</f>
        <v>0</v>
      </c>
      <c r="BJ254" s="24" t="s">
        <v>81</v>
      </c>
      <c r="BK254" s="214">
        <f>ROUND(I254*H254,2)</f>
        <v>0</v>
      </c>
      <c r="BL254" s="24" t="s">
        <v>298</v>
      </c>
      <c r="BM254" s="24" t="s">
        <v>2787</v>
      </c>
    </row>
    <row r="255" spans="2:47" s="1" customFormat="1" ht="13.5">
      <c r="B255" s="46"/>
      <c r="D255" s="215" t="s">
        <v>241</v>
      </c>
      <c r="F255" s="216" t="s">
        <v>2786</v>
      </c>
      <c r="I255" s="176"/>
      <c r="L255" s="46"/>
      <c r="M255" s="217"/>
      <c r="N255" s="47"/>
      <c r="O255" s="47"/>
      <c r="P255" s="47"/>
      <c r="Q255" s="47"/>
      <c r="R255" s="47"/>
      <c r="S255" s="47"/>
      <c r="T255" s="85"/>
      <c r="AT255" s="24" t="s">
        <v>241</v>
      </c>
      <c r="AU255" s="24" t="s">
        <v>83</v>
      </c>
    </row>
    <row r="256" spans="2:65" s="1" customFormat="1" ht="25.5" customHeight="1">
      <c r="B256" s="202"/>
      <c r="C256" s="203" t="s">
        <v>688</v>
      </c>
      <c r="D256" s="203" t="s">
        <v>235</v>
      </c>
      <c r="E256" s="204" t="s">
        <v>2788</v>
      </c>
      <c r="F256" s="205" t="s">
        <v>2789</v>
      </c>
      <c r="G256" s="206" t="s">
        <v>367</v>
      </c>
      <c r="H256" s="207">
        <v>320</v>
      </c>
      <c r="I256" s="208"/>
      <c r="J256" s="209">
        <f>ROUND(I256*H256,2)</f>
        <v>0</v>
      </c>
      <c r="K256" s="205" t="s">
        <v>238</v>
      </c>
      <c r="L256" s="46"/>
      <c r="M256" s="210" t="s">
        <v>5</v>
      </c>
      <c r="N256" s="211" t="s">
        <v>44</v>
      </c>
      <c r="O256" s="47"/>
      <c r="P256" s="212">
        <f>O256*H256</f>
        <v>0</v>
      </c>
      <c r="Q256" s="212">
        <v>0</v>
      </c>
      <c r="R256" s="212">
        <f>Q256*H256</f>
        <v>0</v>
      </c>
      <c r="S256" s="212">
        <v>0</v>
      </c>
      <c r="T256" s="213">
        <f>S256*H256</f>
        <v>0</v>
      </c>
      <c r="AR256" s="24" t="s">
        <v>298</v>
      </c>
      <c r="AT256" s="24" t="s">
        <v>235</v>
      </c>
      <c r="AU256" s="24" t="s">
        <v>83</v>
      </c>
      <c r="AY256" s="24" t="s">
        <v>231</v>
      </c>
      <c r="BE256" s="214">
        <f>IF(N256="základní",J256,0)</f>
        <v>0</v>
      </c>
      <c r="BF256" s="214">
        <f>IF(N256="snížená",J256,0)</f>
        <v>0</v>
      </c>
      <c r="BG256" s="214">
        <f>IF(N256="zákl. přenesená",J256,0)</f>
        <v>0</v>
      </c>
      <c r="BH256" s="214">
        <f>IF(N256="sníž. přenesená",J256,0)</f>
        <v>0</v>
      </c>
      <c r="BI256" s="214">
        <f>IF(N256="nulová",J256,0)</f>
        <v>0</v>
      </c>
      <c r="BJ256" s="24" t="s">
        <v>81</v>
      </c>
      <c r="BK256" s="214">
        <f>ROUND(I256*H256,2)</f>
        <v>0</v>
      </c>
      <c r="BL256" s="24" t="s">
        <v>298</v>
      </c>
      <c r="BM256" s="24" t="s">
        <v>2790</v>
      </c>
    </row>
    <row r="257" spans="2:47" s="1" customFormat="1" ht="13.5">
      <c r="B257" s="46"/>
      <c r="D257" s="215" t="s">
        <v>241</v>
      </c>
      <c r="F257" s="216" t="s">
        <v>2789</v>
      </c>
      <c r="I257" s="176"/>
      <c r="L257" s="46"/>
      <c r="M257" s="217"/>
      <c r="N257" s="47"/>
      <c r="O257" s="47"/>
      <c r="P257" s="47"/>
      <c r="Q257" s="47"/>
      <c r="R257" s="47"/>
      <c r="S257" s="47"/>
      <c r="T257" s="85"/>
      <c r="AT257" s="24" t="s">
        <v>241</v>
      </c>
      <c r="AU257" s="24" t="s">
        <v>83</v>
      </c>
    </row>
    <row r="258" spans="2:65" s="1" customFormat="1" ht="25.5" customHeight="1">
      <c r="B258" s="202"/>
      <c r="C258" s="203" t="s">
        <v>692</v>
      </c>
      <c r="D258" s="203" t="s">
        <v>235</v>
      </c>
      <c r="E258" s="204" t="s">
        <v>2791</v>
      </c>
      <c r="F258" s="205" t="s">
        <v>2792</v>
      </c>
      <c r="G258" s="206" t="s">
        <v>249</v>
      </c>
      <c r="H258" s="207">
        <v>32</v>
      </c>
      <c r="I258" s="208"/>
      <c r="J258" s="209">
        <f>ROUND(I258*H258,2)</f>
        <v>0</v>
      </c>
      <c r="K258" s="205" t="s">
        <v>238</v>
      </c>
      <c r="L258" s="46"/>
      <c r="M258" s="210" t="s">
        <v>5</v>
      </c>
      <c r="N258" s="211" t="s">
        <v>44</v>
      </c>
      <c r="O258" s="47"/>
      <c r="P258" s="212">
        <f>O258*H258</f>
        <v>0</v>
      </c>
      <c r="Q258" s="212">
        <v>0</v>
      </c>
      <c r="R258" s="212">
        <f>Q258*H258</f>
        <v>0</v>
      </c>
      <c r="S258" s="212">
        <v>0</v>
      </c>
      <c r="T258" s="213">
        <f>S258*H258</f>
        <v>0</v>
      </c>
      <c r="AR258" s="24" t="s">
        <v>298</v>
      </c>
      <c r="AT258" s="24" t="s">
        <v>235</v>
      </c>
      <c r="AU258" s="24" t="s">
        <v>83</v>
      </c>
      <c r="AY258" s="24" t="s">
        <v>231</v>
      </c>
      <c r="BE258" s="214">
        <f>IF(N258="základní",J258,0)</f>
        <v>0</v>
      </c>
      <c r="BF258" s="214">
        <f>IF(N258="snížená",J258,0)</f>
        <v>0</v>
      </c>
      <c r="BG258" s="214">
        <f>IF(N258="zákl. přenesená",J258,0)</f>
        <v>0</v>
      </c>
      <c r="BH258" s="214">
        <f>IF(N258="sníž. přenesená",J258,0)</f>
        <v>0</v>
      </c>
      <c r="BI258" s="214">
        <f>IF(N258="nulová",J258,0)</f>
        <v>0</v>
      </c>
      <c r="BJ258" s="24" t="s">
        <v>81</v>
      </c>
      <c r="BK258" s="214">
        <f>ROUND(I258*H258,2)</f>
        <v>0</v>
      </c>
      <c r="BL258" s="24" t="s">
        <v>298</v>
      </c>
      <c r="BM258" s="24" t="s">
        <v>2793</v>
      </c>
    </row>
    <row r="259" spans="2:47" s="1" customFormat="1" ht="13.5">
      <c r="B259" s="46"/>
      <c r="D259" s="215" t="s">
        <v>241</v>
      </c>
      <c r="F259" s="216" t="s">
        <v>2792</v>
      </c>
      <c r="I259" s="176"/>
      <c r="L259" s="46"/>
      <c r="M259" s="217"/>
      <c r="N259" s="47"/>
      <c r="O259" s="47"/>
      <c r="P259" s="47"/>
      <c r="Q259" s="47"/>
      <c r="R259" s="47"/>
      <c r="S259" s="47"/>
      <c r="T259" s="85"/>
      <c r="AT259" s="24" t="s">
        <v>241</v>
      </c>
      <c r="AU259" s="24" t="s">
        <v>83</v>
      </c>
    </row>
    <row r="260" spans="2:65" s="1" customFormat="1" ht="25.5" customHeight="1">
      <c r="B260" s="202"/>
      <c r="C260" s="203" t="s">
        <v>697</v>
      </c>
      <c r="D260" s="203" t="s">
        <v>235</v>
      </c>
      <c r="E260" s="204" t="s">
        <v>2794</v>
      </c>
      <c r="F260" s="205" t="s">
        <v>2795</v>
      </c>
      <c r="G260" s="206" t="s">
        <v>249</v>
      </c>
      <c r="H260" s="207">
        <v>1</v>
      </c>
      <c r="I260" s="208"/>
      <c r="J260" s="209">
        <f>ROUND(I260*H260,2)</f>
        <v>0</v>
      </c>
      <c r="K260" s="205" t="s">
        <v>238</v>
      </c>
      <c r="L260" s="46"/>
      <c r="M260" s="210" t="s">
        <v>5</v>
      </c>
      <c r="N260" s="211" t="s">
        <v>44</v>
      </c>
      <c r="O260" s="47"/>
      <c r="P260" s="212">
        <f>O260*H260</f>
        <v>0</v>
      </c>
      <c r="Q260" s="212">
        <v>0</v>
      </c>
      <c r="R260" s="212">
        <f>Q260*H260</f>
        <v>0</v>
      </c>
      <c r="S260" s="212">
        <v>0</v>
      </c>
      <c r="T260" s="213">
        <f>S260*H260</f>
        <v>0</v>
      </c>
      <c r="AR260" s="24" t="s">
        <v>298</v>
      </c>
      <c r="AT260" s="24" t="s">
        <v>235</v>
      </c>
      <c r="AU260" s="24" t="s">
        <v>83</v>
      </c>
      <c r="AY260" s="24" t="s">
        <v>231</v>
      </c>
      <c r="BE260" s="214">
        <f>IF(N260="základní",J260,0)</f>
        <v>0</v>
      </c>
      <c r="BF260" s="214">
        <f>IF(N260="snížená",J260,0)</f>
        <v>0</v>
      </c>
      <c r="BG260" s="214">
        <f>IF(N260="zákl. přenesená",J260,0)</f>
        <v>0</v>
      </c>
      <c r="BH260" s="214">
        <f>IF(N260="sníž. přenesená",J260,0)</f>
        <v>0</v>
      </c>
      <c r="BI260" s="214">
        <f>IF(N260="nulová",J260,0)</f>
        <v>0</v>
      </c>
      <c r="BJ260" s="24" t="s">
        <v>81</v>
      </c>
      <c r="BK260" s="214">
        <f>ROUND(I260*H260,2)</f>
        <v>0</v>
      </c>
      <c r="BL260" s="24" t="s">
        <v>298</v>
      </c>
      <c r="BM260" s="24" t="s">
        <v>2796</v>
      </c>
    </row>
    <row r="261" spans="2:47" s="1" customFormat="1" ht="13.5">
      <c r="B261" s="46"/>
      <c r="D261" s="215" t="s">
        <v>241</v>
      </c>
      <c r="F261" s="216" t="s">
        <v>2795</v>
      </c>
      <c r="I261" s="176"/>
      <c r="L261" s="46"/>
      <c r="M261" s="217"/>
      <c r="N261" s="47"/>
      <c r="O261" s="47"/>
      <c r="P261" s="47"/>
      <c r="Q261" s="47"/>
      <c r="R261" s="47"/>
      <c r="S261" s="47"/>
      <c r="T261" s="85"/>
      <c r="AT261" s="24" t="s">
        <v>241</v>
      </c>
      <c r="AU261" s="24" t="s">
        <v>83</v>
      </c>
    </row>
    <row r="262" spans="2:65" s="1" customFormat="1" ht="25.5" customHeight="1">
      <c r="B262" s="202"/>
      <c r="C262" s="203" t="s">
        <v>703</v>
      </c>
      <c r="D262" s="203" t="s">
        <v>235</v>
      </c>
      <c r="E262" s="204" t="s">
        <v>2797</v>
      </c>
      <c r="F262" s="205" t="s">
        <v>2798</v>
      </c>
      <c r="G262" s="206" t="s">
        <v>249</v>
      </c>
      <c r="H262" s="207">
        <v>2</v>
      </c>
      <c r="I262" s="208"/>
      <c r="J262" s="209">
        <f>ROUND(I262*H262,2)</f>
        <v>0</v>
      </c>
      <c r="K262" s="205" t="s">
        <v>238</v>
      </c>
      <c r="L262" s="46"/>
      <c r="M262" s="210" t="s">
        <v>5</v>
      </c>
      <c r="N262" s="211" t="s">
        <v>44</v>
      </c>
      <c r="O262" s="47"/>
      <c r="P262" s="212">
        <f>O262*H262</f>
        <v>0</v>
      </c>
      <c r="Q262" s="212">
        <v>0</v>
      </c>
      <c r="R262" s="212">
        <f>Q262*H262</f>
        <v>0</v>
      </c>
      <c r="S262" s="212">
        <v>0</v>
      </c>
      <c r="T262" s="213">
        <f>S262*H262</f>
        <v>0</v>
      </c>
      <c r="AR262" s="24" t="s">
        <v>298</v>
      </c>
      <c r="AT262" s="24" t="s">
        <v>235</v>
      </c>
      <c r="AU262" s="24" t="s">
        <v>83</v>
      </c>
      <c r="AY262" s="24" t="s">
        <v>231</v>
      </c>
      <c r="BE262" s="214">
        <f>IF(N262="základní",J262,0)</f>
        <v>0</v>
      </c>
      <c r="BF262" s="214">
        <f>IF(N262="snížená",J262,0)</f>
        <v>0</v>
      </c>
      <c r="BG262" s="214">
        <f>IF(N262="zákl. přenesená",J262,0)</f>
        <v>0</v>
      </c>
      <c r="BH262" s="214">
        <f>IF(N262="sníž. přenesená",J262,0)</f>
        <v>0</v>
      </c>
      <c r="BI262" s="214">
        <f>IF(N262="nulová",J262,0)</f>
        <v>0</v>
      </c>
      <c r="BJ262" s="24" t="s">
        <v>81</v>
      </c>
      <c r="BK262" s="214">
        <f>ROUND(I262*H262,2)</f>
        <v>0</v>
      </c>
      <c r="BL262" s="24" t="s">
        <v>298</v>
      </c>
      <c r="BM262" s="24" t="s">
        <v>2799</v>
      </c>
    </row>
    <row r="263" spans="2:47" s="1" customFormat="1" ht="13.5">
      <c r="B263" s="46"/>
      <c r="D263" s="215" t="s">
        <v>241</v>
      </c>
      <c r="F263" s="216" t="s">
        <v>2798</v>
      </c>
      <c r="I263" s="176"/>
      <c r="L263" s="46"/>
      <c r="M263" s="217"/>
      <c r="N263" s="47"/>
      <c r="O263" s="47"/>
      <c r="P263" s="47"/>
      <c r="Q263" s="47"/>
      <c r="R263" s="47"/>
      <c r="S263" s="47"/>
      <c r="T263" s="85"/>
      <c r="AT263" s="24" t="s">
        <v>241</v>
      </c>
      <c r="AU263" s="24" t="s">
        <v>83</v>
      </c>
    </row>
    <row r="264" spans="2:65" s="1" customFormat="1" ht="25.5" customHeight="1">
      <c r="B264" s="202"/>
      <c r="C264" s="203" t="s">
        <v>709</v>
      </c>
      <c r="D264" s="203" t="s">
        <v>235</v>
      </c>
      <c r="E264" s="204" t="s">
        <v>2800</v>
      </c>
      <c r="F264" s="205" t="s">
        <v>2801</v>
      </c>
      <c r="G264" s="206" t="s">
        <v>249</v>
      </c>
      <c r="H264" s="207">
        <v>3</v>
      </c>
      <c r="I264" s="208"/>
      <c r="J264" s="209">
        <f>ROUND(I264*H264,2)</f>
        <v>0</v>
      </c>
      <c r="K264" s="205" t="s">
        <v>238</v>
      </c>
      <c r="L264" s="46"/>
      <c r="M264" s="210" t="s">
        <v>5</v>
      </c>
      <c r="N264" s="211" t="s">
        <v>44</v>
      </c>
      <c r="O264" s="47"/>
      <c r="P264" s="212">
        <f>O264*H264</f>
        <v>0</v>
      </c>
      <c r="Q264" s="212">
        <v>0</v>
      </c>
      <c r="R264" s="212">
        <f>Q264*H264</f>
        <v>0</v>
      </c>
      <c r="S264" s="212">
        <v>0</v>
      </c>
      <c r="T264" s="213">
        <f>S264*H264</f>
        <v>0</v>
      </c>
      <c r="AR264" s="24" t="s">
        <v>298</v>
      </c>
      <c r="AT264" s="24" t="s">
        <v>235</v>
      </c>
      <c r="AU264" s="24" t="s">
        <v>83</v>
      </c>
      <c r="AY264" s="24" t="s">
        <v>231</v>
      </c>
      <c r="BE264" s="214">
        <f>IF(N264="základní",J264,0)</f>
        <v>0</v>
      </c>
      <c r="BF264" s="214">
        <f>IF(N264="snížená",J264,0)</f>
        <v>0</v>
      </c>
      <c r="BG264" s="214">
        <f>IF(N264="zákl. přenesená",J264,0)</f>
        <v>0</v>
      </c>
      <c r="BH264" s="214">
        <f>IF(N264="sníž. přenesená",J264,0)</f>
        <v>0</v>
      </c>
      <c r="BI264" s="214">
        <f>IF(N264="nulová",J264,0)</f>
        <v>0</v>
      </c>
      <c r="BJ264" s="24" t="s">
        <v>81</v>
      </c>
      <c r="BK264" s="214">
        <f>ROUND(I264*H264,2)</f>
        <v>0</v>
      </c>
      <c r="BL264" s="24" t="s">
        <v>298</v>
      </c>
      <c r="BM264" s="24" t="s">
        <v>2802</v>
      </c>
    </row>
    <row r="265" spans="2:47" s="1" customFormat="1" ht="13.5">
      <c r="B265" s="46"/>
      <c r="D265" s="215" t="s">
        <v>241</v>
      </c>
      <c r="F265" s="216" t="s">
        <v>2801</v>
      </c>
      <c r="I265" s="176"/>
      <c r="L265" s="46"/>
      <c r="M265" s="217"/>
      <c r="N265" s="47"/>
      <c r="O265" s="47"/>
      <c r="P265" s="47"/>
      <c r="Q265" s="47"/>
      <c r="R265" s="47"/>
      <c r="S265" s="47"/>
      <c r="T265" s="85"/>
      <c r="AT265" s="24" t="s">
        <v>241</v>
      </c>
      <c r="AU265" s="24" t="s">
        <v>83</v>
      </c>
    </row>
    <row r="266" spans="2:65" s="1" customFormat="1" ht="25.5" customHeight="1">
      <c r="B266" s="202"/>
      <c r="C266" s="203" t="s">
        <v>713</v>
      </c>
      <c r="D266" s="203" t="s">
        <v>235</v>
      </c>
      <c r="E266" s="204" t="s">
        <v>2803</v>
      </c>
      <c r="F266" s="205" t="s">
        <v>2804</v>
      </c>
      <c r="G266" s="206" t="s">
        <v>249</v>
      </c>
      <c r="H266" s="207">
        <v>6</v>
      </c>
      <c r="I266" s="208"/>
      <c r="J266" s="209">
        <f>ROUND(I266*H266,2)</f>
        <v>0</v>
      </c>
      <c r="K266" s="205" t="s">
        <v>238</v>
      </c>
      <c r="L266" s="46"/>
      <c r="M266" s="210" t="s">
        <v>5</v>
      </c>
      <c r="N266" s="211" t="s">
        <v>44</v>
      </c>
      <c r="O266" s="47"/>
      <c r="P266" s="212">
        <f>O266*H266</f>
        <v>0</v>
      </c>
      <c r="Q266" s="212">
        <v>0</v>
      </c>
      <c r="R266" s="212">
        <f>Q266*H266</f>
        <v>0</v>
      </c>
      <c r="S266" s="212">
        <v>0</v>
      </c>
      <c r="T266" s="213">
        <f>S266*H266</f>
        <v>0</v>
      </c>
      <c r="AR266" s="24" t="s">
        <v>298</v>
      </c>
      <c r="AT266" s="24" t="s">
        <v>235</v>
      </c>
      <c r="AU266" s="24" t="s">
        <v>83</v>
      </c>
      <c r="AY266" s="24" t="s">
        <v>231</v>
      </c>
      <c r="BE266" s="214">
        <f>IF(N266="základní",J266,0)</f>
        <v>0</v>
      </c>
      <c r="BF266" s="214">
        <f>IF(N266="snížená",J266,0)</f>
        <v>0</v>
      </c>
      <c r="BG266" s="214">
        <f>IF(N266="zákl. přenesená",J266,0)</f>
        <v>0</v>
      </c>
      <c r="BH266" s="214">
        <f>IF(N266="sníž. přenesená",J266,0)</f>
        <v>0</v>
      </c>
      <c r="BI266" s="214">
        <f>IF(N266="nulová",J266,0)</f>
        <v>0</v>
      </c>
      <c r="BJ266" s="24" t="s">
        <v>81</v>
      </c>
      <c r="BK266" s="214">
        <f>ROUND(I266*H266,2)</f>
        <v>0</v>
      </c>
      <c r="BL266" s="24" t="s">
        <v>298</v>
      </c>
      <c r="BM266" s="24" t="s">
        <v>2805</v>
      </c>
    </row>
    <row r="267" spans="2:47" s="1" customFormat="1" ht="13.5">
      <c r="B267" s="46"/>
      <c r="D267" s="215" t="s">
        <v>241</v>
      </c>
      <c r="F267" s="216" t="s">
        <v>2804</v>
      </c>
      <c r="I267" s="176"/>
      <c r="L267" s="46"/>
      <c r="M267" s="217"/>
      <c r="N267" s="47"/>
      <c r="O267" s="47"/>
      <c r="P267" s="47"/>
      <c r="Q267" s="47"/>
      <c r="R267" s="47"/>
      <c r="S267" s="47"/>
      <c r="T267" s="85"/>
      <c r="AT267" s="24" t="s">
        <v>241</v>
      </c>
      <c r="AU267" s="24" t="s">
        <v>83</v>
      </c>
    </row>
    <row r="268" spans="2:65" s="1" customFormat="1" ht="25.5" customHeight="1">
      <c r="B268" s="202"/>
      <c r="C268" s="203" t="s">
        <v>720</v>
      </c>
      <c r="D268" s="203" t="s">
        <v>235</v>
      </c>
      <c r="E268" s="204" t="s">
        <v>2806</v>
      </c>
      <c r="F268" s="205" t="s">
        <v>2807</v>
      </c>
      <c r="G268" s="206" t="s">
        <v>249</v>
      </c>
      <c r="H268" s="207">
        <v>8</v>
      </c>
      <c r="I268" s="208"/>
      <c r="J268" s="209">
        <f>ROUND(I268*H268,2)</f>
        <v>0</v>
      </c>
      <c r="K268" s="205" t="s">
        <v>238</v>
      </c>
      <c r="L268" s="46"/>
      <c r="M268" s="210" t="s">
        <v>5</v>
      </c>
      <c r="N268" s="211" t="s">
        <v>44</v>
      </c>
      <c r="O268" s="47"/>
      <c r="P268" s="212">
        <f>O268*H268</f>
        <v>0</v>
      </c>
      <c r="Q268" s="212">
        <v>0</v>
      </c>
      <c r="R268" s="212">
        <f>Q268*H268</f>
        <v>0</v>
      </c>
      <c r="S268" s="212">
        <v>0</v>
      </c>
      <c r="T268" s="213">
        <f>S268*H268</f>
        <v>0</v>
      </c>
      <c r="AR268" s="24" t="s">
        <v>298</v>
      </c>
      <c r="AT268" s="24" t="s">
        <v>235</v>
      </c>
      <c r="AU268" s="24" t="s">
        <v>83</v>
      </c>
      <c r="AY268" s="24" t="s">
        <v>231</v>
      </c>
      <c r="BE268" s="214">
        <f>IF(N268="základní",J268,0)</f>
        <v>0</v>
      </c>
      <c r="BF268" s="214">
        <f>IF(N268="snížená",J268,0)</f>
        <v>0</v>
      </c>
      <c r="BG268" s="214">
        <f>IF(N268="zákl. přenesená",J268,0)</f>
        <v>0</v>
      </c>
      <c r="BH268" s="214">
        <f>IF(N268="sníž. přenesená",J268,0)</f>
        <v>0</v>
      </c>
      <c r="BI268" s="214">
        <f>IF(N268="nulová",J268,0)</f>
        <v>0</v>
      </c>
      <c r="BJ268" s="24" t="s">
        <v>81</v>
      </c>
      <c r="BK268" s="214">
        <f>ROUND(I268*H268,2)</f>
        <v>0</v>
      </c>
      <c r="BL268" s="24" t="s">
        <v>298</v>
      </c>
      <c r="BM268" s="24" t="s">
        <v>2808</v>
      </c>
    </row>
    <row r="269" spans="2:47" s="1" customFormat="1" ht="13.5">
      <c r="B269" s="46"/>
      <c r="D269" s="215" t="s">
        <v>241</v>
      </c>
      <c r="F269" s="216" t="s">
        <v>2807</v>
      </c>
      <c r="I269" s="176"/>
      <c r="L269" s="46"/>
      <c r="M269" s="217"/>
      <c r="N269" s="47"/>
      <c r="O269" s="47"/>
      <c r="P269" s="47"/>
      <c r="Q269" s="47"/>
      <c r="R269" s="47"/>
      <c r="S269" s="47"/>
      <c r="T269" s="85"/>
      <c r="AT269" s="24" t="s">
        <v>241</v>
      </c>
      <c r="AU269" s="24" t="s">
        <v>83</v>
      </c>
    </row>
    <row r="270" spans="2:65" s="1" customFormat="1" ht="25.5" customHeight="1">
      <c r="B270" s="202"/>
      <c r="C270" s="203" t="s">
        <v>728</v>
      </c>
      <c r="D270" s="203" t="s">
        <v>235</v>
      </c>
      <c r="E270" s="204" t="s">
        <v>2809</v>
      </c>
      <c r="F270" s="205" t="s">
        <v>2810</v>
      </c>
      <c r="G270" s="206" t="s">
        <v>249</v>
      </c>
      <c r="H270" s="207">
        <v>32</v>
      </c>
      <c r="I270" s="208"/>
      <c r="J270" s="209">
        <f>ROUND(I270*H270,2)</f>
        <v>0</v>
      </c>
      <c r="K270" s="205" t="s">
        <v>238</v>
      </c>
      <c r="L270" s="46"/>
      <c r="M270" s="210" t="s">
        <v>5</v>
      </c>
      <c r="N270" s="211" t="s">
        <v>44</v>
      </c>
      <c r="O270" s="47"/>
      <c r="P270" s="212">
        <f>O270*H270</f>
        <v>0</v>
      </c>
      <c r="Q270" s="212">
        <v>0</v>
      </c>
      <c r="R270" s="212">
        <f>Q270*H270</f>
        <v>0</v>
      </c>
      <c r="S270" s="212">
        <v>0</v>
      </c>
      <c r="T270" s="213">
        <f>S270*H270</f>
        <v>0</v>
      </c>
      <c r="AR270" s="24" t="s">
        <v>298</v>
      </c>
      <c r="AT270" s="24" t="s">
        <v>235</v>
      </c>
      <c r="AU270" s="24" t="s">
        <v>83</v>
      </c>
      <c r="AY270" s="24" t="s">
        <v>231</v>
      </c>
      <c r="BE270" s="214">
        <f>IF(N270="základní",J270,0)</f>
        <v>0</v>
      </c>
      <c r="BF270" s="214">
        <f>IF(N270="snížená",J270,0)</f>
        <v>0</v>
      </c>
      <c r="BG270" s="214">
        <f>IF(N270="zákl. přenesená",J270,0)</f>
        <v>0</v>
      </c>
      <c r="BH270" s="214">
        <f>IF(N270="sníž. přenesená",J270,0)</f>
        <v>0</v>
      </c>
      <c r="BI270" s="214">
        <f>IF(N270="nulová",J270,0)</f>
        <v>0</v>
      </c>
      <c r="BJ270" s="24" t="s">
        <v>81</v>
      </c>
      <c r="BK270" s="214">
        <f>ROUND(I270*H270,2)</f>
        <v>0</v>
      </c>
      <c r="BL270" s="24" t="s">
        <v>298</v>
      </c>
      <c r="BM270" s="24" t="s">
        <v>2811</v>
      </c>
    </row>
    <row r="271" spans="2:47" s="1" customFormat="1" ht="13.5">
      <c r="B271" s="46"/>
      <c r="D271" s="215" t="s">
        <v>241</v>
      </c>
      <c r="F271" s="216" t="s">
        <v>2810</v>
      </c>
      <c r="I271" s="176"/>
      <c r="L271" s="46"/>
      <c r="M271" s="217"/>
      <c r="N271" s="47"/>
      <c r="O271" s="47"/>
      <c r="P271" s="47"/>
      <c r="Q271" s="47"/>
      <c r="R271" s="47"/>
      <c r="S271" s="47"/>
      <c r="T271" s="85"/>
      <c r="AT271" s="24" t="s">
        <v>241</v>
      </c>
      <c r="AU271" s="24" t="s">
        <v>83</v>
      </c>
    </row>
    <row r="272" spans="2:65" s="1" customFormat="1" ht="38.25" customHeight="1">
      <c r="B272" s="202"/>
      <c r="C272" s="203" t="s">
        <v>733</v>
      </c>
      <c r="D272" s="203" t="s">
        <v>235</v>
      </c>
      <c r="E272" s="204" t="s">
        <v>2812</v>
      </c>
      <c r="F272" s="205" t="s">
        <v>2813</v>
      </c>
      <c r="G272" s="206" t="s">
        <v>352</v>
      </c>
      <c r="H272" s="207">
        <v>2.764</v>
      </c>
      <c r="I272" s="208"/>
      <c r="J272" s="209">
        <f>ROUND(I272*H272,2)</f>
        <v>0</v>
      </c>
      <c r="K272" s="205" t="s">
        <v>238</v>
      </c>
      <c r="L272" s="46"/>
      <c r="M272" s="210" t="s">
        <v>5</v>
      </c>
      <c r="N272" s="211" t="s">
        <v>44</v>
      </c>
      <c r="O272" s="47"/>
      <c r="P272" s="212">
        <f>O272*H272</f>
        <v>0</v>
      </c>
      <c r="Q272" s="212">
        <v>0</v>
      </c>
      <c r="R272" s="212">
        <f>Q272*H272</f>
        <v>0</v>
      </c>
      <c r="S272" s="212">
        <v>0</v>
      </c>
      <c r="T272" s="213">
        <f>S272*H272</f>
        <v>0</v>
      </c>
      <c r="AR272" s="24" t="s">
        <v>298</v>
      </c>
      <c r="AT272" s="24" t="s">
        <v>235</v>
      </c>
      <c r="AU272" s="24" t="s">
        <v>83</v>
      </c>
      <c r="AY272" s="24" t="s">
        <v>231</v>
      </c>
      <c r="BE272" s="214">
        <f>IF(N272="základní",J272,0)</f>
        <v>0</v>
      </c>
      <c r="BF272" s="214">
        <f>IF(N272="snížená",J272,0)</f>
        <v>0</v>
      </c>
      <c r="BG272" s="214">
        <f>IF(N272="zákl. přenesená",J272,0)</f>
        <v>0</v>
      </c>
      <c r="BH272" s="214">
        <f>IF(N272="sníž. přenesená",J272,0)</f>
        <v>0</v>
      </c>
      <c r="BI272" s="214">
        <f>IF(N272="nulová",J272,0)</f>
        <v>0</v>
      </c>
      <c r="BJ272" s="24" t="s">
        <v>81</v>
      </c>
      <c r="BK272" s="214">
        <f>ROUND(I272*H272,2)</f>
        <v>0</v>
      </c>
      <c r="BL272" s="24" t="s">
        <v>298</v>
      </c>
      <c r="BM272" s="24" t="s">
        <v>2814</v>
      </c>
    </row>
    <row r="273" spans="2:47" s="1" customFormat="1" ht="13.5">
      <c r="B273" s="46"/>
      <c r="D273" s="215" t="s">
        <v>241</v>
      </c>
      <c r="F273" s="216" t="s">
        <v>2813</v>
      </c>
      <c r="I273" s="176"/>
      <c r="L273" s="46"/>
      <c r="M273" s="217"/>
      <c r="N273" s="47"/>
      <c r="O273" s="47"/>
      <c r="P273" s="47"/>
      <c r="Q273" s="47"/>
      <c r="R273" s="47"/>
      <c r="S273" s="47"/>
      <c r="T273" s="85"/>
      <c r="AT273" s="24" t="s">
        <v>241</v>
      </c>
      <c r="AU273" s="24" t="s">
        <v>83</v>
      </c>
    </row>
    <row r="274" spans="2:63" s="10" customFormat="1" ht="29.85" customHeight="1">
      <c r="B274" s="189"/>
      <c r="D274" s="190" t="s">
        <v>72</v>
      </c>
      <c r="E274" s="200" t="s">
        <v>1896</v>
      </c>
      <c r="F274" s="200" t="s">
        <v>1897</v>
      </c>
      <c r="I274" s="192"/>
      <c r="J274" s="201">
        <f>BK274</f>
        <v>0</v>
      </c>
      <c r="L274" s="189"/>
      <c r="M274" s="194"/>
      <c r="N274" s="195"/>
      <c r="O274" s="195"/>
      <c r="P274" s="196">
        <f>SUM(P275:P282)</f>
        <v>0</v>
      </c>
      <c r="Q274" s="195"/>
      <c r="R274" s="196">
        <f>SUM(R275:R282)</f>
        <v>0</v>
      </c>
      <c r="S274" s="195"/>
      <c r="T274" s="197">
        <f>SUM(T275:T282)</f>
        <v>0</v>
      </c>
      <c r="AR274" s="190" t="s">
        <v>83</v>
      </c>
      <c r="AT274" s="198" t="s">
        <v>72</v>
      </c>
      <c r="AU274" s="198" t="s">
        <v>81</v>
      </c>
      <c r="AY274" s="190" t="s">
        <v>231</v>
      </c>
      <c r="BK274" s="199">
        <f>SUM(BK275:BK282)</f>
        <v>0</v>
      </c>
    </row>
    <row r="275" spans="2:65" s="1" customFormat="1" ht="16.5" customHeight="1">
      <c r="B275" s="202"/>
      <c r="C275" s="203" t="s">
        <v>738</v>
      </c>
      <c r="D275" s="203" t="s">
        <v>235</v>
      </c>
      <c r="E275" s="204" t="s">
        <v>2530</v>
      </c>
      <c r="F275" s="205" t="s">
        <v>2531</v>
      </c>
      <c r="G275" s="206" t="s">
        <v>147</v>
      </c>
      <c r="H275" s="207">
        <v>10</v>
      </c>
      <c r="I275" s="208"/>
      <c r="J275" s="209">
        <f>ROUND(I275*H275,2)</f>
        <v>0</v>
      </c>
      <c r="K275" s="205" t="s">
        <v>238</v>
      </c>
      <c r="L275" s="46"/>
      <c r="M275" s="210" t="s">
        <v>5</v>
      </c>
      <c r="N275" s="211" t="s">
        <v>44</v>
      </c>
      <c r="O275" s="47"/>
      <c r="P275" s="212">
        <f>O275*H275</f>
        <v>0</v>
      </c>
      <c r="Q275" s="212">
        <v>0</v>
      </c>
      <c r="R275" s="212">
        <f>Q275*H275</f>
        <v>0</v>
      </c>
      <c r="S275" s="212">
        <v>0</v>
      </c>
      <c r="T275" s="213">
        <f>S275*H275</f>
        <v>0</v>
      </c>
      <c r="AR275" s="24" t="s">
        <v>298</v>
      </c>
      <c r="AT275" s="24" t="s">
        <v>235</v>
      </c>
      <c r="AU275" s="24" t="s">
        <v>83</v>
      </c>
      <c r="AY275" s="24" t="s">
        <v>231</v>
      </c>
      <c r="BE275" s="214">
        <f>IF(N275="základní",J275,0)</f>
        <v>0</v>
      </c>
      <c r="BF275" s="214">
        <f>IF(N275="snížená",J275,0)</f>
        <v>0</v>
      </c>
      <c r="BG275" s="214">
        <f>IF(N275="zákl. přenesená",J275,0)</f>
        <v>0</v>
      </c>
      <c r="BH275" s="214">
        <f>IF(N275="sníž. přenesená",J275,0)</f>
        <v>0</v>
      </c>
      <c r="BI275" s="214">
        <f>IF(N275="nulová",J275,0)</f>
        <v>0</v>
      </c>
      <c r="BJ275" s="24" t="s">
        <v>81</v>
      </c>
      <c r="BK275" s="214">
        <f>ROUND(I275*H275,2)</f>
        <v>0</v>
      </c>
      <c r="BL275" s="24" t="s">
        <v>298</v>
      </c>
      <c r="BM275" s="24" t="s">
        <v>2815</v>
      </c>
    </row>
    <row r="276" spans="2:47" s="1" customFormat="1" ht="13.5">
      <c r="B276" s="46"/>
      <c r="D276" s="215" t="s">
        <v>241</v>
      </c>
      <c r="F276" s="216" t="s">
        <v>2531</v>
      </c>
      <c r="I276" s="176"/>
      <c r="L276" s="46"/>
      <c r="M276" s="217"/>
      <c r="N276" s="47"/>
      <c r="O276" s="47"/>
      <c r="P276" s="47"/>
      <c r="Q276" s="47"/>
      <c r="R276" s="47"/>
      <c r="S276" s="47"/>
      <c r="T276" s="85"/>
      <c r="AT276" s="24" t="s">
        <v>241</v>
      </c>
      <c r="AU276" s="24" t="s">
        <v>83</v>
      </c>
    </row>
    <row r="277" spans="2:65" s="1" customFormat="1" ht="25.5" customHeight="1">
      <c r="B277" s="202"/>
      <c r="C277" s="203" t="s">
        <v>746</v>
      </c>
      <c r="D277" s="203" t="s">
        <v>235</v>
      </c>
      <c r="E277" s="204" t="s">
        <v>2533</v>
      </c>
      <c r="F277" s="205" t="s">
        <v>2534</v>
      </c>
      <c r="G277" s="206" t="s">
        <v>147</v>
      </c>
      <c r="H277" s="207">
        <v>10</v>
      </c>
      <c r="I277" s="208"/>
      <c r="J277" s="209">
        <f>ROUND(I277*H277,2)</f>
        <v>0</v>
      </c>
      <c r="K277" s="205" t="s">
        <v>238</v>
      </c>
      <c r="L277" s="46"/>
      <c r="M277" s="210" t="s">
        <v>5</v>
      </c>
      <c r="N277" s="211" t="s">
        <v>44</v>
      </c>
      <c r="O277" s="47"/>
      <c r="P277" s="212">
        <f>O277*H277</f>
        <v>0</v>
      </c>
      <c r="Q277" s="212">
        <v>0</v>
      </c>
      <c r="R277" s="212">
        <f>Q277*H277</f>
        <v>0</v>
      </c>
      <c r="S277" s="212">
        <v>0</v>
      </c>
      <c r="T277" s="213">
        <f>S277*H277</f>
        <v>0</v>
      </c>
      <c r="AR277" s="24" t="s">
        <v>298</v>
      </c>
      <c r="AT277" s="24" t="s">
        <v>235</v>
      </c>
      <c r="AU277" s="24" t="s">
        <v>83</v>
      </c>
      <c r="AY277" s="24" t="s">
        <v>231</v>
      </c>
      <c r="BE277" s="214">
        <f>IF(N277="základní",J277,0)</f>
        <v>0</v>
      </c>
      <c r="BF277" s="214">
        <f>IF(N277="snížená",J277,0)</f>
        <v>0</v>
      </c>
      <c r="BG277" s="214">
        <f>IF(N277="zákl. přenesená",J277,0)</f>
        <v>0</v>
      </c>
      <c r="BH277" s="214">
        <f>IF(N277="sníž. přenesená",J277,0)</f>
        <v>0</v>
      </c>
      <c r="BI277" s="214">
        <f>IF(N277="nulová",J277,0)</f>
        <v>0</v>
      </c>
      <c r="BJ277" s="24" t="s">
        <v>81</v>
      </c>
      <c r="BK277" s="214">
        <f>ROUND(I277*H277,2)</f>
        <v>0</v>
      </c>
      <c r="BL277" s="24" t="s">
        <v>298</v>
      </c>
      <c r="BM277" s="24" t="s">
        <v>2816</v>
      </c>
    </row>
    <row r="278" spans="2:47" s="1" customFormat="1" ht="13.5">
      <c r="B278" s="46"/>
      <c r="D278" s="215" t="s">
        <v>241</v>
      </c>
      <c r="F278" s="216" t="s">
        <v>2534</v>
      </c>
      <c r="I278" s="176"/>
      <c r="L278" s="46"/>
      <c r="M278" s="217"/>
      <c r="N278" s="47"/>
      <c r="O278" s="47"/>
      <c r="P278" s="47"/>
      <c r="Q278" s="47"/>
      <c r="R278" s="47"/>
      <c r="S278" s="47"/>
      <c r="T278" s="85"/>
      <c r="AT278" s="24" t="s">
        <v>241</v>
      </c>
      <c r="AU278" s="24" t="s">
        <v>83</v>
      </c>
    </row>
    <row r="279" spans="2:65" s="1" customFormat="1" ht="25.5" customHeight="1">
      <c r="B279" s="202"/>
      <c r="C279" s="203" t="s">
        <v>750</v>
      </c>
      <c r="D279" s="203" t="s">
        <v>235</v>
      </c>
      <c r="E279" s="204" t="s">
        <v>2817</v>
      </c>
      <c r="F279" s="205" t="s">
        <v>2818</v>
      </c>
      <c r="G279" s="206" t="s">
        <v>367</v>
      </c>
      <c r="H279" s="207">
        <v>2</v>
      </c>
      <c r="I279" s="208"/>
      <c r="J279" s="209">
        <f>ROUND(I279*H279,2)</f>
        <v>0</v>
      </c>
      <c r="K279" s="205" t="s">
        <v>238</v>
      </c>
      <c r="L279" s="46"/>
      <c r="M279" s="210" t="s">
        <v>5</v>
      </c>
      <c r="N279" s="211" t="s">
        <v>44</v>
      </c>
      <c r="O279" s="47"/>
      <c r="P279" s="212">
        <f>O279*H279</f>
        <v>0</v>
      </c>
      <c r="Q279" s="212">
        <v>0</v>
      </c>
      <c r="R279" s="212">
        <f>Q279*H279</f>
        <v>0</v>
      </c>
      <c r="S279" s="212">
        <v>0</v>
      </c>
      <c r="T279" s="213">
        <f>S279*H279</f>
        <v>0</v>
      </c>
      <c r="AR279" s="24" t="s">
        <v>298</v>
      </c>
      <c r="AT279" s="24" t="s">
        <v>235</v>
      </c>
      <c r="AU279" s="24" t="s">
        <v>83</v>
      </c>
      <c r="AY279" s="24" t="s">
        <v>231</v>
      </c>
      <c r="BE279" s="214">
        <f>IF(N279="základní",J279,0)</f>
        <v>0</v>
      </c>
      <c r="BF279" s="214">
        <f>IF(N279="snížená",J279,0)</f>
        <v>0</v>
      </c>
      <c r="BG279" s="214">
        <f>IF(N279="zákl. přenesená",J279,0)</f>
        <v>0</v>
      </c>
      <c r="BH279" s="214">
        <f>IF(N279="sníž. přenesená",J279,0)</f>
        <v>0</v>
      </c>
      <c r="BI279" s="214">
        <f>IF(N279="nulová",J279,0)</f>
        <v>0</v>
      </c>
      <c r="BJ279" s="24" t="s">
        <v>81</v>
      </c>
      <c r="BK279" s="214">
        <f>ROUND(I279*H279,2)</f>
        <v>0</v>
      </c>
      <c r="BL279" s="24" t="s">
        <v>298</v>
      </c>
      <c r="BM279" s="24" t="s">
        <v>2819</v>
      </c>
    </row>
    <row r="280" spans="2:47" s="1" customFormat="1" ht="13.5">
      <c r="B280" s="46"/>
      <c r="D280" s="215" t="s">
        <v>241</v>
      </c>
      <c r="F280" s="216" t="s">
        <v>2818</v>
      </c>
      <c r="I280" s="176"/>
      <c r="L280" s="46"/>
      <c r="M280" s="217"/>
      <c r="N280" s="47"/>
      <c r="O280" s="47"/>
      <c r="P280" s="47"/>
      <c r="Q280" s="47"/>
      <c r="R280" s="47"/>
      <c r="S280" s="47"/>
      <c r="T280" s="85"/>
      <c r="AT280" s="24" t="s">
        <v>241</v>
      </c>
      <c r="AU280" s="24" t="s">
        <v>83</v>
      </c>
    </row>
    <row r="281" spans="2:65" s="1" customFormat="1" ht="25.5" customHeight="1">
      <c r="B281" s="202"/>
      <c r="C281" s="203" t="s">
        <v>754</v>
      </c>
      <c r="D281" s="203" t="s">
        <v>235</v>
      </c>
      <c r="E281" s="204" t="s">
        <v>2536</v>
      </c>
      <c r="F281" s="205" t="s">
        <v>2537</v>
      </c>
      <c r="G281" s="206" t="s">
        <v>367</v>
      </c>
      <c r="H281" s="207">
        <v>2</v>
      </c>
      <c r="I281" s="208"/>
      <c r="J281" s="209">
        <f>ROUND(I281*H281,2)</f>
        <v>0</v>
      </c>
      <c r="K281" s="205" t="s">
        <v>238</v>
      </c>
      <c r="L281" s="46"/>
      <c r="M281" s="210" t="s">
        <v>5</v>
      </c>
      <c r="N281" s="211" t="s">
        <v>44</v>
      </c>
      <c r="O281" s="47"/>
      <c r="P281" s="212">
        <f>O281*H281</f>
        <v>0</v>
      </c>
      <c r="Q281" s="212">
        <v>0</v>
      </c>
      <c r="R281" s="212">
        <f>Q281*H281</f>
        <v>0</v>
      </c>
      <c r="S281" s="212">
        <v>0</v>
      </c>
      <c r="T281" s="213">
        <f>S281*H281</f>
        <v>0</v>
      </c>
      <c r="AR281" s="24" t="s">
        <v>298</v>
      </c>
      <c r="AT281" s="24" t="s">
        <v>235</v>
      </c>
      <c r="AU281" s="24" t="s">
        <v>83</v>
      </c>
      <c r="AY281" s="24" t="s">
        <v>231</v>
      </c>
      <c r="BE281" s="214">
        <f>IF(N281="základní",J281,0)</f>
        <v>0</v>
      </c>
      <c r="BF281" s="214">
        <f>IF(N281="snížená",J281,0)</f>
        <v>0</v>
      </c>
      <c r="BG281" s="214">
        <f>IF(N281="zákl. přenesená",J281,0)</f>
        <v>0</v>
      </c>
      <c r="BH281" s="214">
        <f>IF(N281="sníž. přenesená",J281,0)</f>
        <v>0</v>
      </c>
      <c r="BI281" s="214">
        <f>IF(N281="nulová",J281,0)</f>
        <v>0</v>
      </c>
      <c r="BJ281" s="24" t="s">
        <v>81</v>
      </c>
      <c r="BK281" s="214">
        <f>ROUND(I281*H281,2)</f>
        <v>0</v>
      </c>
      <c r="BL281" s="24" t="s">
        <v>298</v>
      </c>
      <c r="BM281" s="24" t="s">
        <v>2820</v>
      </c>
    </row>
    <row r="282" spans="2:47" s="1" customFormat="1" ht="13.5">
      <c r="B282" s="46"/>
      <c r="D282" s="215" t="s">
        <v>241</v>
      </c>
      <c r="F282" s="216" t="s">
        <v>2537</v>
      </c>
      <c r="I282" s="176"/>
      <c r="L282" s="46"/>
      <c r="M282" s="252"/>
      <c r="N282" s="253"/>
      <c r="O282" s="253"/>
      <c r="P282" s="253"/>
      <c r="Q282" s="253"/>
      <c r="R282" s="253"/>
      <c r="S282" s="253"/>
      <c r="T282" s="254"/>
      <c r="AT282" s="24" t="s">
        <v>241</v>
      </c>
      <c r="AU282" s="24" t="s">
        <v>83</v>
      </c>
    </row>
    <row r="283" spans="2:12" s="1" customFormat="1" ht="6.95" customHeight="1">
      <c r="B283" s="67"/>
      <c r="C283" s="68"/>
      <c r="D283" s="68"/>
      <c r="E283" s="68"/>
      <c r="F283" s="68"/>
      <c r="G283" s="68"/>
      <c r="H283" s="68"/>
      <c r="I283" s="153"/>
      <c r="J283" s="68"/>
      <c r="K283" s="68"/>
      <c r="L283" s="46"/>
    </row>
  </sheetData>
  <autoFilter ref="C85:K282"/>
  <mergeCells count="10">
    <mergeCell ref="E7:H7"/>
    <mergeCell ref="E9:H9"/>
    <mergeCell ref="E24:H24"/>
    <mergeCell ref="E45:H45"/>
    <mergeCell ref="E47:H47"/>
    <mergeCell ref="J51:J52"/>
    <mergeCell ref="E76:H76"/>
    <mergeCell ref="E78:H78"/>
    <mergeCell ref="G1:H1"/>
    <mergeCell ref="L2:V2"/>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15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9" max="19" width="8.16015625" style="0" customWidth="1"/>
    <col min="20" max="20" width="29.66015625" style="0" customWidth="1"/>
    <col min="21" max="21" width="16.33203125" style="0"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3"/>
      <c r="C1" s="123"/>
      <c r="D1" s="124" t="s">
        <v>1</v>
      </c>
      <c r="E1" s="123"/>
      <c r="F1" s="125" t="s">
        <v>140</v>
      </c>
      <c r="G1" s="125" t="s">
        <v>141</v>
      </c>
      <c r="H1" s="125"/>
      <c r="I1" s="126"/>
      <c r="J1" s="125" t="s">
        <v>142</v>
      </c>
      <c r="K1" s="124" t="s">
        <v>143</v>
      </c>
      <c r="L1" s="125" t="s">
        <v>144</v>
      </c>
      <c r="M1" s="125"/>
      <c r="N1" s="125"/>
      <c r="O1" s="125"/>
      <c r="P1" s="125"/>
      <c r="Q1" s="125"/>
      <c r="R1" s="125"/>
      <c r="S1" s="125"/>
      <c r="T1" s="125"/>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4" t="s">
        <v>98</v>
      </c>
    </row>
    <row r="3" spans="2:46" ht="6.95" customHeight="1">
      <c r="B3" s="25"/>
      <c r="C3" s="26"/>
      <c r="D3" s="26"/>
      <c r="E3" s="26"/>
      <c r="F3" s="26"/>
      <c r="G3" s="26"/>
      <c r="H3" s="26"/>
      <c r="I3" s="128"/>
      <c r="J3" s="26"/>
      <c r="K3" s="27"/>
      <c r="AT3" s="24" t="s">
        <v>83</v>
      </c>
    </row>
    <row r="4" spans="2:46" ht="36.95" customHeight="1">
      <c r="B4" s="28"/>
      <c r="C4" s="29"/>
      <c r="D4" s="30" t="s">
        <v>153</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TRANSFORMACE DOMOV HÁJ II VÝSTAVBA LEDEČ NAD SÁZAVOU DOZP</v>
      </c>
      <c r="F7" s="40"/>
      <c r="G7" s="40"/>
      <c r="H7" s="40"/>
      <c r="I7" s="129"/>
      <c r="J7" s="29"/>
      <c r="K7" s="31"/>
    </row>
    <row r="8" spans="2:11" s="1" customFormat="1" ht="13.5">
      <c r="B8" s="46"/>
      <c r="C8" s="47"/>
      <c r="D8" s="40" t="s">
        <v>166</v>
      </c>
      <c r="E8" s="47"/>
      <c r="F8" s="47"/>
      <c r="G8" s="47"/>
      <c r="H8" s="47"/>
      <c r="I8" s="131"/>
      <c r="J8" s="47"/>
      <c r="K8" s="51"/>
    </row>
    <row r="9" spans="2:11" s="1" customFormat="1" ht="36.95" customHeight="1">
      <c r="B9" s="46"/>
      <c r="C9" s="47"/>
      <c r="D9" s="47"/>
      <c r="E9" s="132" t="s">
        <v>2821</v>
      </c>
      <c r="F9" s="47"/>
      <c r="G9" s="47"/>
      <c r="H9" s="47"/>
      <c r="I9" s="131"/>
      <c r="J9" s="47"/>
      <c r="K9" s="51"/>
    </row>
    <row r="10" spans="2:11" s="1" customFormat="1" ht="13.5">
      <c r="B10" s="46"/>
      <c r="C10" s="47"/>
      <c r="D10" s="47"/>
      <c r="E10" s="47"/>
      <c r="F10" s="47"/>
      <c r="G10" s="47"/>
      <c r="H10" s="47"/>
      <c r="I10" s="131"/>
      <c r="J10" s="47"/>
      <c r="K10" s="51"/>
    </row>
    <row r="11" spans="2:11" s="1" customFormat="1" ht="14.4" customHeight="1">
      <c r="B11" s="46"/>
      <c r="C11" s="47"/>
      <c r="D11" s="40" t="s">
        <v>21</v>
      </c>
      <c r="E11" s="47"/>
      <c r="F11" s="35" t="s">
        <v>22</v>
      </c>
      <c r="G11" s="47"/>
      <c r="H11" s="47"/>
      <c r="I11" s="133" t="s">
        <v>23</v>
      </c>
      <c r="J11" s="35" t="s">
        <v>5</v>
      </c>
      <c r="K11" s="51"/>
    </row>
    <row r="12" spans="2:11" s="1" customFormat="1" ht="14.4" customHeight="1">
      <c r="B12" s="46"/>
      <c r="C12" s="47"/>
      <c r="D12" s="40" t="s">
        <v>24</v>
      </c>
      <c r="E12" s="47"/>
      <c r="F12" s="35" t="s">
        <v>25</v>
      </c>
      <c r="G12" s="47"/>
      <c r="H12" s="47"/>
      <c r="I12" s="133" t="s">
        <v>26</v>
      </c>
      <c r="J12" s="134" t="str">
        <f>'Rekapitulace stavby'!AN8</f>
        <v>22. 3. 2019</v>
      </c>
      <c r="K12" s="51"/>
    </row>
    <row r="13" spans="2:11" s="1" customFormat="1" ht="10.8" customHeight="1">
      <c r="B13" s="46"/>
      <c r="C13" s="47"/>
      <c r="D13" s="47"/>
      <c r="E13" s="47"/>
      <c r="F13" s="47"/>
      <c r="G13" s="47"/>
      <c r="H13" s="47"/>
      <c r="I13" s="131"/>
      <c r="J13" s="47"/>
      <c r="K13" s="51"/>
    </row>
    <row r="14" spans="2:11" s="1" customFormat="1" ht="14.4" customHeight="1">
      <c r="B14" s="46"/>
      <c r="C14" s="47"/>
      <c r="D14" s="40" t="s">
        <v>28</v>
      </c>
      <c r="E14" s="47"/>
      <c r="F14" s="47"/>
      <c r="G14" s="47"/>
      <c r="H14" s="47"/>
      <c r="I14" s="133" t="s">
        <v>29</v>
      </c>
      <c r="J14" s="35" t="s">
        <v>5</v>
      </c>
      <c r="K14" s="51"/>
    </row>
    <row r="15" spans="2:11" s="1" customFormat="1" ht="18" customHeight="1">
      <c r="B15" s="46"/>
      <c r="C15" s="47"/>
      <c r="D15" s="47"/>
      <c r="E15" s="35" t="s">
        <v>30</v>
      </c>
      <c r="F15" s="47"/>
      <c r="G15" s="47"/>
      <c r="H15" s="47"/>
      <c r="I15" s="133" t="s">
        <v>31</v>
      </c>
      <c r="J15" s="35" t="s">
        <v>5</v>
      </c>
      <c r="K15" s="51"/>
    </row>
    <row r="16" spans="2:11" s="1" customFormat="1" ht="6.95" customHeight="1">
      <c r="B16" s="46"/>
      <c r="C16" s="47"/>
      <c r="D16" s="47"/>
      <c r="E16" s="47"/>
      <c r="F16" s="47"/>
      <c r="G16" s="47"/>
      <c r="H16" s="47"/>
      <c r="I16" s="131"/>
      <c r="J16" s="47"/>
      <c r="K16" s="51"/>
    </row>
    <row r="17" spans="2:11" s="1" customFormat="1" ht="14.4" customHeight="1">
      <c r="B17" s="46"/>
      <c r="C17" s="47"/>
      <c r="D17" s="40" t="s">
        <v>32</v>
      </c>
      <c r="E17" s="47"/>
      <c r="F17" s="47"/>
      <c r="G17" s="47"/>
      <c r="H17" s="47"/>
      <c r="I17" s="133" t="s">
        <v>29</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33" t="s">
        <v>31</v>
      </c>
      <c r="J18" s="35" t="str">
        <f>IF('Rekapitulace stavby'!AN14="Vyplň údaj","",IF('Rekapitulace stavby'!AN14="","",'Rekapitulace stavby'!AN14))</f>
        <v/>
      </c>
      <c r="K18" s="51"/>
    </row>
    <row r="19" spans="2:11" s="1" customFormat="1" ht="6.95" customHeight="1">
      <c r="B19" s="46"/>
      <c r="C19" s="47"/>
      <c r="D19" s="47"/>
      <c r="E19" s="47"/>
      <c r="F19" s="47"/>
      <c r="G19" s="47"/>
      <c r="H19" s="47"/>
      <c r="I19" s="131"/>
      <c r="J19" s="47"/>
      <c r="K19" s="51"/>
    </row>
    <row r="20" spans="2:11" s="1" customFormat="1" ht="14.4" customHeight="1">
      <c r="B20" s="46"/>
      <c r="C20" s="47"/>
      <c r="D20" s="40" t="s">
        <v>34</v>
      </c>
      <c r="E20" s="47"/>
      <c r="F20" s="47"/>
      <c r="G20" s="47"/>
      <c r="H20" s="47"/>
      <c r="I20" s="133" t="s">
        <v>29</v>
      </c>
      <c r="J20" s="35" t="s">
        <v>5</v>
      </c>
      <c r="K20" s="51"/>
    </row>
    <row r="21" spans="2:11" s="1" customFormat="1" ht="18" customHeight="1">
      <c r="B21" s="46"/>
      <c r="C21" s="47"/>
      <c r="D21" s="47"/>
      <c r="E21" s="35" t="s">
        <v>35</v>
      </c>
      <c r="F21" s="47"/>
      <c r="G21" s="47"/>
      <c r="H21" s="47"/>
      <c r="I21" s="133" t="s">
        <v>31</v>
      </c>
      <c r="J21" s="35" t="s">
        <v>5</v>
      </c>
      <c r="K21" s="51"/>
    </row>
    <row r="22" spans="2:11" s="1" customFormat="1" ht="6.95" customHeight="1">
      <c r="B22" s="46"/>
      <c r="C22" s="47"/>
      <c r="D22" s="47"/>
      <c r="E22" s="47"/>
      <c r="F22" s="47"/>
      <c r="G22" s="47"/>
      <c r="H22" s="47"/>
      <c r="I22" s="131"/>
      <c r="J22" s="47"/>
      <c r="K22" s="51"/>
    </row>
    <row r="23" spans="2:11" s="1" customFormat="1" ht="14.4" customHeight="1">
      <c r="B23" s="46"/>
      <c r="C23" s="47"/>
      <c r="D23" s="40" t="s">
        <v>37</v>
      </c>
      <c r="E23" s="47"/>
      <c r="F23" s="47"/>
      <c r="G23" s="47"/>
      <c r="H23" s="47"/>
      <c r="I23" s="131"/>
      <c r="J23" s="47"/>
      <c r="K23" s="51"/>
    </row>
    <row r="24" spans="2:11" s="6" customFormat="1" ht="57" customHeight="1">
      <c r="B24" s="135"/>
      <c r="C24" s="136"/>
      <c r="D24" s="136"/>
      <c r="E24" s="44" t="s">
        <v>2058</v>
      </c>
      <c r="F24" s="44"/>
      <c r="G24" s="44"/>
      <c r="H24" s="44"/>
      <c r="I24" s="137"/>
      <c r="J24" s="136"/>
      <c r="K24" s="138"/>
    </row>
    <row r="25" spans="2:11" s="1" customFormat="1" ht="6.95" customHeight="1">
      <c r="B25" s="46"/>
      <c r="C25" s="47"/>
      <c r="D25" s="47"/>
      <c r="E25" s="47"/>
      <c r="F25" s="47"/>
      <c r="G25" s="47"/>
      <c r="H25" s="47"/>
      <c r="I25" s="131"/>
      <c r="J25" s="47"/>
      <c r="K25" s="51"/>
    </row>
    <row r="26" spans="2:11" s="1" customFormat="1" ht="6.95" customHeight="1">
      <c r="B26" s="46"/>
      <c r="C26" s="47"/>
      <c r="D26" s="82"/>
      <c r="E26" s="82"/>
      <c r="F26" s="82"/>
      <c r="G26" s="82"/>
      <c r="H26" s="82"/>
      <c r="I26" s="139"/>
      <c r="J26" s="82"/>
      <c r="K26" s="140"/>
    </row>
    <row r="27" spans="2:11" s="1" customFormat="1" ht="25.4" customHeight="1">
      <c r="B27" s="46"/>
      <c r="C27" s="47"/>
      <c r="D27" s="141" t="s">
        <v>39</v>
      </c>
      <c r="E27" s="47"/>
      <c r="F27" s="47"/>
      <c r="G27" s="47"/>
      <c r="H27" s="47"/>
      <c r="I27" s="131"/>
      <c r="J27" s="142">
        <f>ROUND(J83,2)</f>
        <v>0</v>
      </c>
      <c r="K27" s="51"/>
    </row>
    <row r="28" spans="2:11" s="1" customFormat="1" ht="6.95" customHeight="1">
      <c r="B28" s="46"/>
      <c r="C28" s="47"/>
      <c r="D28" s="82"/>
      <c r="E28" s="82"/>
      <c r="F28" s="82"/>
      <c r="G28" s="82"/>
      <c r="H28" s="82"/>
      <c r="I28" s="139"/>
      <c r="J28" s="82"/>
      <c r="K28" s="140"/>
    </row>
    <row r="29" spans="2:11" s="1" customFormat="1" ht="14.4" customHeight="1">
      <c r="B29" s="46"/>
      <c r="C29" s="47"/>
      <c r="D29" s="47"/>
      <c r="E29" s="47"/>
      <c r="F29" s="52" t="s">
        <v>41</v>
      </c>
      <c r="G29" s="47"/>
      <c r="H29" s="47"/>
      <c r="I29" s="143" t="s">
        <v>40</v>
      </c>
      <c r="J29" s="52" t="s">
        <v>42</v>
      </c>
      <c r="K29" s="51"/>
    </row>
    <row r="30" spans="2:11" s="1" customFormat="1" ht="14.4" customHeight="1">
      <c r="B30" s="46"/>
      <c r="C30" s="47"/>
      <c r="D30" s="55" t="s">
        <v>43</v>
      </c>
      <c r="E30" s="55" t="s">
        <v>44</v>
      </c>
      <c r="F30" s="144">
        <f>ROUND(SUM(BE83:BE152),2)</f>
        <v>0</v>
      </c>
      <c r="G30" s="47"/>
      <c r="H30" s="47"/>
      <c r="I30" s="145">
        <v>0.21</v>
      </c>
      <c r="J30" s="144">
        <f>ROUND(ROUND((SUM(BE83:BE152)),2)*I30,2)</f>
        <v>0</v>
      </c>
      <c r="K30" s="51"/>
    </row>
    <row r="31" spans="2:11" s="1" customFormat="1" ht="14.4" customHeight="1">
      <c r="B31" s="46"/>
      <c r="C31" s="47"/>
      <c r="D31" s="47"/>
      <c r="E31" s="55" t="s">
        <v>45</v>
      </c>
      <c r="F31" s="144">
        <f>ROUND(SUM(BF83:BF152),2)</f>
        <v>0</v>
      </c>
      <c r="G31" s="47"/>
      <c r="H31" s="47"/>
      <c r="I31" s="145">
        <v>0.15</v>
      </c>
      <c r="J31" s="144">
        <f>ROUND(ROUND((SUM(BF83:BF152)),2)*I31,2)</f>
        <v>0</v>
      </c>
      <c r="K31" s="51"/>
    </row>
    <row r="32" spans="2:11" s="1" customFormat="1" ht="14.4" customHeight="1" hidden="1">
      <c r="B32" s="46"/>
      <c r="C32" s="47"/>
      <c r="D32" s="47"/>
      <c r="E32" s="55" t="s">
        <v>46</v>
      </c>
      <c r="F32" s="144">
        <f>ROUND(SUM(BG83:BG152),2)</f>
        <v>0</v>
      </c>
      <c r="G32" s="47"/>
      <c r="H32" s="47"/>
      <c r="I32" s="145">
        <v>0.21</v>
      </c>
      <c r="J32" s="144">
        <v>0</v>
      </c>
      <c r="K32" s="51"/>
    </row>
    <row r="33" spans="2:11" s="1" customFormat="1" ht="14.4" customHeight="1" hidden="1">
      <c r="B33" s="46"/>
      <c r="C33" s="47"/>
      <c r="D33" s="47"/>
      <c r="E33" s="55" t="s">
        <v>47</v>
      </c>
      <c r="F33" s="144">
        <f>ROUND(SUM(BH83:BH152),2)</f>
        <v>0</v>
      </c>
      <c r="G33" s="47"/>
      <c r="H33" s="47"/>
      <c r="I33" s="145">
        <v>0.15</v>
      </c>
      <c r="J33" s="144">
        <v>0</v>
      </c>
      <c r="K33" s="51"/>
    </row>
    <row r="34" spans="2:11" s="1" customFormat="1" ht="14.4" customHeight="1" hidden="1">
      <c r="B34" s="46"/>
      <c r="C34" s="47"/>
      <c r="D34" s="47"/>
      <c r="E34" s="55" t="s">
        <v>48</v>
      </c>
      <c r="F34" s="144">
        <f>ROUND(SUM(BI83:BI152),2)</f>
        <v>0</v>
      </c>
      <c r="G34" s="47"/>
      <c r="H34" s="47"/>
      <c r="I34" s="145">
        <v>0</v>
      </c>
      <c r="J34" s="144">
        <v>0</v>
      </c>
      <c r="K34" s="51"/>
    </row>
    <row r="35" spans="2:11" s="1" customFormat="1" ht="6.95" customHeight="1">
      <c r="B35" s="46"/>
      <c r="C35" s="47"/>
      <c r="D35" s="47"/>
      <c r="E35" s="47"/>
      <c r="F35" s="47"/>
      <c r="G35" s="47"/>
      <c r="H35" s="47"/>
      <c r="I35" s="131"/>
      <c r="J35" s="47"/>
      <c r="K35" s="51"/>
    </row>
    <row r="36" spans="2:11" s="1" customFormat="1" ht="25.4" customHeight="1">
      <c r="B36" s="46"/>
      <c r="C36" s="146"/>
      <c r="D36" s="147" t="s">
        <v>49</v>
      </c>
      <c r="E36" s="88"/>
      <c r="F36" s="88"/>
      <c r="G36" s="148" t="s">
        <v>50</v>
      </c>
      <c r="H36" s="149" t="s">
        <v>51</v>
      </c>
      <c r="I36" s="150"/>
      <c r="J36" s="151">
        <f>SUM(J27:J34)</f>
        <v>0</v>
      </c>
      <c r="K36" s="152"/>
    </row>
    <row r="37" spans="2:11" s="1" customFormat="1" ht="14.4" customHeight="1">
      <c r="B37" s="67"/>
      <c r="C37" s="68"/>
      <c r="D37" s="68"/>
      <c r="E37" s="68"/>
      <c r="F37" s="68"/>
      <c r="G37" s="68"/>
      <c r="H37" s="68"/>
      <c r="I37" s="153"/>
      <c r="J37" s="68"/>
      <c r="K37" s="69"/>
    </row>
    <row r="41" spans="2:11" s="1" customFormat="1" ht="6.95" customHeight="1">
      <c r="B41" s="70"/>
      <c r="C41" s="71"/>
      <c r="D41" s="71"/>
      <c r="E41" s="71"/>
      <c r="F41" s="71"/>
      <c r="G41" s="71"/>
      <c r="H41" s="71"/>
      <c r="I41" s="154"/>
      <c r="J41" s="71"/>
      <c r="K41" s="155"/>
    </row>
    <row r="42" spans="2:11" s="1" customFormat="1" ht="36.95" customHeight="1">
      <c r="B42" s="46"/>
      <c r="C42" s="30" t="s">
        <v>175</v>
      </c>
      <c r="D42" s="47"/>
      <c r="E42" s="47"/>
      <c r="F42" s="47"/>
      <c r="G42" s="47"/>
      <c r="H42" s="47"/>
      <c r="I42" s="131"/>
      <c r="J42" s="47"/>
      <c r="K42" s="51"/>
    </row>
    <row r="43" spans="2:11" s="1" customFormat="1" ht="6.95" customHeight="1">
      <c r="B43" s="46"/>
      <c r="C43" s="47"/>
      <c r="D43" s="47"/>
      <c r="E43" s="47"/>
      <c r="F43" s="47"/>
      <c r="G43" s="47"/>
      <c r="H43" s="47"/>
      <c r="I43" s="131"/>
      <c r="J43" s="47"/>
      <c r="K43" s="51"/>
    </row>
    <row r="44" spans="2:11" s="1" customFormat="1" ht="14.4" customHeight="1">
      <c r="B44" s="46"/>
      <c r="C44" s="40" t="s">
        <v>19</v>
      </c>
      <c r="D44" s="47"/>
      <c r="E44" s="47"/>
      <c r="F44" s="47"/>
      <c r="G44" s="47"/>
      <c r="H44" s="47"/>
      <c r="I44" s="131"/>
      <c r="J44" s="47"/>
      <c r="K44" s="51"/>
    </row>
    <row r="45" spans="2:11" s="1" customFormat="1" ht="16.5" customHeight="1">
      <c r="B45" s="46"/>
      <c r="C45" s="47"/>
      <c r="D45" s="47"/>
      <c r="E45" s="130" t="str">
        <f>E7</f>
        <v>TRANSFORMACE DOMOV HÁJ II VÝSTAVBA LEDEČ NAD SÁZAVOU DOZP</v>
      </c>
      <c r="F45" s="40"/>
      <c r="G45" s="40"/>
      <c r="H45" s="40"/>
      <c r="I45" s="131"/>
      <c r="J45" s="47"/>
      <c r="K45" s="51"/>
    </row>
    <row r="46" spans="2:11" s="1" customFormat="1" ht="14.4" customHeight="1">
      <c r="B46" s="46"/>
      <c r="C46" s="40" t="s">
        <v>166</v>
      </c>
      <c r="D46" s="47"/>
      <c r="E46" s="47"/>
      <c r="F46" s="47"/>
      <c r="G46" s="47"/>
      <c r="H46" s="47"/>
      <c r="I46" s="131"/>
      <c r="J46" s="47"/>
      <c r="K46" s="51"/>
    </row>
    <row r="47" spans="2:11" s="1" customFormat="1" ht="17.25" customHeight="1">
      <c r="B47" s="46"/>
      <c r="C47" s="47"/>
      <c r="D47" s="47"/>
      <c r="E47" s="132" t="str">
        <f>E9</f>
        <v>SO 01_D.1.4.2b - Vzduchotechnika</v>
      </c>
      <c r="F47" s="47"/>
      <c r="G47" s="47"/>
      <c r="H47" s="47"/>
      <c r="I47" s="131"/>
      <c r="J47" s="47"/>
      <c r="K47" s="51"/>
    </row>
    <row r="48" spans="2:11" s="1" customFormat="1" ht="6.95" customHeight="1">
      <c r="B48" s="46"/>
      <c r="C48" s="47"/>
      <c r="D48" s="47"/>
      <c r="E48" s="47"/>
      <c r="F48" s="47"/>
      <c r="G48" s="47"/>
      <c r="H48" s="47"/>
      <c r="I48" s="131"/>
      <c r="J48" s="47"/>
      <c r="K48" s="51"/>
    </row>
    <row r="49" spans="2:11" s="1" customFormat="1" ht="18" customHeight="1">
      <c r="B49" s="46"/>
      <c r="C49" s="40" t="s">
        <v>24</v>
      </c>
      <c r="D49" s="47"/>
      <c r="E49" s="47"/>
      <c r="F49" s="35" t="str">
        <f>F12</f>
        <v>Ledeč nad Sázavou</v>
      </c>
      <c r="G49" s="47"/>
      <c r="H49" s="47"/>
      <c r="I49" s="133" t="s">
        <v>26</v>
      </c>
      <c r="J49" s="134" t="str">
        <f>IF(J12="","",J12)</f>
        <v>22. 3. 2019</v>
      </c>
      <c r="K49" s="51"/>
    </row>
    <row r="50" spans="2:11" s="1" customFormat="1" ht="6.95" customHeight="1">
      <c r="B50" s="46"/>
      <c r="C50" s="47"/>
      <c r="D50" s="47"/>
      <c r="E50" s="47"/>
      <c r="F50" s="47"/>
      <c r="G50" s="47"/>
      <c r="H50" s="47"/>
      <c r="I50" s="131"/>
      <c r="J50" s="47"/>
      <c r="K50" s="51"/>
    </row>
    <row r="51" spans="2:11" s="1" customFormat="1" ht="13.5">
      <c r="B51" s="46"/>
      <c r="C51" s="40" t="s">
        <v>28</v>
      </c>
      <c r="D51" s="47"/>
      <c r="E51" s="47"/>
      <c r="F51" s="35" t="str">
        <f>E15</f>
        <v>Kraj Vysočina</v>
      </c>
      <c r="G51" s="47"/>
      <c r="H51" s="47"/>
      <c r="I51" s="133" t="s">
        <v>34</v>
      </c>
      <c r="J51" s="44" t="str">
        <f>E21</f>
        <v>Ing. arch. Martin Jirovský</v>
      </c>
      <c r="K51" s="51"/>
    </row>
    <row r="52" spans="2:11" s="1" customFormat="1" ht="14.4" customHeight="1">
      <c r="B52" s="46"/>
      <c r="C52" s="40" t="s">
        <v>32</v>
      </c>
      <c r="D52" s="47"/>
      <c r="E52" s="47"/>
      <c r="F52" s="35" t="str">
        <f>IF(E18="","",E18)</f>
        <v/>
      </c>
      <c r="G52" s="47"/>
      <c r="H52" s="47"/>
      <c r="I52" s="131"/>
      <c r="J52" s="156"/>
      <c r="K52" s="51"/>
    </row>
    <row r="53" spans="2:11" s="1" customFormat="1" ht="10.3" customHeight="1">
      <c r="B53" s="46"/>
      <c r="C53" s="47"/>
      <c r="D53" s="47"/>
      <c r="E53" s="47"/>
      <c r="F53" s="47"/>
      <c r="G53" s="47"/>
      <c r="H53" s="47"/>
      <c r="I53" s="131"/>
      <c r="J53" s="47"/>
      <c r="K53" s="51"/>
    </row>
    <row r="54" spans="2:11" s="1" customFormat="1" ht="29.25" customHeight="1">
      <c r="B54" s="46"/>
      <c r="C54" s="157" t="s">
        <v>176</v>
      </c>
      <c r="D54" s="146"/>
      <c r="E54" s="146"/>
      <c r="F54" s="146"/>
      <c r="G54" s="146"/>
      <c r="H54" s="146"/>
      <c r="I54" s="158"/>
      <c r="J54" s="159" t="s">
        <v>177</v>
      </c>
      <c r="K54" s="160"/>
    </row>
    <row r="55" spans="2:11" s="1" customFormat="1" ht="10.3" customHeight="1">
      <c r="B55" s="46"/>
      <c r="C55" s="47"/>
      <c r="D55" s="47"/>
      <c r="E55" s="47"/>
      <c r="F55" s="47"/>
      <c r="G55" s="47"/>
      <c r="H55" s="47"/>
      <c r="I55" s="131"/>
      <c r="J55" s="47"/>
      <c r="K55" s="51"/>
    </row>
    <row r="56" spans="2:47" s="1" customFormat="1" ht="29.25" customHeight="1">
      <c r="B56" s="46"/>
      <c r="C56" s="161" t="s">
        <v>178</v>
      </c>
      <c r="D56" s="47"/>
      <c r="E56" s="47"/>
      <c r="F56" s="47"/>
      <c r="G56" s="47"/>
      <c r="H56" s="47"/>
      <c r="I56" s="131"/>
      <c r="J56" s="142">
        <f>J83</f>
        <v>0</v>
      </c>
      <c r="K56" s="51"/>
      <c r="AU56" s="24" t="s">
        <v>179</v>
      </c>
    </row>
    <row r="57" spans="2:11" s="7" customFormat="1" ht="24.95" customHeight="1">
      <c r="B57" s="162"/>
      <c r="C57" s="163"/>
      <c r="D57" s="164" t="s">
        <v>180</v>
      </c>
      <c r="E57" s="165"/>
      <c r="F57" s="165"/>
      <c r="G57" s="165"/>
      <c r="H57" s="165"/>
      <c r="I57" s="166"/>
      <c r="J57" s="167">
        <f>J84</f>
        <v>0</v>
      </c>
      <c r="K57" s="168"/>
    </row>
    <row r="58" spans="2:11" s="8" customFormat="1" ht="19.9" customHeight="1">
      <c r="B58" s="169"/>
      <c r="C58" s="170"/>
      <c r="D58" s="171" t="s">
        <v>2822</v>
      </c>
      <c r="E58" s="172"/>
      <c r="F58" s="172"/>
      <c r="G58" s="172"/>
      <c r="H58" s="172"/>
      <c r="I58" s="173"/>
      <c r="J58" s="174">
        <f>J85</f>
        <v>0</v>
      </c>
      <c r="K58" s="175"/>
    </row>
    <row r="59" spans="2:11" s="8" customFormat="1" ht="19.9" customHeight="1">
      <c r="B59" s="169"/>
      <c r="C59" s="170"/>
      <c r="D59" s="171" t="s">
        <v>1964</v>
      </c>
      <c r="E59" s="172"/>
      <c r="F59" s="172"/>
      <c r="G59" s="172"/>
      <c r="H59" s="172"/>
      <c r="I59" s="173"/>
      <c r="J59" s="174">
        <f>J94</f>
        <v>0</v>
      </c>
      <c r="K59" s="175"/>
    </row>
    <row r="60" spans="2:11" s="7" customFormat="1" ht="24.95" customHeight="1">
      <c r="B60" s="162"/>
      <c r="C60" s="163"/>
      <c r="D60" s="164" t="s">
        <v>197</v>
      </c>
      <c r="E60" s="165"/>
      <c r="F60" s="165"/>
      <c r="G60" s="165"/>
      <c r="H60" s="165"/>
      <c r="I60" s="166"/>
      <c r="J60" s="167">
        <f>J106</f>
        <v>0</v>
      </c>
      <c r="K60" s="168"/>
    </row>
    <row r="61" spans="2:11" s="8" customFormat="1" ht="19.9" customHeight="1">
      <c r="B61" s="169"/>
      <c r="C61" s="170"/>
      <c r="D61" s="171" t="s">
        <v>200</v>
      </c>
      <c r="E61" s="172"/>
      <c r="F61" s="172"/>
      <c r="G61" s="172"/>
      <c r="H61" s="172"/>
      <c r="I61" s="173"/>
      <c r="J61" s="174">
        <f>J107</f>
        <v>0</v>
      </c>
      <c r="K61" s="175"/>
    </row>
    <row r="62" spans="2:11" s="8" customFormat="1" ht="19.9" customHeight="1">
      <c r="B62" s="169"/>
      <c r="C62" s="170"/>
      <c r="D62" s="171" t="s">
        <v>2823</v>
      </c>
      <c r="E62" s="172"/>
      <c r="F62" s="172"/>
      <c r="G62" s="172"/>
      <c r="H62" s="172"/>
      <c r="I62" s="173"/>
      <c r="J62" s="174">
        <f>J113</f>
        <v>0</v>
      </c>
      <c r="K62" s="175"/>
    </row>
    <row r="63" spans="2:11" s="8" customFormat="1" ht="19.9" customHeight="1">
      <c r="B63" s="169"/>
      <c r="C63" s="170"/>
      <c r="D63" s="171" t="s">
        <v>203</v>
      </c>
      <c r="E63" s="172"/>
      <c r="F63" s="172"/>
      <c r="G63" s="172"/>
      <c r="H63" s="172"/>
      <c r="I63" s="173"/>
      <c r="J63" s="174">
        <f>J150</f>
        <v>0</v>
      </c>
      <c r="K63" s="175"/>
    </row>
    <row r="64" spans="2:11" s="1" customFormat="1" ht="21.8" customHeight="1">
      <c r="B64" s="46"/>
      <c r="C64" s="47"/>
      <c r="D64" s="47"/>
      <c r="E64" s="47"/>
      <c r="F64" s="47"/>
      <c r="G64" s="47"/>
      <c r="H64" s="47"/>
      <c r="I64" s="131"/>
      <c r="J64" s="47"/>
      <c r="K64" s="51"/>
    </row>
    <row r="65" spans="2:11" s="1" customFormat="1" ht="6.95" customHeight="1">
      <c r="B65" s="67"/>
      <c r="C65" s="68"/>
      <c r="D65" s="68"/>
      <c r="E65" s="68"/>
      <c r="F65" s="68"/>
      <c r="G65" s="68"/>
      <c r="H65" s="68"/>
      <c r="I65" s="153"/>
      <c r="J65" s="68"/>
      <c r="K65" s="69"/>
    </row>
    <row r="69" spans="2:12" s="1" customFormat="1" ht="6.95" customHeight="1">
      <c r="B69" s="70"/>
      <c r="C69" s="71"/>
      <c r="D69" s="71"/>
      <c r="E69" s="71"/>
      <c r="F69" s="71"/>
      <c r="G69" s="71"/>
      <c r="H69" s="71"/>
      <c r="I69" s="154"/>
      <c r="J69" s="71"/>
      <c r="K69" s="71"/>
      <c r="L69" s="46"/>
    </row>
    <row r="70" spans="2:12" s="1" customFormat="1" ht="36.95" customHeight="1">
      <c r="B70" s="46"/>
      <c r="C70" s="72" t="s">
        <v>215</v>
      </c>
      <c r="I70" s="176"/>
      <c r="L70" s="46"/>
    </row>
    <row r="71" spans="2:12" s="1" customFormat="1" ht="6.95" customHeight="1">
      <c r="B71" s="46"/>
      <c r="I71" s="176"/>
      <c r="L71" s="46"/>
    </row>
    <row r="72" spans="2:12" s="1" customFormat="1" ht="14.4" customHeight="1">
      <c r="B72" s="46"/>
      <c r="C72" s="74" t="s">
        <v>19</v>
      </c>
      <c r="I72" s="176"/>
      <c r="L72" s="46"/>
    </row>
    <row r="73" spans="2:12" s="1" customFormat="1" ht="16.5" customHeight="1">
      <c r="B73" s="46"/>
      <c r="E73" s="177" t="str">
        <f>E7</f>
        <v>TRANSFORMACE DOMOV HÁJ II VÝSTAVBA LEDEČ NAD SÁZAVOU DOZP</v>
      </c>
      <c r="F73" s="74"/>
      <c r="G73" s="74"/>
      <c r="H73" s="74"/>
      <c r="I73" s="176"/>
      <c r="L73" s="46"/>
    </row>
    <row r="74" spans="2:12" s="1" customFormat="1" ht="14.4" customHeight="1">
      <c r="B74" s="46"/>
      <c r="C74" s="74" t="s">
        <v>166</v>
      </c>
      <c r="I74" s="176"/>
      <c r="L74" s="46"/>
    </row>
    <row r="75" spans="2:12" s="1" customFormat="1" ht="17.25" customHeight="1">
      <c r="B75" s="46"/>
      <c r="E75" s="77" t="str">
        <f>E9</f>
        <v>SO 01_D.1.4.2b - Vzduchotechnika</v>
      </c>
      <c r="F75" s="1"/>
      <c r="G75" s="1"/>
      <c r="H75" s="1"/>
      <c r="I75" s="176"/>
      <c r="L75" s="46"/>
    </row>
    <row r="76" spans="2:12" s="1" customFormat="1" ht="6.95" customHeight="1">
      <c r="B76" s="46"/>
      <c r="I76" s="176"/>
      <c r="L76" s="46"/>
    </row>
    <row r="77" spans="2:12" s="1" customFormat="1" ht="18" customHeight="1">
      <c r="B77" s="46"/>
      <c r="C77" s="74" t="s">
        <v>24</v>
      </c>
      <c r="F77" s="178" t="str">
        <f>F12</f>
        <v>Ledeč nad Sázavou</v>
      </c>
      <c r="I77" s="179" t="s">
        <v>26</v>
      </c>
      <c r="J77" s="79" t="str">
        <f>IF(J12="","",J12)</f>
        <v>22. 3. 2019</v>
      </c>
      <c r="L77" s="46"/>
    </row>
    <row r="78" spans="2:12" s="1" customFormat="1" ht="6.95" customHeight="1">
      <c r="B78" s="46"/>
      <c r="I78" s="176"/>
      <c r="L78" s="46"/>
    </row>
    <row r="79" spans="2:12" s="1" customFormat="1" ht="13.5">
      <c r="B79" s="46"/>
      <c r="C79" s="74" t="s">
        <v>28</v>
      </c>
      <c r="F79" s="178" t="str">
        <f>E15</f>
        <v>Kraj Vysočina</v>
      </c>
      <c r="I79" s="179" t="s">
        <v>34</v>
      </c>
      <c r="J79" s="178" t="str">
        <f>E21</f>
        <v>Ing. arch. Martin Jirovský</v>
      </c>
      <c r="L79" s="46"/>
    </row>
    <row r="80" spans="2:12" s="1" customFormat="1" ht="14.4" customHeight="1">
      <c r="B80" s="46"/>
      <c r="C80" s="74" t="s">
        <v>32</v>
      </c>
      <c r="F80" s="178" t="str">
        <f>IF(E18="","",E18)</f>
        <v/>
      </c>
      <c r="I80" s="176"/>
      <c r="L80" s="46"/>
    </row>
    <row r="81" spans="2:12" s="1" customFormat="1" ht="10.3" customHeight="1">
      <c r="B81" s="46"/>
      <c r="I81" s="176"/>
      <c r="L81" s="46"/>
    </row>
    <row r="82" spans="2:20" s="9" customFormat="1" ht="29.25" customHeight="1">
      <c r="B82" s="180"/>
      <c r="C82" s="181" t="s">
        <v>216</v>
      </c>
      <c r="D82" s="182" t="s">
        <v>58</v>
      </c>
      <c r="E82" s="182" t="s">
        <v>54</v>
      </c>
      <c r="F82" s="182" t="s">
        <v>217</v>
      </c>
      <c r="G82" s="182" t="s">
        <v>218</v>
      </c>
      <c r="H82" s="182" t="s">
        <v>219</v>
      </c>
      <c r="I82" s="183" t="s">
        <v>220</v>
      </c>
      <c r="J82" s="182" t="s">
        <v>177</v>
      </c>
      <c r="K82" s="184" t="s">
        <v>221</v>
      </c>
      <c r="L82" s="180"/>
      <c r="M82" s="92" t="s">
        <v>222</v>
      </c>
      <c r="N82" s="93" t="s">
        <v>43</v>
      </c>
      <c r="O82" s="93" t="s">
        <v>223</v>
      </c>
      <c r="P82" s="93" t="s">
        <v>224</v>
      </c>
      <c r="Q82" s="93" t="s">
        <v>225</v>
      </c>
      <c r="R82" s="93" t="s">
        <v>226</v>
      </c>
      <c r="S82" s="93" t="s">
        <v>227</v>
      </c>
      <c r="T82" s="94" t="s">
        <v>228</v>
      </c>
    </row>
    <row r="83" spans="2:63" s="1" customFormat="1" ht="29.25" customHeight="1">
      <c r="B83" s="46"/>
      <c r="C83" s="96" t="s">
        <v>178</v>
      </c>
      <c r="I83" s="176"/>
      <c r="J83" s="185">
        <f>BK83</f>
        <v>0</v>
      </c>
      <c r="L83" s="46"/>
      <c r="M83" s="95"/>
      <c r="N83" s="82"/>
      <c r="O83" s="82"/>
      <c r="P83" s="186">
        <f>P84+P106</f>
        <v>0</v>
      </c>
      <c r="Q83" s="82"/>
      <c r="R83" s="186">
        <f>R84+R106</f>
        <v>0.1427559</v>
      </c>
      <c r="S83" s="82"/>
      <c r="T83" s="187">
        <f>T84+T106</f>
        <v>0.049499999999999995</v>
      </c>
      <c r="AT83" s="24" t="s">
        <v>72</v>
      </c>
      <c r="AU83" s="24" t="s">
        <v>179</v>
      </c>
      <c r="BK83" s="188">
        <f>BK84+BK106</f>
        <v>0</v>
      </c>
    </row>
    <row r="84" spans="2:63" s="10" customFormat="1" ht="37.4" customHeight="1">
      <c r="B84" s="189"/>
      <c r="D84" s="190" t="s">
        <v>72</v>
      </c>
      <c r="E84" s="191" t="s">
        <v>229</v>
      </c>
      <c r="F84" s="191" t="s">
        <v>230</v>
      </c>
      <c r="I84" s="192"/>
      <c r="J84" s="193">
        <f>BK84</f>
        <v>0</v>
      </c>
      <c r="L84" s="189"/>
      <c r="M84" s="194"/>
      <c r="N84" s="195"/>
      <c r="O84" s="195"/>
      <c r="P84" s="196">
        <f>P85+P94</f>
        <v>0</v>
      </c>
      <c r="Q84" s="195"/>
      <c r="R84" s="196">
        <f>R85+R94</f>
        <v>0</v>
      </c>
      <c r="S84" s="195"/>
      <c r="T84" s="197">
        <f>T85+T94</f>
        <v>0</v>
      </c>
      <c r="AR84" s="190" t="s">
        <v>81</v>
      </c>
      <c r="AT84" s="198" t="s">
        <v>72</v>
      </c>
      <c r="AU84" s="198" t="s">
        <v>73</v>
      </c>
      <c r="AY84" s="190" t="s">
        <v>231</v>
      </c>
      <c r="BK84" s="199">
        <f>BK85+BK94</f>
        <v>0</v>
      </c>
    </row>
    <row r="85" spans="2:63" s="10" customFormat="1" ht="19.9" customHeight="1">
      <c r="B85" s="189"/>
      <c r="D85" s="190" t="s">
        <v>72</v>
      </c>
      <c r="E85" s="200" t="s">
        <v>285</v>
      </c>
      <c r="F85" s="200" t="s">
        <v>2066</v>
      </c>
      <c r="I85" s="192"/>
      <c r="J85" s="201">
        <f>BK85</f>
        <v>0</v>
      </c>
      <c r="L85" s="189"/>
      <c r="M85" s="194"/>
      <c r="N85" s="195"/>
      <c r="O85" s="195"/>
      <c r="P85" s="196">
        <f>SUM(P86:P93)</f>
        <v>0</v>
      </c>
      <c r="Q85" s="195"/>
      <c r="R85" s="196">
        <f>SUM(R86:R93)</f>
        <v>0</v>
      </c>
      <c r="S85" s="195"/>
      <c r="T85" s="197">
        <f>SUM(T86:T93)</f>
        <v>0</v>
      </c>
      <c r="AR85" s="190" t="s">
        <v>81</v>
      </c>
      <c r="AT85" s="198" t="s">
        <v>72</v>
      </c>
      <c r="AU85" s="198" t="s">
        <v>81</v>
      </c>
      <c r="AY85" s="190" t="s">
        <v>231</v>
      </c>
      <c r="BK85" s="199">
        <f>SUM(BK86:BK93)</f>
        <v>0</v>
      </c>
    </row>
    <row r="86" spans="2:65" s="1" customFormat="1" ht="16.5" customHeight="1">
      <c r="B86" s="202"/>
      <c r="C86" s="203" t="s">
        <v>81</v>
      </c>
      <c r="D86" s="203" t="s">
        <v>235</v>
      </c>
      <c r="E86" s="204" t="s">
        <v>2824</v>
      </c>
      <c r="F86" s="205" t="s">
        <v>2825</v>
      </c>
      <c r="G86" s="206" t="s">
        <v>258</v>
      </c>
      <c r="H86" s="207">
        <v>0.225</v>
      </c>
      <c r="I86" s="208"/>
      <c r="J86" s="209">
        <f>ROUND(I86*H86,2)</f>
        <v>0</v>
      </c>
      <c r="K86" s="205" t="s">
        <v>5</v>
      </c>
      <c r="L86" s="46"/>
      <c r="M86" s="210" t="s">
        <v>5</v>
      </c>
      <c r="N86" s="211" t="s">
        <v>44</v>
      </c>
      <c r="O86" s="47"/>
      <c r="P86" s="212">
        <f>O86*H86</f>
        <v>0</v>
      </c>
      <c r="Q86" s="212">
        <v>0</v>
      </c>
      <c r="R86" s="212">
        <f>Q86*H86</f>
        <v>0</v>
      </c>
      <c r="S86" s="212">
        <v>0</v>
      </c>
      <c r="T86" s="213">
        <f>S86*H86</f>
        <v>0</v>
      </c>
      <c r="AR86" s="24" t="s">
        <v>239</v>
      </c>
      <c r="AT86" s="24" t="s">
        <v>235</v>
      </c>
      <c r="AU86" s="24" t="s">
        <v>83</v>
      </c>
      <c r="AY86" s="24" t="s">
        <v>231</v>
      </c>
      <c r="BE86" s="214">
        <f>IF(N86="základní",J86,0)</f>
        <v>0</v>
      </c>
      <c r="BF86" s="214">
        <f>IF(N86="snížená",J86,0)</f>
        <v>0</v>
      </c>
      <c r="BG86" s="214">
        <f>IF(N86="zákl. přenesená",J86,0)</f>
        <v>0</v>
      </c>
      <c r="BH86" s="214">
        <f>IF(N86="sníž. přenesená",J86,0)</f>
        <v>0</v>
      </c>
      <c r="BI86" s="214">
        <f>IF(N86="nulová",J86,0)</f>
        <v>0</v>
      </c>
      <c r="BJ86" s="24" t="s">
        <v>81</v>
      </c>
      <c r="BK86" s="214">
        <f>ROUND(I86*H86,2)</f>
        <v>0</v>
      </c>
      <c r="BL86" s="24" t="s">
        <v>239</v>
      </c>
      <c r="BM86" s="24" t="s">
        <v>2826</v>
      </c>
    </row>
    <row r="87" spans="2:47" s="1" customFormat="1" ht="13.5">
      <c r="B87" s="46"/>
      <c r="D87" s="215" t="s">
        <v>241</v>
      </c>
      <c r="F87" s="216" t="s">
        <v>2825</v>
      </c>
      <c r="I87" s="176"/>
      <c r="L87" s="46"/>
      <c r="M87" s="217"/>
      <c r="N87" s="47"/>
      <c r="O87" s="47"/>
      <c r="P87" s="47"/>
      <c r="Q87" s="47"/>
      <c r="R87" s="47"/>
      <c r="S87" s="47"/>
      <c r="T87" s="85"/>
      <c r="AT87" s="24" t="s">
        <v>241</v>
      </c>
      <c r="AU87" s="24" t="s">
        <v>83</v>
      </c>
    </row>
    <row r="88" spans="2:51" s="11" customFormat="1" ht="13.5">
      <c r="B88" s="218"/>
      <c r="D88" s="215" t="s">
        <v>242</v>
      </c>
      <c r="E88" s="219" t="s">
        <v>5</v>
      </c>
      <c r="F88" s="220" t="s">
        <v>2827</v>
      </c>
      <c r="H88" s="221">
        <v>0.225</v>
      </c>
      <c r="I88" s="222"/>
      <c r="L88" s="218"/>
      <c r="M88" s="223"/>
      <c r="N88" s="224"/>
      <c r="O88" s="224"/>
      <c r="P88" s="224"/>
      <c r="Q88" s="224"/>
      <c r="R88" s="224"/>
      <c r="S88" s="224"/>
      <c r="T88" s="225"/>
      <c r="AT88" s="219" t="s">
        <v>242</v>
      </c>
      <c r="AU88" s="219" t="s">
        <v>83</v>
      </c>
      <c r="AV88" s="11" t="s">
        <v>83</v>
      </c>
      <c r="AW88" s="11" t="s">
        <v>36</v>
      </c>
      <c r="AX88" s="11" t="s">
        <v>81</v>
      </c>
      <c r="AY88" s="219" t="s">
        <v>231</v>
      </c>
    </row>
    <row r="89" spans="2:65" s="1" customFormat="1" ht="16.5" customHeight="1">
      <c r="B89" s="202"/>
      <c r="C89" s="203" t="s">
        <v>83</v>
      </c>
      <c r="D89" s="203" t="s">
        <v>235</v>
      </c>
      <c r="E89" s="204" t="s">
        <v>2828</v>
      </c>
      <c r="F89" s="205" t="s">
        <v>2829</v>
      </c>
      <c r="G89" s="206" t="s">
        <v>2082</v>
      </c>
      <c r="H89" s="207">
        <v>30</v>
      </c>
      <c r="I89" s="208"/>
      <c r="J89" s="209">
        <f>ROUND(I89*H89,2)</f>
        <v>0</v>
      </c>
      <c r="K89" s="205" t="s">
        <v>5</v>
      </c>
      <c r="L89" s="46"/>
      <c r="M89" s="210" t="s">
        <v>5</v>
      </c>
      <c r="N89" s="211" t="s">
        <v>44</v>
      </c>
      <c r="O89" s="47"/>
      <c r="P89" s="212">
        <f>O89*H89</f>
        <v>0</v>
      </c>
      <c r="Q89" s="212">
        <v>0</v>
      </c>
      <c r="R89" s="212">
        <f>Q89*H89</f>
        <v>0</v>
      </c>
      <c r="S89" s="212">
        <v>0</v>
      </c>
      <c r="T89" s="213">
        <f>S89*H89</f>
        <v>0</v>
      </c>
      <c r="AR89" s="24" t="s">
        <v>239</v>
      </c>
      <c r="AT89" s="24" t="s">
        <v>235</v>
      </c>
      <c r="AU89" s="24" t="s">
        <v>83</v>
      </c>
      <c r="AY89" s="24" t="s">
        <v>231</v>
      </c>
      <c r="BE89" s="214">
        <f>IF(N89="základní",J89,0)</f>
        <v>0</v>
      </c>
      <c r="BF89" s="214">
        <f>IF(N89="snížená",J89,0)</f>
        <v>0</v>
      </c>
      <c r="BG89" s="214">
        <f>IF(N89="zákl. přenesená",J89,0)</f>
        <v>0</v>
      </c>
      <c r="BH89" s="214">
        <f>IF(N89="sníž. přenesená",J89,0)</f>
        <v>0</v>
      </c>
      <c r="BI89" s="214">
        <f>IF(N89="nulová",J89,0)</f>
        <v>0</v>
      </c>
      <c r="BJ89" s="24" t="s">
        <v>81</v>
      </c>
      <c r="BK89" s="214">
        <f>ROUND(I89*H89,2)</f>
        <v>0</v>
      </c>
      <c r="BL89" s="24" t="s">
        <v>239</v>
      </c>
      <c r="BM89" s="24" t="s">
        <v>2830</v>
      </c>
    </row>
    <row r="90" spans="2:47" s="1" customFormat="1" ht="13.5">
      <c r="B90" s="46"/>
      <c r="D90" s="215" t="s">
        <v>241</v>
      </c>
      <c r="F90" s="216" t="s">
        <v>2829</v>
      </c>
      <c r="I90" s="176"/>
      <c r="L90" s="46"/>
      <c r="M90" s="217"/>
      <c r="N90" s="47"/>
      <c r="O90" s="47"/>
      <c r="P90" s="47"/>
      <c r="Q90" s="47"/>
      <c r="R90" s="47"/>
      <c r="S90" s="47"/>
      <c r="T90" s="85"/>
      <c r="AT90" s="24" t="s">
        <v>241</v>
      </c>
      <c r="AU90" s="24" t="s">
        <v>83</v>
      </c>
    </row>
    <row r="91" spans="2:47" s="1" customFormat="1" ht="13.5">
      <c r="B91" s="46"/>
      <c r="D91" s="215" t="s">
        <v>442</v>
      </c>
      <c r="F91" s="241" t="s">
        <v>2831</v>
      </c>
      <c r="I91" s="176"/>
      <c r="L91" s="46"/>
      <c r="M91" s="217"/>
      <c r="N91" s="47"/>
      <c r="O91" s="47"/>
      <c r="P91" s="47"/>
      <c r="Q91" s="47"/>
      <c r="R91" s="47"/>
      <c r="S91" s="47"/>
      <c r="T91" s="85"/>
      <c r="AT91" s="24" t="s">
        <v>442</v>
      </c>
      <c r="AU91" s="24" t="s">
        <v>83</v>
      </c>
    </row>
    <row r="92" spans="2:65" s="1" customFormat="1" ht="25.5" customHeight="1">
      <c r="B92" s="202"/>
      <c r="C92" s="203" t="s">
        <v>149</v>
      </c>
      <c r="D92" s="203" t="s">
        <v>235</v>
      </c>
      <c r="E92" s="204" t="s">
        <v>2832</v>
      </c>
      <c r="F92" s="205" t="s">
        <v>2833</v>
      </c>
      <c r="G92" s="206" t="s">
        <v>2834</v>
      </c>
      <c r="H92" s="207">
        <v>1</v>
      </c>
      <c r="I92" s="208"/>
      <c r="J92" s="209">
        <f>ROUND(I92*H92,2)</f>
        <v>0</v>
      </c>
      <c r="K92" s="205" t="s">
        <v>5</v>
      </c>
      <c r="L92" s="46"/>
      <c r="M92" s="210" t="s">
        <v>5</v>
      </c>
      <c r="N92" s="211" t="s">
        <v>44</v>
      </c>
      <c r="O92" s="47"/>
      <c r="P92" s="212">
        <f>O92*H92</f>
        <v>0</v>
      </c>
      <c r="Q92" s="212">
        <v>0</v>
      </c>
      <c r="R92" s="212">
        <f>Q92*H92</f>
        <v>0</v>
      </c>
      <c r="S92" s="212">
        <v>0</v>
      </c>
      <c r="T92" s="213">
        <f>S92*H92</f>
        <v>0</v>
      </c>
      <c r="AR92" s="24" t="s">
        <v>239</v>
      </c>
      <c r="AT92" s="24" t="s">
        <v>235</v>
      </c>
      <c r="AU92" s="24" t="s">
        <v>83</v>
      </c>
      <c r="AY92" s="24" t="s">
        <v>231</v>
      </c>
      <c r="BE92" s="214">
        <f>IF(N92="základní",J92,0)</f>
        <v>0</v>
      </c>
      <c r="BF92" s="214">
        <f>IF(N92="snížená",J92,0)</f>
        <v>0</v>
      </c>
      <c r="BG92" s="214">
        <f>IF(N92="zákl. přenesená",J92,0)</f>
        <v>0</v>
      </c>
      <c r="BH92" s="214">
        <f>IF(N92="sníž. přenesená",J92,0)</f>
        <v>0</v>
      </c>
      <c r="BI92" s="214">
        <f>IF(N92="nulová",J92,0)</f>
        <v>0</v>
      </c>
      <c r="BJ92" s="24" t="s">
        <v>81</v>
      </c>
      <c r="BK92" s="214">
        <f>ROUND(I92*H92,2)</f>
        <v>0</v>
      </c>
      <c r="BL92" s="24" t="s">
        <v>239</v>
      </c>
      <c r="BM92" s="24" t="s">
        <v>2835</v>
      </c>
    </row>
    <row r="93" spans="2:47" s="1" customFormat="1" ht="13.5">
      <c r="B93" s="46"/>
      <c r="D93" s="215" t="s">
        <v>241</v>
      </c>
      <c r="F93" s="216" t="s">
        <v>2836</v>
      </c>
      <c r="I93" s="176"/>
      <c r="L93" s="46"/>
      <c r="M93" s="217"/>
      <c r="N93" s="47"/>
      <c r="O93" s="47"/>
      <c r="P93" s="47"/>
      <c r="Q93" s="47"/>
      <c r="R93" s="47"/>
      <c r="S93" s="47"/>
      <c r="T93" s="85"/>
      <c r="AT93" s="24" t="s">
        <v>241</v>
      </c>
      <c r="AU93" s="24" t="s">
        <v>83</v>
      </c>
    </row>
    <row r="94" spans="2:63" s="10" customFormat="1" ht="29.85" customHeight="1">
      <c r="B94" s="189"/>
      <c r="D94" s="190" t="s">
        <v>72</v>
      </c>
      <c r="E94" s="200" t="s">
        <v>2014</v>
      </c>
      <c r="F94" s="200" t="s">
        <v>2015</v>
      </c>
      <c r="I94" s="192"/>
      <c r="J94" s="201">
        <f>BK94</f>
        <v>0</v>
      </c>
      <c r="L94" s="189"/>
      <c r="M94" s="194"/>
      <c r="N94" s="195"/>
      <c r="O94" s="195"/>
      <c r="P94" s="196">
        <f>SUM(P95:P105)</f>
        <v>0</v>
      </c>
      <c r="Q94" s="195"/>
      <c r="R94" s="196">
        <f>SUM(R95:R105)</f>
        <v>0</v>
      </c>
      <c r="S94" s="195"/>
      <c r="T94" s="197">
        <f>SUM(T95:T105)</f>
        <v>0</v>
      </c>
      <c r="AR94" s="190" t="s">
        <v>81</v>
      </c>
      <c r="AT94" s="198" t="s">
        <v>72</v>
      </c>
      <c r="AU94" s="198" t="s">
        <v>81</v>
      </c>
      <c r="AY94" s="190" t="s">
        <v>231</v>
      </c>
      <c r="BK94" s="199">
        <f>SUM(BK95:BK105)</f>
        <v>0</v>
      </c>
    </row>
    <row r="95" spans="2:65" s="1" customFormat="1" ht="25.5" customHeight="1">
      <c r="B95" s="202"/>
      <c r="C95" s="203" t="s">
        <v>239</v>
      </c>
      <c r="D95" s="203" t="s">
        <v>235</v>
      </c>
      <c r="E95" s="204" t="s">
        <v>2837</v>
      </c>
      <c r="F95" s="205" t="s">
        <v>2838</v>
      </c>
      <c r="G95" s="206" t="s">
        <v>352</v>
      </c>
      <c r="H95" s="207">
        <v>0.05</v>
      </c>
      <c r="I95" s="208"/>
      <c r="J95" s="209">
        <f>ROUND(I95*H95,2)</f>
        <v>0</v>
      </c>
      <c r="K95" s="205" t="s">
        <v>238</v>
      </c>
      <c r="L95" s="46"/>
      <c r="M95" s="210" t="s">
        <v>5</v>
      </c>
      <c r="N95" s="211" t="s">
        <v>44</v>
      </c>
      <c r="O95" s="47"/>
      <c r="P95" s="212">
        <f>O95*H95</f>
        <v>0</v>
      </c>
      <c r="Q95" s="212">
        <v>0</v>
      </c>
      <c r="R95" s="212">
        <f>Q95*H95</f>
        <v>0</v>
      </c>
      <c r="S95" s="212">
        <v>0</v>
      </c>
      <c r="T95" s="213">
        <f>S95*H95</f>
        <v>0</v>
      </c>
      <c r="AR95" s="24" t="s">
        <v>239</v>
      </c>
      <c r="AT95" s="24" t="s">
        <v>235</v>
      </c>
      <c r="AU95" s="24" t="s">
        <v>83</v>
      </c>
      <c r="AY95" s="24" t="s">
        <v>231</v>
      </c>
      <c r="BE95" s="214">
        <f>IF(N95="základní",J95,0)</f>
        <v>0</v>
      </c>
      <c r="BF95" s="214">
        <f>IF(N95="snížená",J95,0)</f>
        <v>0</v>
      </c>
      <c r="BG95" s="214">
        <f>IF(N95="zákl. přenesená",J95,0)</f>
        <v>0</v>
      </c>
      <c r="BH95" s="214">
        <f>IF(N95="sníž. přenesená",J95,0)</f>
        <v>0</v>
      </c>
      <c r="BI95" s="214">
        <f>IF(N95="nulová",J95,0)</f>
        <v>0</v>
      </c>
      <c r="BJ95" s="24" t="s">
        <v>81</v>
      </c>
      <c r="BK95" s="214">
        <f>ROUND(I95*H95,2)</f>
        <v>0</v>
      </c>
      <c r="BL95" s="24" t="s">
        <v>239</v>
      </c>
      <c r="BM95" s="24" t="s">
        <v>2839</v>
      </c>
    </row>
    <row r="96" spans="2:47" s="1" customFormat="1" ht="13.5">
      <c r="B96" s="46"/>
      <c r="D96" s="215" t="s">
        <v>241</v>
      </c>
      <c r="F96" s="216" t="s">
        <v>2838</v>
      </c>
      <c r="I96" s="176"/>
      <c r="L96" s="46"/>
      <c r="M96" s="217"/>
      <c r="N96" s="47"/>
      <c r="O96" s="47"/>
      <c r="P96" s="47"/>
      <c r="Q96" s="47"/>
      <c r="R96" s="47"/>
      <c r="S96" s="47"/>
      <c r="T96" s="85"/>
      <c r="AT96" s="24" t="s">
        <v>241</v>
      </c>
      <c r="AU96" s="24" t="s">
        <v>83</v>
      </c>
    </row>
    <row r="97" spans="2:65" s="1" customFormat="1" ht="38.25" customHeight="1">
      <c r="B97" s="202"/>
      <c r="C97" s="203" t="s">
        <v>255</v>
      </c>
      <c r="D97" s="203" t="s">
        <v>235</v>
      </c>
      <c r="E97" s="204" t="s">
        <v>2840</v>
      </c>
      <c r="F97" s="205" t="s">
        <v>2841</v>
      </c>
      <c r="G97" s="206" t="s">
        <v>352</v>
      </c>
      <c r="H97" s="207">
        <v>0.45</v>
      </c>
      <c r="I97" s="208"/>
      <c r="J97" s="209">
        <f>ROUND(I97*H97,2)</f>
        <v>0</v>
      </c>
      <c r="K97" s="205" t="s">
        <v>238</v>
      </c>
      <c r="L97" s="46"/>
      <c r="M97" s="210" t="s">
        <v>5</v>
      </c>
      <c r="N97" s="211" t="s">
        <v>44</v>
      </c>
      <c r="O97" s="47"/>
      <c r="P97" s="212">
        <f>O97*H97</f>
        <v>0</v>
      </c>
      <c r="Q97" s="212">
        <v>0</v>
      </c>
      <c r="R97" s="212">
        <f>Q97*H97</f>
        <v>0</v>
      </c>
      <c r="S97" s="212">
        <v>0</v>
      </c>
      <c r="T97" s="213">
        <f>S97*H97</f>
        <v>0</v>
      </c>
      <c r="AR97" s="24" t="s">
        <v>239</v>
      </c>
      <c r="AT97" s="24" t="s">
        <v>235</v>
      </c>
      <c r="AU97" s="24" t="s">
        <v>83</v>
      </c>
      <c r="AY97" s="24" t="s">
        <v>231</v>
      </c>
      <c r="BE97" s="214">
        <f>IF(N97="základní",J97,0)</f>
        <v>0</v>
      </c>
      <c r="BF97" s="214">
        <f>IF(N97="snížená",J97,0)</f>
        <v>0</v>
      </c>
      <c r="BG97" s="214">
        <f>IF(N97="zákl. přenesená",J97,0)</f>
        <v>0</v>
      </c>
      <c r="BH97" s="214">
        <f>IF(N97="sníž. přenesená",J97,0)</f>
        <v>0</v>
      </c>
      <c r="BI97" s="214">
        <f>IF(N97="nulová",J97,0)</f>
        <v>0</v>
      </c>
      <c r="BJ97" s="24" t="s">
        <v>81</v>
      </c>
      <c r="BK97" s="214">
        <f>ROUND(I97*H97,2)</f>
        <v>0</v>
      </c>
      <c r="BL97" s="24" t="s">
        <v>239</v>
      </c>
      <c r="BM97" s="24" t="s">
        <v>2842</v>
      </c>
    </row>
    <row r="98" spans="2:47" s="1" customFormat="1" ht="13.5">
      <c r="B98" s="46"/>
      <c r="D98" s="215" t="s">
        <v>241</v>
      </c>
      <c r="F98" s="216" t="s">
        <v>2841</v>
      </c>
      <c r="I98" s="176"/>
      <c r="L98" s="46"/>
      <c r="M98" s="217"/>
      <c r="N98" s="47"/>
      <c r="O98" s="47"/>
      <c r="P98" s="47"/>
      <c r="Q98" s="47"/>
      <c r="R98" s="47"/>
      <c r="S98" s="47"/>
      <c r="T98" s="85"/>
      <c r="AT98" s="24" t="s">
        <v>241</v>
      </c>
      <c r="AU98" s="24" t="s">
        <v>83</v>
      </c>
    </row>
    <row r="99" spans="2:51" s="11" customFormat="1" ht="13.5">
      <c r="B99" s="218"/>
      <c r="D99" s="215" t="s">
        <v>242</v>
      </c>
      <c r="E99" s="219" t="s">
        <v>5</v>
      </c>
      <c r="F99" s="220" t="s">
        <v>2843</v>
      </c>
      <c r="H99" s="221">
        <v>0.45</v>
      </c>
      <c r="I99" s="222"/>
      <c r="L99" s="218"/>
      <c r="M99" s="223"/>
      <c r="N99" s="224"/>
      <c r="O99" s="224"/>
      <c r="P99" s="224"/>
      <c r="Q99" s="224"/>
      <c r="R99" s="224"/>
      <c r="S99" s="224"/>
      <c r="T99" s="225"/>
      <c r="AT99" s="219" t="s">
        <v>242</v>
      </c>
      <c r="AU99" s="219" t="s">
        <v>83</v>
      </c>
      <c r="AV99" s="11" t="s">
        <v>83</v>
      </c>
      <c r="AW99" s="11" t="s">
        <v>36</v>
      </c>
      <c r="AX99" s="11" t="s">
        <v>81</v>
      </c>
      <c r="AY99" s="219" t="s">
        <v>231</v>
      </c>
    </row>
    <row r="100" spans="2:65" s="1" customFormat="1" ht="25.5" customHeight="1">
      <c r="B100" s="202"/>
      <c r="C100" s="203" t="s">
        <v>261</v>
      </c>
      <c r="D100" s="203" t="s">
        <v>235</v>
      </c>
      <c r="E100" s="204" t="s">
        <v>2844</v>
      </c>
      <c r="F100" s="205" t="s">
        <v>2845</v>
      </c>
      <c r="G100" s="206" t="s">
        <v>352</v>
      </c>
      <c r="H100" s="207">
        <v>0.05</v>
      </c>
      <c r="I100" s="208"/>
      <c r="J100" s="209">
        <f>ROUND(I100*H100,2)</f>
        <v>0</v>
      </c>
      <c r="K100" s="205" t="s">
        <v>238</v>
      </c>
      <c r="L100" s="46"/>
      <c r="M100" s="210" t="s">
        <v>5</v>
      </c>
      <c r="N100" s="211" t="s">
        <v>44</v>
      </c>
      <c r="O100" s="47"/>
      <c r="P100" s="212">
        <f>O100*H100</f>
        <v>0</v>
      </c>
      <c r="Q100" s="212">
        <v>0</v>
      </c>
      <c r="R100" s="212">
        <f>Q100*H100</f>
        <v>0</v>
      </c>
      <c r="S100" s="212">
        <v>0</v>
      </c>
      <c r="T100" s="213">
        <f>S100*H100</f>
        <v>0</v>
      </c>
      <c r="AR100" s="24" t="s">
        <v>239</v>
      </c>
      <c r="AT100" s="24" t="s">
        <v>235</v>
      </c>
      <c r="AU100" s="24" t="s">
        <v>83</v>
      </c>
      <c r="AY100" s="24" t="s">
        <v>231</v>
      </c>
      <c r="BE100" s="214">
        <f>IF(N100="základní",J100,0)</f>
        <v>0</v>
      </c>
      <c r="BF100" s="214">
        <f>IF(N100="snížená",J100,0)</f>
        <v>0</v>
      </c>
      <c r="BG100" s="214">
        <f>IF(N100="zákl. přenesená",J100,0)</f>
        <v>0</v>
      </c>
      <c r="BH100" s="214">
        <f>IF(N100="sníž. přenesená",J100,0)</f>
        <v>0</v>
      </c>
      <c r="BI100" s="214">
        <f>IF(N100="nulová",J100,0)</f>
        <v>0</v>
      </c>
      <c r="BJ100" s="24" t="s">
        <v>81</v>
      </c>
      <c r="BK100" s="214">
        <f>ROUND(I100*H100,2)</f>
        <v>0</v>
      </c>
      <c r="BL100" s="24" t="s">
        <v>239</v>
      </c>
      <c r="BM100" s="24" t="s">
        <v>2846</v>
      </c>
    </row>
    <row r="101" spans="2:47" s="1" customFormat="1" ht="13.5">
      <c r="B101" s="46"/>
      <c r="D101" s="215" t="s">
        <v>241</v>
      </c>
      <c r="F101" s="216" t="s">
        <v>2845</v>
      </c>
      <c r="I101" s="176"/>
      <c r="L101" s="46"/>
      <c r="M101" s="217"/>
      <c r="N101" s="47"/>
      <c r="O101" s="47"/>
      <c r="P101" s="47"/>
      <c r="Q101" s="47"/>
      <c r="R101" s="47"/>
      <c r="S101" s="47"/>
      <c r="T101" s="85"/>
      <c r="AT101" s="24" t="s">
        <v>241</v>
      </c>
      <c r="AU101" s="24" t="s">
        <v>83</v>
      </c>
    </row>
    <row r="102" spans="2:65" s="1" customFormat="1" ht="25.5" customHeight="1">
      <c r="B102" s="202"/>
      <c r="C102" s="203" t="s">
        <v>270</v>
      </c>
      <c r="D102" s="203" t="s">
        <v>235</v>
      </c>
      <c r="E102" s="204" t="s">
        <v>2847</v>
      </c>
      <c r="F102" s="205" t="s">
        <v>2848</v>
      </c>
      <c r="G102" s="206" t="s">
        <v>352</v>
      </c>
      <c r="H102" s="207">
        <v>0.05</v>
      </c>
      <c r="I102" s="208"/>
      <c r="J102" s="209">
        <f>ROUND(I102*H102,2)</f>
        <v>0</v>
      </c>
      <c r="K102" s="205" t="s">
        <v>238</v>
      </c>
      <c r="L102" s="46"/>
      <c r="M102" s="210" t="s">
        <v>5</v>
      </c>
      <c r="N102" s="211" t="s">
        <v>44</v>
      </c>
      <c r="O102" s="47"/>
      <c r="P102" s="212">
        <f>O102*H102</f>
        <v>0</v>
      </c>
      <c r="Q102" s="212">
        <v>0</v>
      </c>
      <c r="R102" s="212">
        <f>Q102*H102</f>
        <v>0</v>
      </c>
      <c r="S102" s="212">
        <v>0</v>
      </c>
      <c r="T102" s="213">
        <f>S102*H102</f>
        <v>0</v>
      </c>
      <c r="AR102" s="24" t="s">
        <v>239</v>
      </c>
      <c r="AT102" s="24" t="s">
        <v>235</v>
      </c>
      <c r="AU102" s="24" t="s">
        <v>83</v>
      </c>
      <c r="AY102" s="24" t="s">
        <v>231</v>
      </c>
      <c r="BE102" s="214">
        <f>IF(N102="základní",J102,0)</f>
        <v>0</v>
      </c>
      <c r="BF102" s="214">
        <f>IF(N102="snížená",J102,0)</f>
        <v>0</v>
      </c>
      <c r="BG102" s="214">
        <f>IF(N102="zákl. přenesená",J102,0)</f>
        <v>0</v>
      </c>
      <c r="BH102" s="214">
        <f>IF(N102="sníž. přenesená",J102,0)</f>
        <v>0</v>
      </c>
      <c r="BI102" s="214">
        <f>IF(N102="nulová",J102,0)</f>
        <v>0</v>
      </c>
      <c r="BJ102" s="24" t="s">
        <v>81</v>
      </c>
      <c r="BK102" s="214">
        <f>ROUND(I102*H102,2)</f>
        <v>0</v>
      </c>
      <c r="BL102" s="24" t="s">
        <v>239</v>
      </c>
      <c r="BM102" s="24" t="s">
        <v>2849</v>
      </c>
    </row>
    <row r="103" spans="2:47" s="1" customFormat="1" ht="13.5">
      <c r="B103" s="46"/>
      <c r="D103" s="215" t="s">
        <v>241</v>
      </c>
      <c r="F103" s="216" t="s">
        <v>2848</v>
      </c>
      <c r="I103" s="176"/>
      <c r="L103" s="46"/>
      <c r="M103" s="217"/>
      <c r="N103" s="47"/>
      <c r="O103" s="47"/>
      <c r="P103" s="47"/>
      <c r="Q103" s="47"/>
      <c r="R103" s="47"/>
      <c r="S103" s="47"/>
      <c r="T103" s="85"/>
      <c r="AT103" s="24" t="s">
        <v>241</v>
      </c>
      <c r="AU103" s="24" t="s">
        <v>83</v>
      </c>
    </row>
    <row r="104" spans="2:65" s="1" customFormat="1" ht="16.5" customHeight="1">
      <c r="B104" s="202"/>
      <c r="C104" s="203" t="s">
        <v>276</v>
      </c>
      <c r="D104" s="203" t="s">
        <v>235</v>
      </c>
      <c r="E104" s="204" t="s">
        <v>2027</v>
      </c>
      <c r="F104" s="205" t="s">
        <v>2028</v>
      </c>
      <c r="G104" s="206" t="s">
        <v>352</v>
      </c>
      <c r="H104" s="207">
        <v>0.05</v>
      </c>
      <c r="I104" s="208"/>
      <c r="J104" s="209">
        <f>ROUND(I104*H104,2)</f>
        <v>0</v>
      </c>
      <c r="K104" s="205" t="s">
        <v>238</v>
      </c>
      <c r="L104" s="46"/>
      <c r="M104" s="210" t="s">
        <v>5</v>
      </c>
      <c r="N104" s="211" t="s">
        <v>44</v>
      </c>
      <c r="O104" s="47"/>
      <c r="P104" s="212">
        <f>O104*H104</f>
        <v>0</v>
      </c>
      <c r="Q104" s="212">
        <v>0</v>
      </c>
      <c r="R104" s="212">
        <f>Q104*H104</f>
        <v>0</v>
      </c>
      <c r="S104" s="212">
        <v>0</v>
      </c>
      <c r="T104" s="213">
        <f>S104*H104</f>
        <v>0</v>
      </c>
      <c r="AR104" s="24" t="s">
        <v>239</v>
      </c>
      <c r="AT104" s="24" t="s">
        <v>235</v>
      </c>
      <c r="AU104" s="24" t="s">
        <v>83</v>
      </c>
      <c r="AY104" s="24" t="s">
        <v>231</v>
      </c>
      <c r="BE104" s="214">
        <f>IF(N104="základní",J104,0)</f>
        <v>0</v>
      </c>
      <c r="BF104" s="214">
        <f>IF(N104="snížená",J104,0)</f>
        <v>0</v>
      </c>
      <c r="BG104" s="214">
        <f>IF(N104="zákl. přenesená",J104,0)</f>
        <v>0</v>
      </c>
      <c r="BH104" s="214">
        <f>IF(N104="sníž. přenesená",J104,0)</f>
        <v>0</v>
      </c>
      <c r="BI104" s="214">
        <f>IF(N104="nulová",J104,0)</f>
        <v>0</v>
      </c>
      <c r="BJ104" s="24" t="s">
        <v>81</v>
      </c>
      <c r="BK104" s="214">
        <f>ROUND(I104*H104,2)</f>
        <v>0</v>
      </c>
      <c r="BL104" s="24" t="s">
        <v>239</v>
      </c>
      <c r="BM104" s="24" t="s">
        <v>2850</v>
      </c>
    </row>
    <row r="105" spans="2:47" s="1" customFormat="1" ht="13.5">
      <c r="B105" s="46"/>
      <c r="D105" s="215" t="s">
        <v>241</v>
      </c>
      <c r="F105" s="216" t="s">
        <v>2028</v>
      </c>
      <c r="I105" s="176"/>
      <c r="L105" s="46"/>
      <c r="M105" s="217"/>
      <c r="N105" s="47"/>
      <c r="O105" s="47"/>
      <c r="P105" s="47"/>
      <c r="Q105" s="47"/>
      <c r="R105" s="47"/>
      <c r="S105" s="47"/>
      <c r="T105" s="85"/>
      <c r="AT105" s="24" t="s">
        <v>241</v>
      </c>
      <c r="AU105" s="24" t="s">
        <v>83</v>
      </c>
    </row>
    <row r="106" spans="2:63" s="10" customFormat="1" ht="37.4" customHeight="1">
      <c r="B106" s="189"/>
      <c r="D106" s="190" t="s">
        <v>72</v>
      </c>
      <c r="E106" s="191" t="s">
        <v>1006</v>
      </c>
      <c r="F106" s="191" t="s">
        <v>1007</v>
      </c>
      <c r="I106" s="192"/>
      <c r="J106" s="193">
        <f>BK106</f>
        <v>0</v>
      </c>
      <c r="L106" s="189"/>
      <c r="M106" s="194"/>
      <c r="N106" s="195"/>
      <c r="O106" s="195"/>
      <c r="P106" s="196">
        <f>P107+P113+P150</f>
        <v>0</v>
      </c>
      <c r="Q106" s="195"/>
      <c r="R106" s="196">
        <f>R107+R113+R150</f>
        <v>0.1427559</v>
      </c>
      <c r="S106" s="195"/>
      <c r="T106" s="197">
        <f>T107+T113+T150</f>
        <v>0.049499999999999995</v>
      </c>
      <c r="AR106" s="190" t="s">
        <v>83</v>
      </c>
      <c r="AT106" s="198" t="s">
        <v>72</v>
      </c>
      <c r="AU106" s="198" t="s">
        <v>73</v>
      </c>
      <c r="AY106" s="190" t="s">
        <v>231</v>
      </c>
      <c r="BK106" s="199">
        <f>BK107+BK113+BK150</f>
        <v>0</v>
      </c>
    </row>
    <row r="107" spans="2:63" s="10" customFormat="1" ht="19.9" customHeight="1">
      <c r="B107" s="189"/>
      <c r="D107" s="190" t="s">
        <v>72</v>
      </c>
      <c r="E107" s="200" t="s">
        <v>1126</v>
      </c>
      <c r="F107" s="200" t="s">
        <v>1127</v>
      </c>
      <c r="I107" s="192"/>
      <c r="J107" s="201">
        <f>BK107</f>
        <v>0</v>
      </c>
      <c r="L107" s="189"/>
      <c r="M107" s="194"/>
      <c r="N107" s="195"/>
      <c r="O107" s="195"/>
      <c r="P107" s="196">
        <f>SUM(P108:P112)</f>
        <v>0</v>
      </c>
      <c r="Q107" s="195"/>
      <c r="R107" s="196">
        <f>SUM(R108:R112)</f>
        <v>0.041055299999999996</v>
      </c>
      <c r="S107" s="195"/>
      <c r="T107" s="197">
        <f>SUM(T108:T112)</f>
        <v>0</v>
      </c>
      <c r="AR107" s="190" t="s">
        <v>83</v>
      </c>
      <c r="AT107" s="198" t="s">
        <v>72</v>
      </c>
      <c r="AU107" s="198" t="s">
        <v>81</v>
      </c>
      <c r="AY107" s="190" t="s">
        <v>231</v>
      </c>
      <c r="BK107" s="199">
        <f>SUM(BK108:BK112)</f>
        <v>0</v>
      </c>
    </row>
    <row r="108" spans="2:65" s="1" customFormat="1" ht="38.25" customHeight="1">
      <c r="B108" s="202"/>
      <c r="C108" s="203" t="s">
        <v>285</v>
      </c>
      <c r="D108" s="203" t="s">
        <v>235</v>
      </c>
      <c r="E108" s="204" t="s">
        <v>2851</v>
      </c>
      <c r="F108" s="205" t="s">
        <v>2852</v>
      </c>
      <c r="G108" s="206" t="s">
        <v>147</v>
      </c>
      <c r="H108" s="207">
        <v>11.31</v>
      </c>
      <c r="I108" s="208"/>
      <c r="J108" s="209">
        <f>ROUND(I108*H108,2)</f>
        <v>0</v>
      </c>
      <c r="K108" s="205" t="s">
        <v>238</v>
      </c>
      <c r="L108" s="46"/>
      <c r="M108" s="210" t="s">
        <v>5</v>
      </c>
      <c r="N108" s="211" t="s">
        <v>44</v>
      </c>
      <c r="O108" s="47"/>
      <c r="P108" s="212">
        <f>O108*H108</f>
        <v>0</v>
      </c>
      <c r="Q108" s="212">
        <v>0.00038</v>
      </c>
      <c r="R108" s="212">
        <f>Q108*H108</f>
        <v>0.0042978</v>
      </c>
      <c r="S108" s="212">
        <v>0</v>
      </c>
      <c r="T108" s="213">
        <f>S108*H108</f>
        <v>0</v>
      </c>
      <c r="AR108" s="24" t="s">
        <v>298</v>
      </c>
      <c r="AT108" s="24" t="s">
        <v>235</v>
      </c>
      <c r="AU108" s="24" t="s">
        <v>83</v>
      </c>
      <c r="AY108" s="24" t="s">
        <v>231</v>
      </c>
      <c r="BE108" s="214">
        <f>IF(N108="základní",J108,0)</f>
        <v>0</v>
      </c>
      <c r="BF108" s="214">
        <f>IF(N108="snížená",J108,0)</f>
        <v>0</v>
      </c>
      <c r="BG108" s="214">
        <f>IF(N108="zákl. přenesená",J108,0)</f>
        <v>0</v>
      </c>
      <c r="BH108" s="214">
        <f>IF(N108="sníž. přenesená",J108,0)</f>
        <v>0</v>
      </c>
      <c r="BI108" s="214">
        <f>IF(N108="nulová",J108,0)</f>
        <v>0</v>
      </c>
      <c r="BJ108" s="24" t="s">
        <v>81</v>
      </c>
      <c r="BK108" s="214">
        <f>ROUND(I108*H108,2)</f>
        <v>0</v>
      </c>
      <c r="BL108" s="24" t="s">
        <v>298</v>
      </c>
      <c r="BM108" s="24" t="s">
        <v>2853</v>
      </c>
    </row>
    <row r="109" spans="2:47" s="1" customFormat="1" ht="13.5">
      <c r="B109" s="46"/>
      <c r="D109" s="215" t="s">
        <v>241</v>
      </c>
      <c r="F109" s="216" t="s">
        <v>2852</v>
      </c>
      <c r="I109" s="176"/>
      <c r="L109" s="46"/>
      <c r="M109" s="217"/>
      <c r="N109" s="47"/>
      <c r="O109" s="47"/>
      <c r="P109" s="47"/>
      <c r="Q109" s="47"/>
      <c r="R109" s="47"/>
      <c r="S109" s="47"/>
      <c r="T109" s="85"/>
      <c r="AT109" s="24" t="s">
        <v>241</v>
      </c>
      <c r="AU109" s="24" t="s">
        <v>83</v>
      </c>
    </row>
    <row r="110" spans="2:65" s="1" customFormat="1" ht="16.5" customHeight="1">
      <c r="B110" s="202"/>
      <c r="C110" s="242" t="s">
        <v>289</v>
      </c>
      <c r="D110" s="242" t="s">
        <v>399</v>
      </c>
      <c r="E110" s="243" t="s">
        <v>2854</v>
      </c>
      <c r="F110" s="244" t="s">
        <v>2855</v>
      </c>
      <c r="G110" s="245" t="s">
        <v>147</v>
      </c>
      <c r="H110" s="246">
        <v>11.31</v>
      </c>
      <c r="I110" s="247"/>
      <c r="J110" s="248">
        <f>ROUND(I110*H110,2)</f>
        <v>0</v>
      </c>
      <c r="K110" s="244" t="s">
        <v>238</v>
      </c>
      <c r="L110" s="249"/>
      <c r="M110" s="250" t="s">
        <v>5</v>
      </c>
      <c r="N110" s="251" t="s">
        <v>44</v>
      </c>
      <c r="O110" s="47"/>
      <c r="P110" s="212">
        <f>O110*H110</f>
        <v>0</v>
      </c>
      <c r="Q110" s="212">
        <v>0.00325</v>
      </c>
      <c r="R110" s="212">
        <f>Q110*H110</f>
        <v>0.0367575</v>
      </c>
      <c r="S110" s="212">
        <v>0</v>
      </c>
      <c r="T110" s="213">
        <f>S110*H110</f>
        <v>0</v>
      </c>
      <c r="AR110" s="24" t="s">
        <v>410</v>
      </c>
      <c r="AT110" s="24" t="s">
        <v>399</v>
      </c>
      <c r="AU110" s="24" t="s">
        <v>83</v>
      </c>
      <c r="AY110" s="24" t="s">
        <v>231</v>
      </c>
      <c r="BE110" s="214">
        <f>IF(N110="základní",J110,0)</f>
        <v>0</v>
      </c>
      <c r="BF110" s="214">
        <f>IF(N110="snížená",J110,0)</f>
        <v>0</v>
      </c>
      <c r="BG110" s="214">
        <f>IF(N110="zákl. přenesená",J110,0)</f>
        <v>0</v>
      </c>
      <c r="BH110" s="214">
        <f>IF(N110="sníž. přenesená",J110,0)</f>
        <v>0</v>
      </c>
      <c r="BI110" s="214">
        <f>IF(N110="nulová",J110,0)</f>
        <v>0</v>
      </c>
      <c r="BJ110" s="24" t="s">
        <v>81</v>
      </c>
      <c r="BK110" s="214">
        <f>ROUND(I110*H110,2)</f>
        <v>0</v>
      </c>
      <c r="BL110" s="24" t="s">
        <v>298</v>
      </c>
      <c r="BM110" s="24" t="s">
        <v>2856</v>
      </c>
    </row>
    <row r="111" spans="2:47" s="1" customFormat="1" ht="13.5">
      <c r="B111" s="46"/>
      <c r="D111" s="215" t="s">
        <v>241</v>
      </c>
      <c r="F111" s="216" t="s">
        <v>2855</v>
      </c>
      <c r="I111" s="176"/>
      <c r="L111" s="46"/>
      <c r="M111" s="217"/>
      <c r="N111" s="47"/>
      <c r="O111" s="47"/>
      <c r="P111" s="47"/>
      <c r="Q111" s="47"/>
      <c r="R111" s="47"/>
      <c r="S111" s="47"/>
      <c r="T111" s="85"/>
      <c r="AT111" s="24" t="s">
        <v>241</v>
      </c>
      <c r="AU111" s="24" t="s">
        <v>83</v>
      </c>
    </row>
    <row r="112" spans="2:47" s="1" customFormat="1" ht="13.5">
      <c r="B112" s="46"/>
      <c r="D112" s="215" t="s">
        <v>442</v>
      </c>
      <c r="F112" s="241" t="s">
        <v>2857</v>
      </c>
      <c r="I112" s="176"/>
      <c r="L112" s="46"/>
      <c r="M112" s="217"/>
      <c r="N112" s="47"/>
      <c r="O112" s="47"/>
      <c r="P112" s="47"/>
      <c r="Q112" s="47"/>
      <c r="R112" s="47"/>
      <c r="S112" s="47"/>
      <c r="T112" s="85"/>
      <c r="AT112" s="24" t="s">
        <v>442</v>
      </c>
      <c r="AU112" s="24" t="s">
        <v>83</v>
      </c>
    </row>
    <row r="113" spans="2:63" s="10" customFormat="1" ht="29.85" customHeight="1">
      <c r="B113" s="189"/>
      <c r="D113" s="190" t="s">
        <v>72</v>
      </c>
      <c r="E113" s="200" t="s">
        <v>2858</v>
      </c>
      <c r="F113" s="200" t="s">
        <v>97</v>
      </c>
      <c r="I113" s="192"/>
      <c r="J113" s="201">
        <f>BK113</f>
        <v>0</v>
      </c>
      <c r="L113" s="189"/>
      <c r="M113" s="194"/>
      <c r="N113" s="195"/>
      <c r="O113" s="195"/>
      <c r="P113" s="196">
        <f>SUM(P114:P149)</f>
        <v>0</v>
      </c>
      <c r="Q113" s="195"/>
      <c r="R113" s="196">
        <f>SUM(R114:R149)</f>
        <v>0.0920706</v>
      </c>
      <c r="S113" s="195"/>
      <c r="T113" s="197">
        <f>SUM(T114:T149)</f>
        <v>0</v>
      </c>
      <c r="AR113" s="190" t="s">
        <v>83</v>
      </c>
      <c r="AT113" s="198" t="s">
        <v>72</v>
      </c>
      <c r="AU113" s="198" t="s">
        <v>81</v>
      </c>
      <c r="AY113" s="190" t="s">
        <v>231</v>
      </c>
      <c r="BK113" s="199">
        <f>SUM(BK114:BK149)</f>
        <v>0</v>
      </c>
    </row>
    <row r="114" spans="2:65" s="1" customFormat="1" ht="25.5" customHeight="1">
      <c r="B114" s="202"/>
      <c r="C114" s="203" t="s">
        <v>233</v>
      </c>
      <c r="D114" s="203" t="s">
        <v>235</v>
      </c>
      <c r="E114" s="204" t="s">
        <v>2859</v>
      </c>
      <c r="F114" s="205" t="s">
        <v>2860</v>
      </c>
      <c r="G114" s="206" t="s">
        <v>249</v>
      </c>
      <c r="H114" s="207">
        <v>8</v>
      </c>
      <c r="I114" s="208"/>
      <c r="J114" s="209">
        <f>ROUND(I114*H114,2)</f>
        <v>0</v>
      </c>
      <c r="K114" s="205" t="s">
        <v>238</v>
      </c>
      <c r="L114" s="46"/>
      <c r="M114" s="210" t="s">
        <v>5</v>
      </c>
      <c r="N114" s="211" t="s">
        <v>44</v>
      </c>
      <c r="O114" s="47"/>
      <c r="P114" s="212">
        <f>O114*H114</f>
        <v>0</v>
      </c>
      <c r="Q114" s="212">
        <v>0</v>
      </c>
      <c r="R114" s="212">
        <f>Q114*H114</f>
        <v>0</v>
      </c>
      <c r="S114" s="212">
        <v>0</v>
      </c>
      <c r="T114" s="213">
        <f>S114*H114</f>
        <v>0</v>
      </c>
      <c r="AR114" s="24" t="s">
        <v>298</v>
      </c>
      <c r="AT114" s="24" t="s">
        <v>235</v>
      </c>
      <c r="AU114" s="24" t="s">
        <v>83</v>
      </c>
      <c r="AY114" s="24" t="s">
        <v>231</v>
      </c>
      <c r="BE114" s="214">
        <f>IF(N114="základní",J114,0)</f>
        <v>0</v>
      </c>
      <c r="BF114" s="214">
        <f>IF(N114="snížená",J114,0)</f>
        <v>0</v>
      </c>
      <c r="BG114" s="214">
        <f>IF(N114="zákl. přenesená",J114,0)</f>
        <v>0</v>
      </c>
      <c r="BH114" s="214">
        <f>IF(N114="sníž. přenesená",J114,0)</f>
        <v>0</v>
      </c>
      <c r="BI114" s="214">
        <f>IF(N114="nulová",J114,0)</f>
        <v>0</v>
      </c>
      <c r="BJ114" s="24" t="s">
        <v>81</v>
      </c>
      <c r="BK114" s="214">
        <f>ROUND(I114*H114,2)</f>
        <v>0</v>
      </c>
      <c r="BL114" s="24" t="s">
        <v>298</v>
      </c>
      <c r="BM114" s="24" t="s">
        <v>2861</v>
      </c>
    </row>
    <row r="115" spans="2:47" s="1" customFormat="1" ht="13.5">
      <c r="B115" s="46"/>
      <c r="D115" s="215" t="s">
        <v>241</v>
      </c>
      <c r="F115" s="216" t="s">
        <v>2860</v>
      </c>
      <c r="I115" s="176"/>
      <c r="L115" s="46"/>
      <c r="M115" s="217"/>
      <c r="N115" s="47"/>
      <c r="O115" s="47"/>
      <c r="P115" s="47"/>
      <c r="Q115" s="47"/>
      <c r="R115" s="47"/>
      <c r="S115" s="47"/>
      <c r="T115" s="85"/>
      <c r="AT115" s="24" t="s">
        <v>241</v>
      </c>
      <c r="AU115" s="24" t="s">
        <v>83</v>
      </c>
    </row>
    <row r="116" spans="2:65" s="1" customFormat="1" ht="25.5" customHeight="1">
      <c r="B116" s="202"/>
      <c r="C116" s="242" t="s">
        <v>254</v>
      </c>
      <c r="D116" s="242" t="s">
        <v>399</v>
      </c>
      <c r="E116" s="243" t="s">
        <v>2862</v>
      </c>
      <c r="F116" s="244" t="s">
        <v>2863</v>
      </c>
      <c r="G116" s="245" t="s">
        <v>249</v>
      </c>
      <c r="H116" s="246">
        <v>3</v>
      </c>
      <c r="I116" s="247"/>
      <c r="J116" s="248">
        <f>ROUND(I116*H116,2)</f>
        <v>0</v>
      </c>
      <c r="K116" s="244" t="s">
        <v>5</v>
      </c>
      <c r="L116" s="249"/>
      <c r="M116" s="250" t="s">
        <v>5</v>
      </c>
      <c r="N116" s="251" t="s">
        <v>44</v>
      </c>
      <c r="O116" s="47"/>
      <c r="P116" s="212">
        <f>O116*H116</f>
        <v>0</v>
      </c>
      <c r="Q116" s="212">
        <v>0.004</v>
      </c>
      <c r="R116" s="212">
        <f>Q116*H116</f>
        <v>0.012</v>
      </c>
      <c r="S116" s="212">
        <v>0</v>
      </c>
      <c r="T116" s="213">
        <f>S116*H116</f>
        <v>0</v>
      </c>
      <c r="AR116" s="24" t="s">
        <v>276</v>
      </c>
      <c r="AT116" s="24" t="s">
        <v>399</v>
      </c>
      <c r="AU116" s="24" t="s">
        <v>83</v>
      </c>
      <c r="AY116" s="24" t="s">
        <v>231</v>
      </c>
      <c r="BE116" s="214">
        <f>IF(N116="základní",J116,0)</f>
        <v>0</v>
      </c>
      <c r="BF116" s="214">
        <f>IF(N116="snížená",J116,0)</f>
        <v>0</v>
      </c>
      <c r="BG116" s="214">
        <f>IF(N116="zákl. přenesená",J116,0)</f>
        <v>0</v>
      </c>
      <c r="BH116" s="214">
        <f>IF(N116="sníž. přenesená",J116,0)</f>
        <v>0</v>
      </c>
      <c r="BI116" s="214">
        <f>IF(N116="nulová",J116,0)</f>
        <v>0</v>
      </c>
      <c r="BJ116" s="24" t="s">
        <v>81</v>
      </c>
      <c r="BK116" s="214">
        <f>ROUND(I116*H116,2)</f>
        <v>0</v>
      </c>
      <c r="BL116" s="24" t="s">
        <v>239</v>
      </c>
      <c r="BM116" s="24" t="s">
        <v>2864</v>
      </c>
    </row>
    <row r="117" spans="2:47" s="1" customFormat="1" ht="13.5">
      <c r="B117" s="46"/>
      <c r="D117" s="215" t="s">
        <v>241</v>
      </c>
      <c r="F117" s="216" t="s">
        <v>2863</v>
      </c>
      <c r="I117" s="176"/>
      <c r="L117" s="46"/>
      <c r="M117" s="217"/>
      <c r="N117" s="47"/>
      <c r="O117" s="47"/>
      <c r="P117" s="47"/>
      <c r="Q117" s="47"/>
      <c r="R117" s="47"/>
      <c r="S117" s="47"/>
      <c r="T117" s="85"/>
      <c r="AT117" s="24" t="s">
        <v>241</v>
      </c>
      <c r="AU117" s="24" t="s">
        <v>83</v>
      </c>
    </row>
    <row r="118" spans="2:47" s="1" customFormat="1" ht="13.5">
      <c r="B118" s="46"/>
      <c r="D118" s="215" t="s">
        <v>442</v>
      </c>
      <c r="F118" s="241" t="s">
        <v>2865</v>
      </c>
      <c r="I118" s="176"/>
      <c r="L118" s="46"/>
      <c r="M118" s="217"/>
      <c r="N118" s="47"/>
      <c r="O118" s="47"/>
      <c r="P118" s="47"/>
      <c r="Q118" s="47"/>
      <c r="R118" s="47"/>
      <c r="S118" s="47"/>
      <c r="T118" s="85"/>
      <c r="AT118" s="24" t="s">
        <v>442</v>
      </c>
      <c r="AU118" s="24" t="s">
        <v>83</v>
      </c>
    </row>
    <row r="119" spans="2:65" s="1" customFormat="1" ht="16.5" customHeight="1">
      <c r="B119" s="202"/>
      <c r="C119" s="242" t="s">
        <v>307</v>
      </c>
      <c r="D119" s="242" t="s">
        <v>399</v>
      </c>
      <c r="E119" s="243" t="s">
        <v>2866</v>
      </c>
      <c r="F119" s="244" t="s">
        <v>2867</v>
      </c>
      <c r="G119" s="245" t="s">
        <v>249</v>
      </c>
      <c r="H119" s="246">
        <v>5</v>
      </c>
      <c r="I119" s="247"/>
      <c r="J119" s="248">
        <f>ROUND(I119*H119,2)</f>
        <v>0</v>
      </c>
      <c r="K119" s="244" t="s">
        <v>5</v>
      </c>
      <c r="L119" s="249"/>
      <c r="M119" s="250" t="s">
        <v>5</v>
      </c>
      <c r="N119" s="251" t="s">
        <v>44</v>
      </c>
      <c r="O119" s="47"/>
      <c r="P119" s="212">
        <f>O119*H119</f>
        <v>0</v>
      </c>
      <c r="Q119" s="212">
        <v>0.004</v>
      </c>
      <c r="R119" s="212">
        <f>Q119*H119</f>
        <v>0.02</v>
      </c>
      <c r="S119" s="212">
        <v>0</v>
      </c>
      <c r="T119" s="213">
        <f>S119*H119</f>
        <v>0</v>
      </c>
      <c r="AR119" s="24" t="s">
        <v>276</v>
      </c>
      <c r="AT119" s="24" t="s">
        <v>399</v>
      </c>
      <c r="AU119" s="24" t="s">
        <v>83</v>
      </c>
      <c r="AY119" s="24" t="s">
        <v>231</v>
      </c>
      <c r="BE119" s="214">
        <f>IF(N119="základní",J119,0)</f>
        <v>0</v>
      </c>
      <c r="BF119" s="214">
        <f>IF(N119="snížená",J119,0)</f>
        <v>0</v>
      </c>
      <c r="BG119" s="214">
        <f>IF(N119="zákl. přenesená",J119,0)</f>
        <v>0</v>
      </c>
      <c r="BH119" s="214">
        <f>IF(N119="sníž. přenesená",J119,0)</f>
        <v>0</v>
      </c>
      <c r="BI119" s="214">
        <f>IF(N119="nulová",J119,0)</f>
        <v>0</v>
      </c>
      <c r="BJ119" s="24" t="s">
        <v>81</v>
      </c>
      <c r="BK119" s="214">
        <f>ROUND(I119*H119,2)</f>
        <v>0</v>
      </c>
      <c r="BL119" s="24" t="s">
        <v>239</v>
      </c>
      <c r="BM119" s="24" t="s">
        <v>2868</v>
      </c>
    </row>
    <row r="120" spans="2:47" s="1" customFormat="1" ht="13.5">
      <c r="B120" s="46"/>
      <c r="D120" s="215" t="s">
        <v>241</v>
      </c>
      <c r="F120" s="216" t="s">
        <v>2867</v>
      </c>
      <c r="I120" s="176"/>
      <c r="L120" s="46"/>
      <c r="M120" s="217"/>
      <c r="N120" s="47"/>
      <c r="O120" s="47"/>
      <c r="P120" s="47"/>
      <c r="Q120" s="47"/>
      <c r="R120" s="47"/>
      <c r="S120" s="47"/>
      <c r="T120" s="85"/>
      <c r="AT120" s="24" t="s">
        <v>241</v>
      </c>
      <c r="AU120" s="24" t="s">
        <v>83</v>
      </c>
    </row>
    <row r="121" spans="2:47" s="1" customFormat="1" ht="13.5">
      <c r="B121" s="46"/>
      <c r="D121" s="215" t="s">
        <v>442</v>
      </c>
      <c r="F121" s="241" t="s">
        <v>2869</v>
      </c>
      <c r="I121" s="176"/>
      <c r="L121" s="46"/>
      <c r="M121" s="217"/>
      <c r="N121" s="47"/>
      <c r="O121" s="47"/>
      <c r="P121" s="47"/>
      <c r="Q121" s="47"/>
      <c r="R121" s="47"/>
      <c r="S121" s="47"/>
      <c r="T121" s="85"/>
      <c r="AT121" s="24" t="s">
        <v>442</v>
      </c>
      <c r="AU121" s="24" t="s">
        <v>83</v>
      </c>
    </row>
    <row r="122" spans="2:65" s="1" customFormat="1" ht="25.5" customHeight="1">
      <c r="B122" s="202"/>
      <c r="C122" s="203" t="s">
        <v>311</v>
      </c>
      <c r="D122" s="203" t="s">
        <v>235</v>
      </c>
      <c r="E122" s="204" t="s">
        <v>2870</v>
      </c>
      <c r="F122" s="205" t="s">
        <v>2871</v>
      </c>
      <c r="G122" s="206" t="s">
        <v>249</v>
      </c>
      <c r="H122" s="207">
        <v>1</v>
      </c>
      <c r="I122" s="208"/>
      <c r="J122" s="209">
        <f>ROUND(I122*H122,2)</f>
        <v>0</v>
      </c>
      <c r="K122" s="205" t="s">
        <v>238</v>
      </c>
      <c r="L122" s="46"/>
      <c r="M122" s="210" t="s">
        <v>5</v>
      </c>
      <c r="N122" s="211" t="s">
        <v>44</v>
      </c>
      <c r="O122" s="47"/>
      <c r="P122" s="212">
        <f>O122*H122</f>
        <v>0</v>
      </c>
      <c r="Q122" s="212">
        <v>0</v>
      </c>
      <c r="R122" s="212">
        <f>Q122*H122</f>
        <v>0</v>
      </c>
      <c r="S122" s="212">
        <v>0</v>
      </c>
      <c r="T122" s="213">
        <f>S122*H122</f>
        <v>0</v>
      </c>
      <c r="AR122" s="24" t="s">
        <v>298</v>
      </c>
      <c r="AT122" s="24" t="s">
        <v>235</v>
      </c>
      <c r="AU122" s="24" t="s">
        <v>83</v>
      </c>
      <c r="AY122" s="24" t="s">
        <v>231</v>
      </c>
      <c r="BE122" s="214">
        <f>IF(N122="základní",J122,0)</f>
        <v>0</v>
      </c>
      <c r="BF122" s="214">
        <f>IF(N122="snížená",J122,0)</f>
        <v>0</v>
      </c>
      <c r="BG122" s="214">
        <f>IF(N122="zákl. přenesená",J122,0)</f>
        <v>0</v>
      </c>
      <c r="BH122" s="214">
        <f>IF(N122="sníž. přenesená",J122,0)</f>
        <v>0</v>
      </c>
      <c r="BI122" s="214">
        <f>IF(N122="nulová",J122,0)</f>
        <v>0</v>
      </c>
      <c r="BJ122" s="24" t="s">
        <v>81</v>
      </c>
      <c r="BK122" s="214">
        <f>ROUND(I122*H122,2)</f>
        <v>0</v>
      </c>
      <c r="BL122" s="24" t="s">
        <v>298</v>
      </c>
      <c r="BM122" s="24" t="s">
        <v>2872</v>
      </c>
    </row>
    <row r="123" spans="2:47" s="1" customFormat="1" ht="13.5">
      <c r="B123" s="46"/>
      <c r="D123" s="215" t="s">
        <v>241</v>
      </c>
      <c r="F123" s="216" t="s">
        <v>2871</v>
      </c>
      <c r="I123" s="176"/>
      <c r="L123" s="46"/>
      <c r="M123" s="217"/>
      <c r="N123" s="47"/>
      <c r="O123" s="47"/>
      <c r="P123" s="47"/>
      <c r="Q123" s="47"/>
      <c r="R123" s="47"/>
      <c r="S123" s="47"/>
      <c r="T123" s="85"/>
      <c r="AT123" s="24" t="s">
        <v>241</v>
      </c>
      <c r="AU123" s="24" t="s">
        <v>83</v>
      </c>
    </row>
    <row r="124" spans="2:65" s="1" customFormat="1" ht="16.5" customHeight="1">
      <c r="B124" s="202"/>
      <c r="C124" s="242" t="s">
        <v>11</v>
      </c>
      <c r="D124" s="242" t="s">
        <v>399</v>
      </c>
      <c r="E124" s="243" t="s">
        <v>2873</v>
      </c>
      <c r="F124" s="244" t="s">
        <v>2874</v>
      </c>
      <c r="G124" s="245" t="s">
        <v>249</v>
      </c>
      <c r="H124" s="246">
        <v>1</v>
      </c>
      <c r="I124" s="247"/>
      <c r="J124" s="248">
        <f>ROUND(I124*H124,2)</f>
        <v>0</v>
      </c>
      <c r="K124" s="244" t="s">
        <v>5</v>
      </c>
      <c r="L124" s="249"/>
      <c r="M124" s="250" t="s">
        <v>5</v>
      </c>
      <c r="N124" s="251" t="s">
        <v>44</v>
      </c>
      <c r="O124" s="47"/>
      <c r="P124" s="212">
        <f>O124*H124</f>
        <v>0</v>
      </c>
      <c r="Q124" s="212">
        <v>0</v>
      </c>
      <c r="R124" s="212">
        <f>Q124*H124</f>
        <v>0</v>
      </c>
      <c r="S124" s="212">
        <v>0</v>
      </c>
      <c r="T124" s="213">
        <f>S124*H124</f>
        <v>0</v>
      </c>
      <c r="AR124" s="24" t="s">
        <v>410</v>
      </c>
      <c r="AT124" s="24" t="s">
        <v>399</v>
      </c>
      <c r="AU124" s="24" t="s">
        <v>83</v>
      </c>
      <c r="AY124" s="24" t="s">
        <v>231</v>
      </c>
      <c r="BE124" s="214">
        <f>IF(N124="základní",J124,0)</f>
        <v>0</v>
      </c>
      <c r="BF124" s="214">
        <f>IF(N124="snížená",J124,0)</f>
        <v>0</v>
      </c>
      <c r="BG124" s="214">
        <f>IF(N124="zákl. přenesená",J124,0)</f>
        <v>0</v>
      </c>
      <c r="BH124" s="214">
        <f>IF(N124="sníž. přenesená",J124,0)</f>
        <v>0</v>
      </c>
      <c r="BI124" s="214">
        <f>IF(N124="nulová",J124,0)</f>
        <v>0</v>
      </c>
      <c r="BJ124" s="24" t="s">
        <v>81</v>
      </c>
      <c r="BK124" s="214">
        <f>ROUND(I124*H124,2)</f>
        <v>0</v>
      </c>
      <c r="BL124" s="24" t="s">
        <v>298</v>
      </c>
      <c r="BM124" s="24" t="s">
        <v>2875</v>
      </c>
    </row>
    <row r="125" spans="2:47" s="1" customFormat="1" ht="13.5">
      <c r="B125" s="46"/>
      <c r="D125" s="215" t="s">
        <v>241</v>
      </c>
      <c r="F125" s="216" t="s">
        <v>2874</v>
      </c>
      <c r="I125" s="176"/>
      <c r="L125" s="46"/>
      <c r="M125" s="217"/>
      <c r="N125" s="47"/>
      <c r="O125" s="47"/>
      <c r="P125" s="47"/>
      <c r="Q125" s="47"/>
      <c r="R125" s="47"/>
      <c r="S125" s="47"/>
      <c r="T125" s="85"/>
      <c r="AT125" s="24" t="s">
        <v>241</v>
      </c>
      <c r="AU125" s="24" t="s">
        <v>83</v>
      </c>
    </row>
    <row r="126" spans="2:47" s="1" customFormat="1" ht="13.5">
      <c r="B126" s="46"/>
      <c r="D126" s="215" t="s">
        <v>442</v>
      </c>
      <c r="F126" s="241" t="s">
        <v>2876</v>
      </c>
      <c r="I126" s="176"/>
      <c r="L126" s="46"/>
      <c r="M126" s="217"/>
      <c r="N126" s="47"/>
      <c r="O126" s="47"/>
      <c r="P126" s="47"/>
      <c r="Q126" s="47"/>
      <c r="R126" s="47"/>
      <c r="S126" s="47"/>
      <c r="T126" s="85"/>
      <c r="AT126" s="24" t="s">
        <v>442</v>
      </c>
      <c r="AU126" s="24" t="s">
        <v>83</v>
      </c>
    </row>
    <row r="127" spans="2:65" s="1" customFormat="1" ht="16.5" customHeight="1">
      <c r="B127" s="202"/>
      <c r="C127" s="203" t="s">
        <v>298</v>
      </c>
      <c r="D127" s="203" t="s">
        <v>235</v>
      </c>
      <c r="E127" s="204" t="s">
        <v>2877</v>
      </c>
      <c r="F127" s="205" t="s">
        <v>2878</v>
      </c>
      <c r="G127" s="206" t="s">
        <v>249</v>
      </c>
      <c r="H127" s="207">
        <v>9</v>
      </c>
      <c r="I127" s="208"/>
      <c r="J127" s="209">
        <f>ROUND(I127*H127,2)</f>
        <v>0</v>
      </c>
      <c r="K127" s="205" t="s">
        <v>238</v>
      </c>
      <c r="L127" s="46"/>
      <c r="M127" s="210" t="s">
        <v>5</v>
      </c>
      <c r="N127" s="211" t="s">
        <v>44</v>
      </c>
      <c r="O127" s="47"/>
      <c r="P127" s="212">
        <f>O127*H127</f>
        <v>0</v>
      </c>
      <c r="Q127" s="212">
        <v>0</v>
      </c>
      <c r="R127" s="212">
        <f>Q127*H127</f>
        <v>0</v>
      </c>
      <c r="S127" s="212">
        <v>0</v>
      </c>
      <c r="T127" s="213">
        <f>S127*H127</f>
        <v>0</v>
      </c>
      <c r="AR127" s="24" t="s">
        <v>298</v>
      </c>
      <c r="AT127" s="24" t="s">
        <v>235</v>
      </c>
      <c r="AU127" s="24" t="s">
        <v>83</v>
      </c>
      <c r="AY127" s="24" t="s">
        <v>231</v>
      </c>
      <c r="BE127" s="214">
        <f>IF(N127="základní",J127,0)</f>
        <v>0</v>
      </c>
      <c r="BF127" s="214">
        <f>IF(N127="snížená",J127,0)</f>
        <v>0</v>
      </c>
      <c r="BG127" s="214">
        <f>IF(N127="zákl. přenesená",J127,0)</f>
        <v>0</v>
      </c>
      <c r="BH127" s="214">
        <f>IF(N127="sníž. přenesená",J127,0)</f>
        <v>0</v>
      </c>
      <c r="BI127" s="214">
        <f>IF(N127="nulová",J127,0)</f>
        <v>0</v>
      </c>
      <c r="BJ127" s="24" t="s">
        <v>81</v>
      </c>
      <c r="BK127" s="214">
        <f>ROUND(I127*H127,2)</f>
        <v>0</v>
      </c>
      <c r="BL127" s="24" t="s">
        <v>298</v>
      </c>
      <c r="BM127" s="24" t="s">
        <v>2879</v>
      </c>
    </row>
    <row r="128" spans="2:47" s="1" customFormat="1" ht="13.5">
      <c r="B128" s="46"/>
      <c r="D128" s="215" t="s">
        <v>241</v>
      </c>
      <c r="F128" s="216" t="s">
        <v>2878</v>
      </c>
      <c r="I128" s="176"/>
      <c r="L128" s="46"/>
      <c r="M128" s="217"/>
      <c r="N128" s="47"/>
      <c r="O128" s="47"/>
      <c r="P128" s="47"/>
      <c r="Q128" s="47"/>
      <c r="R128" s="47"/>
      <c r="S128" s="47"/>
      <c r="T128" s="85"/>
      <c r="AT128" s="24" t="s">
        <v>241</v>
      </c>
      <c r="AU128" s="24" t="s">
        <v>83</v>
      </c>
    </row>
    <row r="129" spans="2:65" s="1" customFormat="1" ht="25.5" customHeight="1">
      <c r="B129" s="202"/>
      <c r="C129" s="242" t="s">
        <v>321</v>
      </c>
      <c r="D129" s="242" t="s">
        <v>399</v>
      </c>
      <c r="E129" s="243" t="s">
        <v>2880</v>
      </c>
      <c r="F129" s="244" t="s">
        <v>2881</v>
      </c>
      <c r="G129" s="245" t="s">
        <v>249</v>
      </c>
      <c r="H129" s="246">
        <v>8</v>
      </c>
      <c r="I129" s="247"/>
      <c r="J129" s="248">
        <f>ROUND(I129*H129,2)</f>
        <v>0</v>
      </c>
      <c r="K129" s="244" t="s">
        <v>5</v>
      </c>
      <c r="L129" s="249"/>
      <c r="M129" s="250" t="s">
        <v>5</v>
      </c>
      <c r="N129" s="251" t="s">
        <v>44</v>
      </c>
      <c r="O129" s="47"/>
      <c r="P129" s="212">
        <f>O129*H129</f>
        <v>0</v>
      </c>
      <c r="Q129" s="212">
        <v>0.00012</v>
      </c>
      <c r="R129" s="212">
        <f>Q129*H129</f>
        <v>0.00096</v>
      </c>
      <c r="S129" s="212">
        <v>0</v>
      </c>
      <c r="T129" s="213">
        <f>S129*H129</f>
        <v>0</v>
      </c>
      <c r="AR129" s="24" t="s">
        <v>410</v>
      </c>
      <c r="AT129" s="24" t="s">
        <v>399</v>
      </c>
      <c r="AU129" s="24" t="s">
        <v>83</v>
      </c>
      <c r="AY129" s="24" t="s">
        <v>231</v>
      </c>
      <c r="BE129" s="214">
        <f>IF(N129="základní",J129,0)</f>
        <v>0</v>
      </c>
      <c r="BF129" s="214">
        <f>IF(N129="snížená",J129,0)</f>
        <v>0</v>
      </c>
      <c r="BG129" s="214">
        <f>IF(N129="zákl. přenesená",J129,0)</f>
        <v>0</v>
      </c>
      <c r="BH129" s="214">
        <f>IF(N129="sníž. přenesená",J129,0)</f>
        <v>0</v>
      </c>
      <c r="BI129" s="214">
        <f>IF(N129="nulová",J129,0)</f>
        <v>0</v>
      </c>
      <c r="BJ129" s="24" t="s">
        <v>81</v>
      </c>
      <c r="BK129" s="214">
        <f>ROUND(I129*H129,2)</f>
        <v>0</v>
      </c>
      <c r="BL129" s="24" t="s">
        <v>298</v>
      </c>
      <c r="BM129" s="24" t="s">
        <v>2882</v>
      </c>
    </row>
    <row r="130" spans="2:47" s="1" customFormat="1" ht="13.5">
      <c r="B130" s="46"/>
      <c r="D130" s="215" t="s">
        <v>241</v>
      </c>
      <c r="F130" s="216" t="s">
        <v>2881</v>
      </c>
      <c r="I130" s="176"/>
      <c r="L130" s="46"/>
      <c r="M130" s="217"/>
      <c r="N130" s="47"/>
      <c r="O130" s="47"/>
      <c r="P130" s="47"/>
      <c r="Q130" s="47"/>
      <c r="R130" s="47"/>
      <c r="S130" s="47"/>
      <c r="T130" s="85"/>
      <c r="AT130" s="24" t="s">
        <v>241</v>
      </c>
      <c r="AU130" s="24" t="s">
        <v>83</v>
      </c>
    </row>
    <row r="131" spans="2:47" s="1" customFormat="1" ht="13.5">
      <c r="B131" s="46"/>
      <c r="D131" s="215" t="s">
        <v>442</v>
      </c>
      <c r="F131" s="241" t="s">
        <v>2883</v>
      </c>
      <c r="I131" s="176"/>
      <c r="L131" s="46"/>
      <c r="M131" s="217"/>
      <c r="N131" s="47"/>
      <c r="O131" s="47"/>
      <c r="P131" s="47"/>
      <c r="Q131" s="47"/>
      <c r="R131" s="47"/>
      <c r="S131" s="47"/>
      <c r="T131" s="85"/>
      <c r="AT131" s="24" t="s">
        <v>442</v>
      </c>
      <c r="AU131" s="24" t="s">
        <v>83</v>
      </c>
    </row>
    <row r="132" spans="2:65" s="1" customFormat="1" ht="25.5" customHeight="1">
      <c r="B132" s="202"/>
      <c r="C132" s="242" t="s">
        <v>325</v>
      </c>
      <c r="D132" s="242" t="s">
        <v>399</v>
      </c>
      <c r="E132" s="243" t="s">
        <v>2884</v>
      </c>
      <c r="F132" s="244" t="s">
        <v>2885</v>
      </c>
      <c r="G132" s="245" t="s">
        <v>249</v>
      </c>
      <c r="H132" s="246">
        <v>1</v>
      </c>
      <c r="I132" s="247"/>
      <c r="J132" s="248">
        <f>ROUND(I132*H132,2)</f>
        <v>0</v>
      </c>
      <c r="K132" s="244" t="s">
        <v>5</v>
      </c>
      <c r="L132" s="249"/>
      <c r="M132" s="250" t="s">
        <v>5</v>
      </c>
      <c r="N132" s="251" t="s">
        <v>44</v>
      </c>
      <c r="O132" s="47"/>
      <c r="P132" s="212">
        <f>O132*H132</f>
        <v>0</v>
      </c>
      <c r="Q132" s="212">
        <v>0.00012</v>
      </c>
      <c r="R132" s="212">
        <f>Q132*H132</f>
        <v>0.00012</v>
      </c>
      <c r="S132" s="212">
        <v>0</v>
      </c>
      <c r="T132" s="213">
        <f>S132*H132</f>
        <v>0</v>
      </c>
      <c r="AR132" s="24" t="s">
        <v>410</v>
      </c>
      <c r="AT132" s="24" t="s">
        <v>399</v>
      </c>
      <c r="AU132" s="24" t="s">
        <v>83</v>
      </c>
      <c r="AY132" s="24" t="s">
        <v>231</v>
      </c>
      <c r="BE132" s="214">
        <f>IF(N132="základní",J132,0)</f>
        <v>0</v>
      </c>
      <c r="BF132" s="214">
        <f>IF(N132="snížená",J132,0)</f>
        <v>0</v>
      </c>
      <c r="BG132" s="214">
        <f>IF(N132="zákl. přenesená",J132,0)</f>
        <v>0</v>
      </c>
      <c r="BH132" s="214">
        <f>IF(N132="sníž. přenesená",J132,0)</f>
        <v>0</v>
      </c>
      <c r="BI132" s="214">
        <f>IF(N132="nulová",J132,0)</f>
        <v>0</v>
      </c>
      <c r="BJ132" s="24" t="s">
        <v>81</v>
      </c>
      <c r="BK132" s="214">
        <f>ROUND(I132*H132,2)</f>
        <v>0</v>
      </c>
      <c r="BL132" s="24" t="s">
        <v>298</v>
      </c>
      <c r="BM132" s="24" t="s">
        <v>2886</v>
      </c>
    </row>
    <row r="133" spans="2:47" s="1" customFormat="1" ht="13.5">
      <c r="B133" s="46"/>
      <c r="D133" s="215" t="s">
        <v>241</v>
      </c>
      <c r="F133" s="216" t="s">
        <v>2885</v>
      </c>
      <c r="I133" s="176"/>
      <c r="L133" s="46"/>
      <c r="M133" s="217"/>
      <c r="N133" s="47"/>
      <c r="O133" s="47"/>
      <c r="P133" s="47"/>
      <c r="Q133" s="47"/>
      <c r="R133" s="47"/>
      <c r="S133" s="47"/>
      <c r="T133" s="85"/>
      <c r="AT133" s="24" t="s">
        <v>241</v>
      </c>
      <c r="AU133" s="24" t="s">
        <v>83</v>
      </c>
    </row>
    <row r="134" spans="2:47" s="1" customFormat="1" ht="13.5">
      <c r="B134" s="46"/>
      <c r="D134" s="215" t="s">
        <v>442</v>
      </c>
      <c r="F134" s="241" t="s">
        <v>2883</v>
      </c>
      <c r="I134" s="176"/>
      <c r="L134" s="46"/>
      <c r="M134" s="217"/>
      <c r="N134" s="47"/>
      <c r="O134" s="47"/>
      <c r="P134" s="47"/>
      <c r="Q134" s="47"/>
      <c r="R134" s="47"/>
      <c r="S134" s="47"/>
      <c r="T134" s="85"/>
      <c r="AT134" s="24" t="s">
        <v>442</v>
      </c>
      <c r="AU134" s="24" t="s">
        <v>83</v>
      </c>
    </row>
    <row r="135" spans="2:65" s="1" customFormat="1" ht="25.5" customHeight="1">
      <c r="B135" s="202"/>
      <c r="C135" s="203" t="s">
        <v>329</v>
      </c>
      <c r="D135" s="203" t="s">
        <v>235</v>
      </c>
      <c r="E135" s="204" t="s">
        <v>2887</v>
      </c>
      <c r="F135" s="205" t="s">
        <v>2888</v>
      </c>
      <c r="G135" s="206" t="s">
        <v>367</v>
      </c>
      <c r="H135" s="207">
        <v>20.06</v>
      </c>
      <c r="I135" s="208"/>
      <c r="J135" s="209">
        <f>ROUND(I135*H135,2)</f>
        <v>0</v>
      </c>
      <c r="K135" s="205" t="s">
        <v>238</v>
      </c>
      <c r="L135" s="46"/>
      <c r="M135" s="210" t="s">
        <v>5</v>
      </c>
      <c r="N135" s="211" t="s">
        <v>44</v>
      </c>
      <c r="O135" s="47"/>
      <c r="P135" s="212">
        <f>O135*H135</f>
        <v>0</v>
      </c>
      <c r="Q135" s="212">
        <v>0.00175</v>
      </c>
      <c r="R135" s="212">
        <f>Q135*H135</f>
        <v>0.035105</v>
      </c>
      <c r="S135" s="212">
        <v>0</v>
      </c>
      <c r="T135" s="213">
        <f>S135*H135</f>
        <v>0</v>
      </c>
      <c r="AR135" s="24" t="s">
        <v>298</v>
      </c>
      <c r="AT135" s="24" t="s">
        <v>235</v>
      </c>
      <c r="AU135" s="24" t="s">
        <v>83</v>
      </c>
      <c r="AY135" s="24" t="s">
        <v>231</v>
      </c>
      <c r="BE135" s="214">
        <f>IF(N135="základní",J135,0)</f>
        <v>0</v>
      </c>
      <c r="BF135" s="214">
        <f>IF(N135="snížená",J135,0)</f>
        <v>0</v>
      </c>
      <c r="BG135" s="214">
        <f>IF(N135="zákl. přenesená",J135,0)</f>
        <v>0</v>
      </c>
      <c r="BH135" s="214">
        <f>IF(N135="sníž. přenesená",J135,0)</f>
        <v>0</v>
      </c>
      <c r="BI135" s="214">
        <f>IF(N135="nulová",J135,0)</f>
        <v>0</v>
      </c>
      <c r="BJ135" s="24" t="s">
        <v>81</v>
      </c>
      <c r="BK135" s="214">
        <f>ROUND(I135*H135,2)</f>
        <v>0</v>
      </c>
      <c r="BL135" s="24" t="s">
        <v>298</v>
      </c>
      <c r="BM135" s="24" t="s">
        <v>2889</v>
      </c>
    </row>
    <row r="136" spans="2:47" s="1" customFormat="1" ht="13.5">
      <c r="B136" s="46"/>
      <c r="D136" s="215" t="s">
        <v>241</v>
      </c>
      <c r="F136" s="216" t="s">
        <v>2888</v>
      </c>
      <c r="I136" s="176"/>
      <c r="L136" s="46"/>
      <c r="M136" s="217"/>
      <c r="N136" s="47"/>
      <c r="O136" s="47"/>
      <c r="P136" s="47"/>
      <c r="Q136" s="47"/>
      <c r="R136" s="47"/>
      <c r="S136" s="47"/>
      <c r="T136" s="85"/>
      <c r="AT136" s="24" t="s">
        <v>241</v>
      </c>
      <c r="AU136" s="24" t="s">
        <v>83</v>
      </c>
    </row>
    <row r="137" spans="2:51" s="11" customFormat="1" ht="13.5">
      <c r="B137" s="218"/>
      <c r="D137" s="215" t="s">
        <v>242</v>
      </c>
      <c r="E137" s="219" t="s">
        <v>5</v>
      </c>
      <c r="F137" s="220" t="s">
        <v>2890</v>
      </c>
      <c r="H137" s="221">
        <v>20.06</v>
      </c>
      <c r="I137" s="222"/>
      <c r="L137" s="218"/>
      <c r="M137" s="223"/>
      <c r="N137" s="224"/>
      <c r="O137" s="224"/>
      <c r="P137" s="224"/>
      <c r="Q137" s="224"/>
      <c r="R137" s="224"/>
      <c r="S137" s="224"/>
      <c r="T137" s="225"/>
      <c r="AT137" s="219" t="s">
        <v>242</v>
      </c>
      <c r="AU137" s="219" t="s">
        <v>83</v>
      </c>
      <c r="AV137" s="11" t="s">
        <v>83</v>
      </c>
      <c r="AW137" s="11" t="s">
        <v>36</v>
      </c>
      <c r="AX137" s="11" t="s">
        <v>81</v>
      </c>
      <c r="AY137" s="219" t="s">
        <v>231</v>
      </c>
    </row>
    <row r="138" spans="2:65" s="1" customFormat="1" ht="25.5" customHeight="1">
      <c r="B138" s="202"/>
      <c r="C138" s="203" t="s">
        <v>340</v>
      </c>
      <c r="D138" s="203" t="s">
        <v>235</v>
      </c>
      <c r="E138" s="204" t="s">
        <v>2891</v>
      </c>
      <c r="F138" s="205" t="s">
        <v>2892</v>
      </c>
      <c r="G138" s="206" t="s">
        <v>367</v>
      </c>
      <c r="H138" s="207">
        <v>6.63</v>
      </c>
      <c r="I138" s="208"/>
      <c r="J138" s="209">
        <f>ROUND(I138*H138,2)</f>
        <v>0</v>
      </c>
      <c r="K138" s="205" t="s">
        <v>238</v>
      </c>
      <c r="L138" s="46"/>
      <c r="M138" s="210" t="s">
        <v>5</v>
      </c>
      <c r="N138" s="211" t="s">
        <v>44</v>
      </c>
      <c r="O138" s="47"/>
      <c r="P138" s="212">
        <f>O138*H138</f>
        <v>0</v>
      </c>
      <c r="Q138" s="212">
        <v>0.00312</v>
      </c>
      <c r="R138" s="212">
        <f>Q138*H138</f>
        <v>0.0206856</v>
      </c>
      <c r="S138" s="212">
        <v>0</v>
      </c>
      <c r="T138" s="213">
        <f>S138*H138</f>
        <v>0</v>
      </c>
      <c r="AR138" s="24" t="s">
        <v>298</v>
      </c>
      <c r="AT138" s="24" t="s">
        <v>235</v>
      </c>
      <c r="AU138" s="24" t="s">
        <v>83</v>
      </c>
      <c r="AY138" s="24" t="s">
        <v>231</v>
      </c>
      <c r="BE138" s="214">
        <f>IF(N138="základní",J138,0)</f>
        <v>0</v>
      </c>
      <c r="BF138" s="214">
        <f>IF(N138="snížená",J138,0)</f>
        <v>0</v>
      </c>
      <c r="BG138" s="214">
        <f>IF(N138="zákl. přenesená",J138,0)</f>
        <v>0</v>
      </c>
      <c r="BH138" s="214">
        <f>IF(N138="sníž. přenesená",J138,0)</f>
        <v>0</v>
      </c>
      <c r="BI138" s="214">
        <f>IF(N138="nulová",J138,0)</f>
        <v>0</v>
      </c>
      <c r="BJ138" s="24" t="s">
        <v>81</v>
      </c>
      <c r="BK138" s="214">
        <f>ROUND(I138*H138,2)</f>
        <v>0</v>
      </c>
      <c r="BL138" s="24" t="s">
        <v>298</v>
      </c>
      <c r="BM138" s="24" t="s">
        <v>2893</v>
      </c>
    </row>
    <row r="139" spans="2:47" s="1" customFormat="1" ht="13.5">
      <c r="B139" s="46"/>
      <c r="D139" s="215" t="s">
        <v>241</v>
      </c>
      <c r="F139" s="216" t="s">
        <v>2892</v>
      </c>
      <c r="I139" s="176"/>
      <c r="L139" s="46"/>
      <c r="M139" s="217"/>
      <c r="N139" s="47"/>
      <c r="O139" s="47"/>
      <c r="P139" s="47"/>
      <c r="Q139" s="47"/>
      <c r="R139" s="47"/>
      <c r="S139" s="47"/>
      <c r="T139" s="85"/>
      <c r="AT139" s="24" t="s">
        <v>241</v>
      </c>
      <c r="AU139" s="24" t="s">
        <v>83</v>
      </c>
    </row>
    <row r="140" spans="2:65" s="1" customFormat="1" ht="25.5" customHeight="1">
      <c r="B140" s="202"/>
      <c r="C140" s="203" t="s">
        <v>10</v>
      </c>
      <c r="D140" s="203" t="s">
        <v>235</v>
      </c>
      <c r="E140" s="204" t="s">
        <v>2894</v>
      </c>
      <c r="F140" s="205" t="s">
        <v>2895</v>
      </c>
      <c r="G140" s="206" t="s">
        <v>249</v>
      </c>
      <c r="H140" s="207">
        <v>1</v>
      </c>
      <c r="I140" s="208"/>
      <c r="J140" s="209">
        <f>ROUND(I140*H140,2)</f>
        <v>0</v>
      </c>
      <c r="K140" s="205" t="s">
        <v>238</v>
      </c>
      <c r="L140" s="46"/>
      <c r="M140" s="210" t="s">
        <v>5</v>
      </c>
      <c r="N140" s="211" t="s">
        <v>44</v>
      </c>
      <c r="O140" s="47"/>
      <c r="P140" s="212">
        <f>O140*H140</f>
        <v>0</v>
      </c>
      <c r="Q140" s="212">
        <v>0</v>
      </c>
      <c r="R140" s="212">
        <f>Q140*H140</f>
        <v>0</v>
      </c>
      <c r="S140" s="212">
        <v>0</v>
      </c>
      <c r="T140" s="213">
        <f>S140*H140</f>
        <v>0</v>
      </c>
      <c r="AR140" s="24" t="s">
        <v>298</v>
      </c>
      <c r="AT140" s="24" t="s">
        <v>235</v>
      </c>
      <c r="AU140" s="24" t="s">
        <v>83</v>
      </c>
      <c r="AY140" s="24" t="s">
        <v>231</v>
      </c>
      <c r="BE140" s="214">
        <f>IF(N140="základní",J140,0)</f>
        <v>0</v>
      </c>
      <c r="BF140" s="214">
        <f>IF(N140="snížená",J140,0)</f>
        <v>0</v>
      </c>
      <c r="BG140" s="214">
        <f>IF(N140="zákl. přenesená",J140,0)</f>
        <v>0</v>
      </c>
      <c r="BH140" s="214">
        <f>IF(N140="sníž. přenesená",J140,0)</f>
        <v>0</v>
      </c>
      <c r="BI140" s="214">
        <f>IF(N140="nulová",J140,0)</f>
        <v>0</v>
      </c>
      <c r="BJ140" s="24" t="s">
        <v>81</v>
      </c>
      <c r="BK140" s="214">
        <f>ROUND(I140*H140,2)</f>
        <v>0</v>
      </c>
      <c r="BL140" s="24" t="s">
        <v>298</v>
      </c>
      <c r="BM140" s="24" t="s">
        <v>2896</v>
      </c>
    </row>
    <row r="141" spans="2:47" s="1" customFormat="1" ht="13.5">
      <c r="B141" s="46"/>
      <c r="D141" s="215" t="s">
        <v>241</v>
      </c>
      <c r="F141" s="216" t="s">
        <v>2895</v>
      </c>
      <c r="I141" s="176"/>
      <c r="L141" s="46"/>
      <c r="M141" s="217"/>
      <c r="N141" s="47"/>
      <c r="O141" s="47"/>
      <c r="P141" s="47"/>
      <c r="Q141" s="47"/>
      <c r="R141" s="47"/>
      <c r="S141" s="47"/>
      <c r="T141" s="85"/>
      <c r="AT141" s="24" t="s">
        <v>241</v>
      </c>
      <c r="AU141" s="24" t="s">
        <v>83</v>
      </c>
    </row>
    <row r="142" spans="2:65" s="1" customFormat="1" ht="16.5" customHeight="1">
      <c r="B142" s="202"/>
      <c r="C142" s="242" t="s">
        <v>349</v>
      </c>
      <c r="D142" s="242" t="s">
        <v>399</v>
      </c>
      <c r="E142" s="243" t="s">
        <v>2897</v>
      </c>
      <c r="F142" s="244" t="s">
        <v>2898</v>
      </c>
      <c r="G142" s="245" t="s">
        <v>249</v>
      </c>
      <c r="H142" s="246">
        <v>1</v>
      </c>
      <c r="I142" s="247"/>
      <c r="J142" s="248">
        <f>ROUND(I142*H142,2)</f>
        <v>0</v>
      </c>
      <c r="K142" s="244" t="s">
        <v>5</v>
      </c>
      <c r="L142" s="249"/>
      <c r="M142" s="250" t="s">
        <v>5</v>
      </c>
      <c r="N142" s="251" t="s">
        <v>44</v>
      </c>
      <c r="O142" s="47"/>
      <c r="P142" s="212">
        <f>O142*H142</f>
        <v>0</v>
      </c>
      <c r="Q142" s="212">
        <v>0.0016</v>
      </c>
      <c r="R142" s="212">
        <f>Q142*H142</f>
        <v>0.0016</v>
      </c>
      <c r="S142" s="212">
        <v>0</v>
      </c>
      <c r="T142" s="213">
        <f>S142*H142</f>
        <v>0</v>
      </c>
      <c r="AR142" s="24" t="s">
        <v>410</v>
      </c>
      <c r="AT142" s="24" t="s">
        <v>399</v>
      </c>
      <c r="AU142" s="24" t="s">
        <v>83</v>
      </c>
      <c r="AY142" s="24" t="s">
        <v>231</v>
      </c>
      <c r="BE142" s="214">
        <f>IF(N142="základní",J142,0)</f>
        <v>0</v>
      </c>
      <c r="BF142" s="214">
        <f>IF(N142="snížená",J142,0)</f>
        <v>0</v>
      </c>
      <c r="BG142" s="214">
        <f>IF(N142="zákl. přenesená",J142,0)</f>
        <v>0</v>
      </c>
      <c r="BH142" s="214">
        <f>IF(N142="sníž. přenesená",J142,0)</f>
        <v>0</v>
      </c>
      <c r="BI142" s="214">
        <f>IF(N142="nulová",J142,0)</f>
        <v>0</v>
      </c>
      <c r="BJ142" s="24" t="s">
        <v>81</v>
      </c>
      <c r="BK142" s="214">
        <f>ROUND(I142*H142,2)</f>
        <v>0</v>
      </c>
      <c r="BL142" s="24" t="s">
        <v>298</v>
      </c>
      <c r="BM142" s="24" t="s">
        <v>2899</v>
      </c>
    </row>
    <row r="143" spans="2:47" s="1" customFormat="1" ht="13.5">
      <c r="B143" s="46"/>
      <c r="D143" s="215" t="s">
        <v>241</v>
      </c>
      <c r="F143" s="216" t="s">
        <v>2898</v>
      </c>
      <c r="I143" s="176"/>
      <c r="L143" s="46"/>
      <c r="M143" s="217"/>
      <c r="N143" s="47"/>
      <c r="O143" s="47"/>
      <c r="P143" s="47"/>
      <c r="Q143" s="47"/>
      <c r="R143" s="47"/>
      <c r="S143" s="47"/>
      <c r="T143" s="85"/>
      <c r="AT143" s="24" t="s">
        <v>241</v>
      </c>
      <c r="AU143" s="24" t="s">
        <v>83</v>
      </c>
    </row>
    <row r="144" spans="2:65" s="1" customFormat="1" ht="25.5" customHeight="1">
      <c r="B144" s="202"/>
      <c r="C144" s="203" t="s">
        <v>355</v>
      </c>
      <c r="D144" s="203" t="s">
        <v>235</v>
      </c>
      <c r="E144" s="204" t="s">
        <v>2900</v>
      </c>
      <c r="F144" s="205" t="s">
        <v>2901</v>
      </c>
      <c r="G144" s="206" t="s">
        <v>249</v>
      </c>
      <c r="H144" s="207">
        <v>1</v>
      </c>
      <c r="I144" s="208"/>
      <c r="J144" s="209">
        <f>ROUND(I144*H144,2)</f>
        <v>0</v>
      </c>
      <c r="K144" s="205" t="s">
        <v>238</v>
      </c>
      <c r="L144" s="46"/>
      <c r="M144" s="210" t="s">
        <v>5</v>
      </c>
      <c r="N144" s="211" t="s">
        <v>44</v>
      </c>
      <c r="O144" s="47"/>
      <c r="P144" s="212">
        <f>O144*H144</f>
        <v>0</v>
      </c>
      <c r="Q144" s="212">
        <v>0</v>
      </c>
      <c r="R144" s="212">
        <f>Q144*H144</f>
        <v>0</v>
      </c>
      <c r="S144" s="212">
        <v>0</v>
      </c>
      <c r="T144" s="213">
        <f>S144*H144</f>
        <v>0</v>
      </c>
      <c r="AR144" s="24" t="s">
        <v>298</v>
      </c>
      <c r="AT144" s="24" t="s">
        <v>235</v>
      </c>
      <c r="AU144" s="24" t="s">
        <v>83</v>
      </c>
      <c r="AY144" s="24" t="s">
        <v>231</v>
      </c>
      <c r="BE144" s="214">
        <f>IF(N144="základní",J144,0)</f>
        <v>0</v>
      </c>
      <c r="BF144" s="214">
        <f>IF(N144="snížená",J144,0)</f>
        <v>0</v>
      </c>
      <c r="BG144" s="214">
        <f>IF(N144="zákl. přenesená",J144,0)</f>
        <v>0</v>
      </c>
      <c r="BH144" s="214">
        <f>IF(N144="sníž. přenesená",J144,0)</f>
        <v>0</v>
      </c>
      <c r="BI144" s="214">
        <f>IF(N144="nulová",J144,0)</f>
        <v>0</v>
      </c>
      <c r="BJ144" s="24" t="s">
        <v>81</v>
      </c>
      <c r="BK144" s="214">
        <f>ROUND(I144*H144,2)</f>
        <v>0</v>
      </c>
      <c r="BL144" s="24" t="s">
        <v>298</v>
      </c>
      <c r="BM144" s="24" t="s">
        <v>2902</v>
      </c>
    </row>
    <row r="145" spans="2:47" s="1" customFormat="1" ht="13.5">
      <c r="B145" s="46"/>
      <c r="D145" s="215" t="s">
        <v>241</v>
      </c>
      <c r="F145" s="216" t="s">
        <v>2901</v>
      </c>
      <c r="I145" s="176"/>
      <c r="L145" s="46"/>
      <c r="M145" s="217"/>
      <c r="N145" s="47"/>
      <c r="O145" s="47"/>
      <c r="P145" s="47"/>
      <c r="Q145" s="47"/>
      <c r="R145" s="47"/>
      <c r="S145" s="47"/>
      <c r="T145" s="85"/>
      <c r="AT145" s="24" t="s">
        <v>241</v>
      </c>
      <c r="AU145" s="24" t="s">
        <v>83</v>
      </c>
    </row>
    <row r="146" spans="2:65" s="1" customFormat="1" ht="16.5" customHeight="1">
      <c r="B146" s="202"/>
      <c r="C146" s="242" t="s">
        <v>359</v>
      </c>
      <c r="D146" s="242" t="s">
        <v>399</v>
      </c>
      <c r="E146" s="243" t="s">
        <v>2903</v>
      </c>
      <c r="F146" s="244" t="s">
        <v>2904</v>
      </c>
      <c r="G146" s="245" t="s">
        <v>249</v>
      </c>
      <c r="H146" s="246">
        <v>1</v>
      </c>
      <c r="I146" s="247"/>
      <c r="J146" s="248">
        <f>ROUND(I146*H146,2)</f>
        <v>0</v>
      </c>
      <c r="K146" s="244" t="s">
        <v>5</v>
      </c>
      <c r="L146" s="249"/>
      <c r="M146" s="250" t="s">
        <v>5</v>
      </c>
      <c r="N146" s="251" t="s">
        <v>44</v>
      </c>
      <c r="O146" s="47"/>
      <c r="P146" s="212">
        <f>O146*H146</f>
        <v>0</v>
      </c>
      <c r="Q146" s="212">
        <v>0.0016</v>
      </c>
      <c r="R146" s="212">
        <f>Q146*H146</f>
        <v>0.0016</v>
      </c>
      <c r="S146" s="212">
        <v>0</v>
      </c>
      <c r="T146" s="213">
        <f>S146*H146</f>
        <v>0</v>
      </c>
      <c r="AR146" s="24" t="s">
        <v>410</v>
      </c>
      <c r="AT146" s="24" t="s">
        <v>399</v>
      </c>
      <c r="AU146" s="24" t="s">
        <v>83</v>
      </c>
      <c r="AY146" s="24" t="s">
        <v>231</v>
      </c>
      <c r="BE146" s="214">
        <f>IF(N146="základní",J146,0)</f>
        <v>0</v>
      </c>
      <c r="BF146" s="214">
        <f>IF(N146="snížená",J146,0)</f>
        <v>0</v>
      </c>
      <c r="BG146" s="214">
        <f>IF(N146="zákl. přenesená",J146,0)</f>
        <v>0</v>
      </c>
      <c r="BH146" s="214">
        <f>IF(N146="sníž. přenesená",J146,0)</f>
        <v>0</v>
      </c>
      <c r="BI146" s="214">
        <f>IF(N146="nulová",J146,0)</f>
        <v>0</v>
      </c>
      <c r="BJ146" s="24" t="s">
        <v>81</v>
      </c>
      <c r="BK146" s="214">
        <f>ROUND(I146*H146,2)</f>
        <v>0</v>
      </c>
      <c r="BL146" s="24" t="s">
        <v>298</v>
      </c>
      <c r="BM146" s="24" t="s">
        <v>2905</v>
      </c>
    </row>
    <row r="147" spans="2:47" s="1" customFormat="1" ht="13.5">
      <c r="B147" s="46"/>
      <c r="D147" s="215" t="s">
        <v>241</v>
      </c>
      <c r="F147" s="216" t="s">
        <v>2904</v>
      </c>
      <c r="I147" s="176"/>
      <c r="L147" s="46"/>
      <c r="M147" s="217"/>
      <c r="N147" s="47"/>
      <c r="O147" s="47"/>
      <c r="P147" s="47"/>
      <c r="Q147" s="47"/>
      <c r="R147" s="47"/>
      <c r="S147" s="47"/>
      <c r="T147" s="85"/>
      <c r="AT147" s="24" t="s">
        <v>241</v>
      </c>
      <c r="AU147" s="24" t="s">
        <v>83</v>
      </c>
    </row>
    <row r="148" spans="2:65" s="1" customFormat="1" ht="38.25" customHeight="1">
      <c r="B148" s="202"/>
      <c r="C148" s="203" t="s">
        <v>364</v>
      </c>
      <c r="D148" s="203" t="s">
        <v>235</v>
      </c>
      <c r="E148" s="204" t="s">
        <v>2906</v>
      </c>
      <c r="F148" s="205" t="s">
        <v>2907</v>
      </c>
      <c r="G148" s="206" t="s">
        <v>352</v>
      </c>
      <c r="H148" s="207">
        <v>0.176</v>
      </c>
      <c r="I148" s="208"/>
      <c r="J148" s="209">
        <f>ROUND(I148*H148,2)</f>
        <v>0</v>
      </c>
      <c r="K148" s="205" t="s">
        <v>238</v>
      </c>
      <c r="L148" s="46"/>
      <c r="M148" s="210" t="s">
        <v>5</v>
      </c>
      <c r="N148" s="211" t="s">
        <v>44</v>
      </c>
      <c r="O148" s="47"/>
      <c r="P148" s="212">
        <f>O148*H148</f>
        <v>0</v>
      </c>
      <c r="Q148" s="212">
        <v>0</v>
      </c>
      <c r="R148" s="212">
        <f>Q148*H148</f>
        <v>0</v>
      </c>
      <c r="S148" s="212">
        <v>0</v>
      </c>
      <c r="T148" s="213">
        <f>S148*H148</f>
        <v>0</v>
      </c>
      <c r="AR148" s="24" t="s">
        <v>298</v>
      </c>
      <c r="AT148" s="24" t="s">
        <v>235</v>
      </c>
      <c r="AU148" s="24" t="s">
        <v>83</v>
      </c>
      <c r="AY148" s="24" t="s">
        <v>231</v>
      </c>
      <c r="BE148" s="214">
        <f>IF(N148="základní",J148,0)</f>
        <v>0</v>
      </c>
      <c r="BF148" s="214">
        <f>IF(N148="snížená",J148,0)</f>
        <v>0</v>
      </c>
      <c r="BG148" s="214">
        <f>IF(N148="zákl. přenesená",J148,0)</f>
        <v>0</v>
      </c>
      <c r="BH148" s="214">
        <f>IF(N148="sníž. přenesená",J148,0)</f>
        <v>0</v>
      </c>
      <c r="BI148" s="214">
        <f>IF(N148="nulová",J148,0)</f>
        <v>0</v>
      </c>
      <c r="BJ148" s="24" t="s">
        <v>81</v>
      </c>
      <c r="BK148" s="214">
        <f>ROUND(I148*H148,2)</f>
        <v>0</v>
      </c>
      <c r="BL148" s="24" t="s">
        <v>298</v>
      </c>
      <c r="BM148" s="24" t="s">
        <v>2908</v>
      </c>
    </row>
    <row r="149" spans="2:47" s="1" customFormat="1" ht="13.5">
      <c r="B149" s="46"/>
      <c r="D149" s="215" t="s">
        <v>241</v>
      </c>
      <c r="F149" s="216" t="s">
        <v>2907</v>
      </c>
      <c r="I149" s="176"/>
      <c r="L149" s="46"/>
      <c r="M149" s="217"/>
      <c r="N149" s="47"/>
      <c r="O149" s="47"/>
      <c r="P149" s="47"/>
      <c r="Q149" s="47"/>
      <c r="R149" s="47"/>
      <c r="S149" s="47"/>
      <c r="T149" s="85"/>
      <c r="AT149" s="24" t="s">
        <v>241</v>
      </c>
      <c r="AU149" s="24" t="s">
        <v>83</v>
      </c>
    </row>
    <row r="150" spans="2:63" s="10" customFormat="1" ht="29.85" customHeight="1">
      <c r="B150" s="189"/>
      <c r="D150" s="190" t="s">
        <v>72</v>
      </c>
      <c r="E150" s="200" t="s">
        <v>1280</v>
      </c>
      <c r="F150" s="200" t="s">
        <v>1281</v>
      </c>
      <c r="I150" s="192"/>
      <c r="J150" s="201">
        <f>BK150</f>
        <v>0</v>
      </c>
      <c r="L150" s="189"/>
      <c r="M150" s="194"/>
      <c r="N150" s="195"/>
      <c r="O150" s="195"/>
      <c r="P150" s="196">
        <f>SUM(P151:P152)</f>
        <v>0</v>
      </c>
      <c r="Q150" s="195"/>
      <c r="R150" s="196">
        <f>SUM(R151:R152)</f>
        <v>0.00963</v>
      </c>
      <c r="S150" s="195"/>
      <c r="T150" s="197">
        <f>SUM(T151:T152)</f>
        <v>0.049499999999999995</v>
      </c>
      <c r="AR150" s="190" t="s">
        <v>83</v>
      </c>
      <c r="AT150" s="198" t="s">
        <v>72</v>
      </c>
      <c r="AU150" s="198" t="s">
        <v>81</v>
      </c>
      <c r="AY150" s="190" t="s">
        <v>231</v>
      </c>
      <c r="BK150" s="199">
        <f>SUM(BK151:BK152)</f>
        <v>0</v>
      </c>
    </row>
    <row r="151" spans="2:65" s="1" customFormat="1" ht="38.25" customHeight="1">
      <c r="B151" s="202"/>
      <c r="C151" s="203" t="s">
        <v>370</v>
      </c>
      <c r="D151" s="203" t="s">
        <v>235</v>
      </c>
      <c r="E151" s="204" t="s">
        <v>2909</v>
      </c>
      <c r="F151" s="205" t="s">
        <v>2910</v>
      </c>
      <c r="G151" s="206" t="s">
        <v>249</v>
      </c>
      <c r="H151" s="207">
        <v>9</v>
      </c>
      <c r="I151" s="208"/>
      <c r="J151" s="209">
        <f>ROUND(I151*H151,2)</f>
        <v>0</v>
      </c>
      <c r="K151" s="205" t="s">
        <v>238</v>
      </c>
      <c r="L151" s="46"/>
      <c r="M151" s="210" t="s">
        <v>5</v>
      </c>
      <c r="N151" s="211" t="s">
        <v>44</v>
      </c>
      <c r="O151" s="47"/>
      <c r="P151" s="212">
        <f>O151*H151</f>
        <v>0</v>
      </c>
      <c r="Q151" s="212">
        <v>0.00107</v>
      </c>
      <c r="R151" s="212">
        <f>Q151*H151</f>
        <v>0.00963</v>
      </c>
      <c r="S151" s="212">
        <v>0.0055</v>
      </c>
      <c r="T151" s="213">
        <f>S151*H151</f>
        <v>0.049499999999999995</v>
      </c>
      <c r="AR151" s="24" t="s">
        <v>298</v>
      </c>
      <c r="AT151" s="24" t="s">
        <v>235</v>
      </c>
      <c r="AU151" s="24" t="s">
        <v>83</v>
      </c>
      <c r="AY151" s="24" t="s">
        <v>231</v>
      </c>
      <c r="BE151" s="214">
        <f>IF(N151="základní",J151,0)</f>
        <v>0</v>
      </c>
      <c r="BF151" s="214">
        <f>IF(N151="snížená",J151,0)</f>
        <v>0</v>
      </c>
      <c r="BG151" s="214">
        <f>IF(N151="zákl. přenesená",J151,0)</f>
        <v>0</v>
      </c>
      <c r="BH151" s="214">
        <f>IF(N151="sníž. přenesená",J151,0)</f>
        <v>0</v>
      </c>
      <c r="BI151" s="214">
        <f>IF(N151="nulová",J151,0)</f>
        <v>0</v>
      </c>
      <c r="BJ151" s="24" t="s">
        <v>81</v>
      </c>
      <c r="BK151" s="214">
        <f>ROUND(I151*H151,2)</f>
        <v>0</v>
      </c>
      <c r="BL151" s="24" t="s">
        <v>298</v>
      </c>
      <c r="BM151" s="24" t="s">
        <v>2911</v>
      </c>
    </row>
    <row r="152" spans="2:47" s="1" customFormat="1" ht="13.5">
      <c r="B152" s="46"/>
      <c r="D152" s="215" t="s">
        <v>241</v>
      </c>
      <c r="F152" s="216" t="s">
        <v>2910</v>
      </c>
      <c r="I152" s="176"/>
      <c r="L152" s="46"/>
      <c r="M152" s="252"/>
      <c r="N152" s="253"/>
      <c r="O152" s="253"/>
      <c r="P152" s="253"/>
      <c r="Q152" s="253"/>
      <c r="R152" s="253"/>
      <c r="S152" s="253"/>
      <c r="T152" s="254"/>
      <c r="AT152" s="24" t="s">
        <v>241</v>
      </c>
      <c r="AU152" s="24" t="s">
        <v>83</v>
      </c>
    </row>
    <row r="153" spans="2:12" s="1" customFormat="1" ht="6.95" customHeight="1">
      <c r="B153" s="67"/>
      <c r="C153" s="68"/>
      <c r="D153" s="68"/>
      <c r="E153" s="68"/>
      <c r="F153" s="68"/>
      <c r="G153" s="68"/>
      <c r="H153" s="68"/>
      <c r="I153" s="153"/>
      <c r="J153" s="68"/>
      <c r="K153" s="68"/>
      <c r="L153" s="46"/>
    </row>
  </sheetData>
  <autoFilter ref="C82:K152"/>
  <mergeCells count="10">
    <mergeCell ref="E7:H7"/>
    <mergeCell ref="E9:H9"/>
    <mergeCell ref="E24:H24"/>
    <mergeCell ref="E45:H45"/>
    <mergeCell ref="E47:H47"/>
    <mergeCell ref="J51:J52"/>
    <mergeCell ref="E73:H73"/>
    <mergeCell ref="E75:H75"/>
    <mergeCell ref="G1:H1"/>
    <mergeCell ref="L2:V2"/>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21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9" max="19" width="8.16015625" style="0" customWidth="1"/>
    <col min="20" max="20" width="29.66015625" style="0" customWidth="1"/>
    <col min="21" max="21" width="16.33203125" style="0"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3"/>
      <c r="C1" s="123"/>
      <c r="D1" s="124" t="s">
        <v>1</v>
      </c>
      <c r="E1" s="123"/>
      <c r="F1" s="125" t="s">
        <v>140</v>
      </c>
      <c r="G1" s="125" t="s">
        <v>141</v>
      </c>
      <c r="H1" s="125"/>
      <c r="I1" s="126"/>
      <c r="J1" s="125" t="s">
        <v>142</v>
      </c>
      <c r="K1" s="124" t="s">
        <v>143</v>
      </c>
      <c r="L1" s="125" t="s">
        <v>144</v>
      </c>
      <c r="M1" s="125"/>
      <c r="N1" s="125"/>
      <c r="O1" s="125"/>
      <c r="P1" s="125"/>
      <c r="Q1" s="125"/>
      <c r="R1" s="125"/>
      <c r="S1" s="125"/>
      <c r="T1" s="125"/>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4" t="s">
        <v>101</v>
      </c>
    </row>
    <row r="3" spans="2:46" ht="6.95" customHeight="1">
      <c r="B3" s="25"/>
      <c r="C3" s="26"/>
      <c r="D3" s="26"/>
      <c r="E3" s="26"/>
      <c r="F3" s="26"/>
      <c r="G3" s="26"/>
      <c r="H3" s="26"/>
      <c r="I3" s="128"/>
      <c r="J3" s="26"/>
      <c r="K3" s="27"/>
      <c r="AT3" s="24" t="s">
        <v>83</v>
      </c>
    </row>
    <row r="4" spans="2:46" ht="36.95" customHeight="1">
      <c r="B4" s="28"/>
      <c r="C4" s="29"/>
      <c r="D4" s="30" t="s">
        <v>153</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TRANSFORMACE DOMOV HÁJ II VÝSTAVBA LEDEČ NAD SÁZAVOU DOZP</v>
      </c>
      <c r="F7" s="40"/>
      <c r="G7" s="40"/>
      <c r="H7" s="40"/>
      <c r="I7" s="129"/>
      <c r="J7" s="29"/>
      <c r="K7" s="31"/>
    </row>
    <row r="8" spans="2:11" s="1" customFormat="1" ht="13.5">
      <c r="B8" s="46"/>
      <c r="C8" s="47"/>
      <c r="D8" s="40" t="s">
        <v>166</v>
      </c>
      <c r="E8" s="47"/>
      <c r="F8" s="47"/>
      <c r="G8" s="47"/>
      <c r="H8" s="47"/>
      <c r="I8" s="131"/>
      <c r="J8" s="47"/>
      <c r="K8" s="51"/>
    </row>
    <row r="9" spans="2:11" s="1" customFormat="1" ht="36.95" customHeight="1">
      <c r="B9" s="46"/>
      <c r="C9" s="47"/>
      <c r="D9" s="47"/>
      <c r="E9" s="132" t="s">
        <v>2912</v>
      </c>
      <c r="F9" s="47"/>
      <c r="G9" s="47"/>
      <c r="H9" s="47"/>
      <c r="I9" s="131"/>
      <c r="J9" s="47"/>
      <c r="K9" s="51"/>
    </row>
    <row r="10" spans="2:11" s="1" customFormat="1" ht="13.5">
      <c r="B10" s="46"/>
      <c r="C10" s="47"/>
      <c r="D10" s="47"/>
      <c r="E10" s="47"/>
      <c r="F10" s="47"/>
      <c r="G10" s="47"/>
      <c r="H10" s="47"/>
      <c r="I10" s="131"/>
      <c r="J10" s="47"/>
      <c r="K10" s="51"/>
    </row>
    <row r="11" spans="2:11" s="1" customFormat="1" ht="14.4" customHeight="1">
      <c r="B11" s="46"/>
      <c r="C11" s="47"/>
      <c r="D11" s="40" t="s">
        <v>21</v>
      </c>
      <c r="E11" s="47"/>
      <c r="F11" s="35" t="s">
        <v>22</v>
      </c>
      <c r="G11" s="47"/>
      <c r="H11" s="47"/>
      <c r="I11" s="133" t="s">
        <v>23</v>
      </c>
      <c r="J11" s="35" t="s">
        <v>5</v>
      </c>
      <c r="K11" s="51"/>
    </row>
    <row r="12" spans="2:11" s="1" customFormat="1" ht="14.4" customHeight="1">
      <c r="B12" s="46"/>
      <c r="C12" s="47"/>
      <c r="D12" s="40" t="s">
        <v>24</v>
      </c>
      <c r="E12" s="47"/>
      <c r="F12" s="35" t="s">
        <v>25</v>
      </c>
      <c r="G12" s="47"/>
      <c r="H12" s="47"/>
      <c r="I12" s="133" t="s">
        <v>26</v>
      </c>
      <c r="J12" s="134" t="str">
        <f>'Rekapitulace stavby'!AN8</f>
        <v>22. 3. 2019</v>
      </c>
      <c r="K12" s="51"/>
    </row>
    <row r="13" spans="2:11" s="1" customFormat="1" ht="10.8" customHeight="1">
      <c r="B13" s="46"/>
      <c r="C13" s="47"/>
      <c r="D13" s="47"/>
      <c r="E13" s="47"/>
      <c r="F13" s="47"/>
      <c r="G13" s="47"/>
      <c r="H13" s="47"/>
      <c r="I13" s="131"/>
      <c r="J13" s="47"/>
      <c r="K13" s="51"/>
    </row>
    <row r="14" spans="2:11" s="1" customFormat="1" ht="14.4" customHeight="1">
      <c r="B14" s="46"/>
      <c r="C14" s="47"/>
      <c r="D14" s="40" t="s">
        <v>28</v>
      </c>
      <c r="E14" s="47"/>
      <c r="F14" s="47"/>
      <c r="G14" s="47"/>
      <c r="H14" s="47"/>
      <c r="I14" s="133" t="s">
        <v>29</v>
      </c>
      <c r="J14" s="35" t="s">
        <v>5</v>
      </c>
      <c r="K14" s="51"/>
    </row>
    <row r="15" spans="2:11" s="1" customFormat="1" ht="18" customHeight="1">
      <c r="B15" s="46"/>
      <c r="C15" s="47"/>
      <c r="D15" s="47"/>
      <c r="E15" s="35" t="s">
        <v>30</v>
      </c>
      <c r="F15" s="47"/>
      <c r="G15" s="47"/>
      <c r="H15" s="47"/>
      <c r="I15" s="133" t="s">
        <v>31</v>
      </c>
      <c r="J15" s="35" t="s">
        <v>5</v>
      </c>
      <c r="K15" s="51"/>
    </row>
    <row r="16" spans="2:11" s="1" customFormat="1" ht="6.95" customHeight="1">
      <c r="B16" s="46"/>
      <c r="C16" s="47"/>
      <c r="D16" s="47"/>
      <c r="E16" s="47"/>
      <c r="F16" s="47"/>
      <c r="G16" s="47"/>
      <c r="H16" s="47"/>
      <c r="I16" s="131"/>
      <c r="J16" s="47"/>
      <c r="K16" s="51"/>
    </row>
    <row r="17" spans="2:11" s="1" customFormat="1" ht="14.4" customHeight="1">
      <c r="B17" s="46"/>
      <c r="C17" s="47"/>
      <c r="D17" s="40" t="s">
        <v>32</v>
      </c>
      <c r="E17" s="47"/>
      <c r="F17" s="47"/>
      <c r="G17" s="47"/>
      <c r="H17" s="47"/>
      <c r="I17" s="133" t="s">
        <v>29</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33" t="s">
        <v>31</v>
      </c>
      <c r="J18" s="35" t="str">
        <f>IF('Rekapitulace stavby'!AN14="Vyplň údaj","",IF('Rekapitulace stavby'!AN14="","",'Rekapitulace stavby'!AN14))</f>
        <v/>
      </c>
      <c r="K18" s="51"/>
    </row>
    <row r="19" spans="2:11" s="1" customFormat="1" ht="6.95" customHeight="1">
      <c r="B19" s="46"/>
      <c r="C19" s="47"/>
      <c r="D19" s="47"/>
      <c r="E19" s="47"/>
      <c r="F19" s="47"/>
      <c r="G19" s="47"/>
      <c r="H19" s="47"/>
      <c r="I19" s="131"/>
      <c r="J19" s="47"/>
      <c r="K19" s="51"/>
    </row>
    <row r="20" spans="2:11" s="1" customFormat="1" ht="14.4" customHeight="1">
      <c r="B20" s="46"/>
      <c r="C20" s="47"/>
      <c r="D20" s="40" t="s">
        <v>34</v>
      </c>
      <c r="E20" s="47"/>
      <c r="F20" s="47"/>
      <c r="G20" s="47"/>
      <c r="H20" s="47"/>
      <c r="I20" s="133" t="s">
        <v>29</v>
      </c>
      <c r="J20" s="35" t="s">
        <v>5</v>
      </c>
      <c r="K20" s="51"/>
    </row>
    <row r="21" spans="2:11" s="1" customFormat="1" ht="18" customHeight="1">
      <c r="B21" s="46"/>
      <c r="C21" s="47"/>
      <c r="D21" s="47"/>
      <c r="E21" s="35" t="s">
        <v>35</v>
      </c>
      <c r="F21" s="47"/>
      <c r="G21" s="47"/>
      <c r="H21" s="47"/>
      <c r="I21" s="133" t="s">
        <v>31</v>
      </c>
      <c r="J21" s="35" t="s">
        <v>5</v>
      </c>
      <c r="K21" s="51"/>
    </row>
    <row r="22" spans="2:11" s="1" customFormat="1" ht="6.95" customHeight="1">
      <c r="B22" s="46"/>
      <c r="C22" s="47"/>
      <c r="D22" s="47"/>
      <c r="E22" s="47"/>
      <c r="F22" s="47"/>
      <c r="G22" s="47"/>
      <c r="H22" s="47"/>
      <c r="I22" s="131"/>
      <c r="J22" s="47"/>
      <c r="K22" s="51"/>
    </row>
    <row r="23" spans="2:11" s="1" customFormat="1" ht="14.4" customHeight="1">
      <c r="B23" s="46"/>
      <c r="C23" s="47"/>
      <c r="D23" s="40" t="s">
        <v>37</v>
      </c>
      <c r="E23" s="47"/>
      <c r="F23" s="47"/>
      <c r="G23" s="47"/>
      <c r="H23" s="47"/>
      <c r="I23" s="131"/>
      <c r="J23" s="47"/>
      <c r="K23" s="51"/>
    </row>
    <row r="24" spans="2:11" s="6" customFormat="1" ht="57" customHeight="1">
      <c r="B24" s="135"/>
      <c r="C24" s="136"/>
      <c r="D24" s="136"/>
      <c r="E24" s="44" t="s">
        <v>2058</v>
      </c>
      <c r="F24" s="44"/>
      <c r="G24" s="44"/>
      <c r="H24" s="44"/>
      <c r="I24" s="137"/>
      <c r="J24" s="136"/>
      <c r="K24" s="138"/>
    </row>
    <row r="25" spans="2:11" s="1" customFormat="1" ht="6.95" customHeight="1">
      <c r="B25" s="46"/>
      <c r="C25" s="47"/>
      <c r="D25" s="47"/>
      <c r="E25" s="47"/>
      <c r="F25" s="47"/>
      <c r="G25" s="47"/>
      <c r="H25" s="47"/>
      <c r="I25" s="131"/>
      <c r="J25" s="47"/>
      <c r="K25" s="51"/>
    </row>
    <row r="26" spans="2:11" s="1" customFormat="1" ht="6.95" customHeight="1">
      <c r="B26" s="46"/>
      <c r="C26" s="47"/>
      <c r="D26" s="82"/>
      <c r="E26" s="82"/>
      <c r="F26" s="82"/>
      <c r="G26" s="82"/>
      <c r="H26" s="82"/>
      <c r="I26" s="139"/>
      <c r="J26" s="82"/>
      <c r="K26" s="140"/>
    </row>
    <row r="27" spans="2:11" s="1" customFormat="1" ht="25.4" customHeight="1">
      <c r="B27" s="46"/>
      <c r="C27" s="47"/>
      <c r="D27" s="141" t="s">
        <v>39</v>
      </c>
      <c r="E27" s="47"/>
      <c r="F27" s="47"/>
      <c r="G27" s="47"/>
      <c r="H27" s="47"/>
      <c r="I27" s="131"/>
      <c r="J27" s="142">
        <f>ROUND(J82,2)</f>
        <v>0</v>
      </c>
      <c r="K27" s="51"/>
    </row>
    <row r="28" spans="2:11" s="1" customFormat="1" ht="6.95" customHeight="1">
      <c r="B28" s="46"/>
      <c r="C28" s="47"/>
      <c r="D28" s="82"/>
      <c r="E28" s="82"/>
      <c r="F28" s="82"/>
      <c r="G28" s="82"/>
      <c r="H28" s="82"/>
      <c r="I28" s="139"/>
      <c r="J28" s="82"/>
      <c r="K28" s="140"/>
    </row>
    <row r="29" spans="2:11" s="1" customFormat="1" ht="14.4" customHeight="1">
      <c r="B29" s="46"/>
      <c r="C29" s="47"/>
      <c r="D29" s="47"/>
      <c r="E29" s="47"/>
      <c r="F29" s="52" t="s">
        <v>41</v>
      </c>
      <c r="G29" s="47"/>
      <c r="H29" s="47"/>
      <c r="I29" s="143" t="s">
        <v>40</v>
      </c>
      <c r="J29" s="52" t="s">
        <v>42</v>
      </c>
      <c r="K29" s="51"/>
    </row>
    <row r="30" spans="2:11" s="1" customFormat="1" ht="14.4" customHeight="1">
      <c r="B30" s="46"/>
      <c r="C30" s="47"/>
      <c r="D30" s="55" t="s">
        <v>43</v>
      </c>
      <c r="E30" s="55" t="s">
        <v>44</v>
      </c>
      <c r="F30" s="144">
        <f>ROUND(SUM(BE82:BE213),2)</f>
        <v>0</v>
      </c>
      <c r="G30" s="47"/>
      <c r="H30" s="47"/>
      <c r="I30" s="145">
        <v>0.21</v>
      </c>
      <c r="J30" s="144">
        <f>ROUND(ROUND((SUM(BE82:BE213)),2)*I30,2)</f>
        <v>0</v>
      </c>
      <c r="K30" s="51"/>
    </row>
    <row r="31" spans="2:11" s="1" customFormat="1" ht="14.4" customHeight="1">
      <c r="B31" s="46"/>
      <c r="C31" s="47"/>
      <c r="D31" s="47"/>
      <c r="E31" s="55" t="s">
        <v>45</v>
      </c>
      <c r="F31" s="144">
        <f>ROUND(SUM(BF82:BF213),2)</f>
        <v>0</v>
      </c>
      <c r="G31" s="47"/>
      <c r="H31" s="47"/>
      <c r="I31" s="145">
        <v>0.15</v>
      </c>
      <c r="J31" s="144">
        <f>ROUND(ROUND((SUM(BF82:BF213)),2)*I31,2)</f>
        <v>0</v>
      </c>
      <c r="K31" s="51"/>
    </row>
    <row r="32" spans="2:11" s="1" customFormat="1" ht="14.4" customHeight="1" hidden="1">
      <c r="B32" s="46"/>
      <c r="C32" s="47"/>
      <c r="D32" s="47"/>
      <c r="E32" s="55" t="s">
        <v>46</v>
      </c>
      <c r="F32" s="144">
        <f>ROUND(SUM(BG82:BG213),2)</f>
        <v>0</v>
      </c>
      <c r="G32" s="47"/>
      <c r="H32" s="47"/>
      <c r="I32" s="145">
        <v>0.21</v>
      </c>
      <c r="J32" s="144">
        <v>0</v>
      </c>
      <c r="K32" s="51"/>
    </row>
    <row r="33" spans="2:11" s="1" customFormat="1" ht="14.4" customHeight="1" hidden="1">
      <c r="B33" s="46"/>
      <c r="C33" s="47"/>
      <c r="D33" s="47"/>
      <c r="E33" s="55" t="s">
        <v>47</v>
      </c>
      <c r="F33" s="144">
        <f>ROUND(SUM(BH82:BH213),2)</f>
        <v>0</v>
      </c>
      <c r="G33" s="47"/>
      <c r="H33" s="47"/>
      <c r="I33" s="145">
        <v>0.15</v>
      </c>
      <c r="J33" s="144">
        <v>0</v>
      </c>
      <c r="K33" s="51"/>
    </row>
    <row r="34" spans="2:11" s="1" customFormat="1" ht="14.4" customHeight="1" hidden="1">
      <c r="B34" s="46"/>
      <c r="C34" s="47"/>
      <c r="D34" s="47"/>
      <c r="E34" s="55" t="s">
        <v>48</v>
      </c>
      <c r="F34" s="144">
        <f>ROUND(SUM(BI82:BI213),2)</f>
        <v>0</v>
      </c>
      <c r="G34" s="47"/>
      <c r="H34" s="47"/>
      <c r="I34" s="145">
        <v>0</v>
      </c>
      <c r="J34" s="144">
        <v>0</v>
      </c>
      <c r="K34" s="51"/>
    </row>
    <row r="35" spans="2:11" s="1" customFormat="1" ht="6.95" customHeight="1">
      <c r="B35" s="46"/>
      <c r="C35" s="47"/>
      <c r="D35" s="47"/>
      <c r="E35" s="47"/>
      <c r="F35" s="47"/>
      <c r="G35" s="47"/>
      <c r="H35" s="47"/>
      <c r="I35" s="131"/>
      <c r="J35" s="47"/>
      <c r="K35" s="51"/>
    </row>
    <row r="36" spans="2:11" s="1" customFormat="1" ht="25.4" customHeight="1">
      <c r="B36" s="46"/>
      <c r="C36" s="146"/>
      <c r="D36" s="147" t="s">
        <v>49</v>
      </c>
      <c r="E36" s="88"/>
      <c r="F36" s="88"/>
      <c r="G36" s="148" t="s">
        <v>50</v>
      </c>
      <c r="H36" s="149" t="s">
        <v>51</v>
      </c>
      <c r="I36" s="150"/>
      <c r="J36" s="151">
        <f>SUM(J27:J34)</f>
        <v>0</v>
      </c>
      <c r="K36" s="152"/>
    </row>
    <row r="37" spans="2:11" s="1" customFormat="1" ht="14.4" customHeight="1">
      <c r="B37" s="67"/>
      <c r="C37" s="68"/>
      <c r="D37" s="68"/>
      <c r="E37" s="68"/>
      <c r="F37" s="68"/>
      <c r="G37" s="68"/>
      <c r="H37" s="68"/>
      <c r="I37" s="153"/>
      <c r="J37" s="68"/>
      <c r="K37" s="69"/>
    </row>
    <row r="41" spans="2:11" s="1" customFormat="1" ht="6.95" customHeight="1">
      <c r="B41" s="70"/>
      <c r="C41" s="71"/>
      <c r="D41" s="71"/>
      <c r="E41" s="71"/>
      <c r="F41" s="71"/>
      <c r="G41" s="71"/>
      <c r="H41" s="71"/>
      <c r="I41" s="154"/>
      <c r="J41" s="71"/>
      <c r="K41" s="155"/>
    </row>
    <row r="42" spans="2:11" s="1" customFormat="1" ht="36.95" customHeight="1">
      <c r="B42" s="46"/>
      <c r="C42" s="30" t="s">
        <v>175</v>
      </c>
      <c r="D42" s="47"/>
      <c r="E42" s="47"/>
      <c r="F42" s="47"/>
      <c r="G42" s="47"/>
      <c r="H42" s="47"/>
      <c r="I42" s="131"/>
      <c r="J42" s="47"/>
      <c r="K42" s="51"/>
    </row>
    <row r="43" spans="2:11" s="1" customFormat="1" ht="6.95" customHeight="1">
      <c r="B43" s="46"/>
      <c r="C43" s="47"/>
      <c r="D43" s="47"/>
      <c r="E43" s="47"/>
      <c r="F43" s="47"/>
      <c r="G43" s="47"/>
      <c r="H43" s="47"/>
      <c r="I43" s="131"/>
      <c r="J43" s="47"/>
      <c r="K43" s="51"/>
    </row>
    <row r="44" spans="2:11" s="1" customFormat="1" ht="14.4" customHeight="1">
      <c r="B44" s="46"/>
      <c r="C44" s="40" t="s">
        <v>19</v>
      </c>
      <c r="D44" s="47"/>
      <c r="E44" s="47"/>
      <c r="F44" s="47"/>
      <c r="G44" s="47"/>
      <c r="H44" s="47"/>
      <c r="I44" s="131"/>
      <c r="J44" s="47"/>
      <c r="K44" s="51"/>
    </row>
    <row r="45" spans="2:11" s="1" customFormat="1" ht="16.5" customHeight="1">
      <c r="B45" s="46"/>
      <c r="C45" s="47"/>
      <c r="D45" s="47"/>
      <c r="E45" s="130" t="str">
        <f>E7</f>
        <v>TRANSFORMACE DOMOV HÁJ II VÝSTAVBA LEDEČ NAD SÁZAVOU DOZP</v>
      </c>
      <c r="F45" s="40"/>
      <c r="G45" s="40"/>
      <c r="H45" s="40"/>
      <c r="I45" s="131"/>
      <c r="J45" s="47"/>
      <c r="K45" s="51"/>
    </row>
    <row r="46" spans="2:11" s="1" customFormat="1" ht="14.4" customHeight="1">
      <c r="B46" s="46"/>
      <c r="C46" s="40" t="s">
        <v>166</v>
      </c>
      <c r="D46" s="47"/>
      <c r="E46" s="47"/>
      <c r="F46" s="47"/>
      <c r="G46" s="47"/>
      <c r="H46" s="47"/>
      <c r="I46" s="131"/>
      <c r="J46" s="47"/>
      <c r="K46" s="51"/>
    </row>
    <row r="47" spans="2:11" s="1" customFormat="1" ht="17.25" customHeight="1">
      <c r="B47" s="46"/>
      <c r="C47" s="47"/>
      <c r="D47" s="47"/>
      <c r="E47" s="132" t="str">
        <f>E9</f>
        <v>SO 01_D.1.4.3 - Silnoproudá elektroinstalace</v>
      </c>
      <c r="F47" s="47"/>
      <c r="G47" s="47"/>
      <c r="H47" s="47"/>
      <c r="I47" s="131"/>
      <c r="J47" s="47"/>
      <c r="K47" s="51"/>
    </row>
    <row r="48" spans="2:11" s="1" customFormat="1" ht="6.95" customHeight="1">
      <c r="B48" s="46"/>
      <c r="C48" s="47"/>
      <c r="D48" s="47"/>
      <c r="E48" s="47"/>
      <c r="F48" s="47"/>
      <c r="G48" s="47"/>
      <c r="H48" s="47"/>
      <c r="I48" s="131"/>
      <c r="J48" s="47"/>
      <c r="K48" s="51"/>
    </row>
    <row r="49" spans="2:11" s="1" customFormat="1" ht="18" customHeight="1">
      <c r="B49" s="46"/>
      <c r="C49" s="40" t="s">
        <v>24</v>
      </c>
      <c r="D49" s="47"/>
      <c r="E49" s="47"/>
      <c r="F49" s="35" t="str">
        <f>F12</f>
        <v>Ledeč nad Sázavou</v>
      </c>
      <c r="G49" s="47"/>
      <c r="H49" s="47"/>
      <c r="I49" s="133" t="s">
        <v>26</v>
      </c>
      <c r="J49" s="134" t="str">
        <f>IF(J12="","",J12)</f>
        <v>22. 3. 2019</v>
      </c>
      <c r="K49" s="51"/>
    </row>
    <row r="50" spans="2:11" s="1" customFormat="1" ht="6.95" customHeight="1">
      <c r="B50" s="46"/>
      <c r="C50" s="47"/>
      <c r="D50" s="47"/>
      <c r="E50" s="47"/>
      <c r="F50" s="47"/>
      <c r="G50" s="47"/>
      <c r="H50" s="47"/>
      <c r="I50" s="131"/>
      <c r="J50" s="47"/>
      <c r="K50" s="51"/>
    </row>
    <row r="51" spans="2:11" s="1" customFormat="1" ht="13.5">
      <c r="B51" s="46"/>
      <c r="C51" s="40" t="s">
        <v>28</v>
      </c>
      <c r="D51" s="47"/>
      <c r="E51" s="47"/>
      <c r="F51" s="35" t="str">
        <f>E15</f>
        <v>Kraj Vysočina</v>
      </c>
      <c r="G51" s="47"/>
      <c r="H51" s="47"/>
      <c r="I51" s="133" t="s">
        <v>34</v>
      </c>
      <c r="J51" s="44" t="str">
        <f>E21</f>
        <v>Ing. arch. Martin Jirovský</v>
      </c>
      <c r="K51" s="51"/>
    </row>
    <row r="52" spans="2:11" s="1" customFormat="1" ht="14.4" customHeight="1">
      <c r="B52" s="46"/>
      <c r="C52" s="40" t="s">
        <v>32</v>
      </c>
      <c r="D52" s="47"/>
      <c r="E52" s="47"/>
      <c r="F52" s="35" t="str">
        <f>IF(E18="","",E18)</f>
        <v/>
      </c>
      <c r="G52" s="47"/>
      <c r="H52" s="47"/>
      <c r="I52" s="131"/>
      <c r="J52" s="156"/>
      <c r="K52" s="51"/>
    </row>
    <row r="53" spans="2:11" s="1" customFormat="1" ht="10.3" customHeight="1">
      <c r="B53" s="46"/>
      <c r="C53" s="47"/>
      <c r="D53" s="47"/>
      <c r="E53" s="47"/>
      <c r="F53" s="47"/>
      <c r="G53" s="47"/>
      <c r="H53" s="47"/>
      <c r="I53" s="131"/>
      <c r="J53" s="47"/>
      <c r="K53" s="51"/>
    </row>
    <row r="54" spans="2:11" s="1" customFormat="1" ht="29.25" customHeight="1">
      <c r="B54" s="46"/>
      <c r="C54" s="157" t="s">
        <v>176</v>
      </c>
      <c r="D54" s="146"/>
      <c r="E54" s="146"/>
      <c r="F54" s="146"/>
      <c r="G54" s="146"/>
      <c r="H54" s="146"/>
      <c r="I54" s="158"/>
      <c r="J54" s="159" t="s">
        <v>177</v>
      </c>
      <c r="K54" s="160"/>
    </row>
    <row r="55" spans="2:11" s="1" customFormat="1" ht="10.3" customHeight="1">
      <c r="B55" s="46"/>
      <c r="C55" s="47"/>
      <c r="D55" s="47"/>
      <c r="E55" s="47"/>
      <c r="F55" s="47"/>
      <c r="G55" s="47"/>
      <c r="H55" s="47"/>
      <c r="I55" s="131"/>
      <c r="J55" s="47"/>
      <c r="K55" s="51"/>
    </row>
    <row r="56" spans="2:47" s="1" customFormat="1" ht="29.25" customHeight="1">
      <c r="B56" s="46"/>
      <c r="C56" s="161" t="s">
        <v>178</v>
      </c>
      <c r="D56" s="47"/>
      <c r="E56" s="47"/>
      <c r="F56" s="47"/>
      <c r="G56" s="47"/>
      <c r="H56" s="47"/>
      <c r="I56" s="131"/>
      <c r="J56" s="142">
        <f>J82</f>
        <v>0</v>
      </c>
      <c r="K56" s="51"/>
      <c r="AU56" s="24" t="s">
        <v>179</v>
      </c>
    </row>
    <row r="57" spans="2:11" s="7" customFormat="1" ht="24.95" customHeight="1">
      <c r="B57" s="162"/>
      <c r="C57" s="163"/>
      <c r="D57" s="164" t="s">
        <v>180</v>
      </c>
      <c r="E57" s="165"/>
      <c r="F57" s="165"/>
      <c r="G57" s="165"/>
      <c r="H57" s="165"/>
      <c r="I57" s="166"/>
      <c r="J57" s="167">
        <f>J83</f>
        <v>0</v>
      </c>
      <c r="K57" s="168"/>
    </row>
    <row r="58" spans="2:11" s="8" customFormat="1" ht="19.9" customHeight="1">
      <c r="B58" s="169"/>
      <c r="C58" s="170"/>
      <c r="D58" s="171" t="s">
        <v>195</v>
      </c>
      <c r="E58" s="172"/>
      <c r="F58" s="172"/>
      <c r="G58" s="172"/>
      <c r="H58" s="172"/>
      <c r="I58" s="173"/>
      <c r="J58" s="174">
        <f>J84</f>
        <v>0</v>
      </c>
      <c r="K58" s="175"/>
    </row>
    <row r="59" spans="2:11" s="8" customFormat="1" ht="19.9" customHeight="1">
      <c r="B59" s="169"/>
      <c r="C59" s="170"/>
      <c r="D59" s="171" t="s">
        <v>1964</v>
      </c>
      <c r="E59" s="172"/>
      <c r="F59" s="172"/>
      <c r="G59" s="172"/>
      <c r="H59" s="172"/>
      <c r="I59" s="173"/>
      <c r="J59" s="174">
        <f>J87</f>
        <v>0</v>
      </c>
      <c r="K59" s="175"/>
    </row>
    <row r="60" spans="2:11" s="7" customFormat="1" ht="24.95" customHeight="1">
      <c r="B60" s="162"/>
      <c r="C60" s="163"/>
      <c r="D60" s="164" t="s">
        <v>2913</v>
      </c>
      <c r="E60" s="165"/>
      <c r="F60" s="165"/>
      <c r="G60" s="165"/>
      <c r="H60" s="165"/>
      <c r="I60" s="166"/>
      <c r="J60" s="167">
        <f>J99</f>
        <v>0</v>
      </c>
      <c r="K60" s="168"/>
    </row>
    <row r="61" spans="2:11" s="8" customFormat="1" ht="19.9" customHeight="1">
      <c r="B61" s="169"/>
      <c r="C61" s="170"/>
      <c r="D61" s="171" t="s">
        <v>2914</v>
      </c>
      <c r="E61" s="172"/>
      <c r="F61" s="172"/>
      <c r="G61" s="172"/>
      <c r="H61" s="172"/>
      <c r="I61" s="173"/>
      <c r="J61" s="174">
        <f>J100</f>
        <v>0</v>
      </c>
      <c r="K61" s="175"/>
    </row>
    <row r="62" spans="2:11" s="8" customFormat="1" ht="19.9" customHeight="1">
      <c r="B62" s="169"/>
      <c r="C62" s="170"/>
      <c r="D62" s="171" t="s">
        <v>2915</v>
      </c>
      <c r="E62" s="172"/>
      <c r="F62" s="172"/>
      <c r="G62" s="172"/>
      <c r="H62" s="172"/>
      <c r="I62" s="173"/>
      <c r="J62" s="174">
        <f>J205</f>
        <v>0</v>
      </c>
      <c r="K62" s="175"/>
    </row>
    <row r="63" spans="2:11" s="1" customFormat="1" ht="21.8" customHeight="1">
      <c r="B63" s="46"/>
      <c r="C63" s="47"/>
      <c r="D63" s="47"/>
      <c r="E63" s="47"/>
      <c r="F63" s="47"/>
      <c r="G63" s="47"/>
      <c r="H63" s="47"/>
      <c r="I63" s="131"/>
      <c r="J63" s="47"/>
      <c r="K63" s="51"/>
    </row>
    <row r="64" spans="2:11" s="1" customFormat="1" ht="6.95" customHeight="1">
      <c r="B64" s="67"/>
      <c r="C64" s="68"/>
      <c r="D64" s="68"/>
      <c r="E64" s="68"/>
      <c r="F64" s="68"/>
      <c r="G64" s="68"/>
      <c r="H64" s="68"/>
      <c r="I64" s="153"/>
      <c r="J64" s="68"/>
      <c r="K64" s="69"/>
    </row>
    <row r="68" spans="2:12" s="1" customFormat="1" ht="6.95" customHeight="1">
      <c r="B68" s="70"/>
      <c r="C68" s="71"/>
      <c r="D68" s="71"/>
      <c r="E68" s="71"/>
      <c r="F68" s="71"/>
      <c r="G68" s="71"/>
      <c r="H68" s="71"/>
      <c r="I68" s="154"/>
      <c r="J68" s="71"/>
      <c r="K68" s="71"/>
      <c r="L68" s="46"/>
    </row>
    <row r="69" spans="2:12" s="1" customFormat="1" ht="36.95" customHeight="1">
      <c r="B69" s="46"/>
      <c r="C69" s="72" t="s">
        <v>215</v>
      </c>
      <c r="I69" s="176"/>
      <c r="L69" s="46"/>
    </row>
    <row r="70" spans="2:12" s="1" customFormat="1" ht="6.95" customHeight="1">
      <c r="B70" s="46"/>
      <c r="I70" s="176"/>
      <c r="L70" s="46"/>
    </row>
    <row r="71" spans="2:12" s="1" customFormat="1" ht="14.4" customHeight="1">
      <c r="B71" s="46"/>
      <c r="C71" s="74" t="s">
        <v>19</v>
      </c>
      <c r="I71" s="176"/>
      <c r="L71" s="46"/>
    </row>
    <row r="72" spans="2:12" s="1" customFormat="1" ht="16.5" customHeight="1">
      <c r="B72" s="46"/>
      <c r="E72" s="177" t="str">
        <f>E7</f>
        <v>TRANSFORMACE DOMOV HÁJ II VÝSTAVBA LEDEČ NAD SÁZAVOU DOZP</v>
      </c>
      <c r="F72" s="74"/>
      <c r="G72" s="74"/>
      <c r="H72" s="74"/>
      <c r="I72" s="176"/>
      <c r="L72" s="46"/>
    </row>
    <row r="73" spans="2:12" s="1" customFormat="1" ht="14.4" customHeight="1">
      <c r="B73" s="46"/>
      <c r="C73" s="74" t="s">
        <v>166</v>
      </c>
      <c r="I73" s="176"/>
      <c r="L73" s="46"/>
    </row>
    <row r="74" spans="2:12" s="1" customFormat="1" ht="17.25" customHeight="1">
      <c r="B74" s="46"/>
      <c r="E74" s="77" t="str">
        <f>E9</f>
        <v>SO 01_D.1.4.3 - Silnoproudá elektroinstalace</v>
      </c>
      <c r="F74" s="1"/>
      <c r="G74" s="1"/>
      <c r="H74" s="1"/>
      <c r="I74" s="176"/>
      <c r="L74" s="46"/>
    </row>
    <row r="75" spans="2:12" s="1" customFormat="1" ht="6.95" customHeight="1">
      <c r="B75" s="46"/>
      <c r="I75" s="176"/>
      <c r="L75" s="46"/>
    </row>
    <row r="76" spans="2:12" s="1" customFormat="1" ht="18" customHeight="1">
      <c r="B76" s="46"/>
      <c r="C76" s="74" t="s">
        <v>24</v>
      </c>
      <c r="F76" s="178" t="str">
        <f>F12</f>
        <v>Ledeč nad Sázavou</v>
      </c>
      <c r="I76" s="179" t="s">
        <v>26</v>
      </c>
      <c r="J76" s="79" t="str">
        <f>IF(J12="","",J12)</f>
        <v>22. 3. 2019</v>
      </c>
      <c r="L76" s="46"/>
    </row>
    <row r="77" spans="2:12" s="1" customFormat="1" ht="6.95" customHeight="1">
      <c r="B77" s="46"/>
      <c r="I77" s="176"/>
      <c r="L77" s="46"/>
    </row>
    <row r="78" spans="2:12" s="1" customFormat="1" ht="13.5">
      <c r="B78" s="46"/>
      <c r="C78" s="74" t="s">
        <v>28</v>
      </c>
      <c r="F78" s="178" t="str">
        <f>E15</f>
        <v>Kraj Vysočina</v>
      </c>
      <c r="I78" s="179" t="s">
        <v>34</v>
      </c>
      <c r="J78" s="178" t="str">
        <f>E21</f>
        <v>Ing. arch. Martin Jirovský</v>
      </c>
      <c r="L78" s="46"/>
    </row>
    <row r="79" spans="2:12" s="1" customFormat="1" ht="14.4" customHeight="1">
      <c r="B79" s="46"/>
      <c r="C79" s="74" t="s">
        <v>32</v>
      </c>
      <c r="F79" s="178" t="str">
        <f>IF(E18="","",E18)</f>
        <v/>
      </c>
      <c r="I79" s="176"/>
      <c r="L79" s="46"/>
    </row>
    <row r="80" spans="2:12" s="1" customFormat="1" ht="10.3" customHeight="1">
      <c r="B80" s="46"/>
      <c r="I80" s="176"/>
      <c r="L80" s="46"/>
    </row>
    <row r="81" spans="2:20" s="9" customFormat="1" ht="29.25" customHeight="1">
      <c r="B81" s="180"/>
      <c r="C81" s="181" t="s">
        <v>216</v>
      </c>
      <c r="D81" s="182" t="s">
        <v>58</v>
      </c>
      <c r="E81" s="182" t="s">
        <v>54</v>
      </c>
      <c r="F81" s="182" t="s">
        <v>217</v>
      </c>
      <c r="G81" s="182" t="s">
        <v>218</v>
      </c>
      <c r="H81" s="182" t="s">
        <v>219</v>
      </c>
      <c r="I81" s="183" t="s">
        <v>220</v>
      </c>
      <c r="J81" s="182" t="s">
        <v>177</v>
      </c>
      <c r="K81" s="184" t="s">
        <v>221</v>
      </c>
      <c r="L81" s="180"/>
      <c r="M81" s="92" t="s">
        <v>222</v>
      </c>
      <c r="N81" s="93" t="s">
        <v>43</v>
      </c>
      <c r="O81" s="93" t="s">
        <v>223</v>
      </c>
      <c r="P81" s="93" t="s">
        <v>224</v>
      </c>
      <c r="Q81" s="93" t="s">
        <v>225</v>
      </c>
      <c r="R81" s="93" t="s">
        <v>226</v>
      </c>
      <c r="S81" s="93" t="s">
        <v>227</v>
      </c>
      <c r="T81" s="94" t="s">
        <v>228</v>
      </c>
    </row>
    <row r="82" spans="2:63" s="1" customFormat="1" ht="29.25" customHeight="1">
      <c r="B82" s="46"/>
      <c r="C82" s="96" t="s">
        <v>178</v>
      </c>
      <c r="I82" s="176"/>
      <c r="J82" s="185">
        <f>BK82</f>
        <v>0</v>
      </c>
      <c r="L82" s="46"/>
      <c r="M82" s="95"/>
      <c r="N82" s="82"/>
      <c r="O82" s="82"/>
      <c r="P82" s="186">
        <f>P83+P99</f>
        <v>0</v>
      </c>
      <c r="Q82" s="82"/>
      <c r="R82" s="186">
        <f>R83+R99</f>
        <v>0.852206</v>
      </c>
      <c r="S82" s="82"/>
      <c r="T82" s="187">
        <f>T83+T99</f>
        <v>2.4659999999999997</v>
      </c>
      <c r="AT82" s="24" t="s">
        <v>72</v>
      </c>
      <c r="AU82" s="24" t="s">
        <v>179</v>
      </c>
      <c r="BK82" s="188">
        <f>BK83+BK99</f>
        <v>0</v>
      </c>
    </row>
    <row r="83" spans="2:63" s="10" customFormat="1" ht="37.4" customHeight="1">
      <c r="B83" s="189"/>
      <c r="D83" s="190" t="s">
        <v>72</v>
      </c>
      <c r="E83" s="191" t="s">
        <v>229</v>
      </c>
      <c r="F83" s="191" t="s">
        <v>230</v>
      </c>
      <c r="I83" s="192"/>
      <c r="J83" s="193">
        <f>BK83</f>
        <v>0</v>
      </c>
      <c r="L83" s="189"/>
      <c r="M83" s="194"/>
      <c r="N83" s="195"/>
      <c r="O83" s="195"/>
      <c r="P83" s="196">
        <f>P84+P87</f>
        <v>0</v>
      </c>
      <c r="Q83" s="195"/>
      <c r="R83" s="196">
        <f>R84+R87</f>
        <v>0</v>
      </c>
      <c r="S83" s="195"/>
      <c r="T83" s="197">
        <f>T84+T87</f>
        <v>2.4659999999999997</v>
      </c>
      <c r="AR83" s="190" t="s">
        <v>81</v>
      </c>
      <c r="AT83" s="198" t="s">
        <v>72</v>
      </c>
      <c r="AU83" s="198" t="s">
        <v>73</v>
      </c>
      <c r="AY83" s="190" t="s">
        <v>231</v>
      </c>
      <c r="BK83" s="199">
        <f>BK84+BK87</f>
        <v>0</v>
      </c>
    </row>
    <row r="84" spans="2:63" s="10" customFormat="1" ht="19.9" customHeight="1">
      <c r="B84" s="189"/>
      <c r="D84" s="190" t="s">
        <v>72</v>
      </c>
      <c r="E84" s="200" t="s">
        <v>285</v>
      </c>
      <c r="F84" s="200" t="s">
        <v>948</v>
      </c>
      <c r="I84" s="192"/>
      <c r="J84" s="201">
        <f>BK84</f>
        <v>0</v>
      </c>
      <c r="L84" s="189"/>
      <c r="M84" s="194"/>
      <c r="N84" s="195"/>
      <c r="O84" s="195"/>
      <c r="P84" s="196">
        <f>SUM(P85:P86)</f>
        <v>0</v>
      </c>
      <c r="Q84" s="195"/>
      <c r="R84" s="196">
        <f>SUM(R85:R86)</f>
        <v>0</v>
      </c>
      <c r="S84" s="195"/>
      <c r="T84" s="197">
        <f>SUM(T85:T86)</f>
        <v>2.4659999999999997</v>
      </c>
      <c r="AR84" s="190" t="s">
        <v>81</v>
      </c>
      <c r="AT84" s="198" t="s">
        <v>72</v>
      </c>
      <c r="AU84" s="198" t="s">
        <v>81</v>
      </c>
      <c r="AY84" s="190" t="s">
        <v>231</v>
      </c>
      <c r="BK84" s="199">
        <f>SUM(BK85:BK86)</f>
        <v>0</v>
      </c>
    </row>
    <row r="85" spans="2:65" s="1" customFormat="1" ht="25.5" customHeight="1">
      <c r="B85" s="202"/>
      <c r="C85" s="203" t="s">
        <v>81</v>
      </c>
      <c r="D85" s="203" t="s">
        <v>235</v>
      </c>
      <c r="E85" s="204" t="s">
        <v>2916</v>
      </c>
      <c r="F85" s="205" t="s">
        <v>2917</v>
      </c>
      <c r="G85" s="206" t="s">
        <v>367</v>
      </c>
      <c r="H85" s="207">
        <v>274</v>
      </c>
      <c r="I85" s="208"/>
      <c r="J85" s="209">
        <f>ROUND(I85*H85,2)</f>
        <v>0</v>
      </c>
      <c r="K85" s="205" t="s">
        <v>238</v>
      </c>
      <c r="L85" s="46"/>
      <c r="M85" s="210" t="s">
        <v>5</v>
      </c>
      <c r="N85" s="211" t="s">
        <v>44</v>
      </c>
      <c r="O85" s="47"/>
      <c r="P85" s="212">
        <f>O85*H85</f>
        <v>0</v>
      </c>
      <c r="Q85" s="212">
        <v>0</v>
      </c>
      <c r="R85" s="212">
        <f>Q85*H85</f>
        <v>0</v>
      </c>
      <c r="S85" s="212">
        <v>0.009</v>
      </c>
      <c r="T85" s="213">
        <f>S85*H85</f>
        <v>2.4659999999999997</v>
      </c>
      <c r="AR85" s="24" t="s">
        <v>239</v>
      </c>
      <c r="AT85" s="24" t="s">
        <v>235</v>
      </c>
      <c r="AU85" s="24" t="s">
        <v>83</v>
      </c>
      <c r="AY85" s="24" t="s">
        <v>231</v>
      </c>
      <c r="BE85" s="214">
        <f>IF(N85="základní",J85,0)</f>
        <v>0</v>
      </c>
      <c r="BF85" s="214">
        <f>IF(N85="snížená",J85,0)</f>
        <v>0</v>
      </c>
      <c r="BG85" s="214">
        <f>IF(N85="zákl. přenesená",J85,0)</f>
        <v>0</v>
      </c>
      <c r="BH85" s="214">
        <f>IF(N85="sníž. přenesená",J85,0)</f>
        <v>0</v>
      </c>
      <c r="BI85" s="214">
        <f>IF(N85="nulová",J85,0)</f>
        <v>0</v>
      </c>
      <c r="BJ85" s="24" t="s">
        <v>81</v>
      </c>
      <c r="BK85" s="214">
        <f>ROUND(I85*H85,2)</f>
        <v>0</v>
      </c>
      <c r="BL85" s="24" t="s">
        <v>239</v>
      </c>
      <c r="BM85" s="24" t="s">
        <v>2918</v>
      </c>
    </row>
    <row r="86" spans="2:47" s="1" customFormat="1" ht="13.5">
      <c r="B86" s="46"/>
      <c r="D86" s="215" t="s">
        <v>241</v>
      </c>
      <c r="F86" s="216" t="s">
        <v>2917</v>
      </c>
      <c r="I86" s="176"/>
      <c r="L86" s="46"/>
      <c r="M86" s="217"/>
      <c r="N86" s="47"/>
      <c r="O86" s="47"/>
      <c r="P86" s="47"/>
      <c r="Q86" s="47"/>
      <c r="R86" s="47"/>
      <c r="S86" s="47"/>
      <c r="T86" s="85"/>
      <c r="AT86" s="24" t="s">
        <v>241</v>
      </c>
      <c r="AU86" s="24" t="s">
        <v>83</v>
      </c>
    </row>
    <row r="87" spans="2:63" s="10" customFormat="1" ht="29.85" customHeight="1">
      <c r="B87" s="189"/>
      <c r="D87" s="190" t="s">
        <v>72</v>
      </c>
      <c r="E87" s="200" t="s">
        <v>2014</v>
      </c>
      <c r="F87" s="200" t="s">
        <v>2015</v>
      </c>
      <c r="I87" s="192"/>
      <c r="J87" s="201">
        <f>BK87</f>
        <v>0</v>
      </c>
      <c r="L87" s="189"/>
      <c r="M87" s="194"/>
      <c r="N87" s="195"/>
      <c r="O87" s="195"/>
      <c r="P87" s="196">
        <f>SUM(P88:P98)</f>
        <v>0</v>
      </c>
      <c r="Q87" s="195"/>
      <c r="R87" s="196">
        <f>SUM(R88:R98)</f>
        <v>0</v>
      </c>
      <c r="S87" s="195"/>
      <c r="T87" s="197">
        <f>SUM(T88:T98)</f>
        <v>0</v>
      </c>
      <c r="AR87" s="190" t="s">
        <v>81</v>
      </c>
      <c r="AT87" s="198" t="s">
        <v>72</v>
      </c>
      <c r="AU87" s="198" t="s">
        <v>81</v>
      </c>
      <c r="AY87" s="190" t="s">
        <v>231</v>
      </c>
      <c r="BK87" s="199">
        <f>SUM(BK88:BK98)</f>
        <v>0</v>
      </c>
    </row>
    <row r="88" spans="2:65" s="1" customFormat="1" ht="25.5" customHeight="1">
      <c r="B88" s="202"/>
      <c r="C88" s="203" t="s">
        <v>83</v>
      </c>
      <c r="D88" s="203" t="s">
        <v>235</v>
      </c>
      <c r="E88" s="204" t="s">
        <v>2837</v>
      </c>
      <c r="F88" s="205" t="s">
        <v>2838</v>
      </c>
      <c r="G88" s="206" t="s">
        <v>352</v>
      </c>
      <c r="H88" s="207">
        <v>2.466</v>
      </c>
      <c r="I88" s="208"/>
      <c r="J88" s="209">
        <f>ROUND(I88*H88,2)</f>
        <v>0</v>
      </c>
      <c r="K88" s="205" t="s">
        <v>238</v>
      </c>
      <c r="L88" s="46"/>
      <c r="M88" s="210" t="s">
        <v>5</v>
      </c>
      <c r="N88" s="211" t="s">
        <v>44</v>
      </c>
      <c r="O88" s="47"/>
      <c r="P88" s="212">
        <f>O88*H88</f>
        <v>0</v>
      </c>
      <c r="Q88" s="212">
        <v>0</v>
      </c>
      <c r="R88" s="212">
        <f>Q88*H88</f>
        <v>0</v>
      </c>
      <c r="S88" s="212">
        <v>0</v>
      </c>
      <c r="T88" s="213">
        <f>S88*H88</f>
        <v>0</v>
      </c>
      <c r="AR88" s="24" t="s">
        <v>239</v>
      </c>
      <c r="AT88" s="24" t="s">
        <v>235</v>
      </c>
      <c r="AU88" s="24" t="s">
        <v>83</v>
      </c>
      <c r="AY88" s="24" t="s">
        <v>231</v>
      </c>
      <c r="BE88" s="214">
        <f>IF(N88="základní",J88,0)</f>
        <v>0</v>
      </c>
      <c r="BF88" s="214">
        <f>IF(N88="snížená",J88,0)</f>
        <v>0</v>
      </c>
      <c r="BG88" s="214">
        <f>IF(N88="zákl. přenesená",J88,0)</f>
        <v>0</v>
      </c>
      <c r="BH88" s="214">
        <f>IF(N88="sníž. přenesená",J88,0)</f>
        <v>0</v>
      </c>
      <c r="BI88" s="214">
        <f>IF(N88="nulová",J88,0)</f>
        <v>0</v>
      </c>
      <c r="BJ88" s="24" t="s">
        <v>81</v>
      </c>
      <c r="BK88" s="214">
        <f>ROUND(I88*H88,2)</f>
        <v>0</v>
      </c>
      <c r="BL88" s="24" t="s">
        <v>239</v>
      </c>
      <c r="BM88" s="24" t="s">
        <v>2919</v>
      </c>
    </row>
    <row r="89" spans="2:47" s="1" customFormat="1" ht="13.5">
      <c r="B89" s="46"/>
      <c r="D89" s="215" t="s">
        <v>241</v>
      </c>
      <c r="F89" s="216" t="s">
        <v>2838</v>
      </c>
      <c r="I89" s="176"/>
      <c r="L89" s="46"/>
      <c r="M89" s="217"/>
      <c r="N89" s="47"/>
      <c r="O89" s="47"/>
      <c r="P89" s="47"/>
      <c r="Q89" s="47"/>
      <c r="R89" s="47"/>
      <c r="S89" s="47"/>
      <c r="T89" s="85"/>
      <c r="AT89" s="24" t="s">
        <v>241</v>
      </c>
      <c r="AU89" s="24" t="s">
        <v>83</v>
      </c>
    </row>
    <row r="90" spans="2:65" s="1" customFormat="1" ht="38.25" customHeight="1">
      <c r="B90" s="202"/>
      <c r="C90" s="203" t="s">
        <v>149</v>
      </c>
      <c r="D90" s="203" t="s">
        <v>235</v>
      </c>
      <c r="E90" s="204" t="s">
        <v>2840</v>
      </c>
      <c r="F90" s="205" t="s">
        <v>2841</v>
      </c>
      <c r="G90" s="206" t="s">
        <v>352</v>
      </c>
      <c r="H90" s="207">
        <v>22.194</v>
      </c>
      <c r="I90" s="208"/>
      <c r="J90" s="209">
        <f>ROUND(I90*H90,2)</f>
        <v>0</v>
      </c>
      <c r="K90" s="205" t="s">
        <v>238</v>
      </c>
      <c r="L90" s="46"/>
      <c r="M90" s="210" t="s">
        <v>5</v>
      </c>
      <c r="N90" s="211" t="s">
        <v>44</v>
      </c>
      <c r="O90" s="47"/>
      <c r="P90" s="212">
        <f>O90*H90</f>
        <v>0</v>
      </c>
      <c r="Q90" s="212">
        <v>0</v>
      </c>
      <c r="R90" s="212">
        <f>Q90*H90</f>
        <v>0</v>
      </c>
      <c r="S90" s="212">
        <v>0</v>
      </c>
      <c r="T90" s="213">
        <f>S90*H90</f>
        <v>0</v>
      </c>
      <c r="AR90" s="24" t="s">
        <v>239</v>
      </c>
      <c r="AT90" s="24" t="s">
        <v>235</v>
      </c>
      <c r="AU90" s="24" t="s">
        <v>83</v>
      </c>
      <c r="AY90" s="24" t="s">
        <v>231</v>
      </c>
      <c r="BE90" s="214">
        <f>IF(N90="základní",J90,0)</f>
        <v>0</v>
      </c>
      <c r="BF90" s="214">
        <f>IF(N90="snížená",J90,0)</f>
        <v>0</v>
      </c>
      <c r="BG90" s="214">
        <f>IF(N90="zákl. přenesená",J90,0)</f>
        <v>0</v>
      </c>
      <c r="BH90" s="214">
        <f>IF(N90="sníž. přenesená",J90,0)</f>
        <v>0</v>
      </c>
      <c r="BI90" s="214">
        <f>IF(N90="nulová",J90,0)</f>
        <v>0</v>
      </c>
      <c r="BJ90" s="24" t="s">
        <v>81</v>
      </c>
      <c r="BK90" s="214">
        <f>ROUND(I90*H90,2)</f>
        <v>0</v>
      </c>
      <c r="BL90" s="24" t="s">
        <v>239</v>
      </c>
      <c r="BM90" s="24" t="s">
        <v>2920</v>
      </c>
    </row>
    <row r="91" spans="2:47" s="1" customFormat="1" ht="13.5">
      <c r="B91" s="46"/>
      <c r="D91" s="215" t="s">
        <v>241</v>
      </c>
      <c r="F91" s="216" t="s">
        <v>2841</v>
      </c>
      <c r="I91" s="176"/>
      <c r="L91" s="46"/>
      <c r="M91" s="217"/>
      <c r="N91" s="47"/>
      <c r="O91" s="47"/>
      <c r="P91" s="47"/>
      <c r="Q91" s="47"/>
      <c r="R91" s="47"/>
      <c r="S91" s="47"/>
      <c r="T91" s="85"/>
      <c r="AT91" s="24" t="s">
        <v>241</v>
      </c>
      <c r="AU91" s="24" t="s">
        <v>83</v>
      </c>
    </row>
    <row r="92" spans="2:51" s="11" customFormat="1" ht="13.5">
      <c r="B92" s="218"/>
      <c r="D92" s="215" t="s">
        <v>242</v>
      </c>
      <c r="E92" s="219" t="s">
        <v>5</v>
      </c>
      <c r="F92" s="220" t="s">
        <v>2921</v>
      </c>
      <c r="H92" s="221">
        <v>22.194</v>
      </c>
      <c r="I92" s="222"/>
      <c r="L92" s="218"/>
      <c r="M92" s="223"/>
      <c r="N92" s="224"/>
      <c r="O92" s="224"/>
      <c r="P92" s="224"/>
      <c r="Q92" s="224"/>
      <c r="R92" s="224"/>
      <c r="S92" s="224"/>
      <c r="T92" s="225"/>
      <c r="AT92" s="219" t="s">
        <v>242</v>
      </c>
      <c r="AU92" s="219" t="s">
        <v>83</v>
      </c>
      <c r="AV92" s="11" t="s">
        <v>83</v>
      </c>
      <c r="AW92" s="11" t="s">
        <v>36</v>
      </c>
      <c r="AX92" s="11" t="s">
        <v>81</v>
      </c>
      <c r="AY92" s="219" t="s">
        <v>231</v>
      </c>
    </row>
    <row r="93" spans="2:65" s="1" customFormat="1" ht="25.5" customHeight="1">
      <c r="B93" s="202"/>
      <c r="C93" s="203" t="s">
        <v>239</v>
      </c>
      <c r="D93" s="203" t="s">
        <v>235</v>
      </c>
      <c r="E93" s="204" t="s">
        <v>2844</v>
      </c>
      <c r="F93" s="205" t="s">
        <v>2845</v>
      </c>
      <c r="G93" s="206" t="s">
        <v>352</v>
      </c>
      <c r="H93" s="207">
        <v>2.466</v>
      </c>
      <c r="I93" s="208"/>
      <c r="J93" s="209">
        <f>ROUND(I93*H93,2)</f>
        <v>0</v>
      </c>
      <c r="K93" s="205" t="s">
        <v>238</v>
      </c>
      <c r="L93" s="46"/>
      <c r="M93" s="210" t="s">
        <v>5</v>
      </c>
      <c r="N93" s="211" t="s">
        <v>44</v>
      </c>
      <c r="O93" s="47"/>
      <c r="P93" s="212">
        <f>O93*H93</f>
        <v>0</v>
      </c>
      <c r="Q93" s="212">
        <v>0</v>
      </c>
      <c r="R93" s="212">
        <f>Q93*H93</f>
        <v>0</v>
      </c>
      <c r="S93" s="212">
        <v>0</v>
      </c>
      <c r="T93" s="213">
        <f>S93*H93</f>
        <v>0</v>
      </c>
      <c r="AR93" s="24" t="s">
        <v>239</v>
      </c>
      <c r="AT93" s="24" t="s">
        <v>235</v>
      </c>
      <c r="AU93" s="24" t="s">
        <v>83</v>
      </c>
      <c r="AY93" s="24" t="s">
        <v>231</v>
      </c>
      <c r="BE93" s="214">
        <f>IF(N93="základní",J93,0)</f>
        <v>0</v>
      </c>
      <c r="BF93" s="214">
        <f>IF(N93="snížená",J93,0)</f>
        <v>0</v>
      </c>
      <c r="BG93" s="214">
        <f>IF(N93="zákl. přenesená",J93,0)</f>
        <v>0</v>
      </c>
      <c r="BH93" s="214">
        <f>IF(N93="sníž. přenesená",J93,0)</f>
        <v>0</v>
      </c>
      <c r="BI93" s="214">
        <f>IF(N93="nulová",J93,0)</f>
        <v>0</v>
      </c>
      <c r="BJ93" s="24" t="s">
        <v>81</v>
      </c>
      <c r="BK93" s="214">
        <f>ROUND(I93*H93,2)</f>
        <v>0</v>
      </c>
      <c r="BL93" s="24" t="s">
        <v>239</v>
      </c>
      <c r="BM93" s="24" t="s">
        <v>2922</v>
      </c>
    </row>
    <row r="94" spans="2:47" s="1" customFormat="1" ht="13.5">
      <c r="B94" s="46"/>
      <c r="D94" s="215" t="s">
        <v>241</v>
      </c>
      <c r="F94" s="216" t="s">
        <v>2845</v>
      </c>
      <c r="I94" s="176"/>
      <c r="L94" s="46"/>
      <c r="M94" s="217"/>
      <c r="N94" s="47"/>
      <c r="O94" s="47"/>
      <c r="P94" s="47"/>
      <c r="Q94" s="47"/>
      <c r="R94" s="47"/>
      <c r="S94" s="47"/>
      <c r="T94" s="85"/>
      <c r="AT94" s="24" t="s">
        <v>241</v>
      </c>
      <c r="AU94" s="24" t="s">
        <v>83</v>
      </c>
    </row>
    <row r="95" spans="2:65" s="1" customFormat="1" ht="25.5" customHeight="1">
      <c r="B95" s="202"/>
      <c r="C95" s="203" t="s">
        <v>255</v>
      </c>
      <c r="D95" s="203" t="s">
        <v>235</v>
      </c>
      <c r="E95" s="204" t="s">
        <v>2847</v>
      </c>
      <c r="F95" s="205" t="s">
        <v>2848</v>
      </c>
      <c r="G95" s="206" t="s">
        <v>352</v>
      </c>
      <c r="H95" s="207">
        <v>2.466</v>
      </c>
      <c r="I95" s="208"/>
      <c r="J95" s="209">
        <f>ROUND(I95*H95,2)</f>
        <v>0</v>
      </c>
      <c r="K95" s="205" t="s">
        <v>238</v>
      </c>
      <c r="L95" s="46"/>
      <c r="M95" s="210" t="s">
        <v>5</v>
      </c>
      <c r="N95" s="211" t="s">
        <v>44</v>
      </c>
      <c r="O95" s="47"/>
      <c r="P95" s="212">
        <f>O95*H95</f>
        <v>0</v>
      </c>
      <c r="Q95" s="212">
        <v>0</v>
      </c>
      <c r="R95" s="212">
        <f>Q95*H95</f>
        <v>0</v>
      </c>
      <c r="S95" s="212">
        <v>0</v>
      </c>
      <c r="T95" s="213">
        <f>S95*H95</f>
        <v>0</v>
      </c>
      <c r="AR95" s="24" t="s">
        <v>239</v>
      </c>
      <c r="AT95" s="24" t="s">
        <v>235</v>
      </c>
      <c r="AU95" s="24" t="s">
        <v>83</v>
      </c>
      <c r="AY95" s="24" t="s">
        <v>231</v>
      </c>
      <c r="BE95" s="214">
        <f>IF(N95="základní",J95,0)</f>
        <v>0</v>
      </c>
      <c r="BF95" s="214">
        <f>IF(N95="snížená",J95,0)</f>
        <v>0</v>
      </c>
      <c r="BG95" s="214">
        <f>IF(N95="zákl. přenesená",J95,0)</f>
        <v>0</v>
      </c>
      <c r="BH95" s="214">
        <f>IF(N95="sníž. přenesená",J95,0)</f>
        <v>0</v>
      </c>
      <c r="BI95" s="214">
        <f>IF(N95="nulová",J95,0)</f>
        <v>0</v>
      </c>
      <c r="BJ95" s="24" t="s">
        <v>81</v>
      </c>
      <c r="BK95" s="214">
        <f>ROUND(I95*H95,2)</f>
        <v>0</v>
      </c>
      <c r="BL95" s="24" t="s">
        <v>239</v>
      </c>
      <c r="BM95" s="24" t="s">
        <v>2923</v>
      </c>
    </row>
    <row r="96" spans="2:47" s="1" customFormat="1" ht="13.5">
      <c r="B96" s="46"/>
      <c r="D96" s="215" t="s">
        <v>241</v>
      </c>
      <c r="F96" s="216" t="s">
        <v>2848</v>
      </c>
      <c r="I96" s="176"/>
      <c r="L96" s="46"/>
      <c r="M96" s="217"/>
      <c r="N96" s="47"/>
      <c r="O96" s="47"/>
      <c r="P96" s="47"/>
      <c r="Q96" s="47"/>
      <c r="R96" s="47"/>
      <c r="S96" s="47"/>
      <c r="T96" s="85"/>
      <c r="AT96" s="24" t="s">
        <v>241</v>
      </c>
      <c r="AU96" s="24" t="s">
        <v>83</v>
      </c>
    </row>
    <row r="97" spans="2:65" s="1" customFormat="1" ht="16.5" customHeight="1">
      <c r="B97" s="202"/>
      <c r="C97" s="203" t="s">
        <v>261</v>
      </c>
      <c r="D97" s="203" t="s">
        <v>235</v>
      </c>
      <c r="E97" s="204" t="s">
        <v>2027</v>
      </c>
      <c r="F97" s="205" t="s">
        <v>2028</v>
      </c>
      <c r="G97" s="206" t="s">
        <v>352</v>
      </c>
      <c r="H97" s="207">
        <v>2.466</v>
      </c>
      <c r="I97" s="208"/>
      <c r="J97" s="209">
        <f>ROUND(I97*H97,2)</f>
        <v>0</v>
      </c>
      <c r="K97" s="205" t="s">
        <v>238</v>
      </c>
      <c r="L97" s="46"/>
      <c r="M97" s="210" t="s">
        <v>5</v>
      </c>
      <c r="N97" s="211" t="s">
        <v>44</v>
      </c>
      <c r="O97" s="47"/>
      <c r="P97" s="212">
        <f>O97*H97</f>
        <v>0</v>
      </c>
      <c r="Q97" s="212">
        <v>0</v>
      </c>
      <c r="R97" s="212">
        <f>Q97*H97</f>
        <v>0</v>
      </c>
      <c r="S97" s="212">
        <v>0</v>
      </c>
      <c r="T97" s="213">
        <f>S97*H97</f>
        <v>0</v>
      </c>
      <c r="AR97" s="24" t="s">
        <v>239</v>
      </c>
      <c r="AT97" s="24" t="s">
        <v>235</v>
      </c>
      <c r="AU97" s="24" t="s">
        <v>83</v>
      </c>
      <c r="AY97" s="24" t="s">
        <v>231</v>
      </c>
      <c r="BE97" s="214">
        <f>IF(N97="základní",J97,0)</f>
        <v>0</v>
      </c>
      <c r="BF97" s="214">
        <f>IF(N97="snížená",J97,0)</f>
        <v>0</v>
      </c>
      <c r="BG97" s="214">
        <f>IF(N97="zákl. přenesená",J97,0)</f>
        <v>0</v>
      </c>
      <c r="BH97" s="214">
        <f>IF(N97="sníž. přenesená",J97,0)</f>
        <v>0</v>
      </c>
      <c r="BI97" s="214">
        <f>IF(N97="nulová",J97,0)</f>
        <v>0</v>
      </c>
      <c r="BJ97" s="24" t="s">
        <v>81</v>
      </c>
      <c r="BK97" s="214">
        <f>ROUND(I97*H97,2)</f>
        <v>0</v>
      </c>
      <c r="BL97" s="24" t="s">
        <v>239</v>
      </c>
      <c r="BM97" s="24" t="s">
        <v>2924</v>
      </c>
    </row>
    <row r="98" spans="2:47" s="1" customFormat="1" ht="13.5">
      <c r="B98" s="46"/>
      <c r="D98" s="215" t="s">
        <v>241</v>
      </c>
      <c r="F98" s="216" t="s">
        <v>2028</v>
      </c>
      <c r="I98" s="176"/>
      <c r="L98" s="46"/>
      <c r="M98" s="217"/>
      <c r="N98" s="47"/>
      <c r="O98" s="47"/>
      <c r="P98" s="47"/>
      <c r="Q98" s="47"/>
      <c r="R98" s="47"/>
      <c r="S98" s="47"/>
      <c r="T98" s="85"/>
      <c r="AT98" s="24" t="s">
        <v>241</v>
      </c>
      <c r="AU98" s="24" t="s">
        <v>83</v>
      </c>
    </row>
    <row r="99" spans="2:63" s="10" customFormat="1" ht="37.4" customHeight="1">
      <c r="B99" s="189"/>
      <c r="D99" s="190" t="s">
        <v>72</v>
      </c>
      <c r="E99" s="191" t="s">
        <v>1006</v>
      </c>
      <c r="F99" s="191" t="s">
        <v>2925</v>
      </c>
      <c r="I99" s="192"/>
      <c r="J99" s="193">
        <f>BK99</f>
        <v>0</v>
      </c>
      <c r="L99" s="189"/>
      <c r="M99" s="194"/>
      <c r="N99" s="195"/>
      <c r="O99" s="195"/>
      <c r="P99" s="196">
        <f>P100+P205</f>
        <v>0</v>
      </c>
      <c r="Q99" s="195"/>
      <c r="R99" s="196">
        <f>R100+R205</f>
        <v>0.852206</v>
      </c>
      <c r="S99" s="195"/>
      <c r="T99" s="197">
        <f>T100+T205</f>
        <v>0</v>
      </c>
      <c r="AR99" s="190" t="s">
        <v>83</v>
      </c>
      <c r="AT99" s="198" t="s">
        <v>72</v>
      </c>
      <c r="AU99" s="198" t="s">
        <v>73</v>
      </c>
      <c r="AY99" s="190" t="s">
        <v>231</v>
      </c>
      <c r="BK99" s="199">
        <f>BK100+BK205</f>
        <v>0</v>
      </c>
    </row>
    <row r="100" spans="2:63" s="10" customFormat="1" ht="19.9" customHeight="1">
      <c r="B100" s="189"/>
      <c r="D100" s="190" t="s">
        <v>72</v>
      </c>
      <c r="E100" s="200" t="s">
        <v>2926</v>
      </c>
      <c r="F100" s="200" t="s">
        <v>2927</v>
      </c>
      <c r="I100" s="192"/>
      <c r="J100" s="201">
        <f>BK100</f>
        <v>0</v>
      </c>
      <c r="L100" s="189"/>
      <c r="M100" s="194"/>
      <c r="N100" s="195"/>
      <c r="O100" s="195"/>
      <c r="P100" s="196">
        <f>SUM(P101:P204)</f>
        <v>0</v>
      </c>
      <c r="Q100" s="195"/>
      <c r="R100" s="196">
        <f>SUM(R101:R204)</f>
        <v>0.8514700000000001</v>
      </c>
      <c r="S100" s="195"/>
      <c r="T100" s="197">
        <f>SUM(T101:T204)</f>
        <v>0</v>
      </c>
      <c r="AR100" s="190" t="s">
        <v>83</v>
      </c>
      <c r="AT100" s="198" t="s">
        <v>72</v>
      </c>
      <c r="AU100" s="198" t="s">
        <v>81</v>
      </c>
      <c r="AY100" s="190" t="s">
        <v>231</v>
      </c>
      <c r="BK100" s="199">
        <f>SUM(BK101:BK204)</f>
        <v>0</v>
      </c>
    </row>
    <row r="101" spans="2:65" s="1" customFormat="1" ht="16.5" customHeight="1">
      <c r="B101" s="202"/>
      <c r="C101" s="203" t="s">
        <v>270</v>
      </c>
      <c r="D101" s="203" t="s">
        <v>235</v>
      </c>
      <c r="E101" s="204" t="s">
        <v>2928</v>
      </c>
      <c r="F101" s="205" t="s">
        <v>2929</v>
      </c>
      <c r="G101" s="206" t="s">
        <v>249</v>
      </c>
      <c r="H101" s="207">
        <v>14</v>
      </c>
      <c r="I101" s="208"/>
      <c r="J101" s="209">
        <f>ROUND(I101*H101,2)</f>
        <v>0</v>
      </c>
      <c r="K101" s="205" t="s">
        <v>5</v>
      </c>
      <c r="L101" s="46"/>
      <c r="M101" s="210" t="s">
        <v>5</v>
      </c>
      <c r="N101" s="211" t="s">
        <v>44</v>
      </c>
      <c r="O101" s="47"/>
      <c r="P101" s="212">
        <f>O101*H101</f>
        <v>0</v>
      </c>
      <c r="Q101" s="212">
        <v>0</v>
      </c>
      <c r="R101" s="212">
        <f>Q101*H101</f>
        <v>0</v>
      </c>
      <c r="S101" s="212">
        <v>0</v>
      </c>
      <c r="T101" s="213">
        <f>S101*H101</f>
        <v>0</v>
      </c>
      <c r="AR101" s="24" t="s">
        <v>298</v>
      </c>
      <c r="AT101" s="24" t="s">
        <v>235</v>
      </c>
      <c r="AU101" s="24" t="s">
        <v>83</v>
      </c>
      <c r="AY101" s="24" t="s">
        <v>231</v>
      </c>
      <c r="BE101" s="214">
        <f>IF(N101="základní",J101,0)</f>
        <v>0</v>
      </c>
      <c r="BF101" s="214">
        <f>IF(N101="snížená",J101,0)</f>
        <v>0</v>
      </c>
      <c r="BG101" s="214">
        <f>IF(N101="zákl. přenesená",J101,0)</f>
        <v>0</v>
      </c>
      <c r="BH101" s="214">
        <f>IF(N101="sníž. přenesená",J101,0)</f>
        <v>0</v>
      </c>
      <c r="BI101" s="214">
        <f>IF(N101="nulová",J101,0)</f>
        <v>0</v>
      </c>
      <c r="BJ101" s="24" t="s">
        <v>81</v>
      </c>
      <c r="BK101" s="214">
        <f>ROUND(I101*H101,2)</f>
        <v>0</v>
      </c>
      <c r="BL101" s="24" t="s">
        <v>298</v>
      </c>
      <c r="BM101" s="24" t="s">
        <v>2930</v>
      </c>
    </row>
    <row r="102" spans="2:47" s="1" customFormat="1" ht="13.5">
      <c r="B102" s="46"/>
      <c r="D102" s="215" t="s">
        <v>241</v>
      </c>
      <c r="F102" s="216" t="s">
        <v>2929</v>
      </c>
      <c r="I102" s="176"/>
      <c r="L102" s="46"/>
      <c r="M102" s="217"/>
      <c r="N102" s="47"/>
      <c r="O102" s="47"/>
      <c r="P102" s="47"/>
      <c r="Q102" s="47"/>
      <c r="R102" s="47"/>
      <c r="S102" s="47"/>
      <c r="T102" s="85"/>
      <c r="AT102" s="24" t="s">
        <v>241</v>
      </c>
      <c r="AU102" s="24" t="s">
        <v>83</v>
      </c>
    </row>
    <row r="103" spans="2:65" s="1" customFormat="1" ht="16.5" customHeight="1">
      <c r="B103" s="202"/>
      <c r="C103" s="242" t="s">
        <v>276</v>
      </c>
      <c r="D103" s="242" t="s">
        <v>399</v>
      </c>
      <c r="E103" s="243" t="s">
        <v>2931</v>
      </c>
      <c r="F103" s="244" t="s">
        <v>2932</v>
      </c>
      <c r="G103" s="245" t="s">
        <v>249</v>
      </c>
      <c r="H103" s="246">
        <v>14</v>
      </c>
      <c r="I103" s="247"/>
      <c r="J103" s="248">
        <f>ROUND(I103*H103,2)</f>
        <v>0</v>
      </c>
      <c r="K103" s="244" t="s">
        <v>5</v>
      </c>
      <c r="L103" s="249"/>
      <c r="M103" s="250" t="s">
        <v>5</v>
      </c>
      <c r="N103" s="251" t="s">
        <v>44</v>
      </c>
      <c r="O103" s="47"/>
      <c r="P103" s="212">
        <f>O103*H103</f>
        <v>0</v>
      </c>
      <c r="Q103" s="212">
        <v>0</v>
      </c>
      <c r="R103" s="212">
        <f>Q103*H103</f>
        <v>0</v>
      </c>
      <c r="S103" s="212">
        <v>0</v>
      </c>
      <c r="T103" s="213">
        <f>S103*H103</f>
        <v>0</v>
      </c>
      <c r="AR103" s="24" t="s">
        <v>410</v>
      </c>
      <c r="AT103" s="24" t="s">
        <v>399</v>
      </c>
      <c r="AU103" s="24" t="s">
        <v>83</v>
      </c>
      <c r="AY103" s="24" t="s">
        <v>231</v>
      </c>
      <c r="BE103" s="214">
        <f>IF(N103="základní",J103,0)</f>
        <v>0</v>
      </c>
      <c r="BF103" s="214">
        <f>IF(N103="snížená",J103,0)</f>
        <v>0</v>
      </c>
      <c r="BG103" s="214">
        <f>IF(N103="zákl. přenesená",J103,0)</f>
        <v>0</v>
      </c>
      <c r="BH103" s="214">
        <f>IF(N103="sníž. přenesená",J103,0)</f>
        <v>0</v>
      </c>
      <c r="BI103" s="214">
        <f>IF(N103="nulová",J103,0)</f>
        <v>0</v>
      </c>
      <c r="BJ103" s="24" t="s">
        <v>81</v>
      </c>
      <c r="BK103" s="214">
        <f>ROUND(I103*H103,2)</f>
        <v>0</v>
      </c>
      <c r="BL103" s="24" t="s">
        <v>298</v>
      </c>
      <c r="BM103" s="24" t="s">
        <v>2933</v>
      </c>
    </row>
    <row r="104" spans="2:47" s="1" customFormat="1" ht="13.5">
      <c r="B104" s="46"/>
      <c r="D104" s="215" t="s">
        <v>241</v>
      </c>
      <c r="F104" s="216" t="s">
        <v>2932</v>
      </c>
      <c r="I104" s="176"/>
      <c r="L104" s="46"/>
      <c r="M104" s="217"/>
      <c r="N104" s="47"/>
      <c r="O104" s="47"/>
      <c r="P104" s="47"/>
      <c r="Q104" s="47"/>
      <c r="R104" s="47"/>
      <c r="S104" s="47"/>
      <c r="T104" s="85"/>
      <c r="AT104" s="24" t="s">
        <v>241</v>
      </c>
      <c r="AU104" s="24" t="s">
        <v>83</v>
      </c>
    </row>
    <row r="105" spans="2:65" s="1" customFormat="1" ht="38.25" customHeight="1">
      <c r="B105" s="202"/>
      <c r="C105" s="203" t="s">
        <v>285</v>
      </c>
      <c r="D105" s="203" t="s">
        <v>235</v>
      </c>
      <c r="E105" s="204" t="s">
        <v>2934</v>
      </c>
      <c r="F105" s="205" t="s">
        <v>2935</v>
      </c>
      <c r="G105" s="206" t="s">
        <v>249</v>
      </c>
      <c r="H105" s="207">
        <v>140</v>
      </c>
      <c r="I105" s="208"/>
      <c r="J105" s="209">
        <f>ROUND(I105*H105,2)</f>
        <v>0</v>
      </c>
      <c r="K105" s="205" t="s">
        <v>238</v>
      </c>
      <c r="L105" s="46"/>
      <c r="M105" s="210" t="s">
        <v>5</v>
      </c>
      <c r="N105" s="211" t="s">
        <v>44</v>
      </c>
      <c r="O105" s="47"/>
      <c r="P105" s="212">
        <f>O105*H105</f>
        <v>0</v>
      </c>
      <c r="Q105" s="212">
        <v>0</v>
      </c>
      <c r="R105" s="212">
        <f>Q105*H105</f>
        <v>0</v>
      </c>
      <c r="S105" s="212">
        <v>0</v>
      </c>
      <c r="T105" s="213">
        <f>S105*H105</f>
        <v>0</v>
      </c>
      <c r="AR105" s="24" t="s">
        <v>298</v>
      </c>
      <c r="AT105" s="24" t="s">
        <v>235</v>
      </c>
      <c r="AU105" s="24" t="s">
        <v>83</v>
      </c>
      <c r="AY105" s="24" t="s">
        <v>231</v>
      </c>
      <c r="BE105" s="214">
        <f>IF(N105="základní",J105,0)</f>
        <v>0</v>
      </c>
      <c r="BF105" s="214">
        <f>IF(N105="snížená",J105,0)</f>
        <v>0</v>
      </c>
      <c r="BG105" s="214">
        <f>IF(N105="zákl. přenesená",J105,0)</f>
        <v>0</v>
      </c>
      <c r="BH105" s="214">
        <f>IF(N105="sníž. přenesená",J105,0)</f>
        <v>0</v>
      </c>
      <c r="BI105" s="214">
        <f>IF(N105="nulová",J105,0)</f>
        <v>0</v>
      </c>
      <c r="BJ105" s="24" t="s">
        <v>81</v>
      </c>
      <c r="BK105" s="214">
        <f>ROUND(I105*H105,2)</f>
        <v>0</v>
      </c>
      <c r="BL105" s="24" t="s">
        <v>298</v>
      </c>
      <c r="BM105" s="24" t="s">
        <v>2936</v>
      </c>
    </row>
    <row r="106" spans="2:47" s="1" customFormat="1" ht="13.5">
      <c r="B106" s="46"/>
      <c r="D106" s="215" t="s">
        <v>241</v>
      </c>
      <c r="F106" s="216" t="s">
        <v>2935</v>
      </c>
      <c r="I106" s="176"/>
      <c r="L106" s="46"/>
      <c r="M106" s="217"/>
      <c r="N106" s="47"/>
      <c r="O106" s="47"/>
      <c r="P106" s="47"/>
      <c r="Q106" s="47"/>
      <c r="R106" s="47"/>
      <c r="S106" s="47"/>
      <c r="T106" s="85"/>
      <c r="AT106" s="24" t="s">
        <v>241</v>
      </c>
      <c r="AU106" s="24" t="s">
        <v>83</v>
      </c>
    </row>
    <row r="107" spans="2:65" s="1" customFormat="1" ht="25.5" customHeight="1">
      <c r="B107" s="202"/>
      <c r="C107" s="242" t="s">
        <v>289</v>
      </c>
      <c r="D107" s="242" t="s">
        <v>399</v>
      </c>
      <c r="E107" s="243" t="s">
        <v>2937</v>
      </c>
      <c r="F107" s="244" t="s">
        <v>2938</v>
      </c>
      <c r="G107" s="245" t="s">
        <v>249</v>
      </c>
      <c r="H107" s="246">
        <v>140</v>
      </c>
      <c r="I107" s="247"/>
      <c r="J107" s="248">
        <f>ROUND(I107*H107,2)</f>
        <v>0</v>
      </c>
      <c r="K107" s="244" t="s">
        <v>238</v>
      </c>
      <c r="L107" s="249"/>
      <c r="M107" s="250" t="s">
        <v>5</v>
      </c>
      <c r="N107" s="251" t="s">
        <v>44</v>
      </c>
      <c r="O107" s="47"/>
      <c r="P107" s="212">
        <f>O107*H107</f>
        <v>0</v>
      </c>
      <c r="Q107" s="212">
        <v>9E-05</v>
      </c>
      <c r="R107" s="212">
        <f>Q107*H107</f>
        <v>0.0126</v>
      </c>
      <c r="S107" s="212">
        <v>0</v>
      </c>
      <c r="T107" s="213">
        <f>S107*H107</f>
        <v>0</v>
      </c>
      <c r="AR107" s="24" t="s">
        <v>410</v>
      </c>
      <c r="AT107" s="24" t="s">
        <v>399</v>
      </c>
      <c r="AU107" s="24" t="s">
        <v>83</v>
      </c>
      <c r="AY107" s="24" t="s">
        <v>231</v>
      </c>
      <c r="BE107" s="214">
        <f>IF(N107="základní",J107,0)</f>
        <v>0</v>
      </c>
      <c r="BF107" s="214">
        <f>IF(N107="snížená",J107,0)</f>
        <v>0</v>
      </c>
      <c r="BG107" s="214">
        <f>IF(N107="zákl. přenesená",J107,0)</f>
        <v>0</v>
      </c>
      <c r="BH107" s="214">
        <f>IF(N107="sníž. přenesená",J107,0)</f>
        <v>0</v>
      </c>
      <c r="BI107" s="214">
        <f>IF(N107="nulová",J107,0)</f>
        <v>0</v>
      </c>
      <c r="BJ107" s="24" t="s">
        <v>81</v>
      </c>
      <c r="BK107" s="214">
        <f>ROUND(I107*H107,2)</f>
        <v>0</v>
      </c>
      <c r="BL107" s="24" t="s">
        <v>298</v>
      </c>
      <c r="BM107" s="24" t="s">
        <v>2939</v>
      </c>
    </row>
    <row r="108" spans="2:47" s="1" customFormat="1" ht="13.5">
      <c r="B108" s="46"/>
      <c r="D108" s="215" t="s">
        <v>241</v>
      </c>
      <c r="F108" s="216" t="s">
        <v>2938</v>
      </c>
      <c r="I108" s="176"/>
      <c r="L108" s="46"/>
      <c r="M108" s="217"/>
      <c r="N108" s="47"/>
      <c r="O108" s="47"/>
      <c r="P108" s="47"/>
      <c r="Q108" s="47"/>
      <c r="R108" s="47"/>
      <c r="S108" s="47"/>
      <c r="T108" s="85"/>
      <c r="AT108" s="24" t="s">
        <v>241</v>
      </c>
      <c r="AU108" s="24" t="s">
        <v>83</v>
      </c>
    </row>
    <row r="109" spans="2:47" s="1" customFormat="1" ht="13.5">
      <c r="B109" s="46"/>
      <c r="D109" s="215" t="s">
        <v>442</v>
      </c>
      <c r="F109" s="241" t="s">
        <v>2940</v>
      </c>
      <c r="I109" s="176"/>
      <c r="L109" s="46"/>
      <c r="M109" s="217"/>
      <c r="N109" s="47"/>
      <c r="O109" s="47"/>
      <c r="P109" s="47"/>
      <c r="Q109" s="47"/>
      <c r="R109" s="47"/>
      <c r="S109" s="47"/>
      <c r="T109" s="85"/>
      <c r="AT109" s="24" t="s">
        <v>442</v>
      </c>
      <c r="AU109" s="24" t="s">
        <v>83</v>
      </c>
    </row>
    <row r="110" spans="2:65" s="1" customFormat="1" ht="38.25" customHeight="1">
      <c r="B110" s="202"/>
      <c r="C110" s="203" t="s">
        <v>233</v>
      </c>
      <c r="D110" s="203" t="s">
        <v>235</v>
      </c>
      <c r="E110" s="204" t="s">
        <v>2941</v>
      </c>
      <c r="F110" s="205" t="s">
        <v>2942</v>
      </c>
      <c r="G110" s="206" t="s">
        <v>249</v>
      </c>
      <c r="H110" s="207">
        <v>1</v>
      </c>
      <c r="I110" s="208"/>
      <c r="J110" s="209">
        <f>ROUND(I110*H110,2)</f>
        <v>0</v>
      </c>
      <c r="K110" s="205" t="s">
        <v>238</v>
      </c>
      <c r="L110" s="46"/>
      <c r="M110" s="210" t="s">
        <v>5</v>
      </c>
      <c r="N110" s="211" t="s">
        <v>44</v>
      </c>
      <c r="O110" s="47"/>
      <c r="P110" s="212">
        <f>O110*H110</f>
        <v>0</v>
      </c>
      <c r="Q110" s="212">
        <v>0</v>
      </c>
      <c r="R110" s="212">
        <f>Q110*H110</f>
        <v>0</v>
      </c>
      <c r="S110" s="212">
        <v>0</v>
      </c>
      <c r="T110" s="213">
        <f>S110*H110</f>
        <v>0</v>
      </c>
      <c r="AR110" s="24" t="s">
        <v>298</v>
      </c>
      <c r="AT110" s="24" t="s">
        <v>235</v>
      </c>
      <c r="AU110" s="24" t="s">
        <v>83</v>
      </c>
      <c r="AY110" s="24" t="s">
        <v>231</v>
      </c>
      <c r="BE110" s="214">
        <f>IF(N110="základní",J110,0)</f>
        <v>0</v>
      </c>
      <c r="BF110" s="214">
        <f>IF(N110="snížená",J110,0)</f>
        <v>0</v>
      </c>
      <c r="BG110" s="214">
        <f>IF(N110="zákl. přenesená",J110,0)</f>
        <v>0</v>
      </c>
      <c r="BH110" s="214">
        <f>IF(N110="sníž. přenesená",J110,0)</f>
        <v>0</v>
      </c>
      <c r="BI110" s="214">
        <f>IF(N110="nulová",J110,0)</f>
        <v>0</v>
      </c>
      <c r="BJ110" s="24" t="s">
        <v>81</v>
      </c>
      <c r="BK110" s="214">
        <f>ROUND(I110*H110,2)</f>
        <v>0</v>
      </c>
      <c r="BL110" s="24" t="s">
        <v>298</v>
      </c>
      <c r="BM110" s="24" t="s">
        <v>2943</v>
      </c>
    </row>
    <row r="111" spans="2:47" s="1" customFormat="1" ht="13.5">
      <c r="B111" s="46"/>
      <c r="D111" s="215" t="s">
        <v>241</v>
      </c>
      <c r="F111" s="216" t="s">
        <v>2942</v>
      </c>
      <c r="I111" s="176"/>
      <c r="L111" s="46"/>
      <c r="M111" s="217"/>
      <c r="N111" s="47"/>
      <c r="O111" s="47"/>
      <c r="P111" s="47"/>
      <c r="Q111" s="47"/>
      <c r="R111" s="47"/>
      <c r="S111" s="47"/>
      <c r="T111" s="85"/>
      <c r="AT111" s="24" t="s">
        <v>241</v>
      </c>
      <c r="AU111" s="24" t="s">
        <v>83</v>
      </c>
    </row>
    <row r="112" spans="2:65" s="1" customFormat="1" ht="16.5" customHeight="1">
      <c r="B112" s="202"/>
      <c r="C112" s="242" t="s">
        <v>254</v>
      </c>
      <c r="D112" s="242" t="s">
        <v>399</v>
      </c>
      <c r="E112" s="243" t="s">
        <v>2944</v>
      </c>
      <c r="F112" s="244" t="s">
        <v>2945</v>
      </c>
      <c r="G112" s="245" t="s">
        <v>249</v>
      </c>
      <c r="H112" s="246">
        <v>1</v>
      </c>
      <c r="I112" s="247"/>
      <c r="J112" s="248">
        <f>ROUND(I112*H112,2)</f>
        <v>0</v>
      </c>
      <c r="K112" s="244" t="s">
        <v>5</v>
      </c>
      <c r="L112" s="249"/>
      <c r="M112" s="250" t="s">
        <v>5</v>
      </c>
      <c r="N112" s="251" t="s">
        <v>44</v>
      </c>
      <c r="O112" s="47"/>
      <c r="P112" s="212">
        <f>O112*H112</f>
        <v>0</v>
      </c>
      <c r="Q112" s="212">
        <v>0</v>
      </c>
      <c r="R112" s="212">
        <f>Q112*H112</f>
        <v>0</v>
      </c>
      <c r="S112" s="212">
        <v>0</v>
      </c>
      <c r="T112" s="213">
        <f>S112*H112</f>
        <v>0</v>
      </c>
      <c r="AR112" s="24" t="s">
        <v>410</v>
      </c>
      <c r="AT112" s="24" t="s">
        <v>399</v>
      </c>
      <c r="AU112" s="24" t="s">
        <v>83</v>
      </c>
      <c r="AY112" s="24" t="s">
        <v>231</v>
      </c>
      <c r="BE112" s="214">
        <f>IF(N112="základní",J112,0)</f>
        <v>0</v>
      </c>
      <c r="BF112" s="214">
        <f>IF(N112="snížená",J112,0)</f>
        <v>0</v>
      </c>
      <c r="BG112" s="214">
        <f>IF(N112="zákl. přenesená",J112,0)</f>
        <v>0</v>
      </c>
      <c r="BH112" s="214">
        <f>IF(N112="sníž. přenesená",J112,0)</f>
        <v>0</v>
      </c>
      <c r="BI112" s="214">
        <f>IF(N112="nulová",J112,0)</f>
        <v>0</v>
      </c>
      <c r="BJ112" s="24" t="s">
        <v>81</v>
      </c>
      <c r="BK112" s="214">
        <f>ROUND(I112*H112,2)</f>
        <v>0</v>
      </c>
      <c r="BL112" s="24" t="s">
        <v>298</v>
      </c>
      <c r="BM112" s="24" t="s">
        <v>2946</v>
      </c>
    </row>
    <row r="113" spans="2:47" s="1" customFormat="1" ht="13.5">
      <c r="B113" s="46"/>
      <c r="D113" s="215" t="s">
        <v>241</v>
      </c>
      <c r="F113" s="216" t="s">
        <v>2945</v>
      </c>
      <c r="I113" s="176"/>
      <c r="L113" s="46"/>
      <c r="M113" s="217"/>
      <c r="N113" s="47"/>
      <c r="O113" s="47"/>
      <c r="P113" s="47"/>
      <c r="Q113" s="47"/>
      <c r="R113" s="47"/>
      <c r="S113" s="47"/>
      <c r="T113" s="85"/>
      <c r="AT113" s="24" t="s">
        <v>241</v>
      </c>
      <c r="AU113" s="24" t="s">
        <v>83</v>
      </c>
    </row>
    <row r="114" spans="2:65" s="1" customFormat="1" ht="25.5" customHeight="1">
      <c r="B114" s="202"/>
      <c r="C114" s="203" t="s">
        <v>307</v>
      </c>
      <c r="D114" s="203" t="s">
        <v>235</v>
      </c>
      <c r="E114" s="204" t="s">
        <v>2947</v>
      </c>
      <c r="F114" s="205" t="s">
        <v>2948</v>
      </c>
      <c r="G114" s="206" t="s">
        <v>249</v>
      </c>
      <c r="H114" s="207">
        <v>2</v>
      </c>
      <c r="I114" s="208"/>
      <c r="J114" s="209">
        <f>ROUND(I114*H114,2)</f>
        <v>0</v>
      </c>
      <c r="K114" s="205" t="s">
        <v>238</v>
      </c>
      <c r="L114" s="46"/>
      <c r="M114" s="210" t="s">
        <v>5</v>
      </c>
      <c r="N114" s="211" t="s">
        <v>44</v>
      </c>
      <c r="O114" s="47"/>
      <c r="P114" s="212">
        <f>O114*H114</f>
        <v>0</v>
      </c>
      <c r="Q114" s="212">
        <v>0</v>
      </c>
      <c r="R114" s="212">
        <f>Q114*H114</f>
        <v>0</v>
      </c>
      <c r="S114" s="212">
        <v>0</v>
      </c>
      <c r="T114" s="213">
        <f>S114*H114</f>
        <v>0</v>
      </c>
      <c r="AR114" s="24" t="s">
        <v>298</v>
      </c>
      <c r="AT114" s="24" t="s">
        <v>235</v>
      </c>
      <c r="AU114" s="24" t="s">
        <v>83</v>
      </c>
      <c r="AY114" s="24" t="s">
        <v>231</v>
      </c>
      <c r="BE114" s="214">
        <f>IF(N114="základní",J114,0)</f>
        <v>0</v>
      </c>
      <c r="BF114" s="214">
        <f>IF(N114="snížená",J114,0)</f>
        <v>0</v>
      </c>
      <c r="BG114" s="214">
        <f>IF(N114="zákl. přenesená",J114,0)</f>
        <v>0</v>
      </c>
      <c r="BH114" s="214">
        <f>IF(N114="sníž. přenesená",J114,0)</f>
        <v>0</v>
      </c>
      <c r="BI114" s="214">
        <f>IF(N114="nulová",J114,0)</f>
        <v>0</v>
      </c>
      <c r="BJ114" s="24" t="s">
        <v>81</v>
      </c>
      <c r="BK114" s="214">
        <f>ROUND(I114*H114,2)</f>
        <v>0</v>
      </c>
      <c r="BL114" s="24" t="s">
        <v>298</v>
      </c>
      <c r="BM114" s="24" t="s">
        <v>2949</v>
      </c>
    </row>
    <row r="115" spans="2:47" s="1" customFormat="1" ht="13.5">
      <c r="B115" s="46"/>
      <c r="D115" s="215" t="s">
        <v>241</v>
      </c>
      <c r="F115" s="216" t="s">
        <v>2948</v>
      </c>
      <c r="I115" s="176"/>
      <c r="L115" s="46"/>
      <c r="M115" s="217"/>
      <c r="N115" s="47"/>
      <c r="O115" s="47"/>
      <c r="P115" s="47"/>
      <c r="Q115" s="47"/>
      <c r="R115" s="47"/>
      <c r="S115" s="47"/>
      <c r="T115" s="85"/>
      <c r="AT115" s="24" t="s">
        <v>241</v>
      </c>
      <c r="AU115" s="24" t="s">
        <v>83</v>
      </c>
    </row>
    <row r="116" spans="2:65" s="1" customFormat="1" ht="25.5" customHeight="1">
      <c r="B116" s="202"/>
      <c r="C116" s="242" t="s">
        <v>311</v>
      </c>
      <c r="D116" s="242" t="s">
        <v>399</v>
      </c>
      <c r="E116" s="243" t="s">
        <v>2950</v>
      </c>
      <c r="F116" s="244" t="s">
        <v>2951</v>
      </c>
      <c r="G116" s="245" t="s">
        <v>2952</v>
      </c>
      <c r="H116" s="246">
        <v>2</v>
      </c>
      <c r="I116" s="247"/>
      <c r="J116" s="248">
        <f>ROUND(I116*H116,2)</f>
        <v>0</v>
      </c>
      <c r="K116" s="244" t="s">
        <v>5</v>
      </c>
      <c r="L116" s="249"/>
      <c r="M116" s="250" t="s">
        <v>5</v>
      </c>
      <c r="N116" s="251" t="s">
        <v>44</v>
      </c>
      <c r="O116" s="47"/>
      <c r="P116" s="212">
        <f>O116*H116</f>
        <v>0</v>
      </c>
      <c r="Q116" s="212">
        <v>0</v>
      </c>
      <c r="R116" s="212">
        <f>Q116*H116</f>
        <v>0</v>
      </c>
      <c r="S116" s="212">
        <v>0</v>
      </c>
      <c r="T116" s="213">
        <f>S116*H116</f>
        <v>0</v>
      </c>
      <c r="AR116" s="24" t="s">
        <v>410</v>
      </c>
      <c r="AT116" s="24" t="s">
        <v>399</v>
      </c>
      <c r="AU116" s="24" t="s">
        <v>83</v>
      </c>
      <c r="AY116" s="24" t="s">
        <v>231</v>
      </c>
      <c r="BE116" s="214">
        <f>IF(N116="základní",J116,0)</f>
        <v>0</v>
      </c>
      <c r="BF116" s="214">
        <f>IF(N116="snížená",J116,0)</f>
        <v>0</v>
      </c>
      <c r="BG116" s="214">
        <f>IF(N116="zákl. přenesená",J116,0)</f>
        <v>0</v>
      </c>
      <c r="BH116" s="214">
        <f>IF(N116="sníž. přenesená",J116,0)</f>
        <v>0</v>
      </c>
      <c r="BI116" s="214">
        <f>IF(N116="nulová",J116,0)</f>
        <v>0</v>
      </c>
      <c r="BJ116" s="24" t="s">
        <v>81</v>
      </c>
      <c r="BK116" s="214">
        <f>ROUND(I116*H116,2)</f>
        <v>0</v>
      </c>
      <c r="BL116" s="24" t="s">
        <v>298</v>
      </c>
      <c r="BM116" s="24" t="s">
        <v>2953</v>
      </c>
    </row>
    <row r="117" spans="2:47" s="1" customFormat="1" ht="13.5">
      <c r="B117" s="46"/>
      <c r="D117" s="215" t="s">
        <v>241</v>
      </c>
      <c r="F117" s="216" t="s">
        <v>2951</v>
      </c>
      <c r="I117" s="176"/>
      <c r="L117" s="46"/>
      <c r="M117" s="217"/>
      <c r="N117" s="47"/>
      <c r="O117" s="47"/>
      <c r="P117" s="47"/>
      <c r="Q117" s="47"/>
      <c r="R117" s="47"/>
      <c r="S117" s="47"/>
      <c r="T117" s="85"/>
      <c r="AT117" s="24" t="s">
        <v>241</v>
      </c>
      <c r="AU117" s="24" t="s">
        <v>83</v>
      </c>
    </row>
    <row r="118" spans="2:65" s="1" customFormat="1" ht="25.5" customHeight="1">
      <c r="B118" s="202"/>
      <c r="C118" s="203" t="s">
        <v>11</v>
      </c>
      <c r="D118" s="203" t="s">
        <v>235</v>
      </c>
      <c r="E118" s="204" t="s">
        <v>2954</v>
      </c>
      <c r="F118" s="205" t="s">
        <v>2955</v>
      </c>
      <c r="G118" s="206" t="s">
        <v>367</v>
      </c>
      <c r="H118" s="207">
        <v>52</v>
      </c>
      <c r="I118" s="208"/>
      <c r="J118" s="209">
        <f>ROUND(I118*H118,2)</f>
        <v>0</v>
      </c>
      <c r="K118" s="205" t="s">
        <v>238</v>
      </c>
      <c r="L118" s="46"/>
      <c r="M118" s="210" t="s">
        <v>5</v>
      </c>
      <c r="N118" s="211" t="s">
        <v>44</v>
      </c>
      <c r="O118" s="47"/>
      <c r="P118" s="212">
        <f>O118*H118</f>
        <v>0</v>
      </c>
      <c r="Q118" s="212">
        <v>0</v>
      </c>
      <c r="R118" s="212">
        <f>Q118*H118</f>
        <v>0</v>
      </c>
      <c r="S118" s="212">
        <v>0</v>
      </c>
      <c r="T118" s="213">
        <f>S118*H118</f>
        <v>0</v>
      </c>
      <c r="AR118" s="24" t="s">
        <v>298</v>
      </c>
      <c r="AT118" s="24" t="s">
        <v>235</v>
      </c>
      <c r="AU118" s="24" t="s">
        <v>83</v>
      </c>
      <c r="AY118" s="24" t="s">
        <v>231</v>
      </c>
      <c r="BE118" s="214">
        <f>IF(N118="základní",J118,0)</f>
        <v>0</v>
      </c>
      <c r="BF118" s="214">
        <f>IF(N118="snížená",J118,0)</f>
        <v>0</v>
      </c>
      <c r="BG118" s="214">
        <f>IF(N118="zákl. přenesená",J118,0)</f>
        <v>0</v>
      </c>
      <c r="BH118" s="214">
        <f>IF(N118="sníž. přenesená",J118,0)</f>
        <v>0</v>
      </c>
      <c r="BI118" s="214">
        <f>IF(N118="nulová",J118,0)</f>
        <v>0</v>
      </c>
      <c r="BJ118" s="24" t="s">
        <v>81</v>
      </c>
      <c r="BK118" s="214">
        <f>ROUND(I118*H118,2)</f>
        <v>0</v>
      </c>
      <c r="BL118" s="24" t="s">
        <v>298</v>
      </c>
      <c r="BM118" s="24" t="s">
        <v>2956</v>
      </c>
    </row>
    <row r="119" spans="2:47" s="1" customFormat="1" ht="13.5">
      <c r="B119" s="46"/>
      <c r="D119" s="215" t="s">
        <v>241</v>
      </c>
      <c r="F119" s="216" t="s">
        <v>2955</v>
      </c>
      <c r="I119" s="176"/>
      <c r="L119" s="46"/>
      <c r="M119" s="217"/>
      <c r="N119" s="47"/>
      <c r="O119" s="47"/>
      <c r="P119" s="47"/>
      <c r="Q119" s="47"/>
      <c r="R119" s="47"/>
      <c r="S119" s="47"/>
      <c r="T119" s="85"/>
      <c r="AT119" s="24" t="s">
        <v>241</v>
      </c>
      <c r="AU119" s="24" t="s">
        <v>83</v>
      </c>
    </row>
    <row r="120" spans="2:65" s="1" customFormat="1" ht="16.5" customHeight="1">
      <c r="B120" s="202"/>
      <c r="C120" s="242" t="s">
        <v>298</v>
      </c>
      <c r="D120" s="242" t="s">
        <v>399</v>
      </c>
      <c r="E120" s="243" t="s">
        <v>2957</v>
      </c>
      <c r="F120" s="244" t="s">
        <v>2958</v>
      </c>
      <c r="G120" s="245" t="s">
        <v>367</v>
      </c>
      <c r="H120" s="246">
        <v>52</v>
      </c>
      <c r="I120" s="247"/>
      <c r="J120" s="248">
        <f>ROUND(I120*H120,2)</f>
        <v>0</v>
      </c>
      <c r="K120" s="244" t="s">
        <v>238</v>
      </c>
      <c r="L120" s="249"/>
      <c r="M120" s="250" t="s">
        <v>5</v>
      </c>
      <c r="N120" s="251" t="s">
        <v>44</v>
      </c>
      <c r="O120" s="47"/>
      <c r="P120" s="212">
        <f>O120*H120</f>
        <v>0</v>
      </c>
      <c r="Q120" s="212">
        <v>4E-05</v>
      </c>
      <c r="R120" s="212">
        <f>Q120*H120</f>
        <v>0.0020800000000000003</v>
      </c>
      <c r="S120" s="212">
        <v>0</v>
      </c>
      <c r="T120" s="213">
        <f>S120*H120</f>
        <v>0</v>
      </c>
      <c r="AR120" s="24" t="s">
        <v>410</v>
      </c>
      <c r="AT120" s="24" t="s">
        <v>399</v>
      </c>
      <c r="AU120" s="24" t="s">
        <v>83</v>
      </c>
      <c r="AY120" s="24" t="s">
        <v>231</v>
      </c>
      <c r="BE120" s="214">
        <f>IF(N120="základní",J120,0)</f>
        <v>0</v>
      </c>
      <c r="BF120" s="214">
        <f>IF(N120="snížená",J120,0)</f>
        <v>0</v>
      </c>
      <c r="BG120" s="214">
        <f>IF(N120="zákl. přenesená",J120,0)</f>
        <v>0</v>
      </c>
      <c r="BH120" s="214">
        <f>IF(N120="sníž. přenesená",J120,0)</f>
        <v>0</v>
      </c>
      <c r="BI120" s="214">
        <f>IF(N120="nulová",J120,0)</f>
        <v>0</v>
      </c>
      <c r="BJ120" s="24" t="s">
        <v>81</v>
      </c>
      <c r="BK120" s="214">
        <f>ROUND(I120*H120,2)</f>
        <v>0</v>
      </c>
      <c r="BL120" s="24" t="s">
        <v>298</v>
      </c>
      <c r="BM120" s="24" t="s">
        <v>2959</v>
      </c>
    </row>
    <row r="121" spans="2:47" s="1" customFormat="1" ht="13.5">
      <c r="B121" s="46"/>
      <c r="D121" s="215" t="s">
        <v>241</v>
      </c>
      <c r="F121" s="216" t="s">
        <v>2958</v>
      </c>
      <c r="I121" s="176"/>
      <c r="L121" s="46"/>
      <c r="M121" s="217"/>
      <c r="N121" s="47"/>
      <c r="O121" s="47"/>
      <c r="P121" s="47"/>
      <c r="Q121" s="47"/>
      <c r="R121" s="47"/>
      <c r="S121" s="47"/>
      <c r="T121" s="85"/>
      <c r="AT121" s="24" t="s">
        <v>241</v>
      </c>
      <c r="AU121" s="24" t="s">
        <v>83</v>
      </c>
    </row>
    <row r="122" spans="2:65" s="1" customFormat="1" ht="25.5" customHeight="1">
      <c r="B122" s="202"/>
      <c r="C122" s="203" t="s">
        <v>321</v>
      </c>
      <c r="D122" s="203" t="s">
        <v>235</v>
      </c>
      <c r="E122" s="204" t="s">
        <v>2960</v>
      </c>
      <c r="F122" s="205" t="s">
        <v>2961</v>
      </c>
      <c r="G122" s="206" t="s">
        <v>367</v>
      </c>
      <c r="H122" s="207">
        <v>777</v>
      </c>
      <c r="I122" s="208"/>
      <c r="J122" s="209">
        <f>ROUND(I122*H122,2)</f>
        <v>0</v>
      </c>
      <c r="K122" s="205" t="s">
        <v>238</v>
      </c>
      <c r="L122" s="46"/>
      <c r="M122" s="210" t="s">
        <v>5</v>
      </c>
      <c r="N122" s="211" t="s">
        <v>44</v>
      </c>
      <c r="O122" s="47"/>
      <c r="P122" s="212">
        <f>O122*H122</f>
        <v>0</v>
      </c>
      <c r="Q122" s="212">
        <v>0</v>
      </c>
      <c r="R122" s="212">
        <f>Q122*H122</f>
        <v>0</v>
      </c>
      <c r="S122" s="212">
        <v>0</v>
      </c>
      <c r="T122" s="213">
        <f>S122*H122</f>
        <v>0</v>
      </c>
      <c r="AR122" s="24" t="s">
        <v>298</v>
      </c>
      <c r="AT122" s="24" t="s">
        <v>235</v>
      </c>
      <c r="AU122" s="24" t="s">
        <v>83</v>
      </c>
      <c r="AY122" s="24" t="s">
        <v>231</v>
      </c>
      <c r="BE122" s="214">
        <f>IF(N122="základní",J122,0)</f>
        <v>0</v>
      </c>
      <c r="BF122" s="214">
        <f>IF(N122="snížená",J122,0)</f>
        <v>0</v>
      </c>
      <c r="BG122" s="214">
        <f>IF(N122="zákl. přenesená",J122,0)</f>
        <v>0</v>
      </c>
      <c r="BH122" s="214">
        <f>IF(N122="sníž. přenesená",J122,0)</f>
        <v>0</v>
      </c>
      <c r="BI122" s="214">
        <f>IF(N122="nulová",J122,0)</f>
        <v>0</v>
      </c>
      <c r="BJ122" s="24" t="s">
        <v>81</v>
      </c>
      <c r="BK122" s="214">
        <f>ROUND(I122*H122,2)</f>
        <v>0</v>
      </c>
      <c r="BL122" s="24" t="s">
        <v>298</v>
      </c>
      <c r="BM122" s="24" t="s">
        <v>2962</v>
      </c>
    </row>
    <row r="123" spans="2:47" s="1" customFormat="1" ht="13.5">
      <c r="B123" s="46"/>
      <c r="D123" s="215" t="s">
        <v>241</v>
      </c>
      <c r="F123" s="216" t="s">
        <v>2961</v>
      </c>
      <c r="I123" s="176"/>
      <c r="L123" s="46"/>
      <c r="M123" s="217"/>
      <c r="N123" s="47"/>
      <c r="O123" s="47"/>
      <c r="P123" s="47"/>
      <c r="Q123" s="47"/>
      <c r="R123" s="47"/>
      <c r="S123" s="47"/>
      <c r="T123" s="85"/>
      <c r="AT123" s="24" t="s">
        <v>241</v>
      </c>
      <c r="AU123" s="24" t="s">
        <v>83</v>
      </c>
    </row>
    <row r="124" spans="2:51" s="11" customFormat="1" ht="13.5">
      <c r="B124" s="218"/>
      <c r="D124" s="215" t="s">
        <v>242</v>
      </c>
      <c r="E124" s="219" t="s">
        <v>5</v>
      </c>
      <c r="F124" s="220" t="s">
        <v>2963</v>
      </c>
      <c r="H124" s="221">
        <v>777</v>
      </c>
      <c r="I124" s="222"/>
      <c r="L124" s="218"/>
      <c r="M124" s="223"/>
      <c r="N124" s="224"/>
      <c r="O124" s="224"/>
      <c r="P124" s="224"/>
      <c r="Q124" s="224"/>
      <c r="R124" s="224"/>
      <c r="S124" s="224"/>
      <c r="T124" s="225"/>
      <c r="AT124" s="219" t="s">
        <v>242</v>
      </c>
      <c r="AU124" s="219" t="s">
        <v>83</v>
      </c>
      <c r="AV124" s="11" t="s">
        <v>83</v>
      </c>
      <c r="AW124" s="11" t="s">
        <v>36</v>
      </c>
      <c r="AX124" s="11" t="s">
        <v>81</v>
      </c>
      <c r="AY124" s="219" t="s">
        <v>231</v>
      </c>
    </row>
    <row r="125" spans="2:65" s="1" customFormat="1" ht="16.5" customHeight="1">
      <c r="B125" s="202"/>
      <c r="C125" s="242" t="s">
        <v>325</v>
      </c>
      <c r="D125" s="242" t="s">
        <v>399</v>
      </c>
      <c r="E125" s="243" t="s">
        <v>2964</v>
      </c>
      <c r="F125" s="244" t="s">
        <v>2965</v>
      </c>
      <c r="G125" s="245" t="s">
        <v>367</v>
      </c>
      <c r="H125" s="246">
        <v>777</v>
      </c>
      <c r="I125" s="247"/>
      <c r="J125" s="248">
        <f>ROUND(I125*H125,2)</f>
        <v>0</v>
      </c>
      <c r="K125" s="244" t="s">
        <v>238</v>
      </c>
      <c r="L125" s="249"/>
      <c r="M125" s="250" t="s">
        <v>5</v>
      </c>
      <c r="N125" s="251" t="s">
        <v>44</v>
      </c>
      <c r="O125" s="47"/>
      <c r="P125" s="212">
        <f>O125*H125</f>
        <v>0</v>
      </c>
      <c r="Q125" s="212">
        <v>0.00012</v>
      </c>
      <c r="R125" s="212">
        <f>Q125*H125</f>
        <v>0.09324</v>
      </c>
      <c r="S125" s="212">
        <v>0</v>
      </c>
      <c r="T125" s="213">
        <f>S125*H125</f>
        <v>0</v>
      </c>
      <c r="AR125" s="24" t="s">
        <v>410</v>
      </c>
      <c r="AT125" s="24" t="s">
        <v>399</v>
      </c>
      <c r="AU125" s="24" t="s">
        <v>83</v>
      </c>
      <c r="AY125" s="24" t="s">
        <v>231</v>
      </c>
      <c r="BE125" s="214">
        <f>IF(N125="základní",J125,0)</f>
        <v>0</v>
      </c>
      <c r="BF125" s="214">
        <f>IF(N125="snížená",J125,0)</f>
        <v>0</v>
      </c>
      <c r="BG125" s="214">
        <f>IF(N125="zákl. přenesená",J125,0)</f>
        <v>0</v>
      </c>
      <c r="BH125" s="214">
        <f>IF(N125="sníž. přenesená",J125,0)</f>
        <v>0</v>
      </c>
      <c r="BI125" s="214">
        <f>IF(N125="nulová",J125,0)</f>
        <v>0</v>
      </c>
      <c r="BJ125" s="24" t="s">
        <v>81</v>
      </c>
      <c r="BK125" s="214">
        <f>ROUND(I125*H125,2)</f>
        <v>0</v>
      </c>
      <c r="BL125" s="24" t="s">
        <v>298</v>
      </c>
      <c r="BM125" s="24" t="s">
        <v>2966</v>
      </c>
    </row>
    <row r="126" spans="2:47" s="1" customFormat="1" ht="13.5">
      <c r="B126" s="46"/>
      <c r="D126" s="215" t="s">
        <v>241</v>
      </c>
      <c r="F126" s="216" t="s">
        <v>2965</v>
      </c>
      <c r="I126" s="176"/>
      <c r="L126" s="46"/>
      <c r="M126" s="217"/>
      <c r="N126" s="47"/>
      <c r="O126" s="47"/>
      <c r="P126" s="47"/>
      <c r="Q126" s="47"/>
      <c r="R126" s="47"/>
      <c r="S126" s="47"/>
      <c r="T126" s="85"/>
      <c r="AT126" s="24" t="s">
        <v>241</v>
      </c>
      <c r="AU126" s="24" t="s">
        <v>83</v>
      </c>
    </row>
    <row r="127" spans="2:47" s="1" customFormat="1" ht="13.5">
      <c r="B127" s="46"/>
      <c r="D127" s="215" t="s">
        <v>442</v>
      </c>
      <c r="F127" s="241" t="s">
        <v>2967</v>
      </c>
      <c r="I127" s="176"/>
      <c r="L127" s="46"/>
      <c r="M127" s="217"/>
      <c r="N127" s="47"/>
      <c r="O127" s="47"/>
      <c r="P127" s="47"/>
      <c r="Q127" s="47"/>
      <c r="R127" s="47"/>
      <c r="S127" s="47"/>
      <c r="T127" s="85"/>
      <c r="AT127" s="24" t="s">
        <v>442</v>
      </c>
      <c r="AU127" s="24" t="s">
        <v>83</v>
      </c>
    </row>
    <row r="128" spans="2:65" s="1" customFormat="1" ht="25.5" customHeight="1">
      <c r="B128" s="202"/>
      <c r="C128" s="203" t="s">
        <v>329</v>
      </c>
      <c r="D128" s="203" t="s">
        <v>235</v>
      </c>
      <c r="E128" s="204" t="s">
        <v>2968</v>
      </c>
      <c r="F128" s="205" t="s">
        <v>2969</v>
      </c>
      <c r="G128" s="206" t="s">
        <v>367</v>
      </c>
      <c r="H128" s="207">
        <v>552</v>
      </c>
      <c r="I128" s="208"/>
      <c r="J128" s="209">
        <f>ROUND(I128*H128,2)</f>
        <v>0</v>
      </c>
      <c r="K128" s="205" t="s">
        <v>238</v>
      </c>
      <c r="L128" s="46"/>
      <c r="M128" s="210" t="s">
        <v>5</v>
      </c>
      <c r="N128" s="211" t="s">
        <v>44</v>
      </c>
      <c r="O128" s="47"/>
      <c r="P128" s="212">
        <f>O128*H128</f>
        <v>0</v>
      </c>
      <c r="Q128" s="212">
        <v>0</v>
      </c>
      <c r="R128" s="212">
        <f>Q128*H128</f>
        <v>0</v>
      </c>
      <c r="S128" s="212">
        <v>0</v>
      </c>
      <c r="T128" s="213">
        <f>S128*H128</f>
        <v>0</v>
      </c>
      <c r="AR128" s="24" t="s">
        <v>298</v>
      </c>
      <c r="AT128" s="24" t="s">
        <v>235</v>
      </c>
      <c r="AU128" s="24" t="s">
        <v>83</v>
      </c>
      <c r="AY128" s="24" t="s">
        <v>231</v>
      </c>
      <c r="BE128" s="214">
        <f>IF(N128="základní",J128,0)</f>
        <v>0</v>
      </c>
      <c r="BF128" s="214">
        <f>IF(N128="snížená",J128,0)</f>
        <v>0</v>
      </c>
      <c r="BG128" s="214">
        <f>IF(N128="zákl. přenesená",J128,0)</f>
        <v>0</v>
      </c>
      <c r="BH128" s="214">
        <f>IF(N128="sníž. přenesená",J128,0)</f>
        <v>0</v>
      </c>
      <c r="BI128" s="214">
        <f>IF(N128="nulová",J128,0)</f>
        <v>0</v>
      </c>
      <c r="BJ128" s="24" t="s">
        <v>81</v>
      </c>
      <c r="BK128" s="214">
        <f>ROUND(I128*H128,2)</f>
        <v>0</v>
      </c>
      <c r="BL128" s="24" t="s">
        <v>298</v>
      </c>
      <c r="BM128" s="24" t="s">
        <v>2970</v>
      </c>
    </row>
    <row r="129" spans="2:47" s="1" customFormat="1" ht="13.5">
      <c r="B129" s="46"/>
      <c r="D129" s="215" t="s">
        <v>241</v>
      </c>
      <c r="F129" s="216" t="s">
        <v>2969</v>
      </c>
      <c r="I129" s="176"/>
      <c r="L129" s="46"/>
      <c r="M129" s="217"/>
      <c r="N129" s="47"/>
      <c r="O129" s="47"/>
      <c r="P129" s="47"/>
      <c r="Q129" s="47"/>
      <c r="R129" s="47"/>
      <c r="S129" s="47"/>
      <c r="T129" s="85"/>
      <c r="AT129" s="24" t="s">
        <v>241</v>
      </c>
      <c r="AU129" s="24" t="s">
        <v>83</v>
      </c>
    </row>
    <row r="130" spans="2:65" s="1" customFormat="1" ht="16.5" customHeight="1">
      <c r="B130" s="202"/>
      <c r="C130" s="242" t="s">
        <v>340</v>
      </c>
      <c r="D130" s="242" t="s">
        <v>399</v>
      </c>
      <c r="E130" s="243" t="s">
        <v>2971</v>
      </c>
      <c r="F130" s="244" t="s">
        <v>2972</v>
      </c>
      <c r="G130" s="245" t="s">
        <v>367</v>
      </c>
      <c r="H130" s="246">
        <v>552</v>
      </c>
      <c r="I130" s="247"/>
      <c r="J130" s="248">
        <f>ROUND(I130*H130,2)</f>
        <v>0</v>
      </c>
      <c r="K130" s="244" t="s">
        <v>5</v>
      </c>
      <c r="L130" s="249"/>
      <c r="M130" s="250" t="s">
        <v>5</v>
      </c>
      <c r="N130" s="251" t="s">
        <v>44</v>
      </c>
      <c r="O130" s="47"/>
      <c r="P130" s="212">
        <f>O130*H130</f>
        <v>0</v>
      </c>
      <c r="Q130" s="212">
        <v>0.000175</v>
      </c>
      <c r="R130" s="212">
        <f>Q130*H130</f>
        <v>0.0966</v>
      </c>
      <c r="S130" s="212">
        <v>0</v>
      </c>
      <c r="T130" s="213">
        <f>S130*H130</f>
        <v>0</v>
      </c>
      <c r="AR130" s="24" t="s">
        <v>410</v>
      </c>
      <c r="AT130" s="24" t="s">
        <v>399</v>
      </c>
      <c r="AU130" s="24" t="s">
        <v>83</v>
      </c>
      <c r="AY130" s="24" t="s">
        <v>231</v>
      </c>
      <c r="BE130" s="214">
        <f>IF(N130="základní",J130,0)</f>
        <v>0</v>
      </c>
      <c r="BF130" s="214">
        <f>IF(N130="snížená",J130,0)</f>
        <v>0</v>
      </c>
      <c r="BG130" s="214">
        <f>IF(N130="zákl. přenesená",J130,0)</f>
        <v>0</v>
      </c>
      <c r="BH130" s="214">
        <f>IF(N130="sníž. přenesená",J130,0)</f>
        <v>0</v>
      </c>
      <c r="BI130" s="214">
        <f>IF(N130="nulová",J130,0)</f>
        <v>0</v>
      </c>
      <c r="BJ130" s="24" t="s">
        <v>81</v>
      </c>
      <c r="BK130" s="214">
        <f>ROUND(I130*H130,2)</f>
        <v>0</v>
      </c>
      <c r="BL130" s="24" t="s">
        <v>298</v>
      </c>
      <c r="BM130" s="24" t="s">
        <v>2973</v>
      </c>
    </row>
    <row r="131" spans="2:47" s="1" customFormat="1" ht="13.5">
      <c r="B131" s="46"/>
      <c r="D131" s="215" t="s">
        <v>241</v>
      </c>
      <c r="F131" s="216" t="s">
        <v>2972</v>
      </c>
      <c r="I131" s="176"/>
      <c r="L131" s="46"/>
      <c r="M131" s="217"/>
      <c r="N131" s="47"/>
      <c r="O131" s="47"/>
      <c r="P131" s="47"/>
      <c r="Q131" s="47"/>
      <c r="R131" s="47"/>
      <c r="S131" s="47"/>
      <c r="T131" s="85"/>
      <c r="AT131" s="24" t="s">
        <v>241</v>
      </c>
      <c r="AU131" s="24" t="s">
        <v>83</v>
      </c>
    </row>
    <row r="132" spans="2:65" s="1" customFormat="1" ht="25.5" customHeight="1">
      <c r="B132" s="202"/>
      <c r="C132" s="203" t="s">
        <v>10</v>
      </c>
      <c r="D132" s="203" t="s">
        <v>235</v>
      </c>
      <c r="E132" s="204" t="s">
        <v>2974</v>
      </c>
      <c r="F132" s="205" t="s">
        <v>2975</v>
      </c>
      <c r="G132" s="206" t="s">
        <v>367</v>
      </c>
      <c r="H132" s="207">
        <v>32</v>
      </c>
      <c r="I132" s="208"/>
      <c r="J132" s="209">
        <f>ROUND(I132*H132,2)</f>
        <v>0</v>
      </c>
      <c r="K132" s="205" t="s">
        <v>238</v>
      </c>
      <c r="L132" s="46"/>
      <c r="M132" s="210" t="s">
        <v>5</v>
      </c>
      <c r="N132" s="211" t="s">
        <v>44</v>
      </c>
      <c r="O132" s="47"/>
      <c r="P132" s="212">
        <f>O132*H132</f>
        <v>0</v>
      </c>
      <c r="Q132" s="212">
        <v>0</v>
      </c>
      <c r="R132" s="212">
        <f>Q132*H132</f>
        <v>0</v>
      </c>
      <c r="S132" s="212">
        <v>0</v>
      </c>
      <c r="T132" s="213">
        <f>S132*H132</f>
        <v>0</v>
      </c>
      <c r="AR132" s="24" t="s">
        <v>298</v>
      </c>
      <c r="AT132" s="24" t="s">
        <v>235</v>
      </c>
      <c r="AU132" s="24" t="s">
        <v>83</v>
      </c>
      <c r="AY132" s="24" t="s">
        <v>231</v>
      </c>
      <c r="BE132" s="214">
        <f>IF(N132="základní",J132,0)</f>
        <v>0</v>
      </c>
      <c r="BF132" s="214">
        <f>IF(N132="snížená",J132,0)</f>
        <v>0</v>
      </c>
      <c r="BG132" s="214">
        <f>IF(N132="zákl. přenesená",J132,0)</f>
        <v>0</v>
      </c>
      <c r="BH132" s="214">
        <f>IF(N132="sníž. přenesená",J132,0)</f>
        <v>0</v>
      </c>
      <c r="BI132" s="214">
        <f>IF(N132="nulová",J132,0)</f>
        <v>0</v>
      </c>
      <c r="BJ132" s="24" t="s">
        <v>81</v>
      </c>
      <c r="BK132" s="214">
        <f>ROUND(I132*H132,2)</f>
        <v>0</v>
      </c>
      <c r="BL132" s="24" t="s">
        <v>298</v>
      </c>
      <c r="BM132" s="24" t="s">
        <v>2976</v>
      </c>
    </row>
    <row r="133" spans="2:47" s="1" customFormat="1" ht="13.5">
      <c r="B133" s="46"/>
      <c r="D133" s="215" t="s">
        <v>241</v>
      </c>
      <c r="F133" s="216" t="s">
        <v>2975</v>
      </c>
      <c r="I133" s="176"/>
      <c r="L133" s="46"/>
      <c r="M133" s="217"/>
      <c r="N133" s="47"/>
      <c r="O133" s="47"/>
      <c r="P133" s="47"/>
      <c r="Q133" s="47"/>
      <c r="R133" s="47"/>
      <c r="S133" s="47"/>
      <c r="T133" s="85"/>
      <c r="AT133" s="24" t="s">
        <v>241</v>
      </c>
      <c r="AU133" s="24" t="s">
        <v>83</v>
      </c>
    </row>
    <row r="134" spans="2:65" s="1" customFormat="1" ht="16.5" customHeight="1">
      <c r="B134" s="202"/>
      <c r="C134" s="242" t="s">
        <v>349</v>
      </c>
      <c r="D134" s="242" t="s">
        <v>399</v>
      </c>
      <c r="E134" s="243" t="s">
        <v>2977</v>
      </c>
      <c r="F134" s="244" t="s">
        <v>2978</v>
      </c>
      <c r="G134" s="245" t="s">
        <v>367</v>
      </c>
      <c r="H134" s="246">
        <v>32</v>
      </c>
      <c r="I134" s="247"/>
      <c r="J134" s="248">
        <f>ROUND(I134*H134,2)</f>
        <v>0</v>
      </c>
      <c r="K134" s="244" t="s">
        <v>238</v>
      </c>
      <c r="L134" s="249"/>
      <c r="M134" s="250" t="s">
        <v>5</v>
      </c>
      <c r="N134" s="251" t="s">
        <v>44</v>
      </c>
      <c r="O134" s="47"/>
      <c r="P134" s="212">
        <f>O134*H134</f>
        <v>0</v>
      </c>
      <c r="Q134" s="212">
        <v>0.00025</v>
      </c>
      <c r="R134" s="212">
        <f>Q134*H134</f>
        <v>0.008</v>
      </c>
      <c r="S134" s="212">
        <v>0</v>
      </c>
      <c r="T134" s="213">
        <f>S134*H134</f>
        <v>0</v>
      </c>
      <c r="AR134" s="24" t="s">
        <v>410</v>
      </c>
      <c r="AT134" s="24" t="s">
        <v>399</v>
      </c>
      <c r="AU134" s="24" t="s">
        <v>83</v>
      </c>
      <c r="AY134" s="24" t="s">
        <v>231</v>
      </c>
      <c r="BE134" s="214">
        <f>IF(N134="základní",J134,0)</f>
        <v>0</v>
      </c>
      <c r="BF134" s="214">
        <f>IF(N134="snížená",J134,0)</f>
        <v>0</v>
      </c>
      <c r="BG134" s="214">
        <f>IF(N134="zákl. přenesená",J134,0)</f>
        <v>0</v>
      </c>
      <c r="BH134" s="214">
        <f>IF(N134="sníž. přenesená",J134,0)</f>
        <v>0</v>
      </c>
      <c r="BI134" s="214">
        <f>IF(N134="nulová",J134,0)</f>
        <v>0</v>
      </c>
      <c r="BJ134" s="24" t="s">
        <v>81</v>
      </c>
      <c r="BK134" s="214">
        <f>ROUND(I134*H134,2)</f>
        <v>0</v>
      </c>
      <c r="BL134" s="24" t="s">
        <v>298</v>
      </c>
      <c r="BM134" s="24" t="s">
        <v>2979</v>
      </c>
    </row>
    <row r="135" spans="2:47" s="1" customFormat="1" ht="13.5">
      <c r="B135" s="46"/>
      <c r="D135" s="215" t="s">
        <v>241</v>
      </c>
      <c r="F135" s="216" t="s">
        <v>2978</v>
      </c>
      <c r="I135" s="176"/>
      <c r="L135" s="46"/>
      <c r="M135" s="217"/>
      <c r="N135" s="47"/>
      <c r="O135" s="47"/>
      <c r="P135" s="47"/>
      <c r="Q135" s="47"/>
      <c r="R135" s="47"/>
      <c r="S135" s="47"/>
      <c r="T135" s="85"/>
      <c r="AT135" s="24" t="s">
        <v>241</v>
      </c>
      <c r="AU135" s="24" t="s">
        <v>83</v>
      </c>
    </row>
    <row r="136" spans="2:65" s="1" customFormat="1" ht="25.5" customHeight="1">
      <c r="B136" s="202"/>
      <c r="C136" s="203" t="s">
        <v>355</v>
      </c>
      <c r="D136" s="203" t="s">
        <v>235</v>
      </c>
      <c r="E136" s="204" t="s">
        <v>2980</v>
      </c>
      <c r="F136" s="205" t="s">
        <v>2981</v>
      </c>
      <c r="G136" s="206" t="s">
        <v>367</v>
      </c>
      <c r="H136" s="207">
        <v>26</v>
      </c>
      <c r="I136" s="208"/>
      <c r="J136" s="209">
        <f>ROUND(I136*H136,2)</f>
        <v>0</v>
      </c>
      <c r="K136" s="205" t="s">
        <v>238</v>
      </c>
      <c r="L136" s="46"/>
      <c r="M136" s="210" t="s">
        <v>5</v>
      </c>
      <c r="N136" s="211" t="s">
        <v>44</v>
      </c>
      <c r="O136" s="47"/>
      <c r="P136" s="212">
        <f>O136*H136</f>
        <v>0</v>
      </c>
      <c r="Q136" s="212">
        <v>0</v>
      </c>
      <c r="R136" s="212">
        <f>Q136*H136</f>
        <v>0</v>
      </c>
      <c r="S136" s="212">
        <v>0</v>
      </c>
      <c r="T136" s="213">
        <f>S136*H136</f>
        <v>0</v>
      </c>
      <c r="AR136" s="24" t="s">
        <v>298</v>
      </c>
      <c r="AT136" s="24" t="s">
        <v>235</v>
      </c>
      <c r="AU136" s="24" t="s">
        <v>83</v>
      </c>
      <c r="AY136" s="24" t="s">
        <v>231</v>
      </c>
      <c r="BE136" s="214">
        <f>IF(N136="základní",J136,0)</f>
        <v>0</v>
      </c>
      <c r="BF136" s="214">
        <f>IF(N136="snížená",J136,0)</f>
        <v>0</v>
      </c>
      <c r="BG136" s="214">
        <f>IF(N136="zákl. přenesená",J136,0)</f>
        <v>0</v>
      </c>
      <c r="BH136" s="214">
        <f>IF(N136="sníž. přenesená",J136,0)</f>
        <v>0</v>
      </c>
      <c r="BI136" s="214">
        <f>IF(N136="nulová",J136,0)</f>
        <v>0</v>
      </c>
      <c r="BJ136" s="24" t="s">
        <v>81</v>
      </c>
      <c r="BK136" s="214">
        <f>ROUND(I136*H136,2)</f>
        <v>0</v>
      </c>
      <c r="BL136" s="24" t="s">
        <v>298</v>
      </c>
      <c r="BM136" s="24" t="s">
        <v>2982</v>
      </c>
    </row>
    <row r="137" spans="2:47" s="1" customFormat="1" ht="13.5">
      <c r="B137" s="46"/>
      <c r="D137" s="215" t="s">
        <v>241</v>
      </c>
      <c r="F137" s="216" t="s">
        <v>2981</v>
      </c>
      <c r="I137" s="176"/>
      <c r="L137" s="46"/>
      <c r="M137" s="217"/>
      <c r="N137" s="47"/>
      <c r="O137" s="47"/>
      <c r="P137" s="47"/>
      <c r="Q137" s="47"/>
      <c r="R137" s="47"/>
      <c r="S137" s="47"/>
      <c r="T137" s="85"/>
      <c r="AT137" s="24" t="s">
        <v>241</v>
      </c>
      <c r="AU137" s="24" t="s">
        <v>83</v>
      </c>
    </row>
    <row r="138" spans="2:65" s="1" customFormat="1" ht="16.5" customHeight="1">
      <c r="B138" s="202"/>
      <c r="C138" s="242" t="s">
        <v>359</v>
      </c>
      <c r="D138" s="242" t="s">
        <v>399</v>
      </c>
      <c r="E138" s="243" t="s">
        <v>2983</v>
      </c>
      <c r="F138" s="244" t="s">
        <v>2984</v>
      </c>
      <c r="G138" s="245" t="s">
        <v>367</v>
      </c>
      <c r="H138" s="246">
        <v>26</v>
      </c>
      <c r="I138" s="247"/>
      <c r="J138" s="248">
        <f>ROUND(I138*H138,2)</f>
        <v>0</v>
      </c>
      <c r="K138" s="244" t="s">
        <v>238</v>
      </c>
      <c r="L138" s="249"/>
      <c r="M138" s="250" t="s">
        <v>5</v>
      </c>
      <c r="N138" s="251" t="s">
        <v>44</v>
      </c>
      <c r="O138" s="47"/>
      <c r="P138" s="212">
        <f>O138*H138</f>
        <v>0</v>
      </c>
      <c r="Q138" s="212">
        <v>0.00034</v>
      </c>
      <c r="R138" s="212">
        <f>Q138*H138</f>
        <v>0.00884</v>
      </c>
      <c r="S138" s="212">
        <v>0</v>
      </c>
      <c r="T138" s="213">
        <f>S138*H138</f>
        <v>0</v>
      </c>
      <c r="AR138" s="24" t="s">
        <v>410</v>
      </c>
      <c r="AT138" s="24" t="s">
        <v>399</v>
      </c>
      <c r="AU138" s="24" t="s">
        <v>83</v>
      </c>
      <c r="AY138" s="24" t="s">
        <v>231</v>
      </c>
      <c r="BE138" s="214">
        <f>IF(N138="základní",J138,0)</f>
        <v>0</v>
      </c>
      <c r="BF138" s="214">
        <f>IF(N138="snížená",J138,0)</f>
        <v>0</v>
      </c>
      <c r="BG138" s="214">
        <f>IF(N138="zákl. přenesená",J138,0)</f>
        <v>0</v>
      </c>
      <c r="BH138" s="214">
        <f>IF(N138="sníž. přenesená",J138,0)</f>
        <v>0</v>
      </c>
      <c r="BI138" s="214">
        <f>IF(N138="nulová",J138,0)</f>
        <v>0</v>
      </c>
      <c r="BJ138" s="24" t="s">
        <v>81</v>
      </c>
      <c r="BK138" s="214">
        <f>ROUND(I138*H138,2)</f>
        <v>0</v>
      </c>
      <c r="BL138" s="24" t="s">
        <v>298</v>
      </c>
      <c r="BM138" s="24" t="s">
        <v>2985</v>
      </c>
    </row>
    <row r="139" spans="2:47" s="1" customFormat="1" ht="13.5">
      <c r="B139" s="46"/>
      <c r="D139" s="215" t="s">
        <v>241</v>
      </c>
      <c r="F139" s="216" t="s">
        <v>2984</v>
      </c>
      <c r="I139" s="176"/>
      <c r="L139" s="46"/>
      <c r="M139" s="217"/>
      <c r="N139" s="47"/>
      <c r="O139" s="47"/>
      <c r="P139" s="47"/>
      <c r="Q139" s="47"/>
      <c r="R139" s="47"/>
      <c r="S139" s="47"/>
      <c r="T139" s="85"/>
      <c r="AT139" s="24" t="s">
        <v>241</v>
      </c>
      <c r="AU139" s="24" t="s">
        <v>83</v>
      </c>
    </row>
    <row r="140" spans="2:65" s="1" customFormat="1" ht="25.5" customHeight="1">
      <c r="B140" s="202"/>
      <c r="C140" s="203" t="s">
        <v>364</v>
      </c>
      <c r="D140" s="203" t="s">
        <v>235</v>
      </c>
      <c r="E140" s="204" t="s">
        <v>2986</v>
      </c>
      <c r="F140" s="205" t="s">
        <v>2987</v>
      </c>
      <c r="G140" s="206" t="s">
        <v>249</v>
      </c>
      <c r="H140" s="207">
        <v>200</v>
      </c>
      <c r="I140" s="208"/>
      <c r="J140" s="209">
        <f>ROUND(I140*H140,2)</f>
        <v>0</v>
      </c>
      <c r="K140" s="205" t="s">
        <v>238</v>
      </c>
      <c r="L140" s="46"/>
      <c r="M140" s="210" t="s">
        <v>5</v>
      </c>
      <c r="N140" s="211" t="s">
        <v>44</v>
      </c>
      <c r="O140" s="47"/>
      <c r="P140" s="212">
        <f>O140*H140</f>
        <v>0</v>
      </c>
      <c r="Q140" s="212">
        <v>0</v>
      </c>
      <c r="R140" s="212">
        <f>Q140*H140</f>
        <v>0</v>
      </c>
      <c r="S140" s="212">
        <v>0</v>
      </c>
      <c r="T140" s="213">
        <f>S140*H140</f>
        <v>0</v>
      </c>
      <c r="AR140" s="24" t="s">
        <v>298</v>
      </c>
      <c r="AT140" s="24" t="s">
        <v>235</v>
      </c>
      <c r="AU140" s="24" t="s">
        <v>83</v>
      </c>
      <c r="AY140" s="24" t="s">
        <v>231</v>
      </c>
      <c r="BE140" s="214">
        <f>IF(N140="základní",J140,0)</f>
        <v>0</v>
      </c>
      <c r="BF140" s="214">
        <f>IF(N140="snížená",J140,0)</f>
        <v>0</v>
      </c>
      <c r="BG140" s="214">
        <f>IF(N140="zákl. přenesená",J140,0)</f>
        <v>0</v>
      </c>
      <c r="BH140" s="214">
        <f>IF(N140="sníž. přenesená",J140,0)</f>
        <v>0</v>
      </c>
      <c r="BI140" s="214">
        <f>IF(N140="nulová",J140,0)</f>
        <v>0</v>
      </c>
      <c r="BJ140" s="24" t="s">
        <v>81</v>
      </c>
      <c r="BK140" s="214">
        <f>ROUND(I140*H140,2)</f>
        <v>0</v>
      </c>
      <c r="BL140" s="24" t="s">
        <v>298</v>
      </c>
      <c r="BM140" s="24" t="s">
        <v>2988</v>
      </c>
    </row>
    <row r="141" spans="2:47" s="1" customFormat="1" ht="13.5">
      <c r="B141" s="46"/>
      <c r="D141" s="215" t="s">
        <v>241</v>
      </c>
      <c r="F141" s="216" t="s">
        <v>2987</v>
      </c>
      <c r="I141" s="176"/>
      <c r="L141" s="46"/>
      <c r="M141" s="217"/>
      <c r="N141" s="47"/>
      <c r="O141" s="47"/>
      <c r="P141" s="47"/>
      <c r="Q141" s="47"/>
      <c r="R141" s="47"/>
      <c r="S141" s="47"/>
      <c r="T141" s="85"/>
      <c r="AT141" s="24" t="s">
        <v>241</v>
      </c>
      <c r="AU141" s="24" t="s">
        <v>83</v>
      </c>
    </row>
    <row r="142" spans="2:65" s="1" customFormat="1" ht="25.5" customHeight="1">
      <c r="B142" s="202"/>
      <c r="C142" s="203" t="s">
        <v>370</v>
      </c>
      <c r="D142" s="203" t="s">
        <v>235</v>
      </c>
      <c r="E142" s="204" t="s">
        <v>2989</v>
      </c>
      <c r="F142" s="205" t="s">
        <v>2990</v>
      </c>
      <c r="G142" s="206" t="s">
        <v>249</v>
      </c>
      <c r="H142" s="207">
        <v>20</v>
      </c>
      <c r="I142" s="208"/>
      <c r="J142" s="209">
        <f>ROUND(I142*H142,2)</f>
        <v>0</v>
      </c>
      <c r="K142" s="205" t="s">
        <v>238</v>
      </c>
      <c r="L142" s="46"/>
      <c r="M142" s="210" t="s">
        <v>5</v>
      </c>
      <c r="N142" s="211" t="s">
        <v>44</v>
      </c>
      <c r="O142" s="47"/>
      <c r="P142" s="212">
        <f>O142*H142</f>
        <v>0</v>
      </c>
      <c r="Q142" s="212">
        <v>0</v>
      </c>
      <c r="R142" s="212">
        <f>Q142*H142</f>
        <v>0</v>
      </c>
      <c r="S142" s="212">
        <v>0</v>
      </c>
      <c r="T142" s="213">
        <f>S142*H142</f>
        <v>0</v>
      </c>
      <c r="AR142" s="24" t="s">
        <v>298</v>
      </c>
      <c r="AT142" s="24" t="s">
        <v>235</v>
      </c>
      <c r="AU142" s="24" t="s">
        <v>83</v>
      </c>
      <c r="AY142" s="24" t="s">
        <v>231</v>
      </c>
      <c r="BE142" s="214">
        <f>IF(N142="základní",J142,0)</f>
        <v>0</v>
      </c>
      <c r="BF142" s="214">
        <f>IF(N142="snížená",J142,0)</f>
        <v>0</v>
      </c>
      <c r="BG142" s="214">
        <f>IF(N142="zákl. přenesená",J142,0)</f>
        <v>0</v>
      </c>
      <c r="BH142" s="214">
        <f>IF(N142="sníž. přenesená",J142,0)</f>
        <v>0</v>
      </c>
      <c r="BI142" s="214">
        <f>IF(N142="nulová",J142,0)</f>
        <v>0</v>
      </c>
      <c r="BJ142" s="24" t="s">
        <v>81</v>
      </c>
      <c r="BK142" s="214">
        <f>ROUND(I142*H142,2)</f>
        <v>0</v>
      </c>
      <c r="BL142" s="24" t="s">
        <v>298</v>
      </c>
      <c r="BM142" s="24" t="s">
        <v>2991</v>
      </c>
    </row>
    <row r="143" spans="2:47" s="1" customFormat="1" ht="13.5">
      <c r="B143" s="46"/>
      <c r="D143" s="215" t="s">
        <v>241</v>
      </c>
      <c r="F143" s="216" t="s">
        <v>2990</v>
      </c>
      <c r="I143" s="176"/>
      <c r="L143" s="46"/>
      <c r="M143" s="217"/>
      <c r="N143" s="47"/>
      <c r="O143" s="47"/>
      <c r="P143" s="47"/>
      <c r="Q143" s="47"/>
      <c r="R143" s="47"/>
      <c r="S143" s="47"/>
      <c r="T143" s="85"/>
      <c r="AT143" s="24" t="s">
        <v>241</v>
      </c>
      <c r="AU143" s="24" t="s">
        <v>83</v>
      </c>
    </row>
    <row r="144" spans="2:65" s="1" customFormat="1" ht="25.5" customHeight="1">
      <c r="B144" s="202"/>
      <c r="C144" s="203" t="s">
        <v>374</v>
      </c>
      <c r="D144" s="203" t="s">
        <v>235</v>
      </c>
      <c r="E144" s="204" t="s">
        <v>2992</v>
      </c>
      <c r="F144" s="205" t="s">
        <v>2993</v>
      </c>
      <c r="G144" s="206" t="s">
        <v>249</v>
      </c>
      <c r="H144" s="207">
        <v>1</v>
      </c>
      <c r="I144" s="208"/>
      <c r="J144" s="209">
        <f>ROUND(I144*H144,2)</f>
        <v>0</v>
      </c>
      <c r="K144" s="205" t="s">
        <v>238</v>
      </c>
      <c r="L144" s="46"/>
      <c r="M144" s="210" t="s">
        <v>5</v>
      </c>
      <c r="N144" s="211" t="s">
        <v>44</v>
      </c>
      <c r="O144" s="47"/>
      <c r="P144" s="212">
        <f>O144*H144</f>
        <v>0</v>
      </c>
      <c r="Q144" s="212">
        <v>0</v>
      </c>
      <c r="R144" s="212">
        <f>Q144*H144</f>
        <v>0</v>
      </c>
      <c r="S144" s="212">
        <v>0</v>
      </c>
      <c r="T144" s="213">
        <f>S144*H144</f>
        <v>0</v>
      </c>
      <c r="AR144" s="24" t="s">
        <v>298</v>
      </c>
      <c r="AT144" s="24" t="s">
        <v>235</v>
      </c>
      <c r="AU144" s="24" t="s">
        <v>83</v>
      </c>
      <c r="AY144" s="24" t="s">
        <v>231</v>
      </c>
      <c r="BE144" s="214">
        <f>IF(N144="základní",J144,0)</f>
        <v>0</v>
      </c>
      <c r="BF144" s="214">
        <f>IF(N144="snížená",J144,0)</f>
        <v>0</v>
      </c>
      <c r="BG144" s="214">
        <f>IF(N144="zákl. přenesená",J144,0)</f>
        <v>0</v>
      </c>
      <c r="BH144" s="214">
        <f>IF(N144="sníž. přenesená",J144,0)</f>
        <v>0</v>
      </c>
      <c r="BI144" s="214">
        <f>IF(N144="nulová",J144,0)</f>
        <v>0</v>
      </c>
      <c r="BJ144" s="24" t="s">
        <v>81</v>
      </c>
      <c r="BK144" s="214">
        <f>ROUND(I144*H144,2)</f>
        <v>0</v>
      </c>
      <c r="BL144" s="24" t="s">
        <v>298</v>
      </c>
      <c r="BM144" s="24" t="s">
        <v>2994</v>
      </c>
    </row>
    <row r="145" spans="2:47" s="1" customFormat="1" ht="13.5">
      <c r="B145" s="46"/>
      <c r="D145" s="215" t="s">
        <v>241</v>
      </c>
      <c r="F145" s="216" t="s">
        <v>2993</v>
      </c>
      <c r="I145" s="176"/>
      <c r="L145" s="46"/>
      <c r="M145" s="217"/>
      <c r="N145" s="47"/>
      <c r="O145" s="47"/>
      <c r="P145" s="47"/>
      <c r="Q145" s="47"/>
      <c r="R145" s="47"/>
      <c r="S145" s="47"/>
      <c r="T145" s="85"/>
      <c r="AT145" s="24" t="s">
        <v>241</v>
      </c>
      <c r="AU145" s="24" t="s">
        <v>83</v>
      </c>
    </row>
    <row r="146" spans="2:65" s="1" customFormat="1" ht="25.5" customHeight="1">
      <c r="B146" s="202"/>
      <c r="C146" s="242" t="s">
        <v>385</v>
      </c>
      <c r="D146" s="242" t="s">
        <v>399</v>
      </c>
      <c r="E146" s="243" t="s">
        <v>2995</v>
      </c>
      <c r="F146" s="244" t="s">
        <v>2996</v>
      </c>
      <c r="G146" s="245" t="s">
        <v>2952</v>
      </c>
      <c r="H146" s="246">
        <v>1</v>
      </c>
      <c r="I146" s="247"/>
      <c r="J146" s="248">
        <f>ROUND(I146*H146,2)</f>
        <v>0</v>
      </c>
      <c r="K146" s="244" t="s">
        <v>5</v>
      </c>
      <c r="L146" s="249"/>
      <c r="M146" s="250" t="s">
        <v>5</v>
      </c>
      <c r="N146" s="251" t="s">
        <v>44</v>
      </c>
      <c r="O146" s="47"/>
      <c r="P146" s="212">
        <f>O146*H146</f>
        <v>0</v>
      </c>
      <c r="Q146" s="212">
        <v>0</v>
      </c>
      <c r="R146" s="212">
        <f>Q146*H146</f>
        <v>0</v>
      </c>
      <c r="S146" s="212">
        <v>0</v>
      </c>
      <c r="T146" s="213">
        <f>S146*H146</f>
        <v>0</v>
      </c>
      <c r="AR146" s="24" t="s">
        <v>410</v>
      </c>
      <c r="AT146" s="24" t="s">
        <v>399</v>
      </c>
      <c r="AU146" s="24" t="s">
        <v>83</v>
      </c>
      <c r="AY146" s="24" t="s">
        <v>231</v>
      </c>
      <c r="BE146" s="214">
        <f>IF(N146="základní",J146,0)</f>
        <v>0</v>
      </c>
      <c r="BF146" s="214">
        <f>IF(N146="snížená",J146,0)</f>
        <v>0</v>
      </c>
      <c r="BG146" s="214">
        <f>IF(N146="zákl. přenesená",J146,0)</f>
        <v>0</v>
      </c>
      <c r="BH146" s="214">
        <f>IF(N146="sníž. přenesená",J146,0)</f>
        <v>0</v>
      </c>
      <c r="BI146" s="214">
        <f>IF(N146="nulová",J146,0)</f>
        <v>0</v>
      </c>
      <c r="BJ146" s="24" t="s">
        <v>81</v>
      </c>
      <c r="BK146" s="214">
        <f>ROUND(I146*H146,2)</f>
        <v>0</v>
      </c>
      <c r="BL146" s="24" t="s">
        <v>298</v>
      </c>
      <c r="BM146" s="24" t="s">
        <v>2997</v>
      </c>
    </row>
    <row r="147" spans="2:47" s="1" customFormat="1" ht="13.5">
      <c r="B147" s="46"/>
      <c r="D147" s="215" t="s">
        <v>241</v>
      </c>
      <c r="F147" s="216" t="s">
        <v>2996</v>
      </c>
      <c r="I147" s="176"/>
      <c r="L147" s="46"/>
      <c r="M147" s="217"/>
      <c r="N147" s="47"/>
      <c r="O147" s="47"/>
      <c r="P147" s="47"/>
      <c r="Q147" s="47"/>
      <c r="R147" s="47"/>
      <c r="S147" s="47"/>
      <c r="T147" s="85"/>
      <c r="AT147" s="24" t="s">
        <v>241</v>
      </c>
      <c r="AU147" s="24" t="s">
        <v>83</v>
      </c>
    </row>
    <row r="148" spans="2:65" s="1" customFormat="1" ht="25.5" customHeight="1">
      <c r="B148" s="202"/>
      <c r="C148" s="203" t="s">
        <v>391</v>
      </c>
      <c r="D148" s="203" t="s">
        <v>235</v>
      </c>
      <c r="E148" s="204" t="s">
        <v>2998</v>
      </c>
      <c r="F148" s="205" t="s">
        <v>2999</v>
      </c>
      <c r="G148" s="206" t="s">
        <v>249</v>
      </c>
      <c r="H148" s="207">
        <v>2</v>
      </c>
      <c r="I148" s="208"/>
      <c r="J148" s="209">
        <f>ROUND(I148*H148,2)</f>
        <v>0</v>
      </c>
      <c r="K148" s="205" t="s">
        <v>238</v>
      </c>
      <c r="L148" s="46"/>
      <c r="M148" s="210" t="s">
        <v>5</v>
      </c>
      <c r="N148" s="211" t="s">
        <v>44</v>
      </c>
      <c r="O148" s="47"/>
      <c r="P148" s="212">
        <f>O148*H148</f>
        <v>0</v>
      </c>
      <c r="Q148" s="212">
        <v>0</v>
      </c>
      <c r="R148" s="212">
        <f>Q148*H148</f>
        <v>0</v>
      </c>
      <c r="S148" s="212">
        <v>0</v>
      </c>
      <c r="T148" s="213">
        <f>S148*H148</f>
        <v>0</v>
      </c>
      <c r="AR148" s="24" t="s">
        <v>298</v>
      </c>
      <c r="AT148" s="24" t="s">
        <v>235</v>
      </c>
      <c r="AU148" s="24" t="s">
        <v>83</v>
      </c>
      <c r="AY148" s="24" t="s">
        <v>231</v>
      </c>
      <c r="BE148" s="214">
        <f>IF(N148="základní",J148,0)</f>
        <v>0</v>
      </c>
      <c r="BF148" s="214">
        <f>IF(N148="snížená",J148,0)</f>
        <v>0</v>
      </c>
      <c r="BG148" s="214">
        <f>IF(N148="zákl. přenesená",J148,0)</f>
        <v>0</v>
      </c>
      <c r="BH148" s="214">
        <f>IF(N148="sníž. přenesená",J148,0)</f>
        <v>0</v>
      </c>
      <c r="BI148" s="214">
        <f>IF(N148="nulová",J148,0)</f>
        <v>0</v>
      </c>
      <c r="BJ148" s="24" t="s">
        <v>81</v>
      </c>
      <c r="BK148" s="214">
        <f>ROUND(I148*H148,2)</f>
        <v>0</v>
      </c>
      <c r="BL148" s="24" t="s">
        <v>298</v>
      </c>
      <c r="BM148" s="24" t="s">
        <v>3000</v>
      </c>
    </row>
    <row r="149" spans="2:47" s="1" customFormat="1" ht="13.5">
      <c r="B149" s="46"/>
      <c r="D149" s="215" t="s">
        <v>241</v>
      </c>
      <c r="F149" s="216" t="s">
        <v>2999</v>
      </c>
      <c r="I149" s="176"/>
      <c r="L149" s="46"/>
      <c r="M149" s="217"/>
      <c r="N149" s="47"/>
      <c r="O149" s="47"/>
      <c r="P149" s="47"/>
      <c r="Q149" s="47"/>
      <c r="R149" s="47"/>
      <c r="S149" s="47"/>
      <c r="T149" s="85"/>
      <c r="AT149" s="24" t="s">
        <v>241</v>
      </c>
      <c r="AU149" s="24" t="s">
        <v>83</v>
      </c>
    </row>
    <row r="150" spans="2:65" s="1" customFormat="1" ht="16.5" customHeight="1">
      <c r="B150" s="202"/>
      <c r="C150" s="242" t="s">
        <v>398</v>
      </c>
      <c r="D150" s="242" t="s">
        <v>399</v>
      </c>
      <c r="E150" s="243" t="s">
        <v>3001</v>
      </c>
      <c r="F150" s="244" t="s">
        <v>3002</v>
      </c>
      <c r="G150" s="245" t="s">
        <v>249</v>
      </c>
      <c r="H150" s="246">
        <v>2</v>
      </c>
      <c r="I150" s="247"/>
      <c r="J150" s="248">
        <f>ROUND(I150*H150,2)</f>
        <v>0</v>
      </c>
      <c r="K150" s="244" t="s">
        <v>238</v>
      </c>
      <c r="L150" s="249"/>
      <c r="M150" s="250" t="s">
        <v>5</v>
      </c>
      <c r="N150" s="251" t="s">
        <v>44</v>
      </c>
      <c r="O150" s="47"/>
      <c r="P150" s="212">
        <f>O150*H150</f>
        <v>0</v>
      </c>
      <c r="Q150" s="212">
        <v>5E-05</v>
      </c>
      <c r="R150" s="212">
        <f>Q150*H150</f>
        <v>0.0001</v>
      </c>
      <c r="S150" s="212">
        <v>0</v>
      </c>
      <c r="T150" s="213">
        <f>S150*H150</f>
        <v>0</v>
      </c>
      <c r="AR150" s="24" t="s">
        <v>410</v>
      </c>
      <c r="AT150" s="24" t="s">
        <v>399</v>
      </c>
      <c r="AU150" s="24" t="s">
        <v>83</v>
      </c>
      <c r="AY150" s="24" t="s">
        <v>231</v>
      </c>
      <c r="BE150" s="214">
        <f>IF(N150="základní",J150,0)</f>
        <v>0</v>
      </c>
      <c r="BF150" s="214">
        <f>IF(N150="snížená",J150,0)</f>
        <v>0</v>
      </c>
      <c r="BG150" s="214">
        <f>IF(N150="zákl. přenesená",J150,0)</f>
        <v>0</v>
      </c>
      <c r="BH150" s="214">
        <f>IF(N150="sníž. přenesená",J150,0)</f>
        <v>0</v>
      </c>
      <c r="BI150" s="214">
        <f>IF(N150="nulová",J150,0)</f>
        <v>0</v>
      </c>
      <c r="BJ150" s="24" t="s">
        <v>81</v>
      </c>
      <c r="BK150" s="214">
        <f>ROUND(I150*H150,2)</f>
        <v>0</v>
      </c>
      <c r="BL150" s="24" t="s">
        <v>298</v>
      </c>
      <c r="BM150" s="24" t="s">
        <v>3003</v>
      </c>
    </row>
    <row r="151" spans="2:47" s="1" customFormat="1" ht="13.5">
      <c r="B151" s="46"/>
      <c r="D151" s="215" t="s">
        <v>241</v>
      </c>
      <c r="F151" s="216" t="s">
        <v>3002</v>
      </c>
      <c r="I151" s="176"/>
      <c r="L151" s="46"/>
      <c r="M151" s="217"/>
      <c r="N151" s="47"/>
      <c r="O151" s="47"/>
      <c r="P151" s="47"/>
      <c r="Q151" s="47"/>
      <c r="R151" s="47"/>
      <c r="S151" s="47"/>
      <c r="T151" s="85"/>
      <c r="AT151" s="24" t="s">
        <v>241</v>
      </c>
      <c r="AU151" s="24" t="s">
        <v>83</v>
      </c>
    </row>
    <row r="152" spans="2:65" s="1" customFormat="1" ht="25.5" customHeight="1">
      <c r="B152" s="202"/>
      <c r="C152" s="203" t="s">
        <v>404</v>
      </c>
      <c r="D152" s="203" t="s">
        <v>235</v>
      </c>
      <c r="E152" s="204" t="s">
        <v>3004</v>
      </c>
      <c r="F152" s="205" t="s">
        <v>3005</v>
      </c>
      <c r="G152" s="206" t="s">
        <v>249</v>
      </c>
      <c r="H152" s="207">
        <v>8</v>
      </c>
      <c r="I152" s="208"/>
      <c r="J152" s="209">
        <f>ROUND(I152*H152,2)</f>
        <v>0</v>
      </c>
      <c r="K152" s="205" t="s">
        <v>238</v>
      </c>
      <c r="L152" s="46"/>
      <c r="M152" s="210" t="s">
        <v>5</v>
      </c>
      <c r="N152" s="211" t="s">
        <v>44</v>
      </c>
      <c r="O152" s="47"/>
      <c r="P152" s="212">
        <f>O152*H152</f>
        <v>0</v>
      </c>
      <c r="Q152" s="212">
        <v>0</v>
      </c>
      <c r="R152" s="212">
        <f>Q152*H152</f>
        <v>0</v>
      </c>
      <c r="S152" s="212">
        <v>0</v>
      </c>
      <c r="T152" s="213">
        <f>S152*H152</f>
        <v>0</v>
      </c>
      <c r="AR152" s="24" t="s">
        <v>298</v>
      </c>
      <c r="AT152" s="24" t="s">
        <v>235</v>
      </c>
      <c r="AU152" s="24" t="s">
        <v>83</v>
      </c>
      <c r="AY152" s="24" t="s">
        <v>231</v>
      </c>
      <c r="BE152" s="214">
        <f>IF(N152="základní",J152,0)</f>
        <v>0</v>
      </c>
      <c r="BF152" s="214">
        <f>IF(N152="snížená",J152,0)</f>
        <v>0</v>
      </c>
      <c r="BG152" s="214">
        <f>IF(N152="zákl. přenesená",J152,0)</f>
        <v>0</v>
      </c>
      <c r="BH152" s="214">
        <f>IF(N152="sníž. přenesená",J152,0)</f>
        <v>0</v>
      </c>
      <c r="BI152" s="214">
        <f>IF(N152="nulová",J152,0)</f>
        <v>0</v>
      </c>
      <c r="BJ152" s="24" t="s">
        <v>81</v>
      </c>
      <c r="BK152" s="214">
        <f>ROUND(I152*H152,2)</f>
        <v>0</v>
      </c>
      <c r="BL152" s="24" t="s">
        <v>298</v>
      </c>
      <c r="BM152" s="24" t="s">
        <v>3006</v>
      </c>
    </row>
    <row r="153" spans="2:47" s="1" customFormat="1" ht="13.5">
      <c r="B153" s="46"/>
      <c r="D153" s="215" t="s">
        <v>241</v>
      </c>
      <c r="F153" s="216" t="s">
        <v>3005</v>
      </c>
      <c r="I153" s="176"/>
      <c r="L153" s="46"/>
      <c r="M153" s="217"/>
      <c r="N153" s="47"/>
      <c r="O153" s="47"/>
      <c r="P153" s="47"/>
      <c r="Q153" s="47"/>
      <c r="R153" s="47"/>
      <c r="S153" s="47"/>
      <c r="T153" s="85"/>
      <c r="AT153" s="24" t="s">
        <v>241</v>
      </c>
      <c r="AU153" s="24" t="s">
        <v>83</v>
      </c>
    </row>
    <row r="154" spans="2:65" s="1" customFormat="1" ht="16.5" customHeight="1">
      <c r="B154" s="202"/>
      <c r="C154" s="242" t="s">
        <v>410</v>
      </c>
      <c r="D154" s="242" t="s">
        <v>399</v>
      </c>
      <c r="E154" s="243" t="s">
        <v>3007</v>
      </c>
      <c r="F154" s="244" t="s">
        <v>3008</v>
      </c>
      <c r="G154" s="245" t="s">
        <v>249</v>
      </c>
      <c r="H154" s="246">
        <v>8</v>
      </c>
      <c r="I154" s="247"/>
      <c r="J154" s="248">
        <f>ROUND(I154*H154,2)</f>
        <v>0</v>
      </c>
      <c r="K154" s="244" t="s">
        <v>238</v>
      </c>
      <c r="L154" s="249"/>
      <c r="M154" s="250" t="s">
        <v>5</v>
      </c>
      <c r="N154" s="251" t="s">
        <v>44</v>
      </c>
      <c r="O154" s="47"/>
      <c r="P154" s="212">
        <f>O154*H154</f>
        <v>0</v>
      </c>
      <c r="Q154" s="212">
        <v>5E-05</v>
      </c>
      <c r="R154" s="212">
        <f>Q154*H154</f>
        <v>0.0004</v>
      </c>
      <c r="S154" s="212">
        <v>0</v>
      </c>
      <c r="T154" s="213">
        <f>S154*H154</f>
        <v>0</v>
      </c>
      <c r="AR154" s="24" t="s">
        <v>410</v>
      </c>
      <c r="AT154" s="24" t="s">
        <v>399</v>
      </c>
      <c r="AU154" s="24" t="s">
        <v>83</v>
      </c>
      <c r="AY154" s="24" t="s">
        <v>231</v>
      </c>
      <c r="BE154" s="214">
        <f>IF(N154="základní",J154,0)</f>
        <v>0</v>
      </c>
      <c r="BF154" s="214">
        <f>IF(N154="snížená",J154,0)</f>
        <v>0</v>
      </c>
      <c r="BG154" s="214">
        <f>IF(N154="zákl. přenesená",J154,0)</f>
        <v>0</v>
      </c>
      <c r="BH154" s="214">
        <f>IF(N154="sníž. přenesená",J154,0)</f>
        <v>0</v>
      </c>
      <c r="BI154" s="214">
        <f>IF(N154="nulová",J154,0)</f>
        <v>0</v>
      </c>
      <c r="BJ154" s="24" t="s">
        <v>81</v>
      </c>
      <c r="BK154" s="214">
        <f>ROUND(I154*H154,2)</f>
        <v>0</v>
      </c>
      <c r="BL154" s="24" t="s">
        <v>298</v>
      </c>
      <c r="BM154" s="24" t="s">
        <v>3009</v>
      </c>
    </row>
    <row r="155" spans="2:47" s="1" customFormat="1" ht="13.5">
      <c r="B155" s="46"/>
      <c r="D155" s="215" t="s">
        <v>241</v>
      </c>
      <c r="F155" s="216" t="s">
        <v>3008</v>
      </c>
      <c r="I155" s="176"/>
      <c r="L155" s="46"/>
      <c r="M155" s="217"/>
      <c r="N155" s="47"/>
      <c r="O155" s="47"/>
      <c r="P155" s="47"/>
      <c r="Q155" s="47"/>
      <c r="R155" s="47"/>
      <c r="S155" s="47"/>
      <c r="T155" s="85"/>
      <c r="AT155" s="24" t="s">
        <v>241</v>
      </c>
      <c r="AU155" s="24" t="s">
        <v>83</v>
      </c>
    </row>
    <row r="156" spans="2:65" s="1" customFormat="1" ht="25.5" customHeight="1">
      <c r="B156" s="202"/>
      <c r="C156" s="203" t="s">
        <v>421</v>
      </c>
      <c r="D156" s="203" t="s">
        <v>235</v>
      </c>
      <c r="E156" s="204" t="s">
        <v>3010</v>
      </c>
      <c r="F156" s="205" t="s">
        <v>3011</v>
      </c>
      <c r="G156" s="206" t="s">
        <v>249</v>
      </c>
      <c r="H156" s="207">
        <v>10</v>
      </c>
      <c r="I156" s="208"/>
      <c r="J156" s="209">
        <f>ROUND(I156*H156,2)</f>
        <v>0</v>
      </c>
      <c r="K156" s="205" t="s">
        <v>238</v>
      </c>
      <c r="L156" s="46"/>
      <c r="M156" s="210" t="s">
        <v>5</v>
      </c>
      <c r="N156" s="211" t="s">
        <v>44</v>
      </c>
      <c r="O156" s="47"/>
      <c r="P156" s="212">
        <f>O156*H156</f>
        <v>0</v>
      </c>
      <c r="Q156" s="212">
        <v>0</v>
      </c>
      <c r="R156" s="212">
        <f>Q156*H156</f>
        <v>0</v>
      </c>
      <c r="S156" s="212">
        <v>0</v>
      </c>
      <c r="T156" s="213">
        <f>S156*H156</f>
        <v>0</v>
      </c>
      <c r="AR156" s="24" t="s">
        <v>298</v>
      </c>
      <c r="AT156" s="24" t="s">
        <v>235</v>
      </c>
      <c r="AU156" s="24" t="s">
        <v>83</v>
      </c>
      <c r="AY156" s="24" t="s">
        <v>231</v>
      </c>
      <c r="BE156" s="214">
        <f>IF(N156="základní",J156,0)</f>
        <v>0</v>
      </c>
      <c r="BF156" s="214">
        <f>IF(N156="snížená",J156,0)</f>
        <v>0</v>
      </c>
      <c r="BG156" s="214">
        <f>IF(N156="zákl. přenesená",J156,0)</f>
        <v>0</v>
      </c>
      <c r="BH156" s="214">
        <f>IF(N156="sníž. přenesená",J156,0)</f>
        <v>0</v>
      </c>
      <c r="BI156" s="214">
        <f>IF(N156="nulová",J156,0)</f>
        <v>0</v>
      </c>
      <c r="BJ156" s="24" t="s">
        <v>81</v>
      </c>
      <c r="BK156" s="214">
        <f>ROUND(I156*H156,2)</f>
        <v>0</v>
      </c>
      <c r="BL156" s="24" t="s">
        <v>298</v>
      </c>
      <c r="BM156" s="24" t="s">
        <v>3012</v>
      </c>
    </row>
    <row r="157" spans="2:47" s="1" customFormat="1" ht="13.5">
      <c r="B157" s="46"/>
      <c r="D157" s="215" t="s">
        <v>241</v>
      </c>
      <c r="F157" s="216" t="s">
        <v>3011</v>
      </c>
      <c r="I157" s="176"/>
      <c r="L157" s="46"/>
      <c r="M157" s="217"/>
      <c r="N157" s="47"/>
      <c r="O157" s="47"/>
      <c r="P157" s="47"/>
      <c r="Q157" s="47"/>
      <c r="R157" s="47"/>
      <c r="S157" s="47"/>
      <c r="T157" s="85"/>
      <c r="AT157" s="24" t="s">
        <v>241</v>
      </c>
      <c r="AU157" s="24" t="s">
        <v>83</v>
      </c>
    </row>
    <row r="158" spans="2:65" s="1" customFormat="1" ht="16.5" customHeight="1">
      <c r="B158" s="202"/>
      <c r="C158" s="242" t="s">
        <v>428</v>
      </c>
      <c r="D158" s="242" t="s">
        <v>399</v>
      </c>
      <c r="E158" s="243" t="s">
        <v>3013</v>
      </c>
      <c r="F158" s="244" t="s">
        <v>3014</v>
      </c>
      <c r="G158" s="245" t="s">
        <v>249</v>
      </c>
      <c r="H158" s="246">
        <v>10</v>
      </c>
      <c r="I158" s="247"/>
      <c r="J158" s="248">
        <f>ROUND(I158*H158,2)</f>
        <v>0</v>
      </c>
      <c r="K158" s="244" t="s">
        <v>238</v>
      </c>
      <c r="L158" s="249"/>
      <c r="M158" s="250" t="s">
        <v>5</v>
      </c>
      <c r="N158" s="251" t="s">
        <v>44</v>
      </c>
      <c r="O158" s="47"/>
      <c r="P158" s="212">
        <f>O158*H158</f>
        <v>0</v>
      </c>
      <c r="Q158" s="212">
        <v>5E-05</v>
      </c>
      <c r="R158" s="212">
        <f>Q158*H158</f>
        <v>0.0005</v>
      </c>
      <c r="S158" s="212">
        <v>0</v>
      </c>
      <c r="T158" s="213">
        <f>S158*H158</f>
        <v>0</v>
      </c>
      <c r="AR158" s="24" t="s">
        <v>410</v>
      </c>
      <c r="AT158" s="24" t="s">
        <v>399</v>
      </c>
      <c r="AU158" s="24" t="s">
        <v>83</v>
      </c>
      <c r="AY158" s="24" t="s">
        <v>231</v>
      </c>
      <c r="BE158" s="214">
        <f>IF(N158="základní",J158,0)</f>
        <v>0</v>
      </c>
      <c r="BF158" s="214">
        <f>IF(N158="snížená",J158,0)</f>
        <v>0</v>
      </c>
      <c r="BG158" s="214">
        <f>IF(N158="zákl. přenesená",J158,0)</f>
        <v>0</v>
      </c>
      <c r="BH158" s="214">
        <f>IF(N158="sníž. přenesená",J158,0)</f>
        <v>0</v>
      </c>
      <c r="BI158" s="214">
        <f>IF(N158="nulová",J158,0)</f>
        <v>0</v>
      </c>
      <c r="BJ158" s="24" t="s">
        <v>81</v>
      </c>
      <c r="BK158" s="214">
        <f>ROUND(I158*H158,2)</f>
        <v>0</v>
      </c>
      <c r="BL158" s="24" t="s">
        <v>298</v>
      </c>
      <c r="BM158" s="24" t="s">
        <v>3015</v>
      </c>
    </row>
    <row r="159" spans="2:47" s="1" customFormat="1" ht="13.5">
      <c r="B159" s="46"/>
      <c r="D159" s="215" t="s">
        <v>241</v>
      </c>
      <c r="F159" s="216" t="s">
        <v>3014</v>
      </c>
      <c r="I159" s="176"/>
      <c r="L159" s="46"/>
      <c r="M159" s="217"/>
      <c r="N159" s="47"/>
      <c r="O159" s="47"/>
      <c r="P159" s="47"/>
      <c r="Q159" s="47"/>
      <c r="R159" s="47"/>
      <c r="S159" s="47"/>
      <c r="T159" s="85"/>
      <c r="AT159" s="24" t="s">
        <v>241</v>
      </c>
      <c r="AU159" s="24" t="s">
        <v>83</v>
      </c>
    </row>
    <row r="160" spans="2:65" s="1" customFormat="1" ht="25.5" customHeight="1">
      <c r="B160" s="202"/>
      <c r="C160" s="203" t="s">
        <v>434</v>
      </c>
      <c r="D160" s="203" t="s">
        <v>235</v>
      </c>
      <c r="E160" s="204" t="s">
        <v>3016</v>
      </c>
      <c r="F160" s="205" t="s">
        <v>3017</v>
      </c>
      <c r="G160" s="206" t="s">
        <v>249</v>
      </c>
      <c r="H160" s="207">
        <v>1</v>
      </c>
      <c r="I160" s="208"/>
      <c r="J160" s="209">
        <f>ROUND(I160*H160,2)</f>
        <v>0</v>
      </c>
      <c r="K160" s="205" t="s">
        <v>238</v>
      </c>
      <c r="L160" s="46"/>
      <c r="M160" s="210" t="s">
        <v>5</v>
      </c>
      <c r="N160" s="211" t="s">
        <v>44</v>
      </c>
      <c r="O160" s="47"/>
      <c r="P160" s="212">
        <f>O160*H160</f>
        <v>0</v>
      </c>
      <c r="Q160" s="212">
        <v>0</v>
      </c>
      <c r="R160" s="212">
        <f>Q160*H160</f>
        <v>0</v>
      </c>
      <c r="S160" s="212">
        <v>0</v>
      </c>
      <c r="T160" s="213">
        <f>S160*H160</f>
        <v>0</v>
      </c>
      <c r="AR160" s="24" t="s">
        <v>298</v>
      </c>
      <c r="AT160" s="24" t="s">
        <v>235</v>
      </c>
      <c r="AU160" s="24" t="s">
        <v>83</v>
      </c>
      <c r="AY160" s="24" t="s">
        <v>231</v>
      </c>
      <c r="BE160" s="214">
        <f>IF(N160="základní",J160,0)</f>
        <v>0</v>
      </c>
      <c r="BF160" s="214">
        <f>IF(N160="snížená",J160,0)</f>
        <v>0</v>
      </c>
      <c r="BG160" s="214">
        <f>IF(N160="zákl. přenesená",J160,0)</f>
        <v>0</v>
      </c>
      <c r="BH160" s="214">
        <f>IF(N160="sníž. přenesená",J160,0)</f>
        <v>0</v>
      </c>
      <c r="BI160" s="214">
        <f>IF(N160="nulová",J160,0)</f>
        <v>0</v>
      </c>
      <c r="BJ160" s="24" t="s">
        <v>81</v>
      </c>
      <c r="BK160" s="214">
        <f>ROUND(I160*H160,2)</f>
        <v>0</v>
      </c>
      <c r="BL160" s="24" t="s">
        <v>298</v>
      </c>
      <c r="BM160" s="24" t="s">
        <v>3018</v>
      </c>
    </row>
    <row r="161" spans="2:47" s="1" customFormat="1" ht="13.5">
      <c r="B161" s="46"/>
      <c r="D161" s="215" t="s">
        <v>241</v>
      </c>
      <c r="F161" s="216" t="s">
        <v>3017</v>
      </c>
      <c r="I161" s="176"/>
      <c r="L161" s="46"/>
      <c r="M161" s="217"/>
      <c r="N161" s="47"/>
      <c r="O161" s="47"/>
      <c r="P161" s="47"/>
      <c r="Q161" s="47"/>
      <c r="R161" s="47"/>
      <c r="S161" s="47"/>
      <c r="T161" s="85"/>
      <c r="AT161" s="24" t="s">
        <v>241</v>
      </c>
      <c r="AU161" s="24" t="s">
        <v>83</v>
      </c>
    </row>
    <row r="162" spans="2:65" s="1" customFormat="1" ht="16.5" customHeight="1">
      <c r="B162" s="202"/>
      <c r="C162" s="242" t="s">
        <v>438</v>
      </c>
      <c r="D162" s="242" t="s">
        <v>399</v>
      </c>
      <c r="E162" s="243" t="s">
        <v>3019</v>
      </c>
      <c r="F162" s="244" t="s">
        <v>3020</v>
      </c>
      <c r="G162" s="245" t="s">
        <v>249</v>
      </c>
      <c r="H162" s="246">
        <v>1</v>
      </c>
      <c r="I162" s="247"/>
      <c r="J162" s="248">
        <f>ROUND(I162*H162,2)</f>
        <v>0</v>
      </c>
      <c r="K162" s="244" t="s">
        <v>238</v>
      </c>
      <c r="L162" s="249"/>
      <c r="M162" s="250" t="s">
        <v>5</v>
      </c>
      <c r="N162" s="251" t="s">
        <v>44</v>
      </c>
      <c r="O162" s="47"/>
      <c r="P162" s="212">
        <f>O162*H162</f>
        <v>0</v>
      </c>
      <c r="Q162" s="212">
        <v>0.00039</v>
      </c>
      <c r="R162" s="212">
        <f>Q162*H162</f>
        <v>0.00039</v>
      </c>
      <c r="S162" s="212">
        <v>0</v>
      </c>
      <c r="T162" s="213">
        <f>S162*H162</f>
        <v>0</v>
      </c>
      <c r="AR162" s="24" t="s">
        <v>410</v>
      </c>
      <c r="AT162" s="24" t="s">
        <v>399</v>
      </c>
      <c r="AU162" s="24" t="s">
        <v>83</v>
      </c>
      <c r="AY162" s="24" t="s">
        <v>231</v>
      </c>
      <c r="BE162" s="214">
        <f>IF(N162="základní",J162,0)</f>
        <v>0</v>
      </c>
      <c r="BF162" s="214">
        <f>IF(N162="snížená",J162,0)</f>
        <v>0</v>
      </c>
      <c r="BG162" s="214">
        <f>IF(N162="zákl. přenesená",J162,0)</f>
        <v>0</v>
      </c>
      <c r="BH162" s="214">
        <f>IF(N162="sníž. přenesená",J162,0)</f>
        <v>0</v>
      </c>
      <c r="BI162" s="214">
        <f>IF(N162="nulová",J162,0)</f>
        <v>0</v>
      </c>
      <c r="BJ162" s="24" t="s">
        <v>81</v>
      </c>
      <c r="BK162" s="214">
        <f>ROUND(I162*H162,2)</f>
        <v>0</v>
      </c>
      <c r="BL162" s="24" t="s">
        <v>298</v>
      </c>
      <c r="BM162" s="24" t="s">
        <v>3021</v>
      </c>
    </row>
    <row r="163" spans="2:47" s="1" customFormat="1" ht="13.5">
      <c r="B163" s="46"/>
      <c r="D163" s="215" t="s">
        <v>241</v>
      </c>
      <c r="F163" s="216" t="s">
        <v>3020</v>
      </c>
      <c r="I163" s="176"/>
      <c r="L163" s="46"/>
      <c r="M163" s="217"/>
      <c r="N163" s="47"/>
      <c r="O163" s="47"/>
      <c r="P163" s="47"/>
      <c r="Q163" s="47"/>
      <c r="R163" s="47"/>
      <c r="S163" s="47"/>
      <c r="T163" s="85"/>
      <c r="AT163" s="24" t="s">
        <v>241</v>
      </c>
      <c r="AU163" s="24" t="s">
        <v>83</v>
      </c>
    </row>
    <row r="164" spans="2:65" s="1" customFormat="1" ht="25.5" customHeight="1">
      <c r="B164" s="202"/>
      <c r="C164" s="203" t="s">
        <v>444</v>
      </c>
      <c r="D164" s="203" t="s">
        <v>235</v>
      </c>
      <c r="E164" s="204" t="s">
        <v>3022</v>
      </c>
      <c r="F164" s="205" t="s">
        <v>3023</v>
      </c>
      <c r="G164" s="206" t="s">
        <v>249</v>
      </c>
      <c r="H164" s="207">
        <v>88</v>
      </c>
      <c r="I164" s="208"/>
      <c r="J164" s="209">
        <f>ROUND(I164*H164,2)</f>
        <v>0</v>
      </c>
      <c r="K164" s="205" t="s">
        <v>238</v>
      </c>
      <c r="L164" s="46"/>
      <c r="M164" s="210" t="s">
        <v>5</v>
      </c>
      <c r="N164" s="211" t="s">
        <v>44</v>
      </c>
      <c r="O164" s="47"/>
      <c r="P164" s="212">
        <f>O164*H164</f>
        <v>0</v>
      </c>
      <c r="Q164" s="212">
        <v>0</v>
      </c>
      <c r="R164" s="212">
        <f>Q164*H164</f>
        <v>0</v>
      </c>
      <c r="S164" s="212">
        <v>0</v>
      </c>
      <c r="T164" s="213">
        <f>S164*H164</f>
        <v>0</v>
      </c>
      <c r="AR164" s="24" t="s">
        <v>298</v>
      </c>
      <c r="AT164" s="24" t="s">
        <v>235</v>
      </c>
      <c r="AU164" s="24" t="s">
        <v>83</v>
      </c>
      <c r="AY164" s="24" t="s">
        <v>231</v>
      </c>
      <c r="BE164" s="214">
        <f>IF(N164="základní",J164,0)</f>
        <v>0</v>
      </c>
      <c r="BF164" s="214">
        <f>IF(N164="snížená",J164,0)</f>
        <v>0</v>
      </c>
      <c r="BG164" s="214">
        <f>IF(N164="zákl. přenesená",J164,0)</f>
        <v>0</v>
      </c>
      <c r="BH164" s="214">
        <f>IF(N164="sníž. přenesená",J164,0)</f>
        <v>0</v>
      </c>
      <c r="BI164" s="214">
        <f>IF(N164="nulová",J164,0)</f>
        <v>0</v>
      </c>
      <c r="BJ164" s="24" t="s">
        <v>81</v>
      </c>
      <c r="BK164" s="214">
        <f>ROUND(I164*H164,2)</f>
        <v>0</v>
      </c>
      <c r="BL164" s="24" t="s">
        <v>298</v>
      </c>
      <c r="BM164" s="24" t="s">
        <v>3024</v>
      </c>
    </row>
    <row r="165" spans="2:47" s="1" customFormat="1" ht="13.5">
      <c r="B165" s="46"/>
      <c r="D165" s="215" t="s">
        <v>241</v>
      </c>
      <c r="F165" s="216" t="s">
        <v>3023</v>
      </c>
      <c r="I165" s="176"/>
      <c r="L165" s="46"/>
      <c r="M165" s="217"/>
      <c r="N165" s="47"/>
      <c r="O165" s="47"/>
      <c r="P165" s="47"/>
      <c r="Q165" s="47"/>
      <c r="R165" s="47"/>
      <c r="S165" s="47"/>
      <c r="T165" s="85"/>
      <c r="AT165" s="24" t="s">
        <v>241</v>
      </c>
      <c r="AU165" s="24" t="s">
        <v>83</v>
      </c>
    </row>
    <row r="166" spans="2:51" s="11" customFormat="1" ht="13.5">
      <c r="B166" s="218"/>
      <c r="D166" s="215" t="s">
        <v>242</v>
      </c>
      <c r="E166" s="219" t="s">
        <v>5</v>
      </c>
      <c r="F166" s="220" t="s">
        <v>3025</v>
      </c>
      <c r="H166" s="221">
        <v>88</v>
      </c>
      <c r="I166" s="222"/>
      <c r="L166" s="218"/>
      <c r="M166" s="223"/>
      <c r="N166" s="224"/>
      <c r="O166" s="224"/>
      <c r="P166" s="224"/>
      <c r="Q166" s="224"/>
      <c r="R166" s="224"/>
      <c r="S166" s="224"/>
      <c r="T166" s="225"/>
      <c r="AT166" s="219" t="s">
        <v>242</v>
      </c>
      <c r="AU166" s="219" t="s">
        <v>83</v>
      </c>
      <c r="AV166" s="11" t="s">
        <v>83</v>
      </c>
      <c r="AW166" s="11" t="s">
        <v>36</v>
      </c>
      <c r="AX166" s="11" t="s">
        <v>81</v>
      </c>
      <c r="AY166" s="219" t="s">
        <v>231</v>
      </c>
    </row>
    <row r="167" spans="2:65" s="1" customFormat="1" ht="16.5" customHeight="1">
      <c r="B167" s="202"/>
      <c r="C167" s="242" t="s">
        <v>449</v>
      </c>
      <c r="D167" s="242" t="s">
        <v>399</v>
      </c>
      <c r="E167" s="243" t="s">
        <v>3026</v>
      </c>
      <c r="F167" s="244" t="s">
        <v>3027</v>
      </c>
      <c r="G167" s="245" t="s">
        <v>249</v>
      </c>
      <c r="H167" s="246">
        <v>63</v>
      </c>
      <c r="I167" s="247"/>
      <c r="J167" s="248">
        <f>ROUND(I167*H167,2)</f>
        <v>0</v>
      </c>
      <c r="K167" s="244" t="s">
        <v>238</v>
      </c>
      <c r="L167" s="249"/>
      <c r="M167" s="250" t="s">
        <v>5</v>
      </c>
      <c r="N167" s="251" t="s">
        <v>44</v>
      </c>
      <c r="O167" s="47"/>
      <c r="P167" s="212">
        <f>O167*H167</f>
        <v>0</v>
      </c>
      <c r="Q167" s="212">
        <v>6E-05</v>
      </c>
      <c r="R167" s="212">
        <f>Q167*H167</f>
        <v>0.00378</v>
      </c>
      <c r="S167" s="212">
        <v>0</v>
      </c>
      <c r="T167" s="213">
        <f>S167*H167</f>
        <v>0</v>
      </c>
      <c r="AR167" s="24" t="s">
        <v>410</v>
      </c>
      <c r="AT167" s="24" t="s">
        <v>399</v>
      </c>
      <c r="AU167" s="24" t="s">
        <v>83</v>
      </c>
      <c r="AY167" s="24" t="s">
        <v>231</v>
      </c>
      <c r="BE167" s="214">
        <f>IF(N167="základní",J167,0)</f>
        <v>0</v>
      </c>
      <c r="BF167" s="214">
        <f>IF(N167="snížená",J167,0)</f>
        <v>0</v>
      </c>
      <c r="BG167" s="214">
        <f>IF(N167="zákl. přenesená",J167,0)</f>
        <v>0</v>
      </c>
      <c r="BH167" s="214">
        <f>IF(N167="sníž. přenesená",J167,0)</f>
        <v>0</v>
      </c>
      <c r="BI167" s="214">
        <f>IF(N167="nulová",J167,0)</f>
        <v>0</v>
      </c>
      <c r="BJ167" s="24" t="s">
        <v>81</v>
      </c>
      <c r="BK167" s="214">
        <f>ROUND(I167*H167,2)</f>
        <v>0</v>
      </c>
      <c r="BL167" s="24" t="s">
        <v>298</v>
      </c>
      <c r="BM167" s="24" t="s">
        <v>3028</v>
      </c>
    </row>
    <row r="168" spans="2:47" s="1" customFormat="1" ht="13.5">
      <c r="B168" s="46"/>
      <c r="D168" s="215" t="s">
        <v>241</v>
      </c>
      <c r="F168" s="216" t="s">
        <v>3027</v>
      </c>
      <c r="I168" s="176"/>
      <c r="L168" s="46"/>
      <c r="M168" s="217"/>
      <c r="N168" s="47"/>
      <c r="O168" s="47"/>
      <c r="P168" s="47"/>
      <c r="Q168" s="47"/>
      <c r="R168" s="47"/>
      <c r="S168" s="47"/>
      <c r="T168" s="85"/>
      <c r="AT168" s="24" t="s">
        <v>241</v>
      </c>
      <c r="AU168" s="24" t="s">
        <v>83</v>
      </c>
    </row>
    <row r="169" spans="2:65" s="1" customFormat="1" ht="16.5" customHeight="1">
      <c r="B169" s="202"/>
      <c r="C169" s="242" t="s">
        <v>454</v>
      </c>
      <c r="D169" s="242" t="s">
        <v>399</v>
      </c>
      <c r="E169" s="243" t="s">
        <v>3029</v>
      </c>
      <c r="F169" s="244" t="s">
        <v>3030</v>
      </c>
      <c r="G169" s="245" t="s">
        <v>249</v>
      </c>
      <c r="H169" s="246">
        <v>24</v>
      </c>
      <c r="I169" s="247"/>
      <c r="J169" s="248">
        <f>ROUND(I169*H169,2)</f>
        <v>0</v>
      </c>
      <c r="K169" s="244" t="s">
        <v>238</v>
      </c>
      <c r="L169" s="249"/>
      <c r="M169" s="250" t="s">
        <v>5</v>
      </c>
      <c r="N169" s="251" t="s">
        <v>44</v>
      </c>
      <c r="O169" s="47"/>
      <c r="P169" s="212">
        <f>O169*H169</f>
        <v>0</v>
      </c>
      <c r="Q169" s="212">
        <v>6E-05</v>
      </c>
      <c r="R169" s="212">
        <f>Q169*H169</f>
        <v>0.00144</v>
      </c>
      <c r="S169" s="212">
        <v>0</v>
      </c>
      <c r="T169" s="213">
        <f>S169*H169</f>
        <v>0</v>
      </c>
      <c r="AR169" s="24" t="s">
        <v>410</v>
      </c>
      <c r="AT169" s="24" t="s">
        <v>399</v>
      </c>
      <c r="AU169" s="24" t="s">
        <v>83</v>
      </c>
      <c r="AY169" s="24" t="s">
        <v>231</v>
      </c>
      <c r="BE169" s="214">
        <f>IF(N169="základní",J169,0)</f>
        <v>0</v>
      </c>
      <c r="BF169" s="214">
        <f>IF(N169="snížená",J169,0)</f>
        <v>0</v>
      </c>
      <c r="BG169" s="214">
        <f>IF(N169="zákl. přenesená",J169,0)</f>
        <v>0</v>
      </c>
      <c r="BH169" s="214">
        <f>IF(N169="sníž. přenesená",J169,0)</f>
        <v>0</v>
      </c>
      <c r="BI169" s="214">
        <f>IF(N169="nulová",J169,0)</f>
        <v>0</v>
      </c>
      <c r="BJ169" s="24" t="s">
        <v>81</v>
      </c>
      <c r="BK169" s="214">
        <f>ROUND(I169*H169,2)</f>
        <v>0</v>
      </c>
      <c r="BL169" s="24" t="s">
        <v>298</v>
      </c>
      <c r="BM169" s="24" t="s">
        <v>3031</v>
      </c>
    </row>
    <row r="170" spans="2:47" s="1" customFormat="1" ht="13.5">
      <c r="B170" s="46"/>
      <c r="D170" s="215" t="s">
        <v>241</v>
      </c>
      <c r="F170" s="216" t="s">
        <v>3030</v>
      </c>
      <c r="I170" s="176"/>
      <c r="L170" s="46"/>
      <c r="M170" s="217"/>
      <c r="N170" s="47"/>
      <c r="O170" s="47"/>
      <c r="P170" s="47"/>
      <c r="Q170" s="47"/>
      <c r="R170" s="47"/>
      <c r="S170" s="47"/>
      <c r="T170" s="85"/>
      <c r="AT170" s="24" t="s">
        <v>241</v>
      </c>
      <c r="AU170" s="24" t="s">
        <v>83</v>
      </c>
    </row>
    <row r="171" spans="2:65" s="1" customFormat="1" ht="16.5" customHeight="1">
      <c r="B171" s="202"/>
      <c r="C171" s="242" t="s">
        <v>459</v>
      </c>
      <c r="D171" s="242" t="s">
        <v>399</v>
      </c>
      <c r="E171" s="243" t="s">
        <v>3032</v>
      </c>
      <c r="F171" s="244" t="s">
        <v>3033</v>
      </c>
      <c r="G171" s="245" t="s">
        <v>249</v>
      </c>
      <c r="H171" s="246">
        <v>1</v>
      </c>
      <c r="I171" s="247"/>
      <c r="J171" s="248">
        <f>ROUND(I171*H171,2)</f>
        <v>0</v>
      </c>
      <c r="K171" s="244" t="s">
        <v>238</v>
      </c>
      <c r="L171" s="249"/>
      <c r="M171" s="250" t="s">
        <v>5</v>
      </c>
      <c r="N171" s="251" t="s">
        <v>44</v>
      </c>
      <c r="O171" s="47"/>
      <c r="P171" s="212">
        <f>O171*H171</f>
        <v>0</v>
      </c>
      <c r="Q171" s="212">
        <v>0.00022</v>
      </c>
      <c r="R171" s="212">
        <f>Q171*H171</f>
        <v>0.00022</v>
      </c>
      <c r="S171" s="212">
        <v>0</v>
      </c>
      <c r="T171" s="213">
        <f>S171*H171</f>
        <v>0</v>
      </c>
      <c r="AR171" s="24" t="s">
        <v>410</v>
      </c>
      <c r="AT171" s="24" t="s">
        <v>399</v>
      </c>
      <c r="AU171" s="24" t="s">
        <v>83</v>
      </c>
      <c r="AY171" s="24" t="s">
        <v>231</v>
      </c>
      <c r="BE171" s="214">
        <f>IF(N171="základní",J171,0)</f>
        <v>0</v>
      </c>
      <c r="BF171" s="214">
        <f>IF(N171="snížená",J171,0)</f>
        <v>0</v>
      </c>
      <c r="BG171" s="214">
        <f>IF(N171="zákl. přenesená",J171,0)</f>
        <v>0</v>
      </c>
      <c r="BH171" s="214">
        <f>IF(N171="sníž. přenesená",J171,0)</f>
        <v>0</v>
      </c>
      <c r="BI171" s="214">
        <f>IF(N171="nulová",J171,0)</f>
        <v>0</v>
      </c>
      <c r="BJ171" s="24" t="s">
        <v>81</v>
      </c>
      <c r="BK171" s="214">
        <f>ROUND(I171*H171,2)</f>
        <v>0</v>
      </c>
      <c r="BL171" s="24" t="s">
        <v>298</v>
      </c>
      <c r="BM171" s="24" t="s">
        <v>3034</v>
      </c>
    </row>
    <row r="172" spans="2:47" s="1" customFormat="1" ht="13.5">
      <c r="B172" s="46"/>
      <c r="D172" s="215" t="s">
        <v>241</v>
      </c>
      <c r="F172" s="216" t="s">
        <v>3033</v>
      </c>
      <c r="I172" s="176"/>
      <c r="L172" s="46"/>
      <c r="M172" s="217"/>
      <c r="N172" s="47"/>
      <c r="O172" s="47"/>
      <c r="P172" s="47"/>
      <c r="Q172" s="47"/>
      <c r="R172" s="47"/>
      <c r="S172" s="47"/>
      <c r="T172" s="85"/>
      <c r="AT172" s="24" t="s">
        <v>241</v>
      </c>
      <c r="AU172" s="24" t="s">
        <v>83</v>
      </c>
    </row>
    <row r="173" spans="2:65" s="1" customFormat="1" ht="16.5" customHeight="1">
      <c r="B173" s="202"/>
      <c r="C173" s="203" t="s">
        <v>464</v>
      </c>
      <c r="D173" s="203" t="s">
        <v>235</v>
      </c>
      <c r="E173" s="204" t="s">
        <v>3035</v>
      </c>
      <c r="F173" s="205" t="s">
        <v>3036</v>
      </c>
      <c r="G173" s="206" t="s">
        <v>249</v>
      </c>
      <c r="H173" s="207">
        <v>1</v>
      </c>
      <c r="I173" s="208"/>
      <c r="J173" s="209">
        <f>ROUND(I173*H173,2)</f>
        <v>0</v>
      </c>
      <c r="K173" s="205" t="s">
        <v>238</v>
      </c>
      <c r="L173" s="46"/>
      <c r="M173" s="210" t="s">
        <v>5</v>
      </c>
      <c r="N173" s="211" t="s">
        <v>44</v>
      </c>
      <c r="O173" s="47"/>
      <c r="P173" s="212">
        <f>O173*H173</f>
        <v>0</v>
      </c>
      <c r="Q173" s="212">
        <v>0</v>
      </c>
      <c r="R173" s="212">
        <f>Q173*H173</f>
        <v>0</v>
      </c>
      <c r="S173" s="212">
        <v>0</v>
      </c>
      <c r="T173" s="213">
        <f>S173*H173</f>
        <v>0</v>
      </c>
      <c r="AR173" s="24" t="s">
        <v>298</v>
      </c>
      <c r="AT173" s="24" t="s">
        <v>235</v>
      </c>
      <c r="AU173" s="24" t="s">
        <v>83</v>
      </c>
      <c r="AY173" s="24" t="s">
        <v>231</v>
      </c>
      <c r="BE173" s="214">
        <f>IF(N173="základní",J173,0)</f>
        <v>0</v>
      </c>
      <c r="BF173" s="214">
        <f>IF(N173="snížená",J173,0)</f>
        <v>0</v>
      </c>
      <c r="BG173" s="214">
        <f>IF(N173="zákl. přenesená",J173,0)</f>
        <v>0</v>
      </c>
      <c r="BH173" s="214">
        <f>IF(N173="sníž. přenesená",J173,0)</f>
        <v>0</v>
      </c>
      <c r="BI173" s="214">
        <f>IF(N173="nulová",J173,0)</f>
        <v>0</v>
      </c>
      <c r="BJ173" s="24" t="s">
        <v>81</v>
      </c>
      <c r="BK173" s="214">
        <f>ROUND(I173*H173,2)</f>
        <v>0</v>
      </c>
      <c r="BL173" s="24" t="s">
        <v>298</v>
      </c>
      <c r="BM173" s="24" t="s">
        <v>3037</v>
      </c>
    </row>
    <row r="174" spans="2:47" s="1" customFormat="1" ht="13.5">
      <c r="B174" s="46"/>
      <c r="D174" s="215" t="s">
        <v>241</v>
      </c>
      <c r="F174" s="216" t="s">
        <v>3036</v>
      </c>
      <c r="I174" s="176"/>
      <c r="L174" s="46"/>
      <c r="M174" s="217"/>
      <c r="N174" s="47"/>
      <c r="O174" s="47"/>
      <c r="P174" s="47"/>
      <c r="Q174" s="47"/>
      <c r="R174" s="47"/>
      <c r="S174" s="47"/>
      <c r="T174" s="85"/>
      <c r="AT174" s="24" t="s">
        <v>241</v>
      </c>
      <c r="AU174" s="24" t="s">
        <v>83</v>
      </c>
    </row>
    <row r="175" spans="2:65" s="1" customFormat="1" ht="25.5" customHeight="1">
      <c r="B175" s="202"/>
      <c r="C175" s="203" t="s">
        <v>469</v>
      </c>
      <c r="D175" s="203" t="s">
        <v>235</v>
      </c>
      <c r="E175" s="204" t="s">
        <v>3038</v>
      </c>
      <c r="F175" s="205" t="s">
        <v>3039</v>
      </c>
      <c r="G175" s="206" t="s">
        <v>249</v>
      </c>
      <c r="H175" s="207">
        <v>1</v>
      </c>
      <c r="I175" s="208"/>
      <c r="J175" s="209">
        <f>ROUND(I175*H175,2)</f>
        <v>0</v>
      </c>
      <c r="K175" s="205" t="s">
        <v>238</v>
      </c>
      <c r="L175" s="46"/>
      <c r="M175" s="210" t="s">
        <v>5</v>
      </c>
      <c r="N175" s="211" t="s">
        <v>44</v>
      </c>
      <c r="O175" s="47"/>
      <c r="P175" s="212">
        <f>O175*H175</f>
        <v>0</v>
      </c>
      <c r="Q175" s="212">
        <v>0</v>
      </c>
      <c r="R175" s="212">
        <f>Q175*H175</f>
        <v>0</v>
      </c>
      <c r="S175" s="212">
        <v>0</v>
      </c>
      <c r="T175" s="213">
        <f>S175*H175</f>
        <v>0</v>
      </c>
      <c r="AR175" s="24" t="s">
        <v>298</v>
      </c>
      <c r="AT175" s="24" t="s">
        <v>235</v>
      </c>
      <c r="AU175" s="24" t="s">
        <v>83</v>
      </c>
      <c r="AY175" s="24" t="s">
        <v>231</v>
      </c>
      <c r="BE175" s="214">
        <f>IF(N175="základní",J175,0)</f>
        <v>0</v>
      </c>
      <c r="BF175" s="214">
        <f>IF(N175="snížená",J175,0)</f>
        <v>0</v>
      </c>
      <c r="BG175" s="214">
        <f>IF(N175="zákl. přenesená",J175,0)</f>
        <v>0</v>
      </c>
      <c r="BH175" s="214">
        <f>IF(N175="sníž. přenesená",J175,0)</f>
        <v>0</v>
      </c>
      <c r="BI175" s="214">
        <f>IF(N175="nulová",J175,0)</f>
        <v>0</v>
      </c>
      <c r="BJ175" s="24" t="s">
        <v>81</v>
      </c>
      <c r="BK175" s="214">
        <f>ROUND(I175*H175,2)</f>
        <v>0</v>
      </c>
      <c r="BL175" s="24" t="s">
        <v>298</v>
      </c>
      <c r="BM175" s="24" t="s">
        <v>3040</v>
      </c>
    </row>
    <row r="176" spans="2:47" s="1" customFormat="1" ht="13.5">
      <c r="B176" s="46"/>
      <c r="D176" s="215" t="s">
        <v>241</v>
      </c>
      <c r="F176" s="216" t="s">
        <v>3039</v>
      </c>
      <c r="I176" s="176"/>
      <c r="L176" s="46"/>
      <c r="M176" s="217"/>
      <c r="N176" s="47"/>
      <c r="O176" s="47"/>
      <c r="P176" s="47"/>
      <c r="Q176" s="47"/>
      <c r="R176" s="47"/>
      <c r="S176" s="47"/>
      <c r="T176" s="85"/>
      <c r="AT176" s="24" t="s">
        <v>241</v>
      </c>
      <c r="AU176" s="24" t="s">
        <v>83</v>
      </c>
    </row>
    <row r="177" spans="2:65" s="1" customFormat="1" ht="16.5" customHeight="1">
      <c r="B177" s="202"/>
      <c r="C177" s="242" t="s">
        <v>474</v>
      </c>
      <c r="D177" s="242" t="s">
        <v>399</v>
      </c>
      <c r="E177" s="243" t="s">
        <v>3041</v>
      </c>
      <c r="F177" s="244" t="s">
        <v>3042</v>
      </c>
      <c r="G177" s="245" t="s">
        <v>249</v>
      </c>
      <c r="H177" s="246">
        <v>1</v>
      </c>
      <c r="I177" s="247"/>
      <c r="J177" s="248">
        <f>ROUND(I177*H177,2)</f>
        <v>0</v>
      </c>
      <c r="K177" s="244" t="s">
        <v>5</v>
      </c>
      <c r="L177" s="249"/>
      <c r="M177" s="250" t="s">
        <v>5</v>
      </c>
      <c r="N177" s="251" t="s">
        <v>44</v>
      </c>
      <c r="O177" s="47"/>
      <c r="P177" s="212">
        <f>O177*H177</f>
        <v>0</v>
      </c>
      <c r="Q177" s="212">
        <v>0.00028</v>
      </c>
      <c r="R177" s="212">
        <f>Q177*H177</f>
        <v>0.00028</v>
      </c>
      <c r="S177" s="212">
        <v>0</v>
      </c>
      <c r="T177" s="213">
        <f>S177*H177</f>
        <v>0</v>
      </c>
      <c r="AR177" s="24" t="s">
        <v>410</v>
      </c>
      <c r="AT177" s="24" t="s">
        <v>399</v>
      </c>
      <c r="AU177" s="24" t="s">
        <v>83</v>
      </c>
      <c r="AY177" s="24" t="s">
        <v>231</v>
      </c>
      <c r="BE177" s="214">
        <f>IF(N177="základní",J177,0)</f>
        <v>0</v>
      </c>
      <c r="BF177" s="214">
        <f>IF(N177="snížená",J177,0)</f>
        <v>0</v>
      </c>
      <c r="BG177" s="214">
        <f>IF(N177="zákl. přenesená",J177,0)</f>
        <v>0</v>
      </c>
      <c r="BH177" s="214">
        <f>IF(N177="sníž. přenesená",J177,0)</f>
        <v>0</v>
      </c>
      <c r="BI177" s="214">
        <f>IF(N177="nulová",J177,0)</f>
        <v>0</v>
      </c>
      <c r="BJ177" s="24" t="s">
        <v>81</v>
      </c>
      <c r="BK177" s="214">
        <f>ROUND(I177*H177,2)</f>
        <v>0</v>
      </c>
      <c r="BL177" s="24" t="s">
        <v>298</v>
      </c>
      <c r="BM177" s="24" t="s">
        <v>3043</v>
      </c>
    </row>
    <row r="178" spans="2:47" s="1" customFormat="1" ht="13.5">
      <c r="B178" s="46"/>
      <c r="D178" s="215" t="s">
        <v>241</v>
      </c>
      <c r="F178" s="216" t="s">
        <v>3042</v>
      </c>
      <c r="I178" s="176"/>
      <c r="L178" s="46"/>
      <c r="M178" s="217"/>
      <c r="N178" s="47"/>
      <c r="O178" s="47"/>
      <c r="P178" s="47"/>
      <c r="Q178" s="47"/>
      <c r="R178" s="47"/>
      <c r="S178" s="47"/>
      <c r="T178" s="85"/>
      <c r="AT178" s="24" t="s">
        <v>241</v>
      </c>
      <c r="AU178" s="24" t="s">
        <v>83</v>
      </c>
    </row>
    <row r="179" spans="2:65" s="1" customFormat="1" ht="25.5" customHeight="1">
      <c r="B179" s="202"/>
      <c r="C179" s="203" t="s">
        <v>480</v>
      </c>
      <c r="D179" s="203" t="s">
        <v>235</v>
      </c>
      <c r="E179" s="204" t="s">
        <v>3044</v>
      </c>
      <c r="F179" s="205" t="s">
        <v>3045</v>
      </c>
      <c r="G179" s="206" t="s">
        <v>249</v>
      </c>
      <c r="H179" s="207">
        <v>25</v>
      </c>
      <c r="I179" s="208"/>
      <c r="J179" s="209">
        <f>ROUND(I179*H179,2)</f>
        <v>0</v>
      </c>
      <c r="K179" s="205" t="s">
        <v>238</v>
      </c>
      <c r="L179" s="46"/>
      <c r="M179" s="210" t="s">
        <v>5</v>
      </c>
      <c r="N179" s="211" t="s">
        <v>44</v>
      </c>
      <c r="O179" s="47"/>
      <c r="P179" s="212">
        <f>O179*H179</f>
        <v>0</v>
      </c>
      <c r="Q179" s="212">
        <v>0</v>
      </c>
      <c r="R179" s="212">
        <f>Q179*H179</f>
        <v>0</v>
      </c>
      <c r="S179" s="212">
        <v>0</v>
      </c>
      <c r="T179" s="213">
        <f>S179*H179</f>
        <v>0</v>
      </c>
      <c r="AR179" s="24" t="s">
        <v>298</v>
      </c>
      <c r="AT179" s="24" t="s">
        <v>235</v>
      </c>
      <c r="AU179" s="24" t="s">
        <v>83</v>
      </c>
      <c r="AY179" s="24" t="s">
        <v>231</v>
      </c>
      <c r="BE179" s="214">
        <f>IF(N179="základní",J179,0)</f>
        <v>0</v>
      </c>
      <c r="BF179" s="214">
        <f>IF(N179="snížená",J179,0)</f>
        <v>0</v>
      </c>
      <c r="BG179" s="214">
        <f>IF(N179="zákl. přenesená",J179,0)</f>
        <v>0</v>
      </c>
      <c r="BH179" s="214">
        <f>IF(N179="sníž. přenesená",J179,0)</f>
        <v>0</v>
      </c>
      <c r="BI179" s="214">
        <f>IF(N179="nulová",J179,0)</f>
        <v>0</v>
      </c>
      <c r="BJ179" s="24" t="s">
        <v>81</v>
      </c>
      <c r="BK179" s="214">
        <f>ROUND(I179*H179,2)</f>
        <v>0</v>
      </c>
      <c r="BL179" s="24" t="s">
        <v>298</v>
      </c>
      <c r="BM179" s="24" t="s">
        <v>3046</v>
      </c>
    </row>
    <row r="180" spans="2:47" s="1" customFormat="1" ht="13.5">
      <c r="B180" s="46"/>
      <c r="D180" s="215" t="s">
        <v>241</v>
      </c>
      <c r="F180" s="216" t="s">
        <v>3045</v>
      </c>
      <c r="I180" s="176"/>
      <c r="L180" s="46"/>
      <c r="M180" s="217"/>
      <c r="N180" s="47"/>
      <c r="O180" s="47"/>
      <c r="P180" s="47"/>
      <c r="Q180" s="47"/>
      <c r="R180" s="47"/>
      <c r="S180" s="47"/>
      <c r="T180" s="85"/>
      <c r="AT180" s="24" t="s">
        <v>241</v>
      </c>
      <c r="AU180" s="24" t="s">
        <v>83</v>
      </c>
    </row>
    <row r="181" spans="2:65" s="1" customFormat="1" ht="16.5" customHeight="1">
      <c r="B181" s="202"/>
      <c r="C181" s="242" t="s">
        <v>486</v>
      </c>
      <c r="D181" s="242" t="s">
        <v>399</v>
      </c>
      <c r="E181" s="243" t="s">
        <v>3047</v>
      </c>
      <c r="F181" s="244" t="s">
        <v>3048</v>
      </c>
      <c r="G181" s="245" t="s">
        <v>249</v>
      </c>
      <c r="H181" s="246">
        <v>25</v>
      </c>
      <c r="I181" s="247"/>
      <c r="J181" s="248">
        <f>ROUND(I181*H181,2)</f>
        <v>0</v>
      </c>
      <c r="K181" s="244" t="s">
        <v>238</v>
      </c>
      <c r="L181" s="249"/>
      <c r="M181" s="250" t="s">
        <v>5</v>
      </c>
      <c r="N181" s="251" t="s">
        <v>44</v>
      </c>
      <c r="O181" s="47"/>
      <c r="P181" s="212">
        <f>O181*H181</f>
        <v>0</v>
      </c>
      <c r="Q181" s="212">
        <v>0.0033</v>
      </c>
      <c r="R181" s="212">
        <f>Q181*H181</f>
        <v>0.0825</v>
      </c>
      <c r="S181" s="212">
        <v>0</v>
      </c>
      <c r="T181" s="213">
        <f>S181*H181</f>
        <v>0</v>
      </c>
      <c r="AR181" s="24" t="s">
        <v>410</v>
      </c>
      <c r="AT181" s="24" t="s">
        <v>399</v>
      </c>
      <c r="AU181" s="24" t="s">
        <v>83</v>
      </c>
      <c r="AY181" s="24" t="s">
        <v>231</v>
      </c>
      <c r="BE181" s="214">
        <f>IF(N181="základní",J181,0)</f>
        <v>0</v>
      </c>
      <c r="BF181" s="214">
        <f>IF(N181="snížená",J181,0)</f>
        <v>0</v>
      </c>
      <c r="BG181" s="214">
        <f>IF(N181="zákl. přenesená",J181,0)</f>
        <v>0</v>
      </c>
      <c r="BH181" s="214">
        <f>IF(N181="sníž. přenesená",J181,0)</f>
        <v>0</v>
      </c>
      <c r="BI181" s="214">
        <f>IF(N181="nulová",J181,0)</f>
        <v>0</v>
      </c>
      <c r="BJ181" s="24" t="s">
        <v>81</v>
      </c>
      <c r="BK181" s="214">
        <f>ROUND(I181*H181,2)</f>
        <v>0</v>
      </c>
      <c r="BL181" s="24" t="s">
        <v>298</v>
      </c>
      <c r="BM181" s="24" t="s">
        <v>3049</v>
      </c>
    </row>
    <row r="182" spans="2:47" s="1" customFormat="1" ht="13.5">
      <c r="B182" s="46"/>
      <c r="D182" s="215" t="s">
        <v>241</v>
      </c>
      <c r="F182" s="216" t="s">
        <v>3048</v>
      </c>
      <c r="I182" s="176"/>
      <c r="L182" s="46"/>
      <c r="M182" s="217"/>
      <c r="N182" s="47"/>
      <c r="O182" s="47"/>
      <c r="P182" s="47"/>
      <c r="Q182" s="47"/>
      <c r="R182" s="47"/>
      <c r="S182" s="47"/>
      <c r="T182" s="85"/>
      <c r="AT182" s="24" t="s">
        <v>241</v>
      </c>
      <c r="AU182" s="24" t="s">
        <v>83</v>
      </c>
    </row>
    <row r="183" spans="2:65" s="1" customFormat="1" ht="25.5" customHeight="1">
      <c r="B183" s="202"/>
      <c r="C183" s="203" t="s">
        <v>492</v>
      </c>
      <c r="D183" s="203" t="s">
        <v>235</v>
      </c>
      <c r="E183" s="204" t="s">
        <v>3050</v>
      </c>
      <c r="F183" s="205" t="s">
        <v>3051</v>
      </c>
      <c r="G183" s="206" t="s">
        <v>249</v>
      </c>
      <c r="H183" s="207">
        <v>8</v>
      </c>
      <c r="I183" s="208"/>
      <c r="J183" s="209">
        <f>ROUND(I183*H183,2)</f>
        <v>0</v>
      </c>
      <c r="K183" s="205" t="s">
        <v>238</v>
      </c>
      <c r="L183" s="46"/>
      <c r="M183" s="210" t="s">
        <v>5</v>
      </c>
      <c r="N183" s="211" t="s">
        <v>44</v>
      </c>
      <c r="O183" s="47"/>
      <c r="P183" s="212">
        <f>O183*H183</f>
        <v>0</v>
      </c>
      <c r="Q183" s="212">
        <v>0</v>
      </c>
      <c r="R183" s="212">
        <f>Q183*H183</f>
        <v>0</v>
      </c>
      <c r="S183" s="212">
        <v>0</v>
      </c>
      <c r="T183" s="213">
        <f>S183*H183</f>
        <v>0</v>
      </c>
      <c r="AR183" s="24" t="s">
        <v>298</v>
      </c>
      <c r="AT183" s="24" t="s">
        <v>235</v>
      </c>
      <c r="AU183" s="24" t="s">
        <v>83</v>
      </c>
      <c r="AY183" s="24" t="s">
        <v>231</v>
      </c>
      <c r="BE183" s="214">
        <f>IF(N183="základní",J183,0)</f>
        <v>0</v>
      </c>
      <c r="BF183" s="214">
        <f>IF(N183="snížená",J183,0)</f>
        <v>0</v>
      </c>
      <c r="BG183" s="214">
        <f>IF(N183="zákl. přenesená",J183,0)</f>
        <v>0</v>
      </c>
      <c r="BH183" s="214">
        <f>IF(N183="sníž. přenesená",J183,0)</f>
        <v>0</v>
      </c>
      <c r="BI183" s="214">
        <f>IF(N183="nulová",J183,0)</f>
        <v>0</v>
      </c>
      <c r="BJ183" s="24" t="s">
        <v>81</v>
      </c>
      <c r="BK183" s="214">
        <f>ROUND(I183*H183,2)</f>
        <v>0</v>
      </c>
      <c r="BL183" s="24" t="s">
        <v>298</v>
      </c>
      <c r="BM183" s="24" t="s">
        <v>3052</v>
      </c>
    </row>
    <row r="184" spans="2:47" s="1" customFormat="1" ht="13.5">
      <c r="B184" s="46"/>
      <c r="D184" s="215" t="s">
        <v>241</v>
      </c>
      <c r="F184" s="216" t="s">
        <v>3051</v>
      </c>
      <c r="I184" s="176"/>
      <c r="L184" s="46"/>
      <c r="M184" s="217"/>
      <c r="N184" s="47"/>
      <c r="O184" s="47"/>
      <c r="P184" s="47"/>
      <c r="Q184" s="47"/>
      <c r="R184" s="47"/>
      <c r="S184" s="47"/>
      <c r="T184" s="85"/>
      <c r="AT184" s="24" t="s">
        <v>241</v>
      </c>
      <c r="AU184" s="24" t="s">
        <v>83</v>
      </c>
    </row>
    <row r="185" spans="2:65" s="1" customFormat="1" ht="16.5" customHeight="1">
      <c r="B185" s="202"/>
      <c r="C185" s="242" t="s">
        <v>498</v>
      </c>
      <c r="D185" s="242" t="s">
        <v>399</v>
      </c>
      <c r="E185" s="243" t="s">
        <v>3053</v>
      </c>
      <c r="F185" s="244" t="s">
        <v>3054</v>
      </c>
      <c r="G185" s="245" t="s">
        <v>249</v>
      </c>
      <c r="H185" s="246">
        <v>8</v>
      </c>
      <c r="I185" s="247"/>
      <c r="J185" s="248">
        <f>ROUND(I185*H185,2)</f>
        <v>0</v>
      </c>
      <c r="K185" s="244" t="s">
        <v>5</v>
      </c>
      <c r="L185" s="249"/>
      <c r="M185" s="250" t="s">
        <v>5</v>
      </c>
      <c r="N185" s="251" t="s">
        <v>44</v>
      </c>
      <c r="O185" s="47"/>
      <c r="P185" s="212">
        <f>O185*H185</f>
        <v>0</v>
      </c>
      <c r="Q185" s="212">
        <v>0.0056</v>
      </c>
      <c r="R185" s="212">
        <f>Q185*H185</f>
        <v>0.0448</v>
      </c>
      <c r="S185" s="212">
        <v>0</v>
      </c>
      <c r="T185" s="213">
        <f>S185*H185</f>
        <v>0</v>
      </c>
      <c r="AR185" s="24" t="s">
        <v>410</v>
      </c>
      <c r="AT185" s="24" t="s">
        <v>399</v>
      </c>
      <c r="AU185" s="24" t="s">
        <v>83</v>
      </c>
      <c r="AY185" s="24" t="s">
        <v>231</v>
      </c>
      <c r="BE185" s="214">
        <f>IF(N185="základní",J185,0)</f>
        <v>0</v>
      </c>
      <c r="BF185" s="214">
        <f>IF(N185="snížená",J185,0)</f>
        <v>0</v>
      </c>
      <c r="BG185" s="214">
        <f>IF(N185="zákl. přenesená",J185,0)</f>
        <v>0</v>
      </c>
      <c r="BH185" s="214">
        <f>IF(N185="sníž. přenesená",J185,0)</f>
        <v>0</v>
      </c>
      <c r="BI185" s="214">
        <f>IF(N185="nulová",J185,0)</f>
        <v>0</v>
      </c>
      <c r="BJ185" s="24" t="s">
        <v>81</v>
      </c>
      <c r="BK185" s="214">
        <f>ROUND(I185*H185,2)</f>
        <v>0</v>
      </c>
      <c r="BL185" s="24" t="s">
        <v>298</v>
      </c>
      <c r="BM185" s="24" t="s">
        <v>3055</v>
      </c>
    </row>
    <row r="186" spans="2:47" s="1" customFormat="1" ht="13.5">
      <c r="B186" s="46"/>
      <c r="D186" s="215" t="s">
        <v>241</v>
      </c>
      <c r="F186" s="216" t="s">
        <v>3054</v>
      </c>
      <c r="I186" s="176"/>
      <c r="L186" s="46"/>
      <c r="M186" s="217"/>
      <c r="N186" s="47"/>
      <c r="O186" s="47"/>
      <c r="P186" s="47"/>
      <c r="Q186" s="47"/>
      <c r="R186" s="47"/>
      <c r="S186" s="47"/>
      <c r="T186" s="85"/>
      <c r="AT186" s="24" t="s">
        <v>241</v>
      </c>
      <c r="AU186" s="24" t="s">
        <v>83</v>
      </c>
    </row>
    <row r="187" spans="2:65" s="1" customFormat="1" ht="25.5" customHeight="1">
      <c r="B187" s="202"/>
      <c r="C187" s="203" t="s">
        <v>505</v>
      </c>
      <c r="D187" s="203" t="s">
        <v>235</v>
      </c>
      <c r="E187" s="204" t="s">
        <v>3056</v>
      </c>
      <c r="F187" s="205" t="s">
        <v>3057</v>
      </c>
      <c r="G187" s="206" t="s">
        <v>249</v>
      </c>
      <c r="H187" s="207">
        <v>61</v>
      </c>
      <c r="I187" s="208"/>
      <c r="J187" s="209">
        <f>ROUND(I187*H187,2)</f>
        <v>0</v>
      </c>
      <c r="K187" s="205" t="s">
        <v>238</v>
      </c>
      <c r="L187" s="46"/>
      <c r="M187" s="210" t="s">
        <v>5</v>
      </c>
      <c r="N187" s="211" t="s">
        <v>44</v>
      </c>
      <c r="O187" s="47"/>
      <c r="P187" s="212">
        <f>O187*H187</f>
        <v>0</v>
      </c>
      <c r="Q187" s="212">
        <v>0</v>
      </c>
      <c r="R187" s="212">
        <f>Q187*H187</f>
        <v>0</v>
      </c>
      <c r="S187" s="212">
        <v>0</v>
      </c>
      <c r="T187" s="213">
        <f>S187*H187</f>
        <v>0</v>
      </c>
      <c r="AR187" s="24" t="s">
        <v>298</v>
      </c>
      <c r="AT187" s="24" t="s">
        <v>235</v>
      </c>
      <c r="AU187" s="24" t="s">
        <v>83</v>
      </c>
      <c r="AY187" s="24" t="s">
        <v>231</v>
      </c>
      <c r="BE187" s="214">
        <f>IF(N187="základní",J187,0)</f>
        <v>0</v>
      </c>
      <c r="BF187" s="214">
        <f>IF(N187="snížená",J187,0)</f>
        <v>0</v>
      </c>
      <c r="BG187" s="214">
        <f>IF(N187="zákl. přenesená",J187,0)</f>
        <v>0</v>
      </c>
      <c r="BH187" s="214">
        <f>IF(N187="sníž. přenesená",J187,0)</f>
        <v>0</v>
      </c>
      <c r="BI187" s="214">
        <f>IF(N187="nulová",J187,0)</f>
        <v>0</v>
      </c>
      <c r="BJ187" s="24" t="s">
        <v>81</v>
      </c>
      <c r="BK187" s="214">
        <f>ROUND(I187*H187,2)</f>
        <v>0</v>
      </c>
      <c r="BL187" s="24" t="s">
        <v>298</v>
      </c>
      <c r="BM187" s="24" t="s">
        <v>3058</v>
      </c>
    </row>
    <row r="188" spans="2:47" s="1" customFormat="1" ht="13.5">
      <c r="B188" s="46"/>
      <c r="D188" s="215" t="s">
        <v>241</v>
      </c>
      <c r="F188" s="216" t="s">
        <v>3057</v>
      </c>
      <c r="I188" s="176"/>
      <c r="L188" s="46"/>
      <c r="M188" s="217"/>
      <c r="N188" s="47"/>
      <c r="O188" s="47"/>
      <c r="P188" s="47"/>
      <c r="Q188" s="47"/>
      <c r="R188" s="47"/>
      <c r="S188" s="47"/>
      <c r="T188" s="85"/>
      <c r="AT188" s="24" t="s">
        <v>241</v>
      </c>
      <c r="AU188" s="24" t="s">
        <v>83</v>
      </c>
    </row>
    <row r="189" spans="2:65" s="1" customFormat="1" ht="16.5" customHeight="1">
      <c r="B189" s="202"/>
      <c r="C189" s="242" t="s">
        <v>511</v>
      </c>
      <c r="D189" s="242" t="s">
        <v>399</v>
      </c>
      <c r="E189" s="243" t="s">
        <v>3059</v>
      </c>
      <c r="F189" s="244" t="s">
        <v>3060</v>
      </c>
      <c r="G189" s="245" t="s">
        <v>249</v>
      </c>
      <c r="H189" s="246">
        <v>61</v>
      </c>
      <c r="I189" s="247"/>
      <c r="J189" s="248">
        <f>ROUND(I189*H189,2)</f>
        <v>0</v>
      </c>
      <c r="K189" s="244" t="s">
        <v>238</v>
      </c>
      <c r="L189" s="249"/>
      <c r="M189" s="250" t="s">
        <v>5</v>
      </c>
      <c r="N189" s="251" t="s">
        <v>44</v>
      </c>
      <c r="O189" s="47"/>
      <c r="P189" s="212">
        <f>O189*H189</f>
        <v>0</v>
      </c>
      <c r="Q189" s="212">
        <v>0.0081</v>
      </c>
      <c r="R189" s="212">
        <f>Q189*H189</f>
        <v>0.4941</v>
      </c>
      <c r="S189" s="212">
        <v>0</v>
      </c>
      <c r="T189" s="213">
        <f>S189*H189</f>
        <v>0</v>
      </c>
      <c r="AR189" s="24" t="s">
        <v>410</v>
      </c>
      <c r="AT189" s="24" t="s">
        <v>399</v>
      </c>
      <c r="AU189" s="24" t="s">
        <v>83</v>
      </c>
      <c r="AY189" s="24" t="s">
        <v>231</v>
      </c>
      <c r="BE189" s="214">
        <f>IF(N189="základní",J189,0)</f>
        <v>0</v>
      </c>
      <c r="BF189" s="214">
        <f>IF(N189="snížená",J189,0)</f>
        <v>0</v>
      </c>
      <c r="BG189" s="214">
        <f>IF(N189="zákl. přenesená",J189,0)</f>
        <v>0</v>
      </c>
      <c r="BH189" s="214">
        <f>IF(N189="sníž. přenesená",J189,0)</f>
        <v>0</v>
      </c>
      <c r="BI189" s="214">
        <f>IF(N189="nulová",J189,0)</f>
        <v>0</v>
      </c>
      <c r="BJ189" s="24" t="s">
        <v>81</v>
      </c>
      <c r="BK189" s="214">
        <f>ROUND(I189*H189,2)</f>
        <v>0</v>
      </c>
      <c r="BL189" s="24" t="s">
        <v>298</v>
      </c>
      <c r="BM189" s="24" t="s">
        <v>3061</v>
      </c>
    </row>
    <row r="190" spans="2:47" s="1" customFormat="1" ht="13.5">
      <c r="B190" s="46"/>
      <c r="D190" s="215" t="s">
        <v>241</v>
      </c>
      <c r="F190" s="216" t="s">
        <v>3060</v>
      </c>
      <c r="I190" s="176"/>
      <c r="L190" s="46"/>
      <c r="M190" s="217"/>
      <c r="N190" s="47"/>
      <c r="O190" s="47"/>
      <c r="P190" s="47"/>
      <c r="Q190" s="47"/>
      <c r="R190" s="47"/>
      <c r="S190" s="47"/>
      <c r="T190" s="85"/>
      <c r="AT190" s="24" t="s">
        <v>241</v>
      </c>
      <c r="AU190" s="24" t="s">
        <v>83</v>
      </c>
    </row>
    <row r="191" spans="2:65" s="1" customFormat="1" ht="25.5" customHeight="1">
      <c r="B191" s="202"/>
      <c r="C191" s="203" t="s">
        <v>517</v>
      </c>
      <c r="D191" s="203" t="s">
        <v>235</v>
      </c>
      <c r="E191" s="204" t="s">
        <v>3062</v>
      </c>
      <c r="F191" s="205" t="s">
        <v>3063</v>
      </c>
      <c r="G191" s="206" t="s">
        <v>367</v>
      </c>
      <c r="H191" s="207">
        <v>20</v>
      </c>
      <c r="I191" s="208"/>
      <c r="J191" s="209">
        <f>ROUND(I191*H191,2)</f>
        <v>0</v>
      </c>
      <c r="K191" s="205" t="s">
        <v>238</v>
      </c>
      <c r="L191" s="46"/>
      <c r="M191" s="210" t="s">
        <v>5</v>
      </c>
      <c r="N191" s="211" t="s">
        <v>44</v>
      </c>
      <c r="O191" s="47"/>
      <c r="P191" s="212">
        <f>O191*H191</f>
        <v>0</v>
      </c>
      <c r="Q191" s="212">
        <v>0</v>
      </c>
      <c r="R191" s="212">
        <f>Q191*H191</f>
        <v>0</v>
      </c>
      <c r="S191" s="212">
        <v>0</v>
      </c>
      <c r="T191" s="213">
        <f>S191*H191</f>
        <v>0</v>
      </c>
      <c r="AR191" s="24" t="s">
        <v>298</v>
      </c>
      <c r="AT191" s="24" t="s">
        <v>235</v>
      </c>
      <c r="AU191" s="24" t="s">
        <v>83</v>
      </c>
      <c r="AY191" s="24" t="s">
        <v>231</v>
      </c>
      <c r="BE191" s="214">
        <f>IF(N191="základní",J191,0)</f>
        <v>0</v>
      </c>
      <c r="BF191" s="214">
        <f>IF(N191="snížená",J191,0)</f>
        <v>0</v>
      </c>
      <c r="BG191" s="214">
        <f>IF(N191="zákl. přenesená",J191,0)</f>
        <v>0</v>
      </c>
      <c r="BH191" s="214">
        <f>IF(N191="sníž. přenesená",J191,0)</f>
        <v>0</v>
      </c>
      <c r="BI191" s="214">
        <f>IF(N191="nulová",J191,0)</f>
        <v>0</v>
      </c>
      <c r="BJ191" s="24" t="s">
        <v>81</v>
      </c>
      <c r="BK191" s="214">
        <f>ROUND(I191*H191,2)</f>
        <v>0</v>
      </c>
      <c r="BL191" s="24" t="s">
        <v>298</v>
      </c>
      <c r="BM191" s="24" t="s">
        <v>3064</v>
      </c>
    </row>
    <row r="192" spans="2:47" s="1" customFormat="1" ht="13.5">
      <c r="B192" s="46"/>
      <c r="D192" s="215" t="s">
        <v>241</v>
      </c>
      <c r="F192" s="216" t="s">
        <v>3063</v>
      </c>
      <c r="I192" s="176"/>
      <c r="L192" s="46"/>
      <c r="M192" s="217"/>
      <c r="N192" s="47"/>
      <c r="O192" s="47"/>
      <c r="P192" s="47"/>
      <c r="Q192" s="47"/>
      <c r="R192" s="47"/>
      <c r="S192" s="47"/>
      <c r="T192" s="85"/>
      <c r="AT192" s="24" t="s">
        <v>241</v>
      </c>
      <c r="AU192" s="24" t="s">
        <v>83</v>
      </c>
    </row>
    <row r="193" spans="2:65" s="1" customFormat="1" ht="25.5" customHeight="1">
      <c r="B193" s="202"/>
      <c r="C193" s="242" t="s">
        <v>521</v>
      </c>
      <c r="D193" s="242" t="s">
        <v>399</v>
      </c>
      <c r="E193" s="243" t="s">
        <v>3065</v>
      </c>
      <c r="F193" s="244" t="s">
        <v>3066</v>
      </c>
      <c r="G193" s="245" t="s">
        <v>399</v>
      </c>
      <c r="H193" s="246">
        <v>20</v>
      </c>
      <c r="I193" s="247"/>
      <c r="J193" s="248">
        <f>ROUND(I193*H193,2)</f>
        <v>0</v>
      </c>
      <c r="K193" s="244" t="s">
        <v>5</v>
      </c>
      <c r="L193" s="249"/>
      <c r="M193" s="250" t="s">
        <v>5</v>
      </c>
      <c r="N193" s="251" t="s">
        <v>44</v>
      </c>
      <c r="O193" s="47"/>
      <c r="P193" s="212">
        <f>O193*H193</f>
        <v>0</v>
      </c>
      <c r="Q193" s="212">
        <v>0</v>
      </c>
      <c r="R193" s="212">
        <f>Q193*H193</f>
        <v>0</v>
      </c>
      <c r="S193" s="212">
        <v>0</v>
      </c>
      <c r="T193" s="213">
        <f>S193*H193</f>
        <v>0</v>
      </c>
      <c r="AR193" s="24" t="s">
        <v>410</v>
      </c>
      <c r="AT193" s="24" t="s">
        <v>399</v>
      </c>
      <c r="AU193" s="24" t="s">
        <v>83</v>
      </c>
      <c r="AY193" s="24" t="s">
        <v>231</v>
      </c>
      <c r="BE193" s="214">
        <f>IF(N193="základní",J193,0)</f>
        <v>0</v>
      </c>
      <c r="BF193" s="214">
        <f>IF(N193="snížená",J193,0)</f>
        <v>0</v>
      </c>
      <c r="BG193" s="214">
        <f>IF(N193="zákl. přenesená",J193,0)</f>
        <v>0</v>
      </c>
      <c r="BH193" s="214">
        <f>IF(N193="sníž. přenesená",J193,0)</f>
        <v>0</v>
      </c>
      <c r="BI193" s="214">
        <f>IF(N193="nulová",J193,0)</f>
        <v>0</v>
      </c>
      <c r="BJ193" s="24" t="s">
        <v>81</v>
      </c>
      <c r="BK193" s="214">
        <f>ROUND(I193*H193,2)</f>
        <v>0</v>
      </c>
      <c r="BL193" s="24" t="s">
        <v>298</v>
      </c>
      <c r="BM193" s="24" t="s">
        <v>3067</v>
      </c>
    </row>
    <row r="194" spans="2:47" s="1" customFormat="1" ht="13.5">
      <c r="B194" s="46"/>
      <c r="D194" s="215" t="s">
        <v>241</v>
      </c>
      <c r="F194" s="216" t="s">
        <v>3066</v>
      </c>
      <c r="I194" s="176"/>
      <c r="L194" s="46"/>
      <c r="M194" s="217"/>
      <c r="N194" s="47"/>
      <c r="O194" s="47"/>
      <c r="P194" s="47"/>
      <c r="Q194" s="47"/>
      <c r="R194" s="47"/>
      <c r="S194" s="47"/>
      <c r="T194" s="85"/>
      <c r="AT194" s="24" t="s">
        <v>241</v>
      </c>
      <c r="AU194" s="24" t="s">
        <v>83</v>
      </c>
    </row>
    <row r="195" spans="2:65" s="1" customFormat="1" ht="16.5" customHeight="1">
      <c r="B195" s="202"/>
      <c r="C195" s="203" t="s">
        <v>526</v>
      </c>
      <c r="D195" s="203" t="s">
        <v>235</v>
      </c>
      <c r="E195" s="204" t="s">
        <v>3068</v>
      </c>
      <c r="F195" s="205" t="s">
        <v>3069</v>
      </c>
      <c r="G195" s="206" t="s">
        <v>249</v>
      </c>
      <c r="H195" s="207">
        <v>10</v>
      </c>
      <c r="I195" s="208"/>
      <c r="J195" s="209">
        <f>ROUND(I195*H195,2)</f>
        <v>0</v>
      </c>
      <c r="K195" s="205" t="s">
        <v>238</v>
      </c>
      <c r="L195" s="46"/>
      <c r="M195" s="210" t="s">
        <v>5</v>
      </c>
      <c r="N195" s="211" t="s">
        <v>44</v>
      </c>
      <c r="O195" s="47"/>
      <c r="P195" s="212">
        <f>O195*H195</f>
        <v>0</v>
      </c>
      <c r="Q195" s="212">
        <v>0</v>
      </c>
      <c r="R195" s="212">
        <f>Q195*H195</f>
        <v>0</v>
      </c>
      <c r="S195" s="212">
        <v>0</v>
      </c>
      <c r="T195" s="213">
        <f>S195*H195</f>
        <v>0</v>
      </c>
      <c r="AR195" s="24" t="s">
        <v>298</v>
      </c>
      <c r="AT195" s="24" t="s">
        <v>235</v>
      </c>
      <c r="AU195" s="24" t="s">
        <v>83</v>
      </c>
      <c r="AY195" s="24" t="s">
        <v>231</v>
      </c>
      <c r="BE195" s="214">
        <f>IF(N195="základní",J195,0)</f>
        <v>0</v>
      </c>
      <c r="BF195" s="214">
        <f>IF(N195="snížená",J195,0)</f>
        <v>0</v>
      </c>
      <c r="BG195" s="214">
        <f>IF(N195="zákl. přenesená",J195,0)</f>
        <v>0</v>
      </c>
      <c r="BH195" s="214">
        <f>IF(N195="sníž. přenesená",J195,0)</f>
        <v>0</v>
      </c>
      <c r="BI195" s="214">
        <f>IF(N195="nulová",J195,0)</f>
        <v>0</v>
      </c>
      <c r="BJ195" s="24" t="s">
        <v>81</v>
      </c>
      <c r="BK195" s="214">
        <f>ROUND(I195*H195,2)</f>
        <v>0</v>
      </c>
      <c r="BL195" s="24" t="s">
        <v>298</v>
      </c>
      <c r="BM195" s="24" t="s">
        <v>3070</v>
      </c>
    </row>
    <row r="196" spans="2:47" s="1" customFormat="1" ht="13.5">
      <c r="B196" s="46"/>
      <c r="D196" s="215" t="s">
        <v>241</v>
      </c>
      <c r="F196" s="216" t="s">
        <v>3069</v>
      </c>
      <c r="I196" s="176"/>
      <c r="L196" s="46"/>
      <c r="M196" s="217"/>
      <c r="N196" s="47"/>
      <c r="O196" s="47"/>
      <c r="P196" s="47"/>
      <c r="Q196" s="47"/>
      <c r="R196" s="47"/>
      <c r="S196" s="47"/>
      <c r="T196" s="85"/>
      <c r="AT196" s="24" t="s">
        <v>241</v>
      </c>
      <c r="AU196" s="24" t="s">
        <v>83</v>
      </c>
    </row>
    <row r="197" spans="2:65" s="1" customFormat="1" ht="16.5" customHeight="1">
      <c r="B197" s="202"/>
      <c r="C197" s="242" t="s">
        <v>531</v>
      </c>
      <c r="D197" s="242" t="s">
        <v>399</v>
      </c>
      <c r="E197" s="243" t="s">
        <v>3071</v>
      </c>
      <c r="F197" s="244" t="s">
        <v>3072</v>
      </c>
      <c r="G197" s="245" t="s">
        <v>249</v>
      </c>
      <c r="H197" s="246">
        <v>10</v>
      </c>
      <c r="I197" s="247"/>
      <c r="J197" s="248">
        <f>ROUND(I197*H197,2)</f>
        <v>0</v>
      </c>
      <c r="K197" s="244" t="s">
        <v>238</v>
      </c>
      <c r="L197" s="249"/>
      <c r="M197" s="250" t="s">
        <v>5</v>
      </c>
      <c r="N197" s="251" t="s">
        <v>44</v>
      </c>
      <c r="O197" s="47"/>
      <c r="P197" s="212">
        <f>O197*H197</f>
        <v>0</v>
      </c>
      <c r="Q197" s="212">
        <v>0.00016</v>
      </c>
      <c r="R197" s="212">
        <f>Q197*H197</f>
        <v>0.0016</v>
      </c>
      <c r="S197" s="212">
        <v>0</v>
      </c>
      <c r="T197" s="213">
        <f>S197*H197</f>
        <v>0</v>
      </c>
      <c r="AR197" s="24" t="s">
        <v>410</v>
      </c>
      <c r="AT197" s="24" t="s">
        <v>399</v>
      </c>
      <c r="AU197" s="24" t="s">
        <v>83</v>
      </c>
      <c r="AY197" s="24" t="s">
        <v>231</v>
      </c>
      <c r="BE197" s="214">
        <f>IF(N197="základní",J197,0)</f>
        <v>0</v>
      </c>
      <c r="BF197" s="214">
        <f>IF(N197="snížená",J197,0)</f>
        <v>0</v>
      </c>
      <c r="BG197" s="214">
        <f>IF(N197="zákl. přenesená",J197,0)</f>
        <v>0</v>
      </c>
      <c r="BH197" s="214">
        <f>IF(N197="sníž. přenesená",J197,0)</f>
        <v>0</v>
      </c>
      <c r="BI197" s="214">
        <f>IF(N197="nulová",J197,0)</f>
        <v>0</v>
      </c>
      <c r="BJ197" s="24" t="s">
        <v>81</v>
      </c>
      <c r="BK197" s="214">
        <f>ROUND(I197*H197,2)</f>
        <v>0</v>
      </c>
      <c r="BL197" s="24" t="s">
        <v>298</v>
      </c>
      <c r="BM197" s="24" t="s">
        <v>3073</v>
      </c>
    </row>
    <row r="198" spans="2:47" s="1" customFormat="1" ht="13.5">
      <c r="B198" s="46"/>
      <c r="D198" s="215" t="s">
        <v>241</v>
      </c>
      <c r="F198" s="216" t="s">
        <v>3072</v>
      </c>
      <c r="I198" s="176"/>
      <c r="L198" s="46"/>
      <c r="M198" s="217"/>
      <c r="N198" s="47"/>
      <c r="O198" s="47"/>
      <c r="P198" s="47"/>
      <c r="Q198" s="47"/>
      <c r="R198" s="47"/>
      <c r="S198" s="47"/>
      <c r="T198" s="85"/>
      <c r="AT198" s="24" t="s">
        <v>241</v>
      </c>
      <c r="AU198" s="24" t="s">
        <v>83</v>
      </c>
    </row>
    <row r="199" spans="2:65" s="1" customFormat="1" ht="38.25" customHeight="1">
      <c r="B199" s="202"/>
      <c r="C199" s="203" t="s">
        <v>537</v>
      </c>
      <c r="D199" s="203" t="s">
        <v>235</v>
      </c>
      <c r="E199" s="204" t="s">
        <v>3074</v>
      </c>
      <c r="F199" s="205" t="s">
        <v>3075</v>
      </c>
      <c r="G199" s="206" t="s">
        <v>249</v>
      </c>
      <c r="H199" s="207">
        <v>1</v>
      </c>
      <c r="I199" s="208"/>
      <c r="J199" s="209">
        <f>ROUND(I199*H199,2)</f>
        <v>0</v>
      </c>
      <c r="K199" s="205" t="s">
        <v>238</v>
      </c>
      <c r="L199" s="46"/>
      <c r="M199" s="210" t="s">
        <v>5</v>
      </c>
      <c r="N199" s="211" t="s">
        <v>44</v>
      </c>
      <c r="O199" s="47"/>
      <c r="P199" s="212">
        <f>O199*H199</f>
        <v>0</v>
      </c>
      <c r="Q199" s="212">
        <v>0</v>
      </c>
      <c r="R199" s="212">
        <f>Q199*H199</f>
        <v>0</v>
      </c>
      <c r="S199" s="212">
        <v>0</v>
      </c>
      <c r="T199" s="213">
        <f>S199*H199</f>
        <v>0</v>
      </c>
      <c r="AR199" s="24" t="s">
        <v>298</v>
      </c>
      <c r="AT199" s="24" t="s">
        <v>235</v>
      </c>
      <c r="AU199" s="24" t="s">
        <v>83</v>
      </c>
      <c r="AY199" s="24" t="s">
        <v>231</v>
      </c>
      <c r="BE199" s="214">
        <f>IF(N199="základní",J199,0)</f>
        <v>0</v>
      </c>
      <c r="BF199" s="214">
        <f>IF(N199="snížená",J199,0)</f>
        <v>0</v>
      </c>
      <c r="BG199" s="214">
        <f>IF(N199="zákl. přenesená",J199,0)</f>
        <v>0</v>
      </c>
      <c r="BH199" s="214">
        <f>IF(N199="sníž. přenesená",J199,0)</f>
        <v>0</v>
      </c>
      <c r="BI199" s="214">
        <f>IF(N199="nulová",J199,0)</f>
        <v>0</v>
      </c>
      <c r="BJ199" s="24" t="s">
        <v>81</v>
      </c>
      <c r="BK199" s="214">
        <f>ROUND(I199*H199,2)</f>
        <v>0</v>
      </c>
      <c r="BL199" s="24" t="s">
        <v>298</v>
      </c>
      <c r="BM199" s="24" t="s">
        <v>3076</v>
      </c>
    </row>
    <row r="200" spans="2:47" s="1" customFormat="1" ht="13.5">
      <c r="B200" s="46"/>
      <c r="D200" s="215" t="s">
        <v>241</v>
      </c>
      <c r="F200" s="216" t="s">
        <v>3075</v>
      </c>
      <c r="I200" s="176"/>
      <c r="L200" s="46"/>
      <c r="M200" s="217"/>
      <c r="N200" s="47"/>
      <c r="O200" s="47"/>
      <c r="P200" s="47"/>
      <c r="Q200" s="47"/>
      <c r="R200" s="47"/>
      <c r="S200" s="47"/>
      <c r="T200" s="85"/>
      <c r="AT200" s="24" t="s">
        <v>241</v>
      </c>
      <c r="AU200" s="24" t="s">
        <v>83</v>
      </c>
    </row>
    <row r="201" spans="2:65" s="1" customFormat="1" ht="25.5" customHeight="1">
      <c r="B201" s="202"/>
      <c r="C201" s="203" t="s">
        <v>542</v>
      </c>
      <c r="D201" s="203" t="s">
        <v>235</v>
      </c>
      <c r="E201" s="204" t="s">
        <v>3077</v>
      </c>
      <c r="F201" s="205" t="s">
        <v>3078</v>
      </c>
      <c r="G201" s="206" t="s">
        <v>508</v>
      </c>
      <c r="H201" s="207">
        <v>1</v>
      </c>
      <c r="I201" s="208"/>
      <c r="J201" s="209">
        <f>ROUND(I201*H201,2)</f>
        <v>0</v>
      </c>
      <c r="K201" s="205" t="s">
        <v>238</v>
      </c>
      <c r="L201" s="46"/>
      <c r="M201" s="210" t="s">
        <v>5</v>
      </c>
      <c r="N201" s="211" t="s">
        <v>44</v>
      </c>
      <c r="O201" s="47"/>
      <c r="P201" s="212">
        <f>O201*H201</f>
        <v>0</v>
      </c>
      <c r="Q201" s="212">
        <v>0</v>
      </c>
      <c r="R201" s="212">
        <f>Q201*H201</f>
        <v>0</v>
      </c>
      <c r="S201" s="212">
        <v>0</v>
      </c>
      <c r="T201" s="213">
        <f>S201*H201</f>
        <v>0</v>
      </c>
      <c r="AR201" s="24" t="s">
        <v>298</v>
      </c>
      <c r="AT201" s="24" t="s">
        <v>235</v>
      </c>
      <c r="AU201" s="24" t="s">
        <v>83</v>
      </c>
      <c r="AY201" s="24" t="s">
        <v>231</v>
      </c>
      <c r="BE201" s="214">
        <f>IF(N201="základní",J201,0)</f>
        <v>0</v>
      </c>
      <c r="BF201" s="214">
        <f>IF(N201="snížená",J201,0)</f>
        <v>0</v>
      </c>
      <c r="BG201" s="214">
        <f>IF(N201="zákl. přenesená",J201,0)</f>
        <v>0</v>
      </c>
      <c r="BH201" s="214">
        <f>IF(N201="sníž. přenesená",J201,0)</f>
        <v>0</v>
      </c>
      <c r="BI201" s="214">
        <f>IF(N201="nulová",J201,0)</f>
        <v>0</v>
      </c>
      <c r="BJ201" s="24" t="s">
        <v>81</v>
      </c>
      <c r="BK201" s="214">
        <f>ROUND(I201*H201,2)</f>
        <v>0</v>
      </c>
      <c r="BL201" s="24" t="s">
        <v>298</v>
      </c>
      <c r="BM201" s="24" t="s">
        <v>3079</v>
      </c>
    </row>
    <row r="202" spans="2:47" s="1" customFormat="1" ht="13.5">
      <c r="B202" s="46"/>
      <c r="D202" s="215" t="s">
        <v>241</v>
      </c>
      <c r="F202" s="216" t="s">
        <v>3078</v>
      </c>
      <c r="I202" s="176"/>
      <c r="L202" s="46"/>
      <c r="M202" s="217"/>
      <c r="N202" s="47"/>
      <c r="O202" s="47"/>
      <c r="P202" s="47"/>
      <c r="Q202" s="47"/>
      <c r="R202" s="47"/>
      <c r="S202" s="47"/>
      <c r="T202" s="85"/>
      <c r="AT202" s="24" t="s">
        <v>241</v>
      </c>
      <c r="AU202" s="24" t="s">
        <v>83</v>
      </c>
    </row>
    <row r="203" spans="2:65" s="1" customFormat="1" ht="38.25" customHeight="1">
      <c r="B203" s="202"/>
      <c r="C203" s="203" t="s">
        <v>548</v>
      </c>
      <c r="D203" s="203" t="s">
        <v>235</v>
      </c>
      <c r="E203" s="204" t="s">
        <v>3080</v>
      </c>
      <c r="F203" s="205" t="s">
        <v>3081</v>
      </c>
      <c r="G203" s="206" t="s">
        <v>352</v>
      </c>
      <c r="H203" s="207">
        <v>0.851</v>
      </c>
      <c r="I203" s="208"/>
      <c r="J203" s="209">
        <f>ROUND(I203*H203,2)</f>
        <v>0</v>
      </c>
      <c r="K203" s="205" t="s">
        <v>238</v>
      </c>
      <c r="L203" s="46"/>
      <c r="M203" s="210" t="s">
        <v>5</v>
      </c>
      <c r="N203" s="211" t="s">
        <v>44</v>
      </c>
      <c r="O203" s="47"/>
      <c r="P203" s="212">
        <f>O203*H203</f>
        <v>0</v>
      </c>
      <c r="Q203" s="212">
        <v>0</v>
      </c>
      <c r="R203" s="212">
        <f>Q203*H203</f>
        <v>0</v>
      </c>
      <c r="S203" s="212">
        <v>0</v>
      </c>
      <c r="T203" s="213">
        <f>S203*H203</f>
        <v>0</v>
      </c>
      <c r="AR203" s="24" t="s">
        <v>298</v>
      </c>
      <c r="AT203" s="24" t="s">
        <v>235</v>
      </c>
      <c r="AU203" s="24" t="s">
        <v>83</v>
      </c>
      <c r="AY203" s="24" t="s">
        <v>231</v>
      </c>
      <c r="BE203" s="214">
        <f>IF(N203="základní",J203,0)</f>
        <v>0</v>
      </c>
      <c r="BF203" s="214">
        <f>IF(N203="snížená",J203,0)</f>
        <v>0</v>
      </c>
      <c r="BG203" s="214">
        <f>IF(N203="zákl. přenesená",J203,0)</f>
        <v>0</v>
      </c>
      <c r="BH203" s="214">
        <f>IF(N203="sníž. přenesená",J203,0)</f>
        <v>0</v>
      </c>
      <c r="BI203" s="214">
        <f>IF(N203="nulová",J203,0)</f>
        <v>0</v>
      </c>
      <c r="BJ203" s="24" t="s">
        <v>81</v>
      </c>
      <c r="BK203" s="214">
        <f>ROUND(I203*H203,2)</f>
        <v>0</v>
      </c>
      <c r="BL203" s="24" t="s">
        <v>298</v>
      </c>
      <c r="BM203" s="24" t="s">
        <v>3082</v>
      </c>
    </row>
    <row r="204" spans="2:47" s="1" customFormat="1" ht="13.5">
      <c r="B204" s="46"/>
      <c r="D204" s="215" t="s">
        <v>241</v>
      </c>
      <c r="F204" s="216" t="s">
        <v>3081</v>
      </c>
      <c r="I204" s="176"/>
      <c r="L204" s="46"/>
      <c r="M204" s="217"/>
      <c r="N204" s="47"/>
      <c r="O204" s="47"/>
      <c r="P204" s="47"/>
      <c r="Q204" s="47"/>
      <c r="R204" s="47"/>
      <c r="S204" s="47"/>
      <c r="T204" s="85"/>
      <c r="AT204" s="24" t="s">
        <v>241</v>
      </c>
      <c r="AU204" s="24" t="s">
        <v>83</v>
      </c>
    </row>
    <row r="205" spans="2:63" s="10" customFormat="1" ht="29.85" customHeight="1">
      <c r="B205" s="189"/>
      <c r="D205" s="190" t="s">
        <v>72</v>
      </c>
      <c r="E205" s="200" t="s">
        <v>3083</v>
      </c>
      <c r="F205" s="200" t="s">
        <v>3084</v>
      </c>
      <c r="I205" s="192"/>
      <c r="J205" s="201">
        <f>BK205</f>
        <v>0</v>
      </c>
      <c r="L205" s="189"/>
      <c r="M205" s="194"/>
      <c r="N205" s="195"/>
      <c r="O205" s="195"/>
      <c r="P205" s="196">
        <f>SUM(P206:P213)</f>
        <v>0</v>
      </c>
      <c r="Q205" s="195"/>
      <c r="R205" s="196">
        <f>SUM(R206:R213)</f>
        <v>0.0007359999999999999</v>
      </c>
      <c r="S205" s="195"/>
      <c r="T205" s="197">
        <f>SUM(T206:T213)</f>
        <v>0</v>
      </c>
      <c r="AR205" s="190" t="s">
        <v>83</v>
      </c>
      <c r="AT205" s="198" t="s">
        <v>72</v>
      </c>
      <c r="AU205" s="198" t="s">
        <v>81</v>
      </c>
      <c r="AY205" s="190" t="s">
        <v>231</v>
      </c>
      <c r="BK205" s="199">
        <f>SUM(BK206:BK213)</f>
        <v>0</v>
      </c>
    </row>
    <row r="206" spans="2:65" s="1" customFormat="1" ht="16.5" customHeight="1">
      <c r="B206" s="202"/>
      <c r="C206" s="203" t="s">
        <v>553</v>
      </c>
      <c r="D206" s="203" t="s">
        <v>235</v>
      </c>
      <c r="E206" s="204" t="s">
        <v>3085</v>
      </c>
      <c r="F206" s="205" t="s">
        <v>3086</v>
      </c>
      <c r="G206" s="206" t="s">
        <v>249</v>
      </c>
      <c r="H206" s="207">
        <v>19</v>
      </c>
      <c r="I206" s="208"/>
      <c r="J206" s="209">
        <f>ROUND(I206*H206,2)</f>
        <v>0</v>
      </c>
      <c r="K206" s="205" t="s">
        <v>5</v>
      </c>
      <c r="L206" s="46"/>
      <c r="M206" s="210" t="s">
        <v>5</v>
      </c>
      <c r="N206" s="211" t="s">
        <v>44</v>
      </c>
      <c r="O206" s="47"/>
      <c r="P206" s="212">
        <f>O206*H206</f>
        <v>0</v>
      </c>
      <c r="Q206" s="212">
        <v>0</v>
      </c>
      <c r="R206" s="212">
        <f>Q206*H206</f>
        <v>0</v>
      </c>
      <c r="S206" s="212">
        <v>0</v>
      </c>
      <c r="T206" s="213">
        <f>S206*H206</f>
        <v>0</v>
      </c>
      <c r="AR206" s="24" t="s">
        <v>298</v>
      </c>
      <c r="AT206" s="24" t="s">
        <v>235</v>
      </c>
      <c r="AU206" s="24" t="s">
        <v>83</v>
      </c>
      <c r="AY206" s="24" t="s">
        <v>231</v>
      </c>
      <c r="BE206" s="214">
        <f>IF(N206="základní",J206,0)</f>
        <v>0</v>
      </c>
      <c r="BF206" s="214">
        <f>IF(N206="snížená",J206,0)</f>
        <v>0</v>
      </c>
      <c r="BG206" s="214">
        <f>IF(N206="zákl. přenesená",J206,0)</f>
        <v>0</v>
      </c>
      <c r="BH206" s="214">
        <f>IF(N206="sníž. přenesená",J206,0)</f>
        <v>0</v>
      </c>
      <c r="BI206" s="214">
        <f>IF(N206="nulová",J206,0)</f>
        <v>0</v>
      </c>
      <c r="BJ206" s="24" t="s">
        <v>81</v>
      </c>
      <c r="BK206" s="214">
        <f>ROUND(I206*H206,2)</f>
        <v>0</v>
      </c>
      <c r="BL206" s="24" t="s">
        <v>298</v>
      </c>
      <c r="BM206" s="24" t="s">
        <v>3087</v>
      </c>
    </row>
    <row r="207" spans="2:47" s="1" customFormat="1" ht="13.5">
      <c r="B207" s="46"/>
      <c r="D207" s="215" t="s">
        <v>241</v>
      </c>
      <c r="F207" s="216" t="s">
        <v>3086</v>
      </c>
      <c r="I207" s="176"/>
      <c r="L207" s="46"/>
      <c r="M207" s="217"/>
      <c r="N207" s="47"/>
      <c r="O207" s="47"/>
      <c r="P207" s="47"/>
      <c r="Q207" s="47"/>
      <c r="R207" s="47"/>
      <c r="S207" s="47"/>
      <c r="T207" s="85"/>
      <c r="AT207" s="24" t="s">
        <v>241</v>
      </c>
      <c r="AU207" s="24" t="s">
        <v>83</v>
      </c>
    </row>
    <row r="208" spans="2:65" s="1" customFormat="1" ht="16.5" customHeight="1">
      <c r="B208" s="202"/>
      <c r="C208" s="242" t="s">
        <v>558</v>
      </c>
      <c r="D208" s="242" t="s">
        <v>399</v>
      </c>
      <c r="E208" s="243" t="s">
        <v>3088</v>
      </c>
      <c r="F208" s="244" t="s">
        <v>3089</v>
      </c>
      <c r="G208" s="245" t="s">
        <v>249</v>
      </c>
      <c r="H208" s="246">
        <v>19</v>
      </c>
      <c r="I208" s="247"/>
      <c r="J208" s="248">
        <f>ROUND(I208*H208,2)</f>
        <v>0</v>
      </c>
      <c r="K208" s="244" t="s">
        <v>5</v>
      </c>
      <c r="L208" s="249"/>
      <c r="M208" s="250" t="s">
        <v>5</v>
      </c>
      <c r="N208" s="251" t="s">
        <v>44</v>
      </c>
      <c r="O208" s="47"/>
      <c r="P208" s="212">
        <f>O208*H208</f>
        <v>0</v>
      </c>
      <c r="Q208" s="212">
        <v>1.6E-05</v>
      </c>
      <c r="R208" s="212">
        <f>Q208*H208</f>
        <v>0.00030399999999999996</v>
      </c>
      <c r="S208" s="212">
        <v>0</v>
      </c>
      <c r="T208" s="213">
        <f>S208*H208</f>
        <v>0</v>
      </c>
      <c r="AR208" s="24" t="s">
        <v>410</v>
      </c>
      <c r="AT208" s="24" t="s">
        <v>399</v>
      </c>
      <c r="AU208" s="24" t="s">
        <v>83</v>
      </c>
      <c r="AY208" s="24" t="s">
        <v>231</v>
      </c>
      <c r="BE208" s="214">
        <f>IF(N208="základní",J208,0)</f>
        <v>0</v>
      </c>
      <c r="BF208" s="214">
        <f>IF(N208="snížená",J208,0)</f>
        <v>0</v>
      </c>
      <c r="BG208" s="214">
        <f>IF(N208="zákl. přenesená",J208,0)</f>
        <v>0</v>
      </c>
      <c r="BH208" s="214">
        <f>IF(N208="sníž. přenesená",J208,0)</f>
        <v>0</v>
      </c>
      <c r="BI208" s="214">
        <f>IF(N208="nulová",J208,0)</f>
        <v>0</v>
      </c>
      <c r="BJ208" s="24" t="s">
        <v>81</v>
      </c>
      <c r="BK208" s="214">
        <f>ROUND(I208*H208,2)</f>
        <v>0</v>
      </c>
      <c r="BL208" s="24" t="s">
        <v>298</v>
      </c>
      <c r="BM208" s="24" t="s">
        <v>3090</v>
      </c>
    </row>
    <row r="209" spans="2:47" s="1" customFormat="1" ht="13.5">
      <c r="B209" s="46"/>
      <c r="D209" s="215" t="s">
        <v>241</v>
      </c>
      <c r="F209" s="216" t="s">
        <v>3089</v>
      </c>
      <c r="I209" s="176"/>
      <c r="L209" s="46"/>
      <c r="M209" s="217"/>
      <c r="N209" s="47"/>
      <c r="O209" s="47"/>
      <c r="P209" s="47"/>
      <c r="Q209" s="47"/>
      <c r="R209" s="47"/>
      <c r="S209" s="47"/>
      <c r="T209" s="85"/>
      <c r="AT209" s="24" t="s">
        <v>241</v>
      </c>
      <c r="AU209" s="24" t="s">
        <v>83</v>
      </c>
    </row>
    <row r="210" spans="2:65" s="1" customFormat="1" ht="25.5" customHeight="1">
      <c r="B210" s="202"/>
      <c r="C210" s="203" t="s">
        <v>563</v>
      </c>
      <c r="D210" s="203" t="s">
        <v>235</v>
      </c>
      <c r="E210" s="204" t="s">
        <v>3091</v>
      </c>
      <c r="F210" s="205" t="s">
        <v>3092</v>
      </c>
      <c r="G210" s="206" t="s">
        <v>249</v>
      </c>
      <c r="H210" s="207">
        <v>9</v>
      </c>
      <c r="I210" s="208"/>
      <c r="J210" s="209">
        <f>ROUND(I210*H210,2)</f>
        <v>0</v>
      </c>
      <c r="K210" s="205" t="s">
        <v>5</v>
      </c>
      <c r="L210" s="46"/>
      <c r="M210" s="210" t="s">
        <v>5</v>
      </c>
      <c r="N210" s="211" t="s">
        <v>44</v>
      </c>
      <c r="O210" s="47"/>
      <c r="P210" s="212">
        <f>O210*H210</f>
        <v>0</v>
      </c>
      <c r="Q210" s="212">
        <v>0</v>
      </c>
      <c r="R210" s="212">
        <f>Q210*H210</f>
        <v>0</v>
      </c>
      <c r="S210" s="212">
        <v>0</v>
      </c>
      <c r="T210" s="213">
        <f>S210*H210</f>
        <v>0</v>
      </c>
      <c r="AR210" s="24" t="s">
        <v>298</v>
      </c>
      <c r="AT210" s="24" t="s">
        <v>235</v>
      </c>
      <c r="AU210" s="24" t="s">
        <v>83</v>
      </c>
      <c r="AY210" s="24" t="s">
        <v>231</v>
      </c>
      <c r="BE210" s="214">
        <f>IF(N210="základní",J210,0)</f>
        <v>0</v>
      </c>
      <c r="BF210" s="214">
        <f>IF(N210="snížená",J210,0)</f>
        <v>0</v>
      </c>
      <c r="BG210" s="214">
        <f>IF(N210="zákl. přenesená",J210,0)</f>
        <v>0</v>
      </c>
      <c r="BH210" s="214">
        <f>IF(N210="sníž. přenesená",J210,0)</f>
        <v>0</v>
      </c>
      <c r="BI210" s="214">
        <f>IF(N210="nulová",J210,0)</f>
        <v>0</v>
      </c>
      <c r="BJ210" s="24" t="s">
        <v>81</v>
      </c>
      <c r="BK210" s="214">
        <f>ROUND(I210*H210,2)</f>
        <v>0</v>
      </c>
      <c r="BL210" s="24" t="s">
        <v>298</v>
      </c>
      <c r="BM210" s="24" t="s">
        <v>3093</v>
      </c>
    </row>
    <row r="211" spans="2:47" s="1" customFormat="1" ht="13.5">
      <c r="B211" s="46"/>
      <c r="D211" s="215" t="s">
        <v>241</v>
      </c>
      <c r="F211" s="216" t="s">
        <v>3092</v>
      </c>
      <c r="I211" s="176"/>
      <c r="L211" s="46"/>
      <c r="M211" s="217"/>
      <c r="N211" s="47"/>
      <c r="O211" s="47"/>
      <c r="P211" s="47"/>
      <c r="Q211" s="47"/>
      <c r="R211" s="47"/>
      <c r="S211" s="47"/>
      <c r="T211" s="85"/>
      <c r="AT211" s="24" t="s">
        <v>241</v>
      </c>
      <c r="AU211" s="24" t="s">
        <v>83</v>
      </c>
    </row>
    <row r="212" spans="2:65" s="1" customFormat="1" ht="16.5" customHeight="1">
      <c r="B212" s="202"/>
      <c r="C212" s="242" t="s">
        <v>569</v>
      </c>
      <c r="D212" s="242" t="s">
        <v>399</v>
      </c>
      <c r="E212" s="243" t="s">
        <v>3094</v>
      </c>
      <c r="F212" s="244" t="s">
        <v>3095</v>
      </c>
      <c r="G212" s="245" t="s">
        <v>249</v>
      </c>
      <c r="H212" s="246">
        <v>9</v>
      </c>
      <c r="I212" s="247"/>
      <c r="J212" s="248">
        <f>ROUND(I212*H212,2)</f>
        <v>0</v>
      </c>
      <c r="K212" s="244" t="s">
        <v>5</v>
      </c>
      <c r="L212" s="249"/>
      <c r="M212" s="250" t="s">
        <v>5</v>
      </c>
      <c r="N212" s="251" t="s">
        <v>44</v>
      </c>
      <c r="O212" s="47"/>
      <c r="P212" s="212">
        <f>O212*H212</f>
        <v>0</v>
      </c>
      <c r="Q212" s="212">
        <v>4.8E-05</v>
      </c>
      <c r="R212" s="212">
        <f>Q212*H212</f>
        <v>0.000432</v>
      </c>
      <c r="S212" s="212">
        <v>0</v>
      </c>
      <c r="T212" s="213">
        <f>S212*H212</f>
        <v>0</v>
      </c>
      <c r="AR212" s="24" t="s">
        <v>410</v>
      </c>
      <c r="AT212" s="24" t="s">
        <v>399</v>
      </c>
      <c r="AU212" s="24" t="s">
        <v>83</v>
      </c>
      <c r="AY212" s="24" t="s">
        <v>231</v>
      </c>
      <c r="BE212" s="214">
        <f>IF(N212="základní",J212,0)</f>
        <v>0</v>
      </c>
      <c r="BF212" s="214">
        <f>IF(N212="snížená",J212,0)</f>
        <v>0</v>
      </c>
      <c r="BG212" s="214">
        <f>IF(N212="zákl. přenesená",J212,0)</f>
        <v>0</v>
      </c>
      <c r="BH212" s="214">
        <f>IF(N212="sníž. přenesená",J212,0)</f>
        <v>0</v>
      </c>
      <c r="BI212" s="214">
        <f>IF(N212="nulová",J212,0)</f>
        <v>0</v>
      </c>
      <c r="BJ212" s="24" t="s">
        <v>81</v>
      </c>
      <c r="BK212" s="214">
        <f>ROUND(I212*H212,2)</f>
        <v>0</v>
      </c>
      <c r="BL212" s="24" t="s">
        <v>298</v>
      </c>
      <c r="BM212" s="24" t="s">
        <v>3096</v>
      </c>
    </row>
    <row r="213" spans="2:47" s="1" customFormat="1" ht="13.5">
      <c r="B213" s="46"/>
      <c r="D213" s="215" t="s">
        <v>241</v>
      </c>
      <c r="F213" s="216" t="s">
        <v>3095</v>
      </c>
      <c r="I213" s="176"/>
      <c r="L213" s="46"/>
      <c r="M213" s="252"/>
      <c r="N213" s="253"/>
      <c r="O213" s="253"/>
      <c r="P213" s="253"/>
      <c r="Q213" s="253"/>
      <c r="R213" s="253"/>
      <c r="S213" s="253"/>
      <c r="T213" s="254"/>
      <c r="AT213" s="24" t="s">
        <v>241</v>
      </c>
      <c r="AU213" s="24" t="s">
        <v>83</v>
      </c>
    </row>
    <row r="214" spans="2:12" s="1" customFormat="1" ht="6.95" customHeight="1">
      <c r="B214" s="67"/>
      <c r="C214" s="68"/>
      <c r="D214" s="68"/>
      <c r="E214" s="68"/>
      <c r="F214" s="68"/>
      <c r="G214" s="68"/>
      <c r="H214" s="68"/>
      <c r="I214" s="153"/>
      <c r="J214" s="68"/>
      <c r="K214" s="68"/>
      <c r="L214" s="46"/>
    </row>
  </sheetData>
  <autoFilter ref="C81:K213"/>
  <mergeCells count="10">
    <mergeCell ref="E7:H7"/>
    <mergeCell ref="E9:H9"/>
    <mergeCell ref="E24:H24"/>
    <mergeCell ref="E45:H45"/>
    <mergeCell ref="E47:H47"/>
    <mergeCell ref="J51:J52"/>
    <mergeCell ref="E72:H72"/>
    <mergeCell ref="E74:H74"/>
    <mergeCell ref="G1:H1"/>
    <mergeCell ref="L2:V2"/>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BR13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9" max="19" width="8.16015625" style="0" customWidth="1"/>
    <col min="20" max="20" width="29.66015625" style="0" customWidth="1"/>
    <col min="21" max="21" width="16.33203125" style="0"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3"/>
      <c r="C1" s="123"/>
      <c r="D1" s="124" t="s">
        <v>1</v>
      </c>
      <c r="E1" s="123"/>
      <c r="F1" s="125" t="s">
        <v>140</v>
      </c>
      <c r="G1" s="125" t="s">
        <v>141</v>
      </c>
      <c r="H1" s="125"/>
      <c r="I1" s="126"/>
      <c r="J1" s="125" t="s">
        <v>142</v>
      </c>
      <c r="K1" s="124" t="s">
        <v>143</v>
      </c>
      <c r="L1" s="125" t="s">
        <v>144</v>
      </c>
      <c r="M1" s="125"/>
      <c r="N1" s="125"/>
      <c r="O1" s="125"/>
      <c r="P1" s="125"/>
      <c r="Q1" s="125"/>
      <c r="R1" s="125"/>
      <c r="S1" s="125"/>
      <c r="T1" s="125"/>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4" t="s">
        <v>104</v>
      </c>
    </row>
    <row r="3" spans="2:46" ht="6.95" customHeight="1">
      <c r="B3" s="25"/>
      <c r="C3" s="26"/>
      <c r="D3" s="26"/>
      <c r="E3" s="26"/>
      <c r="F3" s="26"/>
      <c r="G3" s="26"/>
      <c r="H3" s="26"/>
      <c r="I3" s="128"/>
      <c r="J3" s="26"/>
      <c r="K3" s="27"/>
      <c r="AT3" s="24" t="s">
        <v>83</v>
      </c>
    </row>
    <row r="4" spans="2:46" ht="36.95" customHeight="1">
      <c r="B4" s="28"/>
      <c r="C4" s="29"/>
      <c r="D4" s="30" t="s">
        <v>153</v>
      </c>
      <c r="E4" s="29"/>
      <c r="F4" s="29"/>
      <c r="G4" s="29"/>
      <c r="H4" s="29"/>
      <c r="I4" s="129"/>
      <c r="J4" s="29"/>
      <c r="K4" s="31"/>
      <c r="M4" s="32" t="s">
        <v>13</v>
      </c>
      <c r="AT4" s="24" t="s">
        <v>6</v>
      </c>
    </row>
    <row r="5" spans="2:11" ht="6.95" customHeight="1">
      <c r="B5" s="28"/>
      <c r="C5" s="29"/>
      <c r="D5" s="29"/>
      <c r="E5" s="29"/>
      <c r="F5" s="29"/>
      <c r="G5" s="29"/>
      <c r="H5" s="29"/>
      <c r="I5" s="129"/>
      <c r="J5" s="29"/>
      <c r="K5" s="31"/>
    </row>
    <row r="6" spans="2:11" ht="13.5">
      <c r="B6" s="28"/>
      <c r="C6" s="29"/>
      <c r="D6" s="40" t="s">
        <v>19</v>
      </c>
      <c r="E6" s="29"/>
      <c r="F6" s="29"/>
      <c r="G6" s="29"/>
      <c r="H6" s="29"/>
      <c r="I6" s="129"/>
      <c r="J6" s="29"/>
      <c r="K6" s="31"/>
    </row>
    <row r="7" spans="2:11" ht="16.5" customHeight="1">
      <c r="B7" s="28"/>
      <c r="C7" s="29"/>
      <c r="D7" s="29"/>
      <c r="E7" s="130" t="str">
        <f>'Rekapitulace stavby'!K6</f>
        <v>TRANSFORMACE DOMOV HÁJ II VÝSTAVBA LEDEČ NAD SÁZAVOU DOZP</v>
      </c>
      <c r="F7" s="40"/>
      <c r="G7" s="40"/>
      <c r="H7" s="40"/>
      <c r="I7" s="129"/>
      <c r="J7" s="29"/>
      <c r="K7" s="31"/>
    </row>
    <row r="8" spans="2:11" s="1" customFormat="1" ht="13.5">
      <c r="B8" s="46"/>
      <c r="C8" s="47"/>
      <c r="D8" s="40" t="s">
        <v>166</v>
      </c>
      <c r="E8" s="47"/>
      <c r="F8" s="47"/>
      <c r="G8" s="47"/>
      <c r="H8" s="47"/>
      <c r="I8" s="131"/>
      <c r="J8" s="47"/>
      <c r="K8" s="51"/>
    </row>
    <row r="9" spans="2:11" s="1" customFormat="1" ht="36.95" customHeight="1">
      <c r="B9" s="46"/>
      <c r="C9" s="47"/>
      <c r="D9" s="47"/>
      <c r="E9" s="132" t="s">
        <v>3097</v>
      </c>
      <c r="F9" s="47"/>
      <c r="G9" s="47"/>
      <c r="H9" s="47"/>
      <c r="I9" s="131"/>
      <c r="J9" s="47"/>
      <c r="K9" s="51"/>
    </row>
    <row r="10" spans="2:11" s="1" customFormat="1" ht="13.5">
      <c r="B10" s="46"/>
      <c r="C10" s="47"/>
      <c r="D10" s="47"/>
      <c r="E10" s="47"/>
      <c r="F10" s="47"/>
      <c r="G10" s="47"/>
      <c r="H10" s="47"/>
      <c r="I10" s="131"/>
      <c r="J10" s="47"/>
      <c r="K10" s="51"/>
    </row>
    <row r="11" spans="2:11" s="1" customFormat="1" ht="14.4" customHeight="1">
      <c r="B11" s="46"/>
      <c r="C11" s="47"/>
      <c r="D11" s="40" t="s">
        <v>21</v>
      </c>
      <c r="E11" s="47"/>
      <c r="F11" s="35" t="s">
        <v>22</v>
      </c>
      <c r="G11" s="47"/>
      <c r="H11" s="47"/>
      <c r="I11" s="133" t="s">
        <v>23</v>
      </c>
      <c r="J11" s="35" t="s">
        <v>5</v>
      </c>
      <c r="K11" s="51"/>
    </row>
    <row r="12" spans="2:11" s="1" customFormat="1" ht="14.4" customHeight="1">
      <c r="B12" s="46"/>
      <c r="C12" s="47"/>
      <c r="D12" s="40" t="s">
        <v>24</v>
      </c>
      <c r="E12" s="47"/>
      <c r="F12" s="35" t="s">
        <v>25</v>
      </c>
      <c r="G12" s="47"/>
      <c r="H12" s="47"/>
      <c r="I12" s="133" t="s">
        <v>26</v>
      </c>
      <c r="J12" s="134" t="str">
        <f>'Rekapitulace stavby'!AN8</f>
        <v>22. 3. 2019</v>
      </c>
      <c r="K12" s="51"/>
    </row>
    <row r="13" spans="2:11" s="1" customFormat="1" ht="10.8" customHeight="1">
      <c r="B13" s="46"/>
      <c r="C13" s="47"/>
      <c r="D13" s="47"/>
      <c r="E13" s="47"/>
      <c r="F13" s="47"/>
      <c r="G13" s="47"/>
      <c r="H13" s="47"/>
      <c r="I13" s="131"/>
      <c r="J13" s="47"/>
      <c r="K13" s="51"/>
    </row>
    <row r="14" spans="2:11" s="1" customFormat="1" ht="14.4" customHeight="1">
      <c r="B14" s="46"/>
      <c r="C14" s="47"/>
      <c r="D14" s="40" t="s">
        <v>28</v>
      </c>
      <c r="E14" s="47"/>
      <c r="F14" s="47"/>
      <c r="G14" s="47"/>
      <c r="H14" s="47"/>
      <c r="I14" s="133" t="s">
        <v>29</v>
      </c>
      <c r="J14" s="35" t="s">
        <v>5</v>
      </c>
      <c r="K14" s="51"/>
    </row>
    <row r="15" spans="2:11" s="1" customFormat="1" ht="18" customHeight="1">
      <c r="B15" s="46"/>
      <c r="C15" s="47"/>
      <c r="D15" s="47"/>
      <c r="E15" s="35" t="s">
        <v>30</v>
      </c>
      <c r="F15" s="47"/>
      <c r="G15" s="47"/>
      <c r="H15" s="47"/>
      <c r="I15" s="133" t="s">
        <v>31</v>
      </c>
      <c r="J15" s="35" t="s">
        <v>5</v>
      </c>
      <c r="K15" s="51"/>
    </row>
    <row r="16" spans="2:11" s="1" customFormat="1" ht="6.95" customHeight="1">
      <c r="B16" s="46"/>
      <c r="C16" s="47"/>
      <c r="D16" s="47"/>
      <c r="E16" s="47"/>
      <c r="F16" s="47"/>
      <c r="G16" s="47"/>
      <c r="H16" s="47"/>
      <c r="I16" s="131"/>
      <c r="J16" s="47"/>
      <c r="K16" s="51"/>
    </row>
    <row r="17" spans="2:11" s="1" customFormat="1" ht="14.4" customHeight="1">
      <c r="B17" s="46"/>
      <c r="C17" s="47"/>
      <c r="D17" s="40" t="s">
        <v>32</v>
      </c>
      <c r="E17" s="47"/>
      <c r="F17" s="47"/>
      <c r="G17" s="47"/>
      <c r="H17" s="47"/>
      <c r="I17" s="133" t="s">
        <v>29</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33" t="s">
        <v>31</v>
      </c>
      <c r="J18" s="35" t="str">
        <f>IF('Rekapitulace stavby'!AN14="Vyplň údaj","",IF('Rekapitulace stavby'!AN14="","",'Rekapitulace stavby'!AN14))</f>
        <v/>
      </c>
      <c r="K18" s="51"/>
    </row>
    <row r="19" spans="2:11" s="1" customFormat="1" ht="6.95" customHeight="1">
      <c r="B19" s="46"/>
      <c r="C19" s="47"/>
      <c r="D19" s="47"/>
      <c r="E19" s="47"/>
      <c r="F19" s="47"/>
      <c r="G19" s="47"/>
      <c r="H19" s="47"/>
      <c r="I19" s="131"/>
      <c r="J19" s="47"/>
      <c r="K19" s="51"/>
    </row>
    <row r="20" spans="2:11" s="1" customFormat="1" ht="14.4" customHeight="1">
      <c r="B20" s="46"/>
      <c r="C20" s="47"/>
      <c r="D20" s="40" t="s">
        <v>34</v>
      </c>
      <c r="E20" s="47"/>
      <c r="F20" s="47"/>
      <c r="G20" s="47"/>
      <c r="H20" s="47"/>
      <c r="I20" s="133" t="s">
        <v>29</v>
      </c>
      <c r="J20" s="35" t="s">
        <v>5</v>
      </c>
      <c r="K20" s="51"/>
    </row>
    <row r="21" spans="2:11" s="1" customFormat="1" ht="18" customHeight="1">
      <c r="B21" s="46"/>
      <c r="C21" s="47"/>
      <c r="D21" s="47"/>
      <c r="E21" s="35" t="s">
        <v>35</v>
      </c>
      <c r="F21" s="47"/>
      <c r="G21" s="47"/>
      <c r="H21" s="47"/>
      <c r="I21" s="133" t="s">
        <v>31</v>
      </c>
      <c r="J21" s="35" t="s">
        <v>5</v>
      </c>
      <c r="K21" s="51"/>
    </row>
    <row r="22" spans="2:11" s="1" customFormat="1" ht="6.95" customHeight="1">
      <c r="B22" s="46"/>
      <c r="C22" s="47"/>
      <c r="D22" s="47"/>
      <c r="E22" s="47"/>
      <c r="F22" s="47"/>
      <c r="G22" s="47"/>
      <c r="H22" s="47"/>
      <c r="I22" s="131"/>
      <c r="J22" s="47"/>
      <c r="K22" s="51"/>
    </row>
    <row r="23" spans="2:11" s="1" customFormat="1" ht="14.4" customHeight="1">
      <c r="B23" s="46"/>
      <c r="C23" s="47"/>
      <c r="D23" s="40" t="s">
        <v>37</v>
      </c>
      <c r="E23" s="47"/>
      <c r="F23" s="47"/>
      <c r="G23" s="47"/>
      <c r="H23" s="47"/>
      <c r="I23" s="131"/>
      <c r="J23" s="47"/>
      <c r="K23" s="51"/>
    </row>
    <row r="24" spans="2:11" s="6" customFormat="1" ht="57" customHeight="1">
      <c r="B24" s="135"/>
      <c r="C24" s="136"/>
      <c r="D24" s="136"/>
      <c r="E24" s="44" t="s">
        <v>2058</v>
      </c>
      <c r="F24" s="44"/>
      <c r="G24" s="44"/>
      <c r="H24" s="44"/>
      <c r="I24" s="137"/>
      <c r="J24" s="136"/>
      <c r="K24" s="138"/>
    </row>
    <row r="25" spans="2:11" s="1" customFormat="1" ht="6.95" customHeight="1">
      <c r="B25" s="46"/>
      <c r="C25" s="47"/>
      <c r="D25" s="47"/>
      <c r="E25" s="47"/>
      <c r="F25" s="47"/>
      <c r="G25" s="47"/>
      <c r="H25" s="47"/>
      <c r="I25" s="131"/>
      <c r="J25" s="47"/>
      <c r="K25" s="51"/>
    </row>
    <row r="26" spans="2:11" s="1" customFormat="1" ht="6.95" customHeight="1">
      <c r="B26" s="46"/>
      <c r="C26" s="47"/>
      <c r="D26" s="82"/>
      <c r="E26" s="82"/>
      <c r="F26" s="82"/>
      <c r="G26" s="82"/>
      <c r="H26" s="82"/>
      <c r="I26" s="139"/>
      <c r="J26" s="82"/>
      <c r="K26" s="140"/>
    </row>
    <row r="27" spans="2:11" s="1" customFormat="1" ht="25.4" customHeight="1">
      <c r="B27" s="46"/>
      <c r="C27" s="47"/>
      <c r="D27" s="141" t="s">
        <v>39</v>
      </c>
      <c r="E27" s="47"/>
      <c r="F27" s="47"/>
      <c r="G27" s="47"/>
      <c r="H27" s="47"/>
      <c r="I27" s="131"/>
      <c r="J27" s="142">
        <f>ROUND(J79,2)</f>
        <v>0</v>
      </c>
      <c r="K27" s="51"/>
    </row>
    <row r="28" spans="2:11" s="1" customFormat="1" ht="6.95" customHeight="1">
      <c r="B28" s="46"/>
      <c r="C28" s="47"/>
      <c r="D28" s="82"/>
      <c r="E28" s="82"/>
      <c r="F28" s="82"/>
      <c r="G28" s="82"/>
      <c r="H28" s="82"/>
      <c r="I28" s="139"/>
      <c r="J28" s="82"/>
      <c r="K28" s="140"/>
    </row>
    <row r="29" spans="2:11" s="1" customFormat="1" ht="14.4" customHeight="1">
      <c r="B29" s="46"/>
      <c r="C29" s="47"/>
      <c r="D29" s="47"/>
      <c r="E29" s="47"/>
      <c r="F29" s="52" t="s">
        <v>41</v>
      </c>
      <c r="G29" s="47"/>
      <c r="H29" s="47"/>
      <c r="I29" s="143" t="s">
        <v>40</v>
      </c>
      <c r="J29" s="52" t="s">
        <v>42</v>
      </c>
      <c r="K29" s="51"/>
    </row>
    <row r="30" spans="2:11" s="1" customFormat="1" ht="14.4" customHeight="1">
      <c r="B30" s="46"/>
      <c r="C30" s="47"/>
      <c r="D30" s="55" t="s">
        <v>43</v>
      </c>
      <c r="E30" s="55" t="s">
        <v>44</v>
      </c>
      <c r="F30" s="144">
        <f>ROUND(SUM(BE79:BE129),2)</f>
        <v>0</v>
      </c>
      <c r="G30" s="47"/>
      <c r="H30" s="47"/>
      <c r="I30" s="145">
        <v>0.21</v>
      </c>
      <c r="J30" s="144">
        <f>ROUND(ROUND((SUM(BE79:BE129)),2)*I30,2)</f>
        <v>0</v>
      </c>
      <c r="K30" s="51"/>
    </row>
    <row r="31" spans="2:11" s="1" customFormat="1" ht="14.4" customHeight="1">
      <c r="B31" s="46"/>
      <c r="C31" s="47"/>
      <c r="D31" s="47"/>
      <c r="E31" s="55" t="s">
        <v>45</v>
      </c>
      <c r="F31" s="144">
        <f>ROUND(SUM(BF79:BF129),2)</f>
        <v>0</v>
      </c>
      <c r="G31" s="47"/>
      <c r="H31" s="47"/>
      <c r="I31" s="145">
        <v>0.15</v>
      </c>
      <c r="J31" s="144">
        <f>ROUND(ROUND((SUM(BF79:BF129)),2)*I31,2)</f>
        <v>0</v>
      </c>
      <c r="K31" s="51"/>
    </row>
    <row r="32" spans="2:11" s="1" customFormat="1" ht="14.4" customHeight="1" hidden="1">
      <c r="B32" s="46"/>
      <c r="C32" s="47"/>
      <c r="D32" s="47"/>
      <c r="E32" s="55" t="s">
        <v>46</v>
      </c>
      <c r="F32" s="144">
        <f>ROUND(SUM(BG79:BG129),2)</f>
        <v>0</v>
      </c>
      <c r="G32" s="47"/>
      <c r="H32" s="47"/>
      <c r="I32" s="145">
        <v>0.21</v>
      </c>
      <c r="J32" s="144">
        <v>0</v>
      </c>
      <c r="K32" s="51"/>
    </row>
    <row r="33" spans="2:11" s="1" customFormat="1" ht="14.4" customHeight="1" hidden="1">
      <c r="B33" s="46"/>
      <c r="C33" s="47"/>
      <c r="D33" s="47"/>
      <c r="E33" s="55" t="s">
        <v>47</v>
      </c>
      <c r="F33" s="144">
        <f>ROUND(SUM(BH79:BH129),2)</f>
        <v>0</v>
      </c>
      <c r="G33" s="47"/>
      <c r="H33" s="47"/>
      <c r="I33" s="145">
        <v>0.15</v>
      </c>
      <c r="J33" s="144">
        <v>0</v>
      </c>
      <c r="K33" s="51"/>
    </row>
    <row r="34" spans="2:11" s="1" customFormat="1" ht="14.4" customHeight="1" hidden="1">
      <c r="B34" s="46"/>
      <c r="C34" s="47"/>
      <c r="D34" s="47"/>
      <c r="E34" s="55" t="s">
        <v>48</v>
      </c>
      <c r="F34" s="144">
        <f>ROUND(SUM(BI79:BI129),2)</f>
        <v>0</v>
      </c>
      <c r="G34" s="47"/>
      <c r="H34" s="47"/>
      <c r="I34" s="145">
        <v>0</v>
      </c>
      <c r="J34" s="144">
        <v>0</v>
      </c>
      <c r="K34" s="51"/>
    </row>
    <row r="35" spans="2:11" s="1" customFormat="1" ht="6.95" customHeight="1">
      <c r="B35" s="46"/>
      <c r="C35" s="47"/>
      <c r="D35" s="47"/>
      <c r="E35" s="47"/>
      <c r="F35" s="47"/>
      <c r="G35" s="47"/>
      <c r="H35" s="47"/>
      <c r="I35" s="131"/>
      <c r="J35" s="47"/>
      <c r="K35" s="51"/>
    </row>
    <row r="36" spans="2:11" s="1" customFormat="1" ht="25.4" customHeight="1">
      <c r="B36" s="46"/>
      <c r="C36" s="146"/>
      <c r="D36" s="147" t="s">
        <v>49</v>
      </c>
      <c r="E36" s="88"/>
      <c r="F36" s="88"/>
      <c r="G36" s="148" t="s">
        <v>50</v>
      </c>
      <c r="H36" s="149" t="s">
        <v>51</v>
      </c>
      <c r="I36" s="150"/>
      <c r="J36" s="151">
        <f>SUM(J27:J34)</f>
        <v>0</v>
      </c>
      <c r="K36" s="152"/>
    </row>
    <row r="37" spans="2:11" s="1" customFormat="1" ht="14.4" customHeight="1">
      <c r="B37" s="67"/>
      <c r="C37" s="68"/>
      <c r="D37" s="68"/>
      <c r="E37" s="68"/>
      <c r="F37" s="68"/>
      <c r="G37" s="68"/>
      <c r="H37" s="68"/>
      <c r="I37" s="153"/>
      <c r="J37" s="68"/>
      <c r="K37" s="69"/>
    </row>
    <row r="41" spans="2:11" s="1" customFormat="1" ht="6.95" customHeight="1">
      <c r="B41" s="70"/>
      <c r="C41" s="71"/>
      <c r="D41" s="71"/>
      <c r="E41" s="71"/>
      <c r="F41" s="71"/>
      <c r="G41" s="71"/>
      <c r="H41" s="71"/>
      <c r="I41" s="154"/>
      <c r="J41" s="71"/>
      <c r="K41" s="155"/>
    </row>
    <row r="42" spans="2:11" s="1" customFormat="1" ht="36.95" customHeight="1">
      <c r="B42" s="46"/>
      <c r="C42" s="30" t="s">
        <v>175</v>
      </c>
      <c r="D42" s="47"/>
      <c r="E42" s="47"/>
      <c r="F42" s="47"/>
      <c r="G42" s="47"/>
      <c r="H42" s="47"/>
      <c r="I42" s="131"/>
      <c r="J42" s="47"/>
      <c r="K42" s="51"/>
    </row>
    <row r="43" spans="2:11" s="1" customFormat="1" ht="6.95" customHeight="1">
      <c r="B43" s="46"/>
      <c r="C43" s="47"/>
      <c r="D43" s="47"/>
      <c r="E43" s="47"/>
      <c r="F43" s="47"/>
      <c r="G43" s="47"/>
      <c r="H43" s="47"/>
      <c r="I43" s="131"/>
      <c r="J43" s="47"/>
      <c r="K43" s="51"/>
    </row>
    <row r="44" spans="2:11" s="1" customFormat="1" ht="14.4" customHeight="1">
      <c r="B44" s="46"/>
      <c r="C44" s="40" t="s">
        <v>19</v>
      </c>
      <c r="D44" s="47"/>
      <c r="E44" s="47"/>
      <c r="F44" s="47"/>
      <c r="G44" s="47"/>
      <c r="H44" s="47"/>
      <c r="I44" s="131"/>
      <c r="J44" s="47"/>
      <c r="K44" s="51"/>
    </row>
    <row r="45" spans="2:11" s="1" customFormat="1" ht="16.5" customHeight="1">
      <c r="B45" s="46"/>
      <c r="C45" s="47"/>
      <c r="D45" s="47"/>
      <c r="E45" s="130" t="str">
        <f>E7</f>
        <v>TRANSFORMACE DOMOV HÁJ II VÝSTAVBA LEDEČ NAD SÁZAVOU DOZP</v>
      </c>
      <c r="F45" s="40"/>
      <c r="G45" s="40"/>
      <c r="H45" s="40"/>
      <c r="I45" s="131"/>
      <c r="J45" s="47"/>
      <c r="K45" s="51"/>
    </row>
    <row r="46" spans="2:11" s="1" customFormat="1" ht="14.4" customHeight="1">
      <c r="B46" s="46"/>
      <c r="C46" s="40" t="s">
        <v>166</v>
      </c>
      <c r="D46" s="47"/>
      <c r="E46" s="47"/>
      <c r="F46" s="47"/>
      <c r="G46" s="47"/>
      <c r="H46" s="47"/>
      <c r="I46" s="131"/>
      <c r="J46" s="47"/>
      <c r="K46" s="51"/>
    </row>
    <row r="47" spans="2:11" s="1" customFormat="1" ht="17.25" customHeight="1">
      <c r="B47" s="46"/>
      <c r="C47" s="47"/>
      <c r="D47" s="47"/>
      <c r="E47" s="132" t="str">
        <f>E9</f>
        <v xml:space="preserve">SO 01_D.1.4.4 - Ochrana před bleskem </v>
      </c>
      <c r="F47" s="47"/>
      <c r="G47" s="47"/>
      <c r="H47" s="47"/>
      <c r="I47" s="131"/>
      <c r="J47" s="47"/>
      <c r="K47" s="51"/>
    </row>
    <row r="48" spans="2:11" s="1" customFormat="1" ht="6.95" customHeight="1">
      <c r="B48" s="46"/>
      <c r="C48" s="47"/>
      <c r="D48" s="47"/>
      <c r="E48" s="47"/>
      <c r="F48" s="47"/>
      <c r="G48" s="47"/>
      <c r="H48" s="47"/>
      <c r="I48" s="131"/>
      <c r="J48" s="47"/>
      <c r="K48" s="51"/>
    </row>
    <row r="49" spans="2:11" s="1" customFormat="1" ht="18" customHeight="1">
      <c r="B49" s="46"/>
      <c r="C49" s="40" t="s">
        <v>24</v>
      </c>
      <c r="D49" s="47"/>
      <c r="E49" s="47"/>
      <c r="F49" s="35" t="str">
        <f>F12</f>
        <v>Ledeč nad Sázavou</v>
      </c>
      <c r="G49" s="47"/>
      <c r="H49" s="47"/>
      <c r="I49" s="133" t="s">
        <v>26</v>
      </c>
      <c r="J49" s="134" t="str">
        <f>IF(J12="","",J12)</f>
        <v>22. 3. 2019</v>
      </c>
      <c r="K49" s="51"/>
    </row>
    <row r="50" spans="2:11" s="1" customFormat="1" ht="6.95" customHeight="1">
      <c r="B50" s="46"/>
      <c r="C50" s="47"/>
      <c r="D50" s="47"/>
      <c r="E50" s="47"/>
      <c r="F50" s="47"/>
      <c r="G50" s="47"/>
      <c r="H50" s="47"/>
      <c r="I50" s="131"/>
      <c r="J50" s="47"/>
      <c r="K50" s="51"/>
    </row>
    <row r="51" spans="2:11" s="1" customFormat="1" ht="13.5">
      <c r="B51" s="46"/>
      <c r="C51" s="40" t="s">
        <v>28</v>
      </c>
      <c r="D51" s="47"/>
      <c r="E51" s="47"/>
      <c r="F51" s="35" t="str">
        <f>E15</f>
        <v>Kraj Vysočina</v>
      </c>
      <c r="G51" s="47"/>
      <c r="H51" s="47"/>
      <c r="I51" s="133" t="s">
        <v>34</v>
      </c>
      <c r="J51" s="44" t="str">
        <f>E21</f>
        <v>Ing. arch. Martin Jirovský</v>
      </c>
      <c r="K51" s="51"/>
    </row>
    <row r="52" spans="2:11" s="1" customFormat="1" ht="14.4" customHeight="1">
      <c r="B52" s="46"/>
      <c r="C52" s="40" t="s">
        <v>32</v>
      </c>
      <c r="D52" s="47"/>
      <c r="E52" s="47"/>
      <c r="F52" s="35" t="str">
        <f>IF(E18="","",E18)</f>
        <v/>
      </c>
      <c r="G52" s="47"/>
      <c r="H52" s="47"/>
      <c r="I52" s="131"/>
      <c r="J52" s="156"/>
      <c r="K52" s="51"/>
    </row>
    <row r="53" spans="2:11" s="1" customFormat="1" ht="10.3" customHeight="1">
      <c r="B53" s="46"/>
      <c r="C53" s="47"/>
      <c r="D53" s="47"/>
      <c r="E53" s="47"/>
      <c r="F53" s="47"/>
      <c r="G53" s="47"/>
      <c r="H53" s="47"/>
      <c r="I53" s="131"/>
      <c r="J53" s="47"/>
      <c r="K53" s="51"/>
    </row>
    <row r="54" spans="2:11" s="1" customFormat="1" ht="29.25" customHeight="1">
      <c r="B54" s="46"/>
      <c r="C54" s="157" t="s">
        <v>176</v>
      </c>
      <c r="D54" s="146"/>
      <c r="E54" s="146"/>
      <c r="F54" s="146"/>
      <c r="G54" s="146"/>
      <c r="H54" s="146"/>
      <c r="I54" s="158"/>
      <c r="J54" s="159" t="s">
        <v>177</v>
      </c>
      <c r="K54" s="160"/>
    </row>
    <row r="55" spans="2:11" s="1" customFormat="1" ht="10.3" customHeight="1">
      <c r="B55" s="46"/>
      <c r="C55" s="47"/>
      <c r="D55" s="47"/>
      <c r="E55" s="47"/>
      <c r="F55" s="47"/>
      <c r="G55" s="47"/>
      <c r="H55" s="47"/>
      <c r="I55" s="131"/>
      <c r="J55" s="47"/>
      <c r="K55" s="51"/>
    </row>
    <row r="56" spans="2:47" s="1" customFormat="1" ht="29.25" customHeight="1">
      <c r="B56" s="46"/>
      <c r="C56" s="161" t="s">
        <v>178</v>
      </c>
      <c r="D56" s="47"/>
      <c r="E56" s="47"/>
      <c r="F56" s="47"/>
      <c r="G56" s="47"/>
      <c r="H56" s="47"/>
      <c r="I56" s="131"/>
      <c r="J56" s="142">
        <f>J79</f>
        <v>0</v>
      </c>
      <c r="K56" s="51"/>
      <c r="AU56" s="24" t="s">
        <v>179</v>
      </c>
    </row>
    <row r="57" spans="2:11" s="7" customFormat="1" ht="24.95" customHeight="1">
      <c r="B57" s="162"/>
      <c r="C57" s="163"/>
      <c r="D57" s="164" t="s">
        <v>2913</v>
      </c>
      <c r="E57" s="165"/>
      <c r="F57" s="165"/>
      <c r="G57" s="165"/>
      <c r="H57" s="165"/>
      <c r="I57" s="166"/>
      <c r="J57" s="167">
        <f>J80</f>
        <v>0</v>
      </c>
      <c r="K57" s="168"/>
    </row>
    <row r="58" spans="2:11" s="8" customFormat="1" ht="19.9" customHeight="1">
      <c r="B58" s="169"/>
      <c r="C58" s="170"/>
      <c r="D58" s="171" t="s">
        <v>2914</v>
      </c>
      <c r="E58" s="172"/>
      <c r="F58" s="172"/>
      <c r="G58" s="172"/>
      <c r="H58" s="172"/>
      <c r="I58" s="173"/>
      <c r="J58" s="174">
        <f>J81</f>
        <v>0</v>
      </c>
      <c r="K58" s="175"/>
    </row>
    <row r="59" spans="2:11" s="8" customFormat="1" ht="19.9" customHeight="1">
      <c r="B59" s="169"/>
      <c r="C59" s="170"/>
      <c r="D59" s="171" t="s">
        <v>3098</v>
      </c>
      <c r="E59" s="172"/>
      <c r="F59" s="172"/>
      <c r="G59" s="172"/>
      <c r="H59" s="172"/>
      <c r="I59" s="173"/>
      <c r="J59" s="174">
        <f>J104</f>
        <v>0</v>
      </c>
      <c r="K59" s="175"/>
    </row>
    <row r="60" spans="2:11" s="1" customFormat="1" ht="21.8" customHeight="1">
      <c r="B60" s="46"/>
      <c r="C60" s="47"/>
      <c r="D60" s="47"/>
      <c r="E60" s="47"/>
      <c r="F60" s="47"/>
      <c r="G60" s="47"/>
      <c r="H60" s="47"/>
      <c r="I60" s="131"/>
      <c r="J60" s="47"/>
      <c r="K60" s="51"/>
    </row>
    <row r="61" spans="2:11" s="1" customFormat="1" ht="6.95" customHeight="1">
      <c r="B61" s="67"/>
      <c r="C61" s="68"/>
      <c r="D61" s="68"/>
      <c r="E61" s="68"/>
      <c r="F61" s="68"/>
      <c r="G61" s="68"/>
      <c r="H61" s="68"/>
      <c r="I61" s="153"/>
      <c r="J61" s="68"/>
      <c r="K61" s="69"/>
    </row>
    <row r="65" spans="2:12" s="1" customFormat="1" ht="6.95" customHeight="1">
      <c r="B65" s="70"/>
      <c r="C65" s="71"/>
      <c r="D65" s="71"/>
      <c r="E65" s="71"/>
      <c r="F65" s="71"/>
      <c r="G65" s="71"/>
      <c r="H65" s="71"/>
      <c r="I65" s="154"/>
      <c r="J65" s="71"/>
      <c r="K65" s="71"/>
      <c r="L65" s="46"/>
    </row>
    <row r="66" spans="2:12" s="1" customFormat="1" ht="36.95" customHeight="1">
      <c r="B66" s="46"/>
      <c r="C66" s="72" t="s">
        <v>215</v>
      </c>
      <c r="I66" s="176"/>
      <c r="L66" s="46"/>
    </row>
    <row r="67" spans="2:12" s="1" customFormat="1" ht="6.95" customHeight="1">
      <c r="B67" s="46"/>
      <c r="I67" s="176"/>
      <c r="L67" s="46"/>
    </row>
    <row r="68" spans="2:12" s="1" customFormat="1" ht="14.4" customHeight="1">
      <c r="B68" s="46"/>
      <c r="C68" s="74" t="s">
        <v>19</v>
      </c>
      <c r="I68" s="176"/>
      <c r="L68" s="46"/>
    </row>
    <row r="69" spans="2:12" s="1" customFormat="1" ht="16.5" customHeight="1">
      <c r="B69" s="46"/>
      <c r="E69" s="177" t="str">
        <f>E7</f>
        <v>TRANSFORMACE DOMOV HÁJ II VÝSTAVBA LEDEČ NAD SÁZAVOU DOZP</v>
      </c>
      <c r="F69" s="74"/>
      <c r="G69" s="74"/>
      <c r="H69" s="74"/>
      <c r="I69" s="176"/>
      <c r="L69" s="46"/>
    </row>
    <row r="70" spans="2:12" s="1" customFormat="1" ht="14.4" customHeight="1">
      <c r="B70" s="46"/>
      <c r="C70" s="74" t="s">
        <v>166</v>
      </c>
      <c r="I70" s="176"/>
      <c r="L70" s="46"/>
    </row>
    <row r="71" spans="2:12" s="1" customFormat="1" ht="17.25" customHeight="1">
      <c r="B71" s="46"/>
      <c r="E71" s="77" t="str">
        <f>E9</f>
        <v xml:space="preserve">SO 01_D.1.4.4 - Ochrana před bleskem </v>
      </c>
      <c r="F71" s="1"/>
      <c r="G71" s="1"/>
      <c r="H71" s="1"/>
      <c r="I71" s="176"/>
      <c r="L71" s="46"/>
    </row>
    <row r="72" spans="2:12" s="1" customFormat="1" ht="6.95" customHeight="1">
      <c r="B72" s="46"/>
      <c r="I72" s="176"/>
      <c r="L72" s="46"/>
    </row>
    <row r="73" spans="2:12" s="1" customFormat="1" ht="18" customHeight="1">
      <c r="B73" s="46"/>
      <c r="C73" s="74" t="s">
        <v>24</v>
      </c>
      <c r="F73" s="178" t="str">
        <f>F12</f>
        <v>Ledeč nad Sázavou</v>
      </c>
      <c r="I73" s="179" t="s">
        <v>26</v>
      </c>
      <c r="J73" s="79" t="str">
        <f>IF(J12="","",J12)</f>
        <v>22. 3. 2019</v>
      </c>
      <c r="L73" s="46"/>
    </row>
    <row r="74" spans="2:12" s="1" customFormat="1" ht="6.95" customHeight="1">
      <c r="B74" s="46"/>
      <c r="I74" s="176"/>
      <c r="L74" s="46"/>
    </row>
    <row r="75" spans="2:12" s="1" customFormat="1" ht="13.5">
      <c r="B75" s="46"/>
      <c r="C75" s="74" t="s">
        <v>28</v>
      </c>
      <c r="F75" s="178" t="str">
        <f>E15</f>
        <v>Kraj Vysočina</v>
      </c>
      <c r="I75" s="179" t="s">
        <v>34</v>
      </c>
      <c r="J75" s="178" t="str">
        <f>E21</f>
        <v>Ing. arch. Martin Jirovský</v>
      </c>
      <c r="L75" s="46"/>
    </row>
    <row r="76" spans="2:12" s="1" customFormat="1" ht="14.4" customHeight="1">
      <c r="B76" s="46"/>
      <c r="C76" s="74" t="s">
        <v>32</v>
      </c>
      <c r="F76" s="178" t="str">
        <f>IF(E18="","",E18)</f>
        <v/>
      </c>
      <c r="I76" s="176"/>
      <c r="L76" s="46"/>
    </row>
    <row r="77" spans="2:12" s="1" customFormat="1" ht="10.3" customHeight="1">
      <c r="B77" s="46"/>
      <c r="I77" s="176"/>
      <c r="L77" s="46"/>
    </row>
    <row r="78" spans="2:20" s="9" customFormat="1" ht="29.25" customHeight="1">
      <c r="B78" s="180"/>
      <c r="C78" s="181" t="s">
        <v>216</v>
      </c>
      <c r="D78" s="182" t="s">
        <v>58</v>
      </c>
      <c r="E78" s="182" t="s">
        <v>54</v>
      </c>
      <c r="F78" s="182" t="s">
        <v>217</v>
      </c>
      <c r="G78" s="182" t="s">
        <v>218</v>
      </c>
      <c r="H78" s="182" t="s">
        <v>219</v>
      </c>
      <c r="I78" s="183" t="s">
        <v>220</v>
      </c>
      <c r="J78" s="182" t="s">
        <v>177</v>
      </c>
      <c r="K78" s="184" t="s">
        <v>221</v>
      </c>
      <c r="L78" s="180"/>
      <c r="M78" s="92" t="s">
        <v>222</v>
      </c>
      <c r="N78" s="93" t="s">
        <v>43</v>
      </c>
      <c r="O78" s="93" t="s">
        <v>223</v>
      </c>
      <c r="P78" s="93" t="s">
        <v>224</v>
      </c>
      <c r="Q78" s="93" t="s">
        <v>225</v>
      </c>
      <c r="R78" s="93" t="s">
        <v>226</v>
      </c>
      <c r="S78" s="93" t="s">
        <v>227</v>
      </c>
      <c r="T78" s="94" t="s">
        <v>228</v>
      </c>
    </row>
    <row r="79" spans="2:63" s="1" customFormat="1" ht="29.25" customHeight="1">
      <c r="B79" s="46"/>
      <c r="C79" s="96" t="s">
        <v>178</v>
      </c>
      <c r="I79" s="176"/>
      <c r="J79" s="185">
        <f>BK79</f>
        <v>0</v>
      </c>
      <c r="L79" s="46"/>
      <c r="M79" s="95"/>
      <c r="N79" s="82"/>
      <c r="O79" s="82"/>
      <c r="P79" s="186">
        <f>P80</f>
        <v>0</v>
      </c>
      <c r="Q79" s="82"/>
      <c r="R79" s="186">
        <f>R80</f>
        <v>0.24168000000000003</v>
      </c>
      <c r="S79" s="82"/>
      <c r="T79" s="187">
        <f>T80</f>
        <v>0</v>
      </c>
      <c r="AT79" s="24" t="s">
        <v>72</v>
      </c>
      <c r="AU79" s="24" t="s">
        <v>179</v>
      </c>
      <c r="BK79" s="188">
        <f>BK80</f>
        <v>0</v>
      </c>
    </row>
    <row r="80" spans="2:63" s="10" customFormat="1" ht="37.4" customHeight="1">
      <c r="B80" s="189"/>
      <c r="D80" s="190" t="s">
        <v>72</v>
      </c>
      <c r="E80" s="191" t="s">
        <v>1006</v>
      </c>
      <c r="F80" s="191" t="s">
        <v>2925</v>
      </c>
      <c r="I80" s="192"/>
      <c r="J80" s="193">
        <f>BK80</f>
        <v>0</v>
      </c>
      <c r="L80" s="189"/>
      <c r="M80" s="194"/>
      <c r="N80" s="195"/>
      <c r="O80" s="195"/>
      <c r="P80" s="196">
        <f>P81+P104</f>
        <v>0</v>
      </c>
      <c r="Q80" s="195"/>
      <c r="R80" s="196">
        <f>R81+R104</f>
        <v>0.24168000000000003</v>
      </c>
      <c r="S80" s="195"/>
      <c r="T80" s="197">
        <f>T81+T104</f>
        <v>0</v>
      </c>
      <c r="AR80" s="190" t="s">
        <v>83</v>
      </c>
      <c r="AT80" s="198" t="s">
        <v>72</v>
      </c>
      <c r="AU80" s="198" t="s">
        <v>73</v>
      </c>
      <c r="AY80" s="190" t="s">
        <v>231</v>
      </c>
      <c r="BK80" s="199">
        <f>BK81+BK104</f>
        <v>0</v>
      </c>
    </row>
    <row r="81" spans="2:63" s="10" customFormat="1" ht="19.9" customHeight="1">
      <c r="B81" s="189"/>
      <c r="D81" s="190" t="s">
        <v>72</v>
      </c>
      <c r="E81" s="200" t="s">
        <v>2926</v>
      </c>
      <c r="F81" s="200" t="s">
        <v>2927</v>
      </c>
      <c r="I81" s="192"/>
      <c r="J81" s="201">
        <f>BK81</f>
        <v>0</v>
      </c>
      <c r="L81" s="189"/>
      <c r="M81" s="194"/>
      <c r="N81" s="195"/>
      <c r="O81" s="195"/>
      <c r="P81" s="196">
        <f>SUM(P82:P103)</f>
        <v>0</v>
      </c>
      <c r="Q81" s="195"/>
      <c r="R81" s="196">
        <f>SUM(R82:R103)</f>
        <v>0.18720000000000003</v>
      </c>
      <c r="S81" s="195"/>
      <c r="T81" s="197">
        <f>SUM(T82:T103)</f>
        <v>0</v>
      </c>
      <c r="AR81" s="190" t="s">
        <v>83</v>
      </c>
      <c r="AT81" s="198" t="s">
        <v>72</v>
      </c>
      <c r="AU81" s="198" t="s">
        <v>81</v>
      </c>
      <c r="AY81" s="190" t="s">
        <v>231</v>
      </c>
      <c r="BK81" s="199">
        <f>SUM(BK82:BK103)</f>
        <v>0</v>
      </c>
    </row>
    <row r="82" spans="2:65" s="1" customFormat="1" ht="16.5" customHeight="1">
      <c r="B82" s="202"/>
      <c r="C82" s="203" t="s">
        <v>81</v>
      </c>
      <c r="D82" s="203" t="s">
        <v>235</v>
      </c>
      <c r="E82" s="204" t="s">
        <v>3099</v>
      </c>
      <c r="F82" s="205" t="s">
        <v>3100</v>
      </c>
      <c r="G82" s="206" t="s">
        <v>249</v>
      </c>
      <c r="H82" s="207">
        <v>6</v>
      </c>
      <c r="I82" s="208"/>
      <c r="J82" s="209">
        <f>ROUND(I82*H82,2)</f>
        <v>0</v>
      </c>
      <c r="K82" s="205" t="s">
        <v>238</v>
      </c>
      <c r="L82" s="46"/>
      <c r="M82" s="210" t="s">
        <v>5</v>
      </c>
      <c r="N82" s="211" t="s">
        <v>44</v>
      </c>
      <c r="O82" s="47"/>
      <c r="P82" s="212">
        <f>O82*H82</f>
        <v>0</v>
      </c>
      <c r="Q82" s="212">
        <v>0</v>
      </c>
      <c r="R82" s="212">
        <f>Q82*H82</f>
        <v>0</v>
      </c>
      <c r="S82" s="212">
        <v>0</v>
      </c>
      <c r="T82" s="213">
        <f>S82*H82</f>
        <v>0</v>
      </c>
      <c r="AR82" s="24" t="s">
        <v>298</v>
      </c>
      <c r="AT82" s="24" t="s">
        <v>235</v>
      </c>
      <c r="AU82" s="24" t="s">
        <v>83</v>
      </c>
      <c r="AY82" s="24" t="s">
        <v>231</v>
      </c>
      <c r="BE82" s="214">
        <f>IF(N82="základní",J82,0)</f>
        <v>0</v>
      </c>
      <c r="BF82" s="214">
        <f>IF(N82="snížená",J82,0)</f>
        <v>0</v>
      </c>
      <c r="BG82" s="214">
        <f>IF(N82="zákl. přenesená",J82,0)</f>
        <v>0</v>
      </c>
      <c r="BH82" s="214">
        <f>IF(N82="sníž. přenesená",J82,0)</f>
        <v>0</v>
      </c>
      <c r="BI82" s="214">
        <f>IF(N82="nulová",J82,0)</f>
        <v>0</v>
      </c>
      <c r="BJ82" s="24" t="s">
        <v>81</v>
      </c>
      <c r="BK82" s="214">
        <f>ROUND(I82*H82,2)</f>
        <v>0</v>
      </c>
      <c r="BL82" s="24" t="s">
        <v>298</v>
      </c>
      <c r="BM82" s="24" t="s">
        <v>3101</v>
      </c>
    </row>
    <row r="83" spans="2:47" s="1" customFormat="1" ht="13.5">
      <c r="B83" s="46"/>
      <c r="D83" s="215" t="s">
        <v>241</v>
      </c>
      <c r="F83" s="216" t="s">
        <v>3100</v>
      </c>
      <c r="I83" s="176"/>
      <c r="L83" s="46"/>
      <c r="M83" s="217"/>
      <c r="N83" s="47"/>
      <c r="O83" s="47"/>
      <c r="P83" s="47"/>
      <c r="Q83" s="47"/>
      <c r="R83" s="47"/>
      <c r="S83" s="47"/>
      <c r="T83" s="85"/>
      <c r="AT83" s="24" t="s">
        <v>241</v>
      </c>
      <c r="AU83" s="24" t="s">
        <v>83</v>
      </c>
    </row>
    <row r="84" spans="2:65" s="1" customFormat="1" ht="16.5" customHeight="1">
      <c r="B84" s="202"/>
      <c r="C84" s="242" t="s">
        <v>83</v>
      </c>
      <c r="D84" s="242" t="s">
        <v>399</v>
      </c>
      <c r="E84" s="243" t="s">
        <v>3102</v>
      </c>
      <c r="F84" s="244" t="s">
        <v>3103</v>
      </c>
      <c r="G84" s="245" t="s">
        <v>249</v>
      </c>
      <c r="H84" s="246">
        <v>6</v>
      </c>
      <c r="I84" s="247"/>
      <c r="J84" s="248">
        <f>ROUND(I84*H84,2)</f>
        <v>0</v>
      </c>
      <c r="K84" s="244" t="s">
        <v>238</v>
      </c>
      <c r="L84" s="249"/>
      <c r="M84" s="250" t="s">
        <v>5</v>
      </c>
      <c r="N84" s="251" t="s">
        <v>44</v>
      </c>
      <c r="O84" s="47"/>
      <c r="P84" s="212">
        <f>O84*H84</f>
        <v>0</v>
      </c>
      <c r="Q84" s="212">
        <v>0.0002</v>
      </c>
      <c r="R84" s="212">
        <f>Q84*H84</f>
        <v>0.0012000000000000001</v>
      </c>
      <c r="S84" s="212">
        <v>0</v>
      </c>
      <c r="T84" s="213">
        <f>S84*H84</f>
        <v>0</v>
      </c>
      <c r="AR84" s="24" t="s">
        <v>410</v>
      </c>
      <c r="AT84" s="24" t="s">
        <v>399</v>
      </c>
      <c r="AU84" s="24" t="s">
        <v>83</v>
      </c>
      <c r="AY84" s="24" t="s">
        <v>231</v>
      </c>
      <c r="BE84" s="214">
        <f>IF(N84="základní",J84,0)</f>
        <v>0</v>
      </c>
      <c r="BF84" s="214">
        <f>IF(N84="snížená",J84,0)</f>
        <v>0</v>
      </c>
      <c r="BG84" s="214">
        <f>IF(N84="zákl. přenesená",J84,0)</f>
        <v>0</v>
      </c>
      <c r="BH84" s="214">
        <f>IF(N84="sníž. přenesená",J84,0)</f>
        <v>0</v>
      </c>
      <c r="BI84" s="214">
        <f>IF(N84="nulová",J84,0)</f>
        <v>0</v>
      </c>
      <c r="BJ84" s="24" t="s">
        <v>81</v>
      </c>
      <c r="BK84" s="214">
        <f>ROUND(I84*H84,2)</f>
        <v>0</v>
      </c>
      <c r="BL84" s="24" t="s">
        <v>298</v>
      </c>
      <c r="BM84" s="24" t="s">
        <v>3104</v>
      </c>
    </row>
    <row r="85" spans="2:47" s="1" customFormat="1" ht="13.5">
      <c r="B85" s="46"/>
      <c r="D85" s="215" t="s">
        <v>241</v>
      </c>
      <c r="F85" s="216" t="s">
        <v>3103</v>
      </c>
      <c r="I85" s="176"/>
      <c r="L85" s="46"/>
      <c r="M85" s="217"/>
      <c r="N85" s="47"/>
      <c r="O85" s="47"/>
      <c r="P85" s="47"/>
      <c r="Q85" s="47"/>
      <c r="R85" s="47"/>
      <c r="S85" s="47"/>
      <c r="T85" s="85"/>
      <c r="AT85" s="24" t="s">
        <v>241</v>
      </c>
      <c r="AU85" s="24" t="s">
        <v>83</v>
      </c>
    </row>
    <row r="86" spans="2:65" s="1" customFormat="1" ht="38.25" customHeight="1">
      <c r="B86" s="202"/>
      <c r="C86" s="203" t="s">
        <v>149</v>
      </c>
      <c r="D86" s="203" t="s">
        <v>235</v>
      </c>
      <c r="E86" s="204" t="s">
        <v>3105</v>
      </c>
      <c r="F86" s="205" t="s">
        <v>3106</v>
      </c>
      <c r="G86" s="206" t="s">
        <v>367</v>
      </c>
      <c r="H86" s="207">
        <v>110</v>
      </c>
      <c r="I86" s="208"/>
      <c r="J86" s="209">
        <f>ROUND(I86*H86,2)</f>
        <v>0</v>
      </c>
      <c r="K86" s="205" t="s">
        <v>238</v>
      </c>
      <c r="L86" s="46"/>
      <c r="M86" s="210" t="s">
        <v>5</v>
      </c>
      <c r="N86" s="211" t="s">
        <v>44</v>
      </c>
      <c r="O86" s="47"/>
      <c r="P86" s="212">
        <f>O86*H86</f>
        <v>0</v>
      </c>
      <c r="Q86" s="212">
        <v>0</v>
      </c>
      <c r="R86" s="212">
        <f>Q86*H86</f>
        <v>0</v>
      </c>
      <c r="S86" s="212">
        <v>0</v>
      </c>
      <c r="T86" s="213">
        <f>S86*H86</f>
        <v>0</v>
      </c>
      <c r="AR86" s="24" t="s">
        <v>298</v>
      </c>
      <c r="AT86" s="24" t="s">
        <v>235</v>
      </c>
      <c r="AU86" s="24" t="s">
        <v>83</v>
      </c>
      <c r="AY86" s="24" t="s">
        <v>231</v>
      </c>
      <c r="BE86" s="214">
        <f>IF(N86="základní",J86,0)</f>
        <v>0</v>
      </c>
      <c r="BF86" s="214">
        <f>IF(N86="snížená",J86,0)</f>
        <v>0</v>
      </c>
      <c r="BG86" s="214">
        <f>IF(N86="zákl. přenesená",J86,0)</f>
        <v>0</v>
      </c>
      <c r="BH86" s="214">
        <f>IF(N86="sníž. přenesená",J86,0)</f>
        <v>0</v>
      </c>
      <c r="BI86" s="214">
        <f>IF(N86="nulová",J86,0)</f>
        <v>0</v>
      </c>
      <c r="BJ86" s="24" t="s">
        <v>81</v>
      </c>
      <c r="BK86" s="214">
        <f>ROUND(I86*H86,2)</f>
        <v>0</v>
      </c>
      <c r="BL86" s="24" t="s">
        <v>298</v>
      </c>
      <c r="BM86" s="24" t="s">
        <v>3107</v>
      </c>
    </row>
    <row r="87" spans="2:47" s="1" customFormat="1" ht="13.5">
      <c r="B87" s="46"/>
      <c r="D87" s="215" t="s">
        <v>241</v>
      </c>
      <c r="F87" s="216" t="s">
        <v>3106</v>
      </c>
      <c r="I87" s="176"/>
      <c r="L87" s="46"/>
      <c r="M87" s="217"/>
      <c r="N87" s="47"/>
      <c r="O87" s="47"/>
      <c r="P87" s="47"/>
      <c r="Q87" s="47"/>
      <c r="R87" s="47"/>
      <c r="S87" s="47"/>
      <c r="T87" s="85"/>
      <c r="AT87" s="24" t="s">
        <v>241</v>
      </c>
      <c r="AU87" s="24" t="s">
        <v>83</v>
      </c>
    </row>
    <row r="88" spans="2:65" s="1" customFormat="1" ht="16.5" customHeight="1">
      <c r="B88" s="202"/>
      <c r="C88" s="242" t="s">
        <v>239</v>
      </c>
      <c r="D88" s="242" t="s">
        <v>399</v>
      </c>
      <c r="E88" s="243" t="s">
        <v>3108</v>
      </c>
      <c r="F88" s="244" t="s">
        <v>3109</v>
      </c>
      <c r="G88" s="245" t="s">
        <v>367</v>
      </c>
      <c r="H88" s="246">
        <v>110</v>
      </c>
      <c r="I88" s="247"/>
      <c r="J88" s="248">
        <f>ROUND(I88*H88,2)</f>
        <v>0</v>
      </c>
      <c r="K88" s="244" t="s">
        <v>5</v>
      </c>
      <c r="L88" s="249"/>
      <c r="M88" s="250" t="s">
        <v>5</v>
      </c>
      <c r="N88" s="251" t="s">
        <v>44</v>
      </c>
      <c r="O88" s="47"/>
      <c r="P88" s="212">
        <f>O88*H88</f>
        <v>0</v>
      </c>
      <c r="Q88" s="212">
        <v>0.001</v>
      </c>
      <c r="R88" s="212">
        <f>Q88*H88</f>
        <v>0.11</v>
      </c>
      <c r="S88" s="212">
        <v>0</v>
      </c>
      <c r="T88" s="213">
        <f>S88*H88</f>
        <v>0</v>
      </c>
      <c r="AR88" s="24" t="s">
        <v>410</v>
      </c>
      <c r="AT88" s="24" t="s">
        <v>399</v>
      </c>
      <c r="AU88" s="24" t="s">
        <v>83</v>
      </c>
      <c r="AY88" s="24" t="s">
        <v>231</v>
      </c>
      <c r="BE88" s="214">
        <f>IF(N88="základní",J88,0)</f>
        <v>0</v>
      </c>
      <c r="BF88" s="214">
        <f>IF(N88="snížená",J88,0)</f>
        <v>0</v>
      </c>
      <c r="BG88" s="214">
        <f>IF(N88="zákl. přenesená",J88,0)</f>
        <v>0</v>
      </c>
      <c r="BH88" s="214">
        <f>IF(N88="sníž. přenesená",J88,0)</f>
        <v>0</v>
      </c>
      <c r="BI88" s="214">
        <f>IF(N88="nulová",J88,0)</f>
        <v>0</v>
      </c>
      <c r="BJ88" s="24" t="s">
        <v>81</v>
      </c>
      <c r="BK88" s="214">
        <f>ROUND(I88*H88,2)</f>
        <v>0</v>
      </c>
      <c r="BL88" s="24" t="s">
        <v>298</v>
      </c>
      <c r="BM88" s="24" t="s">
        <v>3110</v>
      </c>
    </row>
    <row r="89" spans="2:47" s="1" customFormat="1" ht="13.5">
      <c r="B89" s="46"/>
      <c r="D89" s="215" t="s">
        <v>241</v>
      </c>
      <c r="F89" s="216" t="s">
        <v>3109</v>
      </c>
      <c r="I89" s="176"/>
      <c r="L89" s="46"/>
      <c r="M89" s="217"/>
      <c r="N89" s="47"/>
      <c r="O89" s="47"/>
      <c r="P89" s="47"/>
      <c r="Q89" s="47"/>
      <c r="R89" s="47"/>
      <c r="S89" s="47"/>
      <c r="T89" s="85"/>
      <c r="AT89" s="24" t="s">
        <v>241</v>
      </c>
      <c r="AU89" s="24" t="s">
        <v>83</v>
      </c>
    </row>
    <row r="90" spans="2:65" s="1" customFormat="1" ht="25.5" customHeight="1">
      <c r="B90" s="202"/>
      <c r="C90" s="203" t="s">
        <v>255</v>
      </c>
      <c r="D90" s="203" t="s">
        <v>235</v>
      </c>
      <c r="E90" s="204" t="s">
        <v>3111</v>
      </c>
      <c r="F90" s="205" t="s">
        <v>3112</v>
      </c>
      <c r="G90" s="206" t="s">
        <v>367</v>
      </c>
      <c r="H90" s="207">
        <v>154</v>
      </c>
      <c r="I90" s="208"/>
      <c r="J90" s="209">
        <f>ROUND(I90*H90,2)</f>
        <v>0</v>
      </c>
      <c r="K90" s="205" t="s">
        <v>238</v>
      </c>
      <c r="L90" s="46"/>
      <c r="M90" s="210" t="s">
        <v>5</v>
      </c>
      <c r="N90" s="211" t="s">
        <v>44</v>
      </c>
      <c r="O90" s="47"/>
      <c r="P90" s="212">
        <f>O90*H90</f>
        <v>0</v>
      </c>
      <c r="Q90" s="212">
        <v>0</v>
      </c>
      <c r="R90" s="212">
        <f>Q90*H90</f>
        <v>0</v>
      </c>
      <c r="S90" s="212">
        <v>0</v>
      </c>
      <c r="T90" s="213">
        <f>S90*H90</f>
        <v>0</v>
      </c>
      <c r="AR90" s="24" t="s">
        <v>298</v>
      </c>
      <c r="AT90" s="24" t="s">
        <v>235</v>
      </c>
      <c r="AU90" s="24" t="s">
        <v>83</v>
      </c>
      <c r="AY90" s="24" t="s">
        <v>231</v>
      </c>
      <c r="BE90" s="214">
        <f>IF(N90="základní",J90,0)</f>
        <v>0</v>
      </c>
      <c r="BF90" s="214">
        <f>IF(N90="snížená",J90,0)</f>
        <v>0</v>
      </c>
      <c r="BG90" s="214">
        <f>IF(N90="zákl. přenesená",J90,0)</f>
        <v>0</v>
      </c>
      <c r="BH90" s="214">
        <f>IF(N90="sníž. přenesená",J90,0)</f>
        <v>0</v>
      </c>
      <c r="BI90" s="214">
        <f>IF(N90="nulová",J90,0)</f>
        <v>0</v>
      </c>
      <c r="BJ90" s="24" t="s">
        <v>81</v>
      </c>
      <c r="BK90" s="214">
        <f>ROUND(I90*H90,2)</f>
        <v>0</v>
      </c>
      <c r="BL90" s="24" t="s">
        <v>298</v>
      </c>
      <c r="BM90" s="24" t="s">
        <v>3113</v>
      </c>
    </row>
    <row r="91" spans="2:47" s="1" customFormat="1" ht="13.5">
      <c r="B91" s="46"/>
      <c r="D91" s="215" t="s">
        <v>241</v>
      </c>
      <c r="F91" s="216" t="s">
        <v>3112</v>
      </c>
      <c r="I91" s="176"/>
      <c r="L91" s="46"/>
      <c r="M91" s="217"/>
      <c r="N91" s="47"/>
      <c r="O91" s="47"/>
      <c r="P91" s="47"/>
      <c r="Q91" s="47"/>
      <c r="R91" s="47"/>
      <c r="S91" s="47"/>
      <c r="T91" s="85"/>
      <c r="AT91" s="24" t="s">
        <v>241</v>
      </c>
      <c r="AU91" s="24" t="s">
        <v>83</v>
      </c>
    </row>
    <row r="92" spans="2:65" s="1" customFormat="1" ht="16.5" customHeight="1">
      <c r="B92" s="202"/>
      <c r="C92" s="242" t="s">
        <v>261</v>
      </c>
      <c r="D92" s="242" t="s">
        <v>399</v>
      </c>
      <c r="E92" s="243" t="s">
        <v>3114</v>
      </c>
      <c r="F92" s="244" t="s">
        <v>3115</v>
      </c>
      <c r="G92" s="245" t="s">
        <v>367</v>
      </c>
      <c r="H92" s="246">
        <v>24</v>
      </c>
      <c r="I92" s="247"/>
      <c r="J92" s="248">
        <f>ROUND(I92*H92,2)</f>
        <v>0</v>
      </c>
      <c r="K92" s="244" t="s">
        <v>5</v>
      </c>
      <c r="L92" s="249"/>
      <c r="M92" s="250" t="s">
        <v>5</v>
      </c>
      <c r="N92" s="251" t="s">
        <v>44</v>
      </c>
      <c r="O92" s="47"/>
      <c r="P92" s="212">
        <f>O92*H92</f>
        <v>0</v>
      </c>
      <c r="Q92" s="212">
        <v>0.001</v>
      </c>
      <c r="R92" s="212">
        <f>Q92*H92</f>
        <v>0.024</v>
      </c>
      <c r="S92" s="212">
        <v>0</v>
      </c>
      <c r="T92" s="213">
        <f>S92*H92</f>
        <v>0</v>
      </c>
      <c r="AR92" s="24" t="s">
        <v>410</v>
      </c>
      <c r="AT92" s="24" t="s">
        <v>399</v>
      </c>
      <c r="AU92" s="24" t="s">
        <v>83</v>
      </c>
      <c r="AY92" s="24" t="s">
        <v>231</v>
      </c>
      <c r="BE92" s="214">
        <f>IF(N92="základní",J92,0)</f>
        <v>0</v>
      </c>
      <c r="BF92" s="214">
        <f>IF(N92="snížená",J92,0)</f>
        <v>0</v>
      </c>
      <c r="BG92" s="214">
        <f>IF(N92="zákl. přenesená",J92,0)</f>
        <v>0</v>
      </c>
      <c r="BH92" s="214">
        <f>IF(N92="sníž. přenesená",J92,0)</f>
        <v>0</v>
      </c>
      <c r="BI92" s="214">
        <f>IF(N92="nulová",J92,0)</f>
        <v>0</v>
      </c>
      <c r="BJ92" s="24" t="s">
        <v>81</v>
      </c>
      <c r="BK92" s="214">
        <f>ROUND(I92*H92,2)</f>
        <v>0</v>
      </c>
      <c r="BL92" s="24" t="s">
        <v>298</v>
      </c>
      <c r="BM92" s="24" t="s">
        <v>3116</v>
      </c>
    </row>
    <row r="93" spans="2:47" s="1" customFormat="1" ht="13.5">
      <c r="B93" s="46"/>
      <c r="D93" s="215" t="s">
        <v>241</v>
      </c>
      <c r="F93" s="216" t="s">
        <v>3115</v>
      </c>
      <c r="I93" s="176"/>
      <c r="L93" s="46"/>
      <c r="M93" s="217"/>
      <c r="N93" s="47"/>
      <c r="O93" s="47"/>
      <c r="P93" s="47"/>
      <c r="Q93" s="47"/>
      <c r="R93" s="47"/>
      <c r="S93" s="47"/>
      <c r="T93" s="85"/>
      <c r="AT93" s="24" t="s">
        <v>241</v>
      </c>
      <c r="AU93" s="24" t="s">
        <v>83</v>
      </c>
    </row>
    <row r="94" spans="2:65" s="1" customFormat="1" ht="16.5" customHeight="1">
      <c r="B94" s="202"/>
      <c r="C94" s="242" t="s">
        <v>270</v>
      </c>
      <c r="D94" s="242" t="s">
        <v>399</v>
      </c>
      <c r="E94" s="243" t="s">
        <v>3117</v>
      </c>
      <c r="F94" s="244" t="s">
        <v>3118</v>
      </c>
      <c r="G94" s="245" t="s">
        <v>1035</v>
      </c>
      <c r="H94" s="246">
        <v>52</v>
      </c>
      <c r="I94" s="247"/>
      <c r="J94" s="248">
        <f>ROUND(I94*H94,2)</f>
        <v>0</v>
      </c>
      <c r="K94" s="244" t="s">
        <v>5</v>
      </c>
      <c r="L94" s="249"/>
      <c r="M94" s="250" t="s">
        <v>5</v>
      </c>
      <c r="N94" s="251" t="s">
        <v>44</v>
      </c>
      <c r="O94" s="47"/>
      <c r="P94" s="212">
        <f>O94*H94</f>
        <v>0</v>
      </c>
      <c r="Q94" s="212">
        <v>0.001</v>
      </c>
      <c r="R94" s="212">
        <f>Q94*H94</f>
        <v>0.052000000000000005</v>
      </c>
      <c r="S94" s="212">
        <v>0</v>
      </c>
      <c r="T94" s="213">
        <f>S94*H94</f>
        <v>0</v>
      </c>
      <c r="AR94" s="24" t="s">
        <v>410</v>
      </c>
      <c r="AT94" s="24" t="s">
        <v>399</v>
      </c>
      <c r="AU94" s="24" t="s">
        <v>83</v>
      </c>
      <c r="AY94" s="24" t="s">
        <v>231</v>
      </c>
      <c r="BE94" s="214">
        <f>IF(N94="základní",J94,0)</f>
        <v>0</v>
      </c>
      <c r="BF94" s="214">
        <f>IF(N94="snížená",J94,0)</f>
        <v>0</v>
      </c>
      <c r="BG94" s="214">
        <f>IF(N94="zákl. přenesená",J94,0)</f>
        <v>0</v>
      </c>
      <c r="BH94" s="214">
        <f>IF(N94="sníž. přenesená",J94,0)</f>
        <v>0</v>
      </c>
      <c r="BI94" s="214">
        <f>IF(N94="nulová",J94,0)</f>
        <v>0</v>
      </c>
      <c r="BJ94" s="24" t="s">
        <v>81</v>
      </c>
      <c r="BK94" s="214">
        <f>ROUND(I94*H94,2)</f>
        <v>0</v>
      </c>
      <c r="BL94" s="24" t="s">
        <v>298</v>
      </c>
      <c r="BM94" s="24" t="s">
        <v>3119</v>
      </c>
    </row>
    <row r="95" spans="2:47" s="1" customFormat="1" ht="13.5">
      <c r="B95" s="46"/>
      <c r="D95" s="215" t="s">
        <v>241</v>
      </c>
      <c r="F95" s="216" t="s">
        <v>3118</v>
      </c>
      <c r="I95" s="176"/>
      <c r="L95" s="46"/>
      <c r="M95" s="217"/>
      <c r="N95" s="47"/>
      <c r="O95" s="47"/>
      <c r="P95" s="47"/>
      <c r="Q95" s="47"/>
      <c r="R95" s="47"/>
      <c r="S95" s="47"/>
      <c r="T95" s="85"/>
      <c r="AT95" s="24" t="s">
        <v>241</v>
      </c>
      <c r="AU95" s="24" t="s">
        <v>83</v>
      </c>
    </row>
    <row r="96" spans="2:47" s="1" customFormat="1" ht="13.5">
      <c r="B96" s="46"/>
      <c r="D96" s="215" t="s">
        <v>442</v>
      </c>
      <c r="F96" s="241" t="s">
        <v>3120</v>
      </c>
      <c r="I96" s="176"/>
      <c r="L96" s="46"/>
      <c r="M96" s="217"/>
      <c r="N96" s="47"/>
      <c r="O96" s="47"/>
      <c r="P96" s="47"/>
      <c r="Q96" s="47"/>
      <c r="R96" s="47"/>
      <c r="S96" s="47"/>
      <c r="T96" s="85"/>
      <c r="AT96" s="24" t="s">
        <v>442</v>
      </c>
      <c r="AU96" s="24" t="s">
        <v>83</v>
      </c>
    </row>
    <row r="97" spans="2:51" s="11" customFormat="1" ht="13.5">
      <c r="B97" s="218"/>
      <c r="D97" s="215" t="s">
        <v>242</v>
      </c>
      <c r="E97" s="219" t="s">
        <v>5</v>
      </c>
      <c r="F97" s="220" t="s">
        <v>3121</v>
      </c>
      <c r="H97" s="221">
        <v>52</v>
      </c>
      <c r="I97" s="222"/>
      <c r="L97" s="218"/>
      <c r="M97" s="223"/>
      <c r="N97" s="224"/>
      <c r="O97" s="224"/>
      <c r="P97" s="224"/>
      <c r="Q97" s="224"/>
      <c r="R97" s="224"/>
      <c r="S97" s="224"/>
      <c r="T97" s="225"/>
      <c r="AT97" s="219" t="s">
        <v>242</v>
      </c>
      <c r="AU97" s="219" t="s">
        <v>83</v>
      </c>
      <c r="AV97" s="11" t="s">
        <v>83</v>
      </c>
      <c r="AW97" s="11" t="s">
        <v>36</v>
      </c>
      <c r="AX97" s="11" t="s">
        <v>81</v>
      </c>
      <c r="AY97" s="219" t="s">
        <v>231</v>
      </c>
    </row>
    <row r="98" spans="2:65" s="1" customFormat="1" ht="16.5" customHeight="1">
      <c r="B98" s="202"/>
      <c r="C98" s="203" t="s">
        <v>276</v>
      </c>
      <c r="D98" s="203" t="s">
        <v>235</v>
      </c>
      <c r="E98" s="204" t="s">
        <v>3122</v>
      </c>
      <c r="F98" s="205" t="s">
        <v>3123</v>
      </c>
      <c r="G98" s="206" t="s">
        <v>249</v>
      </c>
      <c r="H98" s="207">
        <v>6</v>
      </c>
      <c r="I98" s="208"/>
      <c r="J98" s="209">
        <f>ROUND(I98*H98,2)</f>
        <v>0</v>
      </c>
      <c r="K98" s="205" t="s">
        <v>238</v>
      </c>
      <c r="L98" s="46"/>
      <c r="M98" s="210" t="s">
        <v>5</v>
      </c>
      <c r="N98" s="211" t="s">
        <v>44</v>
      </c>
      <c r="O98" s="47"/>
      <c r="P98" s="212">
        <f>O98*H98</f>
        <v>0</v>
      </c>
      <c r="Q98" s="212">
        <v>0</v>
      </c>
      <c r="R98" s="212">
        <f>Q98*H98</f>
        <v>0</v>
      </c>
      <c r="S98" s="212">
        <v>0</v>
      </c>
      <c r="T98" s="213">
        <f>S98*H98</f>
        <v>0</v>
      </c>
      <c r="AR98" s="24" t="s">
        <v>298</v>
      </c>
      <c r="AT98" s="24" t="s">
        <v>235</v>
      </c>
      <c r="AU98" s="24" t="s">
        <v>83</v>
      </c>
      <c r="AY98" s="24" t="s">
        <v>231</v>
      </c>
      <c r="BE98" s="214">
        <f>IF(N98="základní",J98,0)</f>
        <v>0</v>
      </c>
      <c r="BF98" s="214">
        <f>IF(N98="snížená",J98,0)</f>
        <v>0</v>
      </c>
      <c r="BG98" s="214">
        <f>IF(N98="zákl. přenesená",J98,0)</f>
        <v>0</v>
      </c>
      <c r="BH98" s="214">
        <f>IF(N98="sníž. přenesená",J98,0)</f>
        <v>0</v>
      </c>
      <c r="BI98" s="214">
        <f>IF(N98="nulová",J98,0)</f>
        <v>0</v>
      </c>
      <c r="BJ98" s="24" t="s">
        <v>81</v>
      </c>
      <c r="BK98" s="214">
        <f>ROUND(I98*H98,2)</f>
        <v>0</v>
      </c>
      <c r="BL98" s="24" t="s">
        <v>298</v>
      </c>
      <c r="BM98" s="24" t="s">
        <v>3124</v>
      </c>
    </row>
    <row r="99" spans="2:47" s="1" customFormat="1" ht="13.5">
      <c r="B99" s="46"/>
      <c r="D99" s="215" t="s">
        <v>241</v>
      </c>
      <c r="F99" s="216" t="s">
        <v>3123</v>
      </c>
      <c r="I99" s="176"/>
      <c r="L99" s="46"/>
      <c r="M99" s="217"/>
      <c r="N99" s="47"/>
      <c r="O99" s="47"/>
      <c r="P99" s="47"/>
      <c r="Q99" s="47"/>
      <c r="R99" s="47"/>
      <c r="S99" s="47"/>
      <c r="T99" s="85"/>
      <c r="AT99" s="24" t="s">
        <v>241</v>
      </c>
      <c r="AU99" s="24" t="s">
        <v>83</v>
      </c>
    </row>
    <row r="100" spans="2:65" s="1" customFormat="1" ht="16.5" customHeight="1">
      <c r="B100" s="202"/>
      <c r="C100" s="242" t="s">
        <v>285</v>
      </c>
      <c r="D100" s="242" t="s">
        <v>399</v>
      </c>
      <c r="E100" s="243" t="s">
        <v>3125</v>
      </c>
      <c r="F100" s="244" t="s">
        <v>3126</v>
      </c>
      <c r="G100" s="245" t="s">
        <v>249</v>
      </c>
      <c r="H100" s="246">
        <v>6</v>
      </c>
      <c r="I100" s="247"/>
      <c r="J100" s="248">
        <f>ROUND(I100*H100,2)</f>
        <v>0</v>
      </c>
      <c r="K100" s="244" t="s">
        <v>238</v>
      </c>
      <c r="L100" s="249"/>
      <c r="M100" s="250" t="s">
        <v>5</v>
      </c>
      <c r="N100" s="251" t="s">
        <v>44</v>
      </c>
      <c r="O100" s="47"/>
      <c r="P100" s="212">
        <f>O100*H100</f>
        <v>0</v>
      </c>
      <c r="Q100" s="212">
        <v>0</v>
      </c>
      <c r="R100" s="212">
        <f>Q100*H100</f>
        <v>0</v>
      </c>
      <c r="S100" s="212">
        <v>0</v>
      </c>
      <c r="T100" s="213">
        <f>S100*H100</f>
        <v>0</v>
      </c>
      <c r="AR100" s="24" t="s">
        <v>410</v>
      </c>
      <c r="AT100" s="24" t="s">
        <v>399</v>
      </c>
      <c r="AU100" s="24" t="s">
        <v>83</v>
      </c>
      <c r="AY100" s="24" t="s">
        <v>231</v>
      </c>
      <c r="BE100" s="214">
        <f>IF(N100="základní",J100,0)</f>
        <v>0</v>
      </c>
      <c r="BF100" s="214">
        <f>IF(N100="snížená",J100,0)</f>
        <v>0</v>
      </c>
      <c r="BG100" s="214">
        <f>IF(N100="zákl. přenesená",J100,0)</f>
        <v>0</v>
      </c>
      <c r="BH100" s="214">
        <f>IF(N100="sníž. přenesená",J100,0)</f>
        <v>0</v>
      </c>
      <c r="BI100" s="214">
        <f>IF(N100="nulová",J100,0)</f>
        <v>0</v>
      </c>
      <c r="BJ100" s="24" t="s">
        <v>81</v>
      </c>
      <c r="BK100" s="214">
        <f>ROUND(I100*H100,2)</f>
        <v>0</v>
      </c>
      <c r="BL100" s="24" t="s">
        <v>298</v>
      </c>
      <c r="BM100" s="24" t="s">
        <v>3127</v>
      </c>
    </row>
    <row r="101" spans="2:47" s="1" customFormat="1" ht="13.5">
      <c r="B101" s="46"/>
      <c r="D101" s="215" t="s">
        <v>241</v>
      </c>
      <c r="F101" s="216" t="s">
        <v>3126</v>
      </c>
      <c r="I101" s="176"/>
      <c r="L101" s="46"/>
      <c r="M101" s="217"/>
      <c r="N101" s="47"/>
      <c r="O101" s="47"/>
      <c r="P101" s="47"/>
      <c r="Q101" s="47"/>
      <c r="R101" s="47"/>
      <c r="S101" s="47"/>
      <c r="T101" s="85"/>
      <c r="AT101" s="24" t="s">
        <v>241</v>
      </c>
      <c r="AU101" s="24" t="s">
        <v>83</v>
      </c>
    </row>
    <row r="102" spans="2:65" s="1" customFormat="1" ht="38.25" customHeight="1">
      <c r="B102" s="202"/>
      <c r="C102" s="203" t="s">
        <v>289</v>
      </c>
      <c r="D102" s="203" t="s">
        <v>235</v>
      </c>
      <c r="E102" s="204" t="s">
        <v>3080</v>
      </c>
      <c r="F102" s="205" t="s">
        <v>3081</v>
      </c>
      <c r="G102" s="206" t="s">
        <v>352</v>
      </c>
      <c r="H102" s="207">
        <v>0.187</v>
      </c>
      <c r="I102" s="208"/>
      <c r="J102" s="209">
        <f>ROUND(I102*H102,2)</f>
        <v>0</v>
      </c>
      <c r="K102" s="205" t="s">
        <v>238</v>
      </c>
      <c r="L102" s="46"/>
      <c r="M102" s="210" t="s">
        <v>5</v>
      </c>
      <c r="N102" s="211" t="s">
        <v>44</v>
      </c>
      <c r="O102" s="47"/>
      <c r="P102" s="212">
        <f>O102*H102</f>
        <v>0</v>
      </c>
      <c r="Q102" s="212">
        <v>0</v>
      </c>
      <c r="R102" s="212">
        <f>Q102*H102</f>
        <v>0</v>
      </c>
      <c r="S102" s="212">
        <v>0</v>
      </c>
      <c r="T102" s="213">
        <f>S102*H102</f>
        <v>0</v>
      </c>
      <c r="AR102" s="24" t="s">
        <v>298</v>
      </c>
      <c r="AT102" s="24" t="s">
        <v>235</v>
      </c>
      <c r="AU102" s="24" t="s">
        <v>83</v>
      </c>
      <c r="AY102" s="24" t="s">
        <v>231</v>
      </c>
      <c r="BE102" s="214">
        <f>IF(N102="základní",J102,0)</f>
        <v>0</v>
      </c>
      <c r="BF102" s="214">
        <f>IF(N102="snížená",J102,0)</f>
        <v>0</v>
      </c>
      <c r="BG102" s="214">
        <f>IF(N102="zákl. přenesená",J102,0)</f>
        <v>0</v>
      </c>
      <c r="BH102" s="214">
        <f>IF(N102="sníž. přenesená",J102,0)</f>
        <v>0</v>
      </c>
      <c r="BI102" s="214">
        <f>IF(N102="nulová",J102,0)</f>
        <v>0</v>
      </c>
      <c r="BJ102" s="24" t="s">
        <v>81</v>
      </c>
      <c r="BK102" s="214">
        <f>ROUND(I102*H102,2)</f>
        <v>0</v>
      </c>
      <c r="BL102" s="24" t="s">
        <v>298</v>
      </c>
      <c r="BM102" s="24" t="s">
        <v>3128</v>
      </c>
    </row>
    <row r="103" spans="2:47" s="1" customFormat="1" ht="13.5">
      <c r="B103" s="46"/>
      <c r="D103" s="215" t="s">
        <v>241</v>
      </c>
      <c r="F103" s="216" t="s">
        <v>3081</v>
      </c>
      <c r="I103" s="176"/>
      <c r="L103" s="46"/>
      <c r="M103" s="217"/>
      <c r="N103" s="47"/>
      <c r="O103" s="47"/>
      <c r="P103" s="47"/>
      <c r="Q103" s="47"/>
      <c r="R103" s="47"/>
      <c r="S103" s="47"/>
      <c r="T103" s="85"/>
      <c r="AT103" s="24" t="s">
        <v>241</v>
      </c>
      <c r="AU103" s="24" t="s">
        <v>83</v>
      </c>
    </row>
    <row r="104" spans="2:63" s="10" customFormat="1" ht="29.85" customHeight="1">
      <c r="B104" s="189"/>
      <c r="D104" s="190" t="s">
        <v>72</v>
      </c>
      <c r="E104" s="200" t="s">
        <v>3129</v>
      </c>
      <c r="F104" s="200" t="s">
        <v>3130</v>
      </c>
      <c r="I104" s="192"/>
      <c r="J104" s="201">
        <f>BK104</f>
        <v>0</v>
      </c>
      <c r="L104" s="189"/>
      <c r="M104" s="194"/>
      <c r="N104" s="195"/>
      <c r="O104" s="195"/>
      <c r="P104" s="196">
        <f>SUM(P105:P129)</f>
        <v>0</v>
      </c>
      <c r="Q104" s="195"/>
      <c r="R104" s="196">
        <f>SUM(R105:R129)</f>
        <v>0.05448</v>
      </c>
      <c r="S104" s="195"/>
      <c r="T104" s="197">
        <f>SUM(T105:T129)</f>
        <v>0</v>
      </c>
      <c r="AR104" s="190" t="s">
        <v>83</v>
      </c>
      <c r="AT104" s="198" t="s">
        <v>72</v>
      </c>
      <c r="AU104" s="198" t="s">
        <v>81</v>
      </c>
      <c r="AY104" s="190" t="s">
        <v>231</v>
      </c>
      <c r="BK104" s="199">
        <f>SUM(BK105:BK129)</f>
        <v>0</v>
      </c>
    </row>
    <row r="105" spans="2:65" s="1" customFormat="1" ht="16.5" customHeight="1">
      <c r="B105" s="202"/>
      <c r="C105" s="203" t="s">
        <v>233</v>
      </c>
      <c r="D105" s="203" t="s">
        <v>235</v>
      </c>
      <c r="E105" s="204" t="s">
        <v>3131</v>
      </c>
      <c r="F105" s="205" t="s">
        <v>3132</v>
      </c>
      <c r="G105" s="206" t="s">
        <v>249</v>
      </c>
      <c r="H105" s="207">
        <v>53</v>
      </c>
      <c r="I105" s="208"/>
      <c r="J105" s="209">
        <f>ROUND(I105*H105,2)</f>
        <v>0</v>
      </c>
      <c r="K105" s="205" t="s">
        <v>5</v>
      </c>
      <c r="L105" s="46"/>
      <c r="M105" s="210" t="s">
        <v>5</v>
      </c>
      <c r="N105" s="211" t="s">
        <v>44</v>
      </c>
      <c r="O105" s="47"/>
      <c r="P105" s="212">
        <f>O105*H105</f>
        <v>0</v>
      </c>
      <c r="Q105" s="212">
        <v>0</v>
      </c>
      <c r="R105" s="212">
        <f>Q105*H105</f>
        <v>0</v>
      </c>
      <c r="S105" s="212">
        <v>0</v>
      </c>
      <c r="T105" s="213">
        <f>S105*H105</f>
        <v>0</v>
      </c>
      <c r="AR105" s="24" t="s">
        <v>298</v>
      </c>
      <c r="AT105" s="24" t="s">
        <v>235</v>
      </c>
      <c r="AU105" s="24" t="s">
        <v>83</v>
      </c>
      <c r="AY105" s="24" t="s">
        <v>231</v>
      </c>
      <c r="BE105" s="214">
        <f>IF(N105="základní",J105,0)</f>
        <v>0</v>
      </c>
      <c r="BF105" s="214">
        <f>IF(N105="snížená",J105,0)</f>
        <v>0</v>
      </c>
      <c r="BG105" s="214">
        <f>IF(N105="zákl. přenesená",J105,0)</f>
        <v>0</v>
      </c>
      <c r="BH105" s="214">
        <f>IF(N105="sníž. přenesená",J105,0)</f>
        <v>0</v>
      </c>
      <c r="BI105" s="214">
        <f>IF(N105="nulová",J105,0)</f>
        <v>0</v>
      </c>
      <c r="BJ105" s="24" t="s">
        <v>81</v>
      </c>
      <c r="BK105" s="214">
        <f>ROUND(I105*H105,2)</f>
        <v>0</v>
      </c>
      <c r="BL105" s="24" t="s">
        <v>298</v>
      </c>
      <c r="BM105" s="24" t="s">
        <v>3133</v>
      </c>
    </row>
    <row r="106" spans="2:47" s="1" customFormat="1" ht="13.5">
      <c r="B106" s="46"/>
      <c r="D106" s="215" t="s">
        <v>241</v>
      </c>
      <c r="F106" s="216" t="s">
        <v>3132</v>
      </c>
      <c r="I106" s="176"/>
      <c r="L106" s="46"/>
      <c r="M106" s="217"/>
      <c r="N106" s="47"/>
      <c r="O106" s="47"/>
      <c r="P106" s="47"/>
      <c r="Q106" s="47"/>
      <c r="R106" s="47"/>
      <c r="S106" s="47"/>
      <c r="T106" s="85"/>
      <c r="AT106" s="24" t="s">
        <v>241</v>
      </c>
      <c r="AU106" s="24" t="s">
        <v>83</v>
      </c>
    </row>
    <row r="107" spans="2:65" s="1" customFormat="1" ht="16.5" customHeight="1">
      <c r="B107" s="202"/>
      <c r="C107" s="242" t="s">
        <v>254</v>
      </c>
      <c r="D107" s="242" t="s">
        <v>399</v>
      </c>
      <c r="E107" s="243" t="s">
        <v>3134</v>
      </c>
      <c r="F107" s="244" t="s">
        <v>3135</v>
      </c>
      <c r="G107" s="245" t="s">
        <v>249</v>
      </c>
      <c r="H107" s="246">
        <v>6</v>
      </c>
      <c r="I107" s="247"/>
      <c r="J107" s="248">
        <f>ROUND(I107*H107,2)</f>
        <v>0</v>
      </c>
      <c r="K107" s="244" t="s">
        <v>5</v>
      </c>
      <c r="L107" s="249"/>
      <c r="M107" s="250" t="s">
        <v>5</v>
      </c>
      <c r="N107" s="251" t="s">
        <v>44</v>
      </c>
      <c r="O107" s="47"/>
      <c r="P107" s="212">
        <f>O107*H107</f>
        <v>0</v>
      </c>
      <c r="Q107" s="212">
        <v>0.00013</v>
      </c>
      <c r="R107" s="212">
        <f>Q107*H107</f>
        <v>0.0007799999999999999</v>
      </c>
      <c r="S107" s="212">
        <v>0</v>
      </c>
      <c r="T107" s="213">
        <f>S107*H107</f>
        <v>0</v>
      </c>
      <c r="AR107" s="24" t="s">
        <v>410</v>
      </c>
      <c r="AT107" s="24" t="s">
        <v>399</v>
      </c>
      <c r="AU107" s="24" t="s">
        <v>83</v>
      </c>
      <c r="AY107" s="24" t="s">
        <v>231</v>
      </c>
      <c r="BE107" s="214">
        <f>IF(N107="základní",J107,0)</f>
        <v>0</v>
      </c>
      <c r="BF107" s="214">
        <f>IF(N107="snížená",J107,0)</f>
        <v>0</v>
      </c>
      <c r="BG107" s="214">
        <f>IF(N107="zákl. přenesená",J107,0)</f>
        <v>0</v>
      </c>
      <c r="BH107" s="214">
        <f>IF(N107="sníž. přenesená",J107,0)</f>
        <v>0</v>
      </c>
      <c r="BI107" s="214">
        <f>IF(N107="nulová",J107,0)</f>
        <v>0</v>
      </c>
      <c r="BJ107" s="24" t="s">
        <v>81</v>
      </c>
      <c r="BK107" s="214">
        <f>ROUND(I107*H107,2)</f>
        <v>0</v>
      </c>
      <c r="BL107" s="24" t="s">
        <v>298</v>
      </c>
      <c r="BM107" s="24" t="s">
        <v>3136</v>
      </c>
    </row>
    <row r="108" spans="2:47" s="1" customFormat="1" ht="13.5">
      <c r="B108" s="46"/>
      <c r="D108" s="215" t="s">
        <v>241</v>
      </c>
      <c r="F108" s="216" t="s">
        <v>3135</v>
      </c>
      <c r="I108" s="176"/>
      <c r="L108" s="46"/>
      <c r="M108" s="217"/>
      <c r="N108" s="47"/>
      <c r="O108" s="47"/>
      <c r="P108" s="47"/>
      <c r="Q108" s="47"/>
      <c r="R108" s="47"/>
      <c r="S108" s="47"/>
      <c r="T108" s="85"/>
      <c r="AT108" s="24" t="s">
        <v>241</v>
      </c>
      <c r="AU108" s="24" t="s">
        <v>83</v>
      </c>
    </row>
    <row r="109" spans="2:65" s="1" customFormat="1" ht="16.5" customHeight="1">
      <c r="B109" s="202"/>
      <c r="C109" s="242" t="s">
        <v>307</v>
      </c>
      <c r="D109" s="242" t="s">
        <v>399</v>
      </c>
      <c r="E109" s="243" t="s">
        <v>3137</v>
      </c>
      <c r="F109" s="244" t="s">
        <v>3138</v>
      </c>
      <c r="G109" s="245" t="s">
        <v>249</v>
      </c>
      <c r="H109" s="246">
        <v>6</v>
      </c>
      <c r="I109" s="247"/>
      <c r="J109" s="248">
        <f>ROUND(I109*H109,2)</f>
        <v>0</v>
      </c>
      <c r="K109" s="244" t="s">
        <v>5</v>
      </c>
      <c r="L109" s="249"/>
      <c r="M109" s="250" t="s">
        <v>5</v>
      </c>
      <c r="N109" s="251" t="s">
        <v>44</v>
      </c>
      <c r="O109" s="47"/>
      <c r="P109" s="212">
        <f>O109*H109</f>
        <v>0</v>
      </c>
      <c r="Q109" s="212">
        <v>0.0002</v>
      </c>
      <c r="R109" s="212">
        <f>Q109*H109</f>
        <v>0.0012000000000000001</v>
      </c>
      <c r="S109" s="212">
        <v>0</v>
      </c>
      <c r="T109" s="213">
        <f>S109*H109</f>
        <v>0</v>
      </c>
      <c r="AR109" s="24" t="s">
        <v>410</v>
      </c>
      <c r="AT109" s="24" t="s">
        <v>399</v>
      </c>
      <c r="AU109" s="24" t="s">
        <v>83</v>
      </c>
      <c r="AY109" s="24" t="s">
        <v>231</v>
      </c>
      <c r="BE109" s="214">
        <f>IF(N109="základní",J109,0)</f>
        <v>0</v>
      </c>
      <c r="BF109" s="214">
        <f>IF(N109="snížená",J109,0)</f>
        <v>0</v>
      </c>
      <c r="BG109" s="214">
        <f>IF(N109="zákl. přenesená",J109,0)</f>
        <v>0</v>
      </c>
      <c r="BH109" s="214">
        <f>IF(N109="sníž. přenesená",J109,0)</f>
        <v>0</v>
      </c>
      <c r="BI109" s="214">
        <f>IF(N109="nulová",J109,0)</f>
        <v>0</v>
      </c>
      <c r="BJ109" s="24" t="s">
        <v>81</v>
      </c>
      <c r="BK109" s="214">
        <f>ROUND(I109*H109,2)</f>
        <v>0</v>
      </c>
      <c r="BL109" s="24" t="s">
        <v>298</v>
      </c>
      <c r="BM109" s="24" t="s">
        <v>3139</v>
      </c>
    </row>
    <row r="110" spans="2:47" s="1" customFormat="1" ht="13.5">
      <c r="B110" s="46"/>
      <c r="D110" s="215" t="s">
        <v>241</v>
      </c>
      <c r="F110" s="216" t="s">
        <v>3138</v>
      </c>
      <c r="I110" s="176"/>
      <c r="L110" s="46"/>
      <c r="M110" s="217"/>
      <c r="N110" s="47"/>
      <c r="O110" s="47"/>
      <c r="P110" s="47"/>
      <c r="Q110" s="47"/>
      <c r="R110" s="47"/>
      <c r="S110" s="47"/>
      <c r="T110" s="85"/>
      <c r="AT110" s="24" t="s">
        <v>241</v>
      </c>
      <c r="AU110" s="24" t="s">
        <v>83</v>
      </c>
    </row>
    <row r="111" spans="2:65" s="1" customFormat="1" ht="16.5" customHeight="1">
      <c r="B111" s="202"/>
      <c r="C111" s="242" t="s">
        <v>311</v>
      </c>
      <c r="D111" s="242" t="s">
        <v>399</v>
      </c>
      <c r="E111" s="243" t="s">
        <v>3140</v>
      </c>
      <c r="F111" s="244" t="s">
        <v>3141</v>
      </c>
      <c r="G111" s="245" t="s">
        <v>249</v>
      </c>
      <c r="H111" s="246">
        <v>10</v>
      </c>
      <c r="I111" s="247"/>
      <c r="J111" s="248">
        <f>ROUND(I111*H111,2)</f>
        <v>0</v>
      </c>
      <c r="K111" s="244" t="s">
        <v>238</v>
      </c>
      <c r="L111" s="249"/>
      <c r="M111" s="250" t="s">
        <v>5</v>
      </c>
      <c r="N111" s="251" t="s">
        <v>44</v>
      </c>
      <c r="O111" s="47"/>
      <c r="P111" s="212">
        <f>O111*H111</f>
        <v>0</v>
      </c>
      <c r="Q111" s="212">
        <v>0.00026</v>
      </c>
      <c r="R111" s="212">
        <f>Q111*H111</f>
        <v>0.0026</v>
      </c>
      <c r="S111" s="212">
        <v>0</v>
      </c>
      <c r="T111" s="213">
        <f>S111*H111</f>
        <v>0</v>
      </c>
      <c r="AR111" s="24" t="s">
        <v>410</v>
      </c>
      <c r="AT111" s="24" t="s">
        <v>399</v>
      </c>
      <c r="AU111" s="24" t="s">
        <v>83</v>
      </c>
      <c r="AY111" s="24" t="s">
        <v>231</v>
      </c>
      <c r="BE111" s="214">
        <f>IF(N111="základní",J111,0)</f>
        <v>0</v>
      </c>
      <c r="BF111" s="214">
        <f>IF(N111="snížená",J111,0)</f>
        <v>0</v>
      </c>
      <c r="BG111" s="214">
        <f>IF(N111="zákl. přenesená",J111,0)</f>
        <v>0</v>
      </c>
      <c r="BH111" s="214">
        <f>IF(N111="sníž. přenesená",J111,0)</f>
        <v>0</v>
      </c>
      <c r="BI111" s="214">
        <f>IF(N111="nulová",J111,0)</f>
        <v>0</v>
      </c>
      <c r="BJ111" s="24" t="s">
        <v>81</v>
      </c>
      <c r="BK111" s="214">
        <f>ROUND(I111*H111,2)</f>
        <v>0</v>
      </c>
      <c r="BL111" s="24" t="s">
        <v>298</v>
      </c>
      <c r="BM111" s="24" t="s">
        <v>3142</v>
      </c>
    </row>
    <row r="112" spans="2:47" s="1" customFormat="1" ht="13.5">
      <c r="B112" s="46"/>
      <c r="D112" s="215" t="s">
        <v>241</v>
      </c>
      <c r="F112" s="216" t="s">
        <v>3141</v>
      </c>
      <c r="I112" s="176"/>
      <c r="L112" s="46"/>
      <c r="M112" s="217"/>
      <c r="N112" s="47"/>
      <c r="O112" s="47"/>
      <c r="P112" s="47"/>
      <c r="Q112" s="47"/>
      <c r="R112" s="47"/>
      <c r="S112" s="47"/>
      <c r="T112" s="85"/>
      <c r="AT112" s="24" t="s">
        <v>241</v>
      </c>
      <c r="AU112" s="24" t="s">
        <v>83</v>
      </c>
    </row>
    <row r="113" spans="2:65" s="1" customFormat="1" ht="25.5" customHeight="1">
      <c r="B113" s="202"/>
      <c r="C113" s="242" t="s">
        <v>11</v>
      </c>
      <c r="D113" s="242" t="s">
        <v>399</v>
      </c>
      <c r="E113" s="243" t="s">
        <v>3143</v>
      </c>
      <c r="F113" s="244" t="s">
        <v>3144</v>
      </c>
      <c r="G113" s="245" t="s">
        <v>249</v>
      </c>
      <c r="H113" s="246">
        <v>7</v>
      </c>
      <c r="I113" s="247"/>
      <c r="J113" s="248">
        <f>ROUND(I113*H113,2)</f>
        <v>0</v>
      </c>
      <c r="K113" s="244" t="s">
        <v>238</v>
      </c>
      <c r="L113" s="249"/>
      <c r="M113" s="250" t="s">
        <v>5</v>
      </c>
      <c r="N113" s="251" t="s">
        <v>44</v>
      </c>
      <c r="O113" s="47"/>
      <c r="P113" s="212">
        <f>O113*H113</f>
        <v>0</v>
      </c>
      <c r="Q113" s="212">
        <v>0.0007</v>
      </c>
      <c r="R113" s="212">
        <f>Q113*H113</f>
        <v>0.0049</v>
      </c>
      <c r="S113" s="212">
        <v>0</v>
      </c>
      <c r="T113" s="213">
        <f>S113*H113</f>
        <v>0</v>
      </c>
      <c r="AR113" s="24" t="s">
        <v>410</v>
      </c>
      <c r="AT113" s="24" t="s">
        <v>399</v>
      </c>
      <c r="AU113" s="24" t="s">
        <v>83</v>
      </c>
      <c r="AY113" s="24" t="s">
        <v>231</v>
      </c>
      <c r="BE113" s="214">
        <f>IF(N113="základní",J113,0)</f>
        <v>0</v>
      </c>
      <c r="BF113" s="214">
        <f>IF(N113="snížená",J113,0)</f>
        <v>0</v>
      </c>
      <c r="BG113" s="214">
        <f>IF(N113="zákl. přenesená",J113,0)</f>
        <v>0</v>
      </c>
      <c r="BH113" s="214">
        <f>IF(N113="sníž. přenesená",J113,0)</f>
        <v>0</v>
      </c>
      <c r="BI113" s="214">
        <f>IF(N113="nulová",J113,0)</f>
        <v>0</v>
      </c>
      <c r="BJ113" s="24" t="s">
        <v>81</v>
      </c>
      <c r="BK113" s="214">
        <f>ROUND(I113*H113,2)</f>
        <v>0</v>
      </c>
      <c r="BL113" s="24" t="s">
        <v>298</v>
      </c>
      <c r="BM113" s="24" t="s">
        <v>3145</v>
      </c>
    </row>
    <row r="114" spans="2:47" s="1" customFormat="1" ht="13.5">
      <c r="B114" s="46"/>
      <c r="D114" s="215" t="s">
        <v>241</v>
      </c>
      <c r="F114" s="216" t="s">
        <v>3144</v>
      </c>
      <c r="I114" s="176"/>
      <c r="L114" s="46"/>
      <c r="M114" s="217"/>
      <c r="N114" s="47"/>
      <c r="O114" s="47"/>
      <c r="P114" s="47"/>
      <c r="Q114" s="47"/>
      <c r="R114" s="47"/>
      <c r="S114" s="47"/>
      <c r="T114" s="85"/>
      <c r="AT114" s="24" t="s">
        <v>241</v>
      </c>
      <c r="AU114" s="24" t="s">
        <v>83</v>
      </c>
    </row>
    <row r="115" spans="2:65" s="1" customFormat="1" ht="16.5" customHeight="1">
      <c r="B115" s="202"/>
      <c r="C115" s="242" t="s">
        <v>298</v>
      </c>
      <c r="D115" s="242" t="s">
        <v>399</v>
      </c>
      <c r="E115" s="243" t="s">
        <v>3146</v>
      </c>
      <c r="F115" s="244" t="s">
        <v>3147</v>
      </c>
      <c r="G115" s="245" t="s">
        <v>249</v>
      </c>
      <c r="H115" s="246">
        <v>24</v>
      </c>
      <c r="I115" s="247"/>
      <c r="J115" s="248">
        <f>ROUND(I115*H115,2)</f>
        <v>0</v>
      </c>
      <c r="K115" s="244" t="s">
        <v>238</v>
      </c>
      <c r="L115" s="249"/>
      <c r="M115" s="250" t="s">
        <v>5</v>
      </c>
      <c r="N115" s="251" t="s">
        <v>44</v>
      </c>
      <c r="O115" s="47"/>
      <c r="P115" s="212">
        <f>O115*H115</f>
        <v>0</v>
      </c>
      <c r="Q115" s="212">
        <v>0.00015</v>
      </c>
      <c r="R115" s="212">
        <f>Q115*H115</f>
        <v>0.0036</v>
      </c>
      <c r="S115" s="212">
        <v>0</v>
      </c>
      <c r="T115" s="213">
        <f>S115*H115</f>
        <v>0</v>
      </c>
      <c r="AR115" s="24" t="s">
        <v>410</v>
      </c>
      <c r="AT115" s="24" t="s">
        <v>399</v>
      </c>
      <c r="AU115" s="24" t="s">
        <v>83</v>
      </c>
      <c r="AY115" s="24" t="s">
        <v>231</v>
      </c>
      <c r="BE115" s="214">
        <f>IF(N115="základní",J115,0)</f>
        <v>0</v>
      </c>
      <c r="BF115" s="214">
        <f>IF(N115="snížená",J115,0)</f>
        <v>0</v>
      </c>
      <c r="BG115" s="214">
        <f>IF(N115="zákl. přenesená",J115,0)</f>
        <v>0</v>
      </c>
      <c r="BH115" s="214">
        <f>IF(N115="sníž. přenesená",J115,0)</f>
        <v>0</v>
      </c>
      <c r="BI115" s="214">
        <f>IF(N115="nulová",J115,0)</f>
        <v>0</v>
      </c>
      <c r="BJ115" s="24" t="s">
        <v>81</v>
      </c>
      <c r="BK115" s="214">
        <f>ROUND(I115*H115,2)</f>
        <v>0</v>
      </c>
      <c r="BL115" s="24" t="s">
        <v>298</v>
      </c>
      <c r="BM115" s="24" t="s">
        <v>3148</v>
      </c>
    </row>
    <row r="116" spans="2:47" s="1" customFormat="1" ht="13.5">
      <c r="B116" s="46"/>
      <c r="D116" s="215" t="s">
        <v>241</v>
      </c>
      <c r="F116" s="216" t="s">
        <v>3147</v>
      </c>
      <c r="I116" s="176"/>
      <c r="L116" s="46"/>
      <c r="M116" s="217"/>
      <c r="N116" s="47"/>
      <c r="O116" s="47"/>
      <c r="P116" s="47"/>
      <c r="Q116" s="47"/>
      <c r="R116" s="47"/>
      <c r="S116" s="47"/>
      <c r="T116" s="85"/>
      <c r="AT116" s="24" t="s">
        <v>241</v>
      </c>
      <c r="AU116" s="24" t="s">
        <v>83</v>
      </c>
    </row>
    <row r="117" spans="2:65" s="1" customFormat="1" ht="16.5" customHeight="1">
      <c r="B117" s="202"/>
      <c r="C117" s="203" t="s">
        <v>321</v>
      </c>
      <c r="D117" s="203" t="s">
        <v>235</v>
      </c>
      <c r="E117" s="204" t="s">
        <v>3149</v>
      </c>
      <c r="F117" s="205" t="s">
        <v>3150</v>
      </c>
      <c r="G117" s="206" t="s">
        <v>249</v>
      </c>
      <c r="H117" s="207">
        <v>2</v>
      </c>
      <c r="I117" s="208"/>
      <c r="J117" s="209">
        <f>ROUND(I117*H117,2)</f>
        <v>0</v>
      </c>
      <c r="K117" s="205" t="s">
        <v>5</v>
      </c>
      <c r="L117" s="46"/>
      <c r="M117" s="210" t="s">
        <v>5</v>
      </c>
      <c r="N117" s="211" t="s">
        <v>44</v>
      </c>
      <c r="O117" s="47"/>
      <c r="P117" s="212">
        <f>O117*H117</f>
        <v>0</v>
      </c>
      <c r="Q117" s="212">
        <v>0</v>
      </c>
      <c r="R117" s="212">
        <f>Q117*H117</f>
        <v>0</v>
      </c>
      <c r="S117" s="212">
        <v>0</v>
      </c>
      <c r="T117" s="213">
        <f>S117*H117</f>
        <v>0</v>
      </c>
      <c r="AR117" s="24" t="s">
        <v>298</v>
      </c>
      <c r="AT117" s="24" t="s">
        <v>235</v>
      </c>
      <c r="AU117" s="24" t="s">
        <v>83</v>
      </c>
      <c r="AY117" s="24" t="s">
        <v>231</v>
      </c>
      <c r="BE117" s="214">
        <f>IF(N117="základní",J117,0)</f>
        <v>0</v>
      </c>
      <c r="BF117" s="214">
        <f>IF(N117="snížená",J117,0)</f>
        <v>0</v>
      </c>
      <c r="BG117" s="214">
        <f>IF(N117="zákl. přenesená",J117,0)</f>
        <v>0</v>
      </c>
      <c r="BH117" s="214">
        <f>IF(N117="sníž. přenesená",J117,0)</f>
        <v>0</v>
      </c>
      <c r="BI117" s="214">
        <f>IF(N117="nulová",J117,0)</f>
        <v>0</v>
      </c>
      <c r="BJ117" s="24" t="s">
        <v>81</v>
      </c>
      <c r="BK117" s="214">
        <f>ROUND(I117*H117,2)</f>
        <v>0</v>
      </c>
      <c r="BL117" s="24" t="s">
        <v>298</v>
      </c>
      <c r="BM117" s="24" t="s">
        <v>3151</v>
      </c>
    </row>
    <row r="118" spans="2:47" s="1" customFormat="1" ht="13.5">
      <c r="B118" s="46"/>
      <c r="D118" s="215" t="s">
        <v>241</v>
      </c>
      <c r="F118" s="216" t="s">
        <v>3150</v>
      </c>
      <c r="I118" s="176"/>
      <c r="L118" s="46"/>
      <c r="M118" s="217"/>
      <c r="N118" s="47"/>
      <c r="O118" s="47"/>
      <c r="P118" s="47"/>
      <c r="Q118" s="47"/>
      <c r="R118" s="47"/>
      <c r="S118" s="47"/>
      <c r="T118" s="85"/>
      <c r="AT118" s="24" t="s">
        <v>241</v>
      </c>
      <c r="AU118" s="24" t="s">
        <v>83</v>
      </c>
    </row>
    <row r="119" spans="2:65" s="1" customFormat="1" ht="16.5" customHeight="1">
      <c r="B119" s="202"/>
      <c r="C119" s="242" t="s">
        <v>325</v>
      </c>
      <c r="D119" s="242" t="s">
        <v>399</v>
      </c>
      <c r="E119" s="243" t="s">
        <v>3152</v>
      </c>
      <c r="F119" s="244" t="s">
        <v>3153</v>
      </c>
      <c r="G119" s="245" t="s">
        <v>2952</v>
      </c>
      <c r="H119" s="246">
        <v>2</v>
      </c>
      <c r="I119" s="247"/>
      <c r="J119" s="248">
        <f>ROUND(I119*H119,2)</f>
        <v>0</v>
      </c>
      <c r="K119" s="244" t="s">
        <v>5</v>
      </c>
      <c r="L119" s="249"/>
      <c r="M119" s="250" t="s">
        <v>5</v>
      </c>
      <c r="N119" s="251" t="s">
        <v>44</v>
      </c>
      <c r="O119" s="47"/>
      <c r="P119" s="212">
        <f>O119*H119</f>
        <v>0</v>
      </c>
      <c r="Q119" s="212">
        <v>0</v>
      </c>
      <c r="R119" s="212">
        <f>Q119*H119</f>
        <v>0</v>
      </c>
      <c r="S119" s="212">
        <v>0</v>
      </c>
      <c r="T119" s="213">
        <f>S119*H119</f>
        <v>0</v>
      </c>
      <c r="AR119" s="24" t="s">
        <v>410</v>
      </c>
      <c r="AT119" s="24" t="s">
        <v>399</v>
      </c>
      <c r="AU119" s="24" t="s">
        <v>83</v>
      </c>
      <c r="AY119" s="24" t="s">
        <v>231</v>
      </c>
      <c r="BE119" s="214">
        <f>IF(N119="základní",J119,0)</f>
        <v>0</v>
      </c>
      <c r="BF119" s="214">
        <f>IF(N119="snížená",J119,0)</f>
        <v>0</v>
      </c>
      <c r="BG119" s="214">
        <f>IF(N119="zákl. přenesená",J119,0)</f>
        <v>0</v>
      </c>
      <c r="BH119" s="214">
        <f>IF(N119="sníž. přenesená",J119,0)</f>
        <v>0</v>
      </c>
      <c r="BI119" s="214">
        <f>IF(N119="nulová",J119,0)</f>
        <v>0</v>
      </c>
      <c r="BJ119" s="24" t="s">
        <v>81</v>
      </c>
      <c r="BK119" s="214">
        <f>ROUND(I119*H119,2)</f>
        <v>0</v>
      </c>
      <c r="BL119" s="24" t="s">
        <v>298</v>
      </c>
      <c r="BM119" s="24" t="s">
        <v>3154</v>
      </c>
    </row>
    <row r="120" spans="2:47" s="1" customFormat="1" ht="13.5">
      <c r="B120" s="46"/>
      <c r="D120" s="215" t="s">
        <v>241</v>
      </c>
      <c r="F120" s="216" t="s">
        <v>3153</v>
      </c>
      <c r="I120" s="176"/>
      <c r="L120" s="46"/>
      <c r="M120" s="217"/>
      <c r="N120" s="47"/>
      <c r="O120" s="47"/>
      <c r="P120" s="47"/>
      <c r="Q120" s="47"/>
      <c r="R120" s="47"/>
      <c r="S120" s="47"/>
      <c r="T120" s="85"/>
      <c r="AT120" s="24" t="s">
        <v>241</v>
      </c>
      <c r="AU120" s="24" t="s">
        <v>83</v>
      </c>
    </row>
    <row r="121" spans="2:47" s="1" customFormat="1" ht="13.5">
      <c r="B121" s="46"/>
      <c r="D121" s="215" t="s">
        <v>442</v>
      </c>
      <c r="F121" s="241" t="s">
        <v>3155</v>
      </c>
      <c r="I121" s="176"/>
      <c r="L121" s="46"/>
      <c r="M121" s="217"/>
      <c r="N121" s="47"/>
      <c r="O121" s="47"/>
      <c r="P121" s="47"/>
      <c r="Q121" s="47"/>
      <c r="R121" s="47"/>
      <c r="S121" s="47"/>
      <c r="T121" s="85"/>
      <c r="AT121" s="24" t="s">
        <v>442</v>
      </c>
      <c r="AU121" s="24" t="s">
        <v>83</v>
      </c>
    </row>
    <row r="122" spans="2:65" s="1" customFormat="1" ht="16.5" customHeight="1">
      <c r="B122" s="202"/>
      <c r="C122" s="203" t="s">
        <v>329</v>
      </c>
      <c r="D122" s="203" t="s">
        <v>235</v>
      </c>
      <c r="E122" s="204" t="s">
        <v>3156</v>
      </c>
      <c r="F122" s="205" t="s">
        <v>3157</v>
      </c>
      <c r="G122" s="206" t="s">
        <v>249</v>
      </c>
      <c r="H122" s="207">
        <v>100</v>
      </c>
      <c r="I122" s="208"/>
      <c r="J122" s="209">
        <f>ROUND(I122*H122,2)</f>
        <v>0</v>
      </c>
      <c r="K122" s="205" t="s">
        <v>5</v>
      </c>
      <c r="L122" s="46"/>
      <c r="M122" s="210" t="s">
        <v>5</v>
      </c>
      <c r="N122" s="211" t="s">
        <v>44</v>
      </c>
      <c r="O122" s="47"/>
      <c r="P122" s="212">
        <f>O122*H122</f>
        <v>0</v>
      </c>
      <c r="Q122" s="212">
        <v>0</v>
      </c>
      <c r="R122" s="212">
        <f>Q122*H122</f>
        <v>0</v>
      </c>
      <c r="S122" s="212">
        <v>0</v>
      </c>
      <c r="T122" s="213">
        <f>S122*H122</f>
        <v>0</v>
      </c>
      <c r="AR122" s="24" t="s">
        <v>298</v>
      </c>
      <c r="AT122" s="24" t="s">
        <v>235</v>
      </c>
      <c r="AU122" s="24" t="s">
        <v>83</v>
      </c>
      <c r="AY122" s="24" t="s">
        <v>231</v>
      </c>
      <c r="BE122" s="214">
        <f>IF(N122="základní",J122,0)</f>
        <v>0</v>
      </c>
      <c r="BF122" s="214">
        <f>IF(N122="snížená",J122,0)</f>
        <v>0</v>
      </c>
      <c r="BG122" s="214">
        <f>IF(N122="zákl. přenesená",J122,0)</f>
        <v>0</v>
      </c>
      <c r="BH122" s="214">
        <f>IF(N122="sníž. přenesená",J122,0)</f>
        <v>0</v>
      </c>
      <c r="BI122" s="214">
        <f>IF(N122="nulová",J122,0)</f>
        <v>0</v>
      </c>
      <c r="BJ122" s="24" t="s">
        <v>81</v>
      </c>
      <c r="BK122" s="214">
        <f>ROUND(I122*H122,2)</f>
        <v>0</v>
      </c>
      <c r="BL122" s="24" t="s">
        <v>298</v>
      </c>
      <c r="BM122" s="24" t="s">
        <v>3158</v>
      </c>
    </row>
    <row r="123" spans="2:47" s="1" customFormat="1" ht="13.5">
      <c r="B123" s="46"/>
      <c r="D123" s="215" t="s">
        <v>241</v>
      </c>
      <c r="F123" s="216" t="s">
        <v>3157</v>
      </c>
      <c r="I123" s="176"/>
      <c r="L123" s="46"/>
      <c r="M123" s="217"/>
      <c r="N123" s="47"/>
      <c r="O123" s="47"/>
      <c r="P123" s="47"/>
      <c r="Q123" s="47"/>
      <c r="R123" s="47"/>
      <c r="S123" s="47"/>
      <c r="T123" s="85"/>
      <c r="AT123" s="24" t="s">
        <v>241</v>
      </c>
      <c r="AU123" s="24" t="s">
        <v>83</v>
      </c>
    </row>
    <row r="124" spans="2:65" s="1" customFormat="1" ht="16.5" customHeight="1">
      <c r="B124" s="202"/>
      <c r="C124" s="242" t="s">
        <v>340</v>
      </c>
      <c r="D124" s="242" t="s">
        <v>399</v>
      </c>
      <c r="E124" s="243" t="s">
        <v>3159</v>
      </c>
      <c r="F124" s="244" t="s">
        <v>3160</v>
      </c>
      <c r="G124" s="245" t="s">
        <v>249</v>
      </c>
      <c r="H124" s="246">
        <v>28</v>
      </c>
      <c r="I124" s="247"/>
      <c r="J124" s="248">
        <f>ROUND(I124*H124,2)</f>
        <v>0</v>
      </c>
      <c r="K124" s="244" t="s">
        <v>5</v>
      </c>
      <c r="L124" s="249"/>
      <c r="M124" s="250" t="s">
        <v>5</v>
      </c>
      <c r="N124" s="251" t="s">
        <v>44</v>
      </c>
      <c r="O124" s="47"/>
      <c r="P124" s="212">
        <f>O124*H124</f>
        <v>0</v>
      </c>
      <c r="Q124" s="212">
        <v>0.00036</v>
      </c>
      <c r="R124" s="212">
        <f>Q124*H124</f>
        <v>0.01008</v>
      </c>
      <c r="S124" s="212">
        <v>0</v>
      </c>
      <c r="T124" s="213">
        <f>S124*H124</f>
        <v>0</v>
      </c>
      <c r="AR124" s="24" t="s">
        <v>410</v>
      </c>
      <c r="AT124" s="24" t="s">
        <v>399</v>
      </c>
      <c r="AU124" s="24" t="s">
        <v>83</v>
      </c>
      <c r="AY124" s="24" t="s">
        <v>231</v>
      </c>
      <c r="BE124" s="214">
        <f>IF(N124="základní",J124,0)</f>
        <v>0</v>
      </c>
      <c r="BF124" s="214">
        <f>IF(N124="snížená",J124,0)</f>
        <v>0</v>
      </c>
      <c r="BG124" s="214">
        <f>IF(N124="zákl. přenesená",J124,0)</f>
        <v>0</v>
      </c>
      <c r="BH124" s="214">
        <f>IF(N124="sníž. přenesená",J124,0)</f>
        <v>0</v>
      </c>
      <c r="BI124" s="214">
        <f>IF(N124="nulová",J124,0)</f>
        <v>0</v>
      </c>
      <c r="BJ124" s="24" t="s">
        <v>81</v>
      </c>
      <c r="BK124" s="214">
        <f>ROUND(I124*H124,2)</f>
        <v>0</v>
      </c>
      <c r="BL124" s="24" t="s">
        <v>298</v>
      </c>
      <c r="BM124" s="24" t="s">
        <v>3161</v>
      </c>
    </row>
    <row r="125" spans="2:47" s="1" customFormat="1" ht="13.5">
      <c r="B125" s="46"/>
      <c r="D125" s="215" t="s">
        <v>241</v>
      </c>
      <c r="F125" s="216" t="s">
        <v>3160</v>
      </c>
      <c r="I125" s="176"/>
      <c r="L125" s="46"/>
      <c r="M125" s="217"/>
      <c r="N125" s="47"/>
      <c r="O125" s="47"/>
      <c r="P125" s="47"/>
      <c r="Q125" s="47"/>
      <c r="R125" s="47"/>
      <c r="S125" s="47"/>
      <c r="T125" s="85"/>
      <c r="AT125" s="24" t="s">
        <v>241</v>
      </c>
      <c r="AU125" s="24" t="s">
        <v>83</v>
      </c>
    </row>
    <row r="126" spans="2:65" s="1" customFormat="1" ht="16.5" customHeight="1">
      <c r="B126" s="202"/>
      <c r="C126" s="242" t="s">
        <v>10</v>
      </c>
      <c r="D126" s="242" t="s">
        <v>399</v>
      </c>
      <c r="E126" s="243" t="s">
        <v>3162</v>
      </c>
      <c r="F126" s="244" t="s">
        <v>3163</v>
      </c>
      <c r="G126" s="245" t="s">
        <v>249</v>
      </c>
      <c r="H126" s="246">
        <v>36</v>
      </c>
      <c r="I126" s="247"/>
      <c r="J126" s="248">
        <f>ROUND(I126*H126,2)</f>
        <v>0</v>
      </c>
      <c r="K126" s="244" t="s">
        <v>238</v>
      </c>
      <c r="L126" s="249"/>
      <c r="M126" s="250" t="s">
        <v>5</v>
      </c>
      <c r="N126" s="251" t="s">
        <v>44</v>
      </c>
      <c r="O126" s="47"/>
      <c r="P126" s="212">
        <f>O126*H126</f>
        <v>0</v>
      </c>
      <c r="Q126" s="212">
        <v>0.00032</v>
      </c>
      <c r="R126" s="212">
        <f>Q126*H126</f>
        <v>0.01152</v>
      </c>
      <c r="S126" s="212">
        <v>0</v>
      </c>
      <c r="T126" s="213">
        <f>S126*H126</f>
        <v>0</v>
      </c>
      <c r="AR126" s="24" t="s">
        <v>410</v>
      </c>
      <c r="AT126" s="24" t="s">
        <v>399</v>
      </c>
      <c r="AU126" s="24" t="s">
        <v>83</v>
      </c>
      <c r="AY126" s="24" t="s">
        <v>231</v>
      </c>
      <c r="BE126" s="214">
        <f>IF(N126="základní",J126,0)</f>
        <v>0</v>
      </c>
      <c r="BF126" s="214">
        <f>IF(N126="snížená",J126,0)</f>
        <v>0</v>
      </c>
      <c r="BG126" s="214">
        <f>IF(N126="zákl. přenesená",J126,0)</f>
        <v>0</v>
      </c>
      <c r="BH126" s="214">
        <f>IF(N126="sníž. přenesená",J126,0)</f>
        <v>0</v>
      </c>
      <c r="BI126" s="214">
        <f>IF(N126="nulová",J126,0)</f>
        <v>0</v>
      </c>
      <c r="BJ126" s="24" t="s">
        <v>81</v>
      </c>
      <c r="BK126" s="214">
        <f>ROUND(I126*H126,2)</f>
        <v>0</v>
      </c>
      <c r="BL126" s="24" t="s">
        <v>298</v>
      </c>
      <c r="BM126" s="24" t="s">
        <v>3164</v>
      </c>
    </row>
    <row r="127" spans="2:47" s="1" customFormat="1" ht="13.5">
      <c r="B127" s="46"/>
      <c r="D127" s="215" t="s">
        <v>241</v>
      </c>
      <c r="F127" s="216" t="s">
        <v>3163</v>
      </c>
      <c r="I127" s="176"/>
      <c r="L127" s="46"/>
      <c r="M127" s="217"/>
      <c r="N127" s="47"/>
      <c r="O127" s="47"/>
      <c r="P127" s="47"/>
      <c r="Q127" s="47"/>
      <c r="R127" s="47"/>
      <c r="S127" s="47"/>
      <c r="T127" s="85"/>
      <c r="AT127" s="24" t="s">
        <v>241</v>
      </c>
      <c r="AU127" s="24" t="s">
        <v>83</v>
      </c>
    </row>
    <row r="128" spans="2:65" s="1" customFormat="1" ht="16.5" customHeight="1">
      <c r="B128" s="202"/>
      <c r="C128" s="242" t="s">
        <v>349</v>
      </c>
      <c r="D128" s="242" t="s">
        <v>399</v>
      </c>
      <c r="E128" s="243" t="s">
        <v>3165</v>
      </c>
      <c r="F128" s="244" t="s">
        <v>3166</v>
      </c>
      <c r="G128" s="245" t="s">
        <v>249</v>
      </c>
      <c r="H128" s="246">
        <v>36</v>
      </c>
      <c r="I128" s="247"/>
      <c r="J128" s="248">
        <f>ROUND(I128*H128,2)</f>
        <v>0</v>
      </c>
      <c r="K128" s="244" t="s">
        <v>238</v>
      </c>
      <c r="L128" s="249"/>
      <c r="M128" s="250" t="s">
        <v>5</v>
      </c>
      <c r="N128" s="251" t="s">
        <v>44</v>
      </c>
      <c r="O128" s="47"/>
      <c r="P128" s="212">
        <f>O128*H128</f>
        <v>0</v>
      </c>
      <c r="Q128" s="212">
        <v>0.00055</v>
      </c>
      <c r="R128" s="212">
        <f>Q128*H128</f>
        <v>0.0198</v>
      </c>
      <c r="S128" s="212">
        <v>0</v>
      </c>
      <c r="T128" s="213">
        <f>S128*H128</f>
        <v>0</v>
      </c>
      <c r="AR128" s="24" t="s">
        <v>410</v>
      </c>
      <c r="AT128" s="24" t="s">
        <v>399</v>
      </c>
      <c r="AU128" s="24" t="s">
        <v>83</v>
      </c>
      <c r="AY128" s="24" t="s">
        <v>231</v>
      </c>
      <c r="BE128" s="214">
        <f>IF(N128="základní",J128,0)</f>
        <v>0</v>
      </c>
      <c r="BF128" s="214">
        <f>IF(N128="snížená",J128,0)</f>
        <v>0</v>
      </c>
      <c r="BG128" s="214">
        <f>IF(N128="zákl. přenesená",J128,0)</f>
        <v>0</v>
      </c>
      <c r="BH128" s="214">
        <f>IF(N128="sníž. přenesená",J128,0)</f>
        <v>0</v>
      </c>
      <c r="BI128" s="214">
        <f>IF(N128="nulová",J128,0)</f>
        <v>0</v>
      </c>
      <c r="BJ128" s="24" t="s">
        <v>81</v>
      </c>
      <c r="BK128" s="214">
        <f>ROUND(I128*H128,2)</f>
        <v>0</v>
      </c>
      <c r="BL128" s="24" t="s">
        <v>298</v>
      </c>
      <c r="BM128" s="24" t="s">
        <v>3167</v>
      </c>
    </row>
    <row r="129" spans="2:47" s="1" customFormat="1" ht="13.5">
      <c r="B129" s="46"/>
      <c r="D129" s="215" t="s">
        <v>241</v>
      </c>
      <c r="F129" s="216" t="s">
        <v>3166</v>
      </c>
      <c r="I129" s="176"/>
      <c r="L129" s="46"/>
      <c r="M129" s="252"/>
      <c r="N129" s="253"/>
      <c r="O129" s="253"/>
      <c r="P129" s="253"/>
      <c r="Q129" s="253"/>
      <c r="R129" s="253"/>
      <c r="S129" s="253"/>
      <c r="T129" s="254"/>
      <c r="AT129" s="24" t="s">
        <v>241</v>
      </c>
      <c r="AU129" s="24" t="s">
        <v>83</v>
      </c>
    </row>
    <row r="130" spans="2:12" s="1" customFormat="1" ht="6.95" customHeight="1">
      <c r="B130" s="67"/>
      <c r="C130" s="68"/>
      <c r="D130" s="68"/>
      <c r="E130" s="68"/>
      <c r="F130" s="68"/>
      <c r="G130" s="68"/>
      <c r="H130" s="68"/>
      <c r="I130" s="153"/>
      <c r="J130" s="68"/>
      <c r="K130" s="68"/>
      <c r="L130" s="46"/>
    </row>
  </sheetData>
  <autoFilter ref="C78:K129"/>
  <mergeCells count="10">
    <mergeCell ref="E7:H7"/>
    <mergeCell ref="E9:H9"/>
    <mergeCell ref="E24:H24"/>
    <mergeCell ref="E45:H45"/>
    <mergeCell ref="E47:H47"/>
    <mergeCell ref="J51:J52"/>
    <mergeCell ref="E69:H69"/>
    <mergeCell ref="E71:H71"/>
    <mergeCell ref="G1:H1"/>
    <mergeCell ref="L2:V2"/>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DESKTOP-59T950H\katka</dc:creator>
  <cp:keywords/>
  <dc:description/>
  <cp:lastModifiedBy>DESKTOP-59T950H\katka</cp:lastModifiedBy>
  <dcterms:created xsi:type="dcterms:W3CDTF">2019-03-25T07:08:01Z</dcterms:created>
  <dcterms:modified xsi:type="dcterms:W3CDTF">2019-03-25T07:08:52Z</dcterms:modified>
  <cp:category/>
  <cp:version/>
  <cp:contentType/>
  <cp:contentStatus/>
</cp:coreProperties>
</file>