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Pol'!$A$1:$U$160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50" i="12" l="1"/>
  <c r="F39" i="1" s="1"/>
  <c r="O8" i="12"/>
  <c r="Q8" i="12"/>
  <c r="G9" i="12"/>
  <c r="AD150" i="12" s="1"/>
  <c r="G39" i="1" s="1"/>
  <c r="H39" i="1" s="1"/>
  <c r="I39" i="1" s="1"/>
  <c r="I9" i="12"/>
  <c r="I8" i="12" s="1"/>
  <c r="G49" i="1" s="1"/>
  <c r="K9" i="12"/>
  <c r="K8" i="12" s="1"/>
  <c r="H49" i="1" s="1"/>
  <c r="O9" i="12"/>
  <c r="Q9" i="12"/>
  <c r="U9" i="12"/>
  <c r="U8" i="12" s="1"/>
  <c r="G11" i="12"/>
  <c r="G10" i="12" s="1"/>
  <c r="I11" i="12"/>
  <c r="I10" i="12" s="1"/>
  <c r="G50" i="1" s="1"/>
  <c r="K11" i="12"/>
  <c r="O11" i="12"/>
  <c r="O10" i="12" s="1"/>
  <c r="Q11" i="12"/>
  <c r="U11" i="12"/>
  <c r="G12" i="12"/>
  <c r="M12" i="12" s="1"/>
  <c r="I12" i="12"/>
  <c r="K12" i="12"/>
  <c r="O12" i="12"/>
  <c r="Q12" i="12"/>
  <c r="U12" i="12"/>
  <c r="U10" i="12" s="1"/>
  <c r="G13" i="12"/>
  <c r="I13" i="12"/>
  <c r="K13" i="12"/>
  <c r="M13" i="12"/>
  <c r="O13" i="12"/>
  <c r="Q13" i="12"/>
  <c r="U13" i="12"/>
  <c r="G15" i="12"/>
  <c r="M15" i="12" s="1"/>
  <c r="I15" i="12"/>
  <c r="K15" i="12"/>
  <c r="O15" i="12"/>
  <c r="Q15" i="12"/>
  <c r="Q14" i="12" s="1"/>
  <c r="U15" i="12"/>
  <c r="G16" i="12"/>
  <c r="M16" i="12" s="1"/>
  <c r="I16" i="12"/>
  <c r="K16" i="12"/>
  <c r="K14" i="12" s="1"/>
  <c r="H51" i="1" s="1"/>
  <c r="O16" i="12"/>
  <c r="Q16" i="12"/>
  <c r="U16" i="12"/>
  <c r="G18" i="12"/>
  <c r="I18" i="12"/>
  <c r="K18" i="12"/>
  <c r="M18" i="12"/>
  <c r="O18" i="12"/>
  <c r="Q18" i="12"/>
  <c r="U18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3" i="12"/>
  <c r="I33" i="12"/>
  <c r="K33" i="12"/>
  <c r="M33" i="12"/>
  <c r="O33" i="12"/>
  <c r="Q33" i="12"/>
  <c r="U33" i="12"/>
  <c r="G37" i="12"/>
  <c r="I37" i="12"/>
  <c r="K37" i="12"/>
  <c r="M37" i="12"/>
  <c r="O37" i="12"/>
  <c r="Q37" i="12"/>
  <c r="U37" i="12"/>
  <c r="G41" i="12"/>
  <c r="M41" i="12" s="1"/>
  <c r="I41" i="12"/>
  <c r="K41" i="12"/>
  <c r="O41" i="12"/>
  <c r="Q41" i="12"/>
  <c r="U41" i="12"/>
  <c r="G43" i="12"/>
  <c r="M43" i="12" s="1"/>
  <c r="I43" i="12"/>
  <c r="K43" i="12"/>
  <c r="O43" i="12"/>
  <c r="Q43" i="12"/>
  <c r="U43" i="12"/>
  <c r="G45" i="12"/>
  <c r="M45" i="12" s="1"/>
  <c r="I45" i="12"/>
  <c r="K45" i="12"/>
  <c r="O45" i="12"/>
  <c r="Q45" i="12"/>
  <c r="U45" i="12"/>
  <c r="G47" i="12"/>
  <c r="M47" i="12" s="1"/>
  <c r="I47" i="12"/>
  <c r="K47" i="12"/>
  <c r="O47" i="12"/>
  <c r="Q47" i="12"/>
  <c r="U47" i="12"/>
  <c r="G49" i="12"/>
  <c r="M49" i="12" s="1"/>
  <c r="I49" i="12"/>
  <c r="K49" i="12"/>
  <c r="O49" i="12"/>
  <c r="Q49" i="12"/>
  <c r="U49" i="12"/>
  <c r="G51" i="12"/>
  <c r="M51" i="12" s="1"/>
  <c r="I51" i="12"/>
  <c r="K51" i="12"/>
  <c r="O51" i="12"/>
  <c r="Q51" i="12"/>
  <c r="U51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5" i="12"/>
  <c r="M65" i="12" s="1"/>
  <c r="I65" i="12"/>
  <c r="K65" i="12"/>
  <c r="O65" i="12"/>
  <c r="Q65" i="12"/>
  <c r="U65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70" i="12"/>
  <c r="M70" i="12" s="1"/>
  <c r="I70" i="12"/>
  <c r="K70" i="12"/>
  <c r="O70" i="12"/>
  <c r="Q70" i="12"/>
  <c r="U70" i="12"/>
  <c r="G72" i="12"/>
  <c r="M72" i="12" s="1"/>
  <c r="I72" i="12"/>
  <c r="K72" i="12"/>
  <c r="O72" i="12"/>
  <c r="Q72" i="12"/>
  <c r="U72" i="12"/>
  <c r="G74" i="12"/>
  <c r="I74" i="12"/>
  <c r="K74" i="12"/>
  <c r="M74" i="12"/>
  <c r="O74" i="12"/>
  <c r="Q74" i="12"/>
  <c r="U74" i="12"/>
  <c r="G76" i="12"/>
  <c r="M76" i="12" s="1"/>
  <c r="I76" i="12"/>
  <c r="K76" i="12"/>
  <c r="O76" i="12"/>
  <c r="Q76" i="12"/>
  <c r="U76" i="12"/>
  <c r="G78" i="12"/>
  <c r="M78" i="12" s="1"/>
  <c r="I78" i="12"/>
  <c r="K78" i="12"/>
  <c r="O78" i="12"/>
  <c r="Q78" i="12"/>
  <c r="U78" i="12"/>
  <c r="G80" i="12"/>
  <c r="M80" i="12" s="1"/>
  <c r="I80" i="12"/>
  <c r="K80" i="12"/>
  <c r="O80" i="12"/>
  <c r="Q80" i="12"/>
  <c r="U80" i="12"/>
  <c r="G82" i="12"/>
  <c r="I82" i="12"/>
  <c r="K82" i="12"/>
  <c r="M82" i="12"/>
  <c r="O82" i="12"/>
  <c r="Q82" i="12"/>
  <c r="U82" i="12"/>
  <c r="G83" i="12"/>
  <c r="I83" i="12"/>
  <c r="K83" i="12"/>
  <c r="M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I86" i="12"/>
  <c r="K86" i="12"/>
  <c r="M86" i="12"/>
  <c r="O86" i="12"/>
  <c r="Q86" i="12"/>
  <c r="U86" i="12"/>
  <c r="G87" i="12"/>
  <c r="I87" i="12"/>
  <c r="K87" i="12"/>
  <c r="M87" i="12"/>
  <c r="O87" i="12"/>
  <c r="Q87" i="12"/>
  <c r="U87" i="12"/>
  <c r="G88" i="12"/>
  <c r="M88" i="12" s="1"/>
  <c r="I88" i="12"/>
  <c r="K88" i="12"/>
  <c r="O88" i="12"/>
  <c r="Q88" i="12"/>
  <c r="U88" i="12"/>
  <c r="G90" i="12"/>
  <c r="M90" i="12" s="1"/>
  <c r="I90" i="12"/>
  <c r="K90" i="12"/>
  <c r="O90" i="12"/>
  <c r="Q90" i="12"/>
  <c r="U90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5" i="12"/>
  <c r="M95" i="12" s="1"/>
  <c r="I95" i="12"/>
  <c r="K95" i="12"/>
  <c r="O95" i="12"/>
  <c r="Q95" i="12"/>
  <c r="U95" i="12"/>
  <c r="G97" i="12"/>
  <c r="I97" i="12"/>
  <c r="K97" i="12"/>
  <c r="M97" i="12"/>
  <c r="O97" i="12"/>
  <c r="Q97" i="12"/>
  <c r="U97" i="12"/>
  <c r="G98" i="12"/>
  <c r="I98" i="12"/>
  <c r="K98" i="12"/>
  <c r="M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I101" i="12"/>
  <c r="K101" i="12"/>
  <c r="M101" i="12"/>
  <c r="O101" i="12"/>
  <c r="Q101" i="12"/>
  <c r="U101" i="12"/>
  <c r="G102" i="12"/>
  <c r="I102" i="12"/>
  <c r="K102" i="12"/>
  <c r="M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I111" i="12"/>
  <c r="K111" i="12"/>
  <c r="M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I115" i="12"/>
  <c r="K115" i="12"/>
  <c r="M115" i="12"/>
  <c r="O115" i="12"/>
  <c r="Q115" i="12"/>
  <c r="U115" i="12"/>
  <c r="G116" i="12"/>
  <c r="I116" i="12"/>
  <c r="K116" i="12"/>
  <c r="M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19" i="12"/>
  <c r="I119" i="12"/>
  <c r="K119" i="12"/>
  <c r="M119" i="12"/>
  <c r="O119" i="12"/>
  <c r="Q119" i="12"/>
  <c r="U119" i="12"/>
  <c r="G120" i="12"/>
  <c r="I120" i="12"/>
  <c r="K120" i="12"/>
  <c r="M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G125" i="12"/>
  <c r="M125" i="12" s="1"/>
  <c r="I125" i="12"/>
  <c r="K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I128" i="12"/>
  <c r="K128" i="12"/>
  <c r="M128" i="12"/>
  <c r="O128" i="12"/>
  <c r="Q128" i="12"/>
  <c r="U128" i="12"/>
  <c r="G130" i="12"/>
  <c r="G129" i="12" s="1"/>
  <c r="I130" i="12"/>
  <c r="K130" i="12"/>
  <c r="O130" i="12"/>
  <c r="Q130" i="12"/>
  <c r="U130" i="12"/>
  <c r="G131" i="12"/>
  <c r="M131" i="12" s="1"/>
  <c r="I131" i="12"/>
  <c r="K131" i="12"/>
  <c r="K129" i="12" s="1"/>
  <c r="H55" i="1" s="1"/>
  <c r="O131" i="12"/>
  <c r="Q131" i="12"/>
  <c r="U131" i="12"/>
  <c r="G132" i="12"/>
  <c r="I132" i="12"/>
  <c r="K132" i="12"/>
  <c r="M132" i="12"/>
  <c r="O132" i="12"/>
  <c r="Q132" i="12"/>
  <c r="U132" i="12"/>
  <c r="G133" i="12"/>
  <c r="I133" i="12"/>
  <c r="K133" i="12"/>
  <c r="M133" i="12"/>
  <c r="O133" i="12"/>
  <c r="Q133" i="12"/>
  <c r="U133" i="12"/>
  <c r="G134" i="12"/>
  <c r="M134" i="12" s="1"/>
  <c r="I134" i="12"/>
  <c r="K134" i="12"/>
  <c r="O134" i="12"/>
  <c r="Q134" i="12"/>
  <c r="U134" i="12"/>
  <c r="G136" i="12"/>
  <c r="M136" i="12" s="1"/>
  <c r="I136" i="12"/>
  <c r="K136" i="12"/>
  <c r="O136" i="12"/>
  <c r="Q136" i="12"/>
  <c r="U136" i="12"/>
  <c r="U135" i="12" s="1"/>
  <c r="G137" i="12"/>
  <c r="I137" i="12"/>
  <c r="K137" i="12"/>
  <c r="O137" i="12"/>
  <c r="Q137" i="12"/>
  <c r="U137" i="12"/>
  <c r="G138" i="12"/>
  <c r="M138" i="12" s="1"/>
  <c r="I138" i="12"/>
  <c r="K138" i="12"/>
  <c r="O138" i="12"/>
  <c r="Q138" i="12"/>
  <c r="U138" i="12"/>
  <c r="G139" i="12"/>
  <c r="M139" i="12" s="1"/>
  <c r="I139" i="12"/>
  <c r="K139" i="12"/>
  <c r="O139" i="12"/>
  <c r="Q139" i="12"/>
  <c r="Q135" i="12" s="1"/>
  <c r="U139" i="12"/>
  <c r="Q140" i="12"/>
  <c r="G141" i="12"/>
  <c r="G140" i="12" s="1"/>
  <c r="I141" i="12"/>
  <c r="I140" i="12" s="1"/>
  <c r="G57" i="1" s="1"/>
  <c r="K141" i="12"/>
  <c r="K140" i="12" s="1"/>
  <c r="H57" i="1" s="1"/>
  <c r="O141" i="12"/>
  <c r="O140" i="12" s="1"/>
  <c r="Q141" i="12"/>
  <c r="U141" i="12"/>
  <c r="U140" i="12" s="1"/>
  <c r="G143" i="12"/>
  <c r="M143" i="12" s="1"/>
  <c r="I143" i="12"/>
  <c r="K143" i="12"/>
  <c r="K142" i="12" s="1"/>
  <c r="H58" i="1" s="1"/>
  <c r="O143" i="12"/>
  <c r="Q143" i="12"/>
  <c r="U143" i="12"/>
  <c r="G144" i="12"/>
  <c r="I144" i="12"/>
  <c r="K144" i="12"/>
  <c r="M144" i="12"/>
  <c r="O144" i="12"/>
  <c r="Q144" i="12"/>
  <c r="U144" i="12"/>
  <c r="G145" i="12"/>
  <c r="I145" i="12"/>
  <c r="K145" i="12"/>
  <c r="M145" i="12"/>
  <c r="O145" i="12"/>
  <c r="Q145" i="12"/>
  <c r="U145" i="12"/>
  <c r="G146" i="12"/>
  <c r="M146" i="12" s="1"/>
  <c r="I146" i="12"/>
  <c r="K146" i="12"/>
  <c r="O146" i="12"/>
  <c r="Q146" i="12"/>
  <c r="U146" i="12"/>
  <c r="G148" i="12"/>
  <c r="M148" i="12" s="1"/>
  <c r="I148" i="12"/>
  <c r="K148" i="12"/>
  <c r="O148" i="12"/>
  <c r="Q148" i="12"/>
  <c r="U148" i="12"/>
  <c r="I20" i="1"/>
  <c r="G20" i="1"/>
  <c r="E20" i="1"/>
  <c r="I19" i="1"/>
  <c r="G19" i="1"/>
  <c r="E19" i="1"/>
  <c r="I18" i="1"/>
  <c r="G18" i="1"/>
  <c r="E18" i="1"/>
  <c r="I17" i="1"/>
  <c r="I16" i="1"/>
  <c r="I59" i="1"/>
  <c r="AZ43" i="1"/>
  <c r="G27" i="1"/>
  <c r="F40" i="1"/>
  <c r="G40" i="1"/>
  <c r="G25" i="1" s="1"/>
  <c r="G26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O32" i="12" l="1"/>
  <c r="K32" i="12"/>
  <c r="H53" i="1" s="1"/>
  <c r="I142" i="12"/>
  <c r="G58" i="1" s="1"/>
  <c r="I135" i="12"/>
  <c r="G56" i="1" s="1"/>
  <c r="K96" i="12"/>
  <c r="H54" i="1" s="1"/>
  <c r="Q32" i="12"/>
  <c r="U17" i="12"/>
  <c r="K10" i="12"/>
  <c r="H50" i="1" s="1"/>
  <c r="G16" i="1" s="1"/>
  <c r="I96" i="12"/>
  <c r="G54" i="1" s="1"/>
  <c r="O17" i="12"/>
  <c r="G135" i="12"/>
  <c r="O96" i="12"/>
  <c r="G32" i="12"/>
  <c r="I17" i="12"/>
  <c r="G52" i="1" s="1"/>
  <c r="G17" i="12"/>
  <c r="G28" i="1"/>
  <c r="O135" i="12"/>
  <c r="U129" i="12"/>
  <c r="O129" i="12"/>
  <c r="Q96" i="12"/>
  <c r="U32" i="12"/>
  <c r="U14" i="12"/>
  <c r="O14" i="12"/>
  <c r="Q17" i="12"/>
  <c r="M96" i="12"/>
  <c r="U142" i="12"/>
  <c r="M137" i="12"/>
  <c r="K135" i="12"/>
  <c r="H56" i="1" s="1"/>
  <c r="G96" i="12"/>
  <c r="I32" i="12"/>
  <c r="G53" i="1" s="1"/>
  <c r="G8" i="12"/>
  <c r="G150" i="12" s="1"/>
  <c r="O142" i="12"/>
  <c r="Q129" i="12"/>
  <c r="Q142" i="12"/>
  <c r="M141" i="12"/>
  <c r="M140" i="12" s="1"/>
  <c r="I129" i="12"/>
  <c r="G55" i="1" s="1"/>
  <c r="U96" i="12"/>
  <c r="K17" i="12"/>
  <c r="H52" i="1" s="1"/>
  <c r="I14" i="12"/>
  <c r="G51" i="1" s="1"/>
  <c r="E16" i="1" s="1"/>
  <c r="Q10" i="12"/>
  <c r="M9" i="12"/>
  <c r="M8" i="12" s="1"/>
  <c r="G17" i="1"/>
  <c r="E17" i="1"/>
  <c r="G23" i="1"/>
  <c r="M17" i="12"/>
  <c r="M32" i="12"/>
  <c r="M14" i="12"/>
  <c r="M135" i="12"/>
  <c r="M142" i="12"/>
  <c r="G142" i="12"/>
  <c r="G14" i="12"/>
  <c r="M130" i="12"/>
  <c r="M129" i="12" s="1"/>
  <c r="M11" i="12"/>
  <c r="M10" i="12" s="1"/>
  <c r="I21" i="1"/>
  <c r="E21" i="1" l="1"/>
  <c r="H59" i="1"/>
  <c r="G21" i="1"/>
  <c r="G59" i="1"/>
  <c r="G24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<sst xmlns="http://schemas.openxmlformats.org/spreadsheetml/2006/main" count="655" uniqueCount="346">
  <si>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</si>
  <si>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</si>
  <si>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</si>
  <si>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</si>
  <si>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</si>
  <si>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</si>
  <si>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</si>
  <si>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</si>
  <si>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</si>
  <si>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</si>
  <si>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</si>
  <si>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</si>
  <si>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</si>
  <si>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</si>
  <si>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</si>
  <si>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</si>
  <si>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</si>
  <si>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</si>
  <si>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</si>
  <si>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</si>
  <si>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</si>
  <si>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</si>
  <si>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</si>
  <si>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</si>
  <si>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</si>
  <si>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</si>
  <si>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</si>
  <si>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</si>
  <si>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</si>
  <si>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</si>
  <si>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</si>
  <si>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</si>
  <si>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</si>
  <si>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</si>
  <si>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</si>
  <si>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</si>
  <si>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</si>
  <si>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</si>
  <si>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</si>
  <si>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</si>
  <si>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</si>
  <si>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</si>
  <si>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</si>
  <si>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Nemocnice Havlíčkův Brod</t>
  </si>
  <si>
    <t>Rozpočet:</t>
  </si>
  <si>
    <t>Misto</t>
  </si>
  <si>
    <t>Kynclová</t>
  </si>
  <si>
    <t>Rekonstrukce rozvodů vody v pavilonu č.12.</t>
  </si>
  <si>
    <t>Husova 2624</t>
  </si>
  <si>
    <t>Havlíčkův Brod</t>
  </si>
  <si>
    <t>580 01</t>
  </si>
  <si>
    <t>Rozpočet</t>
  </si>
  <si>
    <t>Celkem za stavbu</t>
  </si>
  <si>
    <t>CZK</t>
  </si>
  <si>
    <t xml:space="preserve">Popis rozpočtu:  - </t>
  </si>
  <si>
    <t>Výměna potrubí vodovodu včetně armatur a zařizovacích předmětů + drobné stavební práce vyvolané výměnou potrubí, armatur a ZP.</t>
  </si>
  <si>
    <t>Rekapitulace dílů</t>
  </si>
  <si>
    <t>Typ dílu</t>
  </si>
  <si>
    <t>4</t>
  </si>
  <si>
    <t>Vodorovné konstrukce</t>
  </si>
  <si>
    <t>61</t>
  </si>
  <si>
    <t>Upravy povrchů vnitřní</t>
  </si>
  <si>
    <t>94</t>
  </si>
  <si>
    <t>Lešení a stavební výtahy</t>
  </si>
  <si>
    <t>97</t>
  </si>
  <si>
    <t>Prorážení otvorů</t>
  </si>
  <si>
    <t>722</t>
  </si>
  <si>
    <t>Vnitřní vodovod</t>
  </si>
  <si>
    <t>725</t>
  </si>
  <si>
    <t>Zařizovací předměty</t>
  </si>
  <si>
    <t>726</t>
  </si>
  <si>
    <t>Instalační prefabrikáty</t>
  </si>
  <si>
    <t>732</t>
  </si>
  <si>
    <t>Strojovny</t>
  </si>
  <si>
    <t>734</t>
  </si>
  <si>
    <t>Armatury</t>
  </si>
  <si>
    <t>781</t>
  </si>
  <si>
    <t>Obklady keramické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</si>
  <si>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</si>
  <si>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</si>
  <si>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</si>
  <si>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</si>
  <si>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</si>
  <si>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</si>
  <si>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</si>
  <si>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</si>
  <si>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</si>
  <si>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</si>
  <si>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</si>
  <si>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</si>
  <si>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</si>
  <si>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</si>
  <si>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</si>
  <si>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</si>
  <si>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</si>
  <si>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</si>
  <si>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</si>
  <si>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</si>
  <si>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</si>
  <si>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</si>
  <si>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</si>
  <si>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</si>
  <si>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</si>
  <si>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</si>
  <si>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</si>
  <si>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</si>
  <si>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</si>
  <si>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411387531R00</t>
  </si>
  <si>
    <t>Zabetonování otvorů 0,25 m2 ve stropech a klenbách</t>
  </si>
  <si>
    <t>kus</t>
  </si>
  <si>
    <t>POL1_0</t>
  </si>
  <si>
    <t>611401211R00</t>
  </si>
  <si>
    <t>Oprava omítky na stropech o ploše do 0,25 m2</t>
  </si>
  <si>
    <t>612445202R00</t>
  </si>
  <si>
    <t>Stěrka sádrová RIMANO PRIMA, penetrace, tl.2 mm</t>
  </si>
  <si>
    <t>m2</t>
  </si>
  <si>
    <t>48485230R</t>
  </si>
  <si>
    <t>Objímka na trubky ocelové velikost 2"</t>
  </si>
  <si>
    <t>POL3_0</t>
  </si>
  <si>
    <t>941955004R00</t>
  </si>
  <si>
    <t>Lešení lehké pomocné, výška podlahy do 3,5 m</t>
  </si>
  <si>
    <t>59591008R</t>
  </si>
  <si>
    <t>Deska Knauf WHITE 6,5 GKB 900x2500x6,5 mm, stavební ohebná sádrokartonová deska</t>
  </si>
  <si>
    <t>974031135R00</t>
  </si>
  <si>
    <t>Vysekání rýh ve zdi cihelné 5 x 20 cm</t>
  </si>
  <si>
    <t>m</t>
  </si>
  <si>
    <t>1.pp:7+10+4+4+4+1+4+2+2+2</t>
  </si>
  <si>
    <t>VV</t>
  </si>
  <si>
    <t>1.np:13+4+4+1+8+1+2+4+3+2+3+7+2+2+4</t>
  </si>
  <si>
    <t>2.np:21+2+5+5+2+5+1+5+1+5+2+2+2+2+2</t>
  </si>
  <si>
    <t>971033351R00</t>
  </si>
  <si>
    <t>Vybourání otv. zeď cihel. pl.0,09 m2, tl.45cm, MVC</t>
  </si>
  <si>
    <t>971033361R00</t>
  </si>
  <si>
    <t>Vybourání otv. zeď cihel. pl.0,09 m2, tl.60cm, MVC</t>
  </si>
  <si>
    <t>971033381R00</t>
  </si>
  <si>
    <t>Vybourání otv. zeď cihel. pl.0,09 m2, tl.90cm, MVC</t>
  </si>
  <si>
    <t>974031157R00</t>
  </si>
  <si>
    <t>Vysekání rýh ve zdi cihelné 10 x 30 cm</t>
  </si>
  <si>
    <t>4+7+8+26+7+13+10+6+6+6+6+6+6+6+6</t>
  </si>
  <si>
    <t>978059531R00</t>
  </si>
  <si>
    <t>Odsekání vnitřních obkladů stěn nad 2 m2</t>
  </si>
  <si>
    <t>972012311R00</t>
  </si>
  <si>
    <t>Vybourání otvorů strop prefa pl. 0,25 m2, nad 12cm</t>
  </si>
  <si>
    <t>979082111R00</t>
  </si>
  <si>
    <t>Vnitrostaveništní doprava suti do 10 m</t>
  </si>
  <si>
    <t>t</t>
  </si>
  <si>
    <t>979981101R00</t>
  </si>
  <si>
    <t>Kontejner, suť bez příměsí, odvoz a likvidace, 3 t</t>
  </si>
  <si>
    <t>979081111R00</t>
  </si>
  <si>
    <t>Odvoz suti a vybour. hmot na skládku do 1 km</t>
  </si>
  <si>
    <t>722172311R00</t>
  </si>
  <si>
    <t>Potrubí z PPR, studená, D 20x2,8 mm, vč.zed.výpom.</t>
  </si>
  <si>
    <t>23+4+5+6+4+5+2+6+8+11+4</t>
  </si>
  <si>
    <t>13+1+4+6+4+1+5+4+2+2+2+2+1+3+3+6+3+5+3</t>
  </si>
  <si>
    <t>6+4+3+8+7+1+1+7+1+6+6+3+2+6</t>
  </si>
  <si>
    <t>722172331R00</t>
  </si>
  <si>
    <t>Potrubí z PPR, teplá, D 20x3,4 mm, vč. zed. výpom.</t>
  </si>
  <si>
    <t>20+14+1+4+5+6+4+5+2+6+11+8+11+7+4</t>
  </si>
  <si>
    <t>1+4+4+4+4+1+1+5+2+2+2+2+5+3+5+22+5+5</t>
  </si>
  <si>
    <t>6+4+3+8+7+2+7+13+2+7+4+10+10+4+12+3+2+6+12+6+6+3+3+3</t>
  </si>
  <si>
    <t>722172312R00</t>
  </si>
  <si>
    <t>Potrubí z PPR, studená, D 25x3,5 mm, vč.zed.výpom.</t>
  </si>
  <si>
    <t>9+1+4+5+6+3+3</t>
  </si>
  <si>
    <t>722172332R00</t>
  </si>
  <si>
    <t>Potrubí z PPR, teplá, D 25x4,2 mm, vč. zed. výpom.</t>
  </si>
  <si>
    <t>9+1+5+6+3+3</t>
  </si>
  <si>
    <t>722172313R00</t>
  </si>
  <si>
    <t>Potrubí z PPR, studená, D 32x4,4 mm, vč.zed.výpom.</t>
  </si>
  <si>
    <t>15+4+6+3</t>
  </si>
  <si>
    <t>722172333R00</t>
  </si>
  <si>
    <t>Potrubí z PPR, teplá, D 32x5,4 mm, vč. zed. výpom.</t>
  </si>
  <si>
    <t>15+6+3</t>
  </si>
  <si>
    <t>722172314R00</t>
  </si>
  <si>
    <t>Potrubí z PPR, studená, D 40x5,5 mm, vč.zed.výpom.</t>
  </si>
  <si>
    <t>15+8+8+6</t>
  </si>
  <si>
    <t>722172334R00</t>
  </si>
  <si>
    <t>Potrubí z PPR, teplá, D 40x6,7 mm, vč. zed. výpom.</t>
  </si>
  <si>
    <t>722172316R00</t>
  </si>
  <si>
    <t>Potrubí z PPR, studená, D 63x8,6 mm, vč.zed.výpom.</t>
  </si>
  <si>
    <t>722181214RT7</t>
  </si>
  <si>
    <t>Izolace návleková MIRELON PRO tl. stěny 20 mm, vnitřní průměr 22 mm</t>
  </si>
  <si>
    <t>722181212RT7</t>
  </si>
  <si>
    <t>Izolace návleková MIRELON PRO tl. stěny 9 mm, vnitřní průměr 22 mm</t>
  </si>
  <si>
    <t>722181214RT9</t>
  </si>
  <si>
    <t>Izolace návleková MIRELON PRO tl. stěny 20 mm, vnitřní průměr 28 mm</t>
  </si>
  <si>
    <t>722181212RT9</t>
  </si>
  <si>
    <t>Izolace návleková MIRELON PRO tl. stěny 9 mm, vnitřní průměr 28 mm</t>
  </si>
  <si>
    <t>722181214RU2</t>
  </si>
  <si>
    <t>Izolace návleková MIRELON PRO tl. stěny 20 mm, vnitřní průměr 35 mm</t>
  </si>
  <si>
    <t>722181212RU2</t>
  </si>
  <si>
    <t>Izolace návleková MIRELON PRO tl. stěny 9 mm, vnitřní průměr 35 mm</t>
  </si>
  <si>
    <t>722181212RV9</t>
  </si>
  <si>
    <t>Izolace návleková MIRELON PRO tl. stěny 9 mm, vnitřní průměr 40 mm</t>
  </si>
  <si>
    <t>722181214RV9</t>
  </si>
  <si>
    <t>Izolace návleková MIRELON PRO tl. stěny 20 mm, vnitřní průměr 40 mm</t>
  </si>
  <si>
    <t>722181212RY3</t>
  </si>
  <si>
    <t>Izolace návleková MIRELON PRO tl. stěny 9 mm, vnitřní průměr 63 mm</t>
  </si>
  <si>
    <t>722182001R00</t>
  </si>
  <si>
    <t>Montáž izol.skruží na potrubí přímé DN 25,sam.spoj</t>
  </si>
  <si>
    <t>209+328+31+27</t>
  </si>
  <si>
    <t>722182004R00</t>
  </si>
  <si>
    <t>Montáž izol.skruží na potrubí přímé DN 40,sam.spoj</t>
  </si>
  <si>
    <t>28+24+37+37</t>
  </si>
  <si>
    <t>722182006R00</t>
  </si>
  <si>
    <t>Montáž izol.skruží na potrubí přímé DN 80,sam.spoj</t>
  </si>
  <si>
    <t>722190401R00</t>
  </si>
  <si>
    <t>Vyvedení a upevnění výpustek DN 15</t>
  </si>
  <si>
    <t>50+4+14+2+9+1+14</t>
  </si>
  <si>
    <t>722235142R00</t>
  </si>
  <si>
    <t>Kohout vod.kul.s odvodn.vnitř.-vnitř.z. IVAR DN 20</t>
  </si>
  <si>
    <t>10+2</t>
  </si>
  <si>
    <t>722235143R00</t>
  </si>
  <si>
    <t>Kohout vod.kul.s odvodn.vnitř.-vnitř.z. IVAR DN 25</t>
  </si>
  <si>
    <t>2+2</t>
  </si>
  <si>
    <t>722235144R00</t>
  </si>
  <si>
    <t>Kohout vod.kul.s odvodn.vnitř.-vnitř.z. IVAR DN 32</t>
  </si>
  <si>
    <t>1+2</t>
  </si>
  <si>
    <t>722235145R00</t>
  </si>
  <si>
    <t>Kohout vod.kul.s odvodn.vnitř.-vnitř.z. IVAR DN 40</t>
  </si>
  <si>
    <t>1+1</t>
  </si>
  <si>
    <t>722239102R00</t>
  </si>
  <si>
    <t>Montáž vodovodních armatur 2závity, G 3/4</t>
  </si>
  <si>
    <t>12+1</t>
  </si>
  <si>
    <t>722239103R00</t>
  </si>
  <si>
    <t>Montáž vodovodních armatur 2závity, G 1</t>
  </si>
  <si>
    <t>4+4</t>
  </si>
  <si>
    <t>722239105R00</t>
  </si>
  <si>
    <t>Montáž vodovodních armatur 2závity, G 6/4</t>
  </si>
  <si>
    <t>722231192R00</t>
  </si>
  <si>
    <t>Ventil vod.pojistný pružinový P10-237-616, G 3/4</t>
  </si>
  <si>
    <t>722239104R00</t>
  </si>
  <si>
    <t>Montáž vodovodních armatur 2závity, G 5/4</t>
  </si>
  <si>
    <t>722235123R00</t>
  </si>
  <si>
    <t>Kohout vod.kul,vnitřní-vnitřní z. IVAR.KK 51 DN 25</t>
  </si>
  <si>
    <t>722235125R00</t>
  </si>
  <si>
    <t>Kohout vod.kul,vnitřní-vnitřní z. IVAR.KK 51 DN 40</t>
  </si>
  <si>
    <t>722280106R00</t>
  </si>
  <si>
    <t>Tlaková zkouška vodovodního potrubí DN 32</t>
  </si>
  <si>
    <t>209+328+31+27+24</t>
  </si>
  <si>
    <t>722290234R00</t>
  </si>
  <si>
    <t>Proplach a dezinfekce vodovod.potrubí DN 80</t>
  </si>
  <si>
    <t>619+74+20</t>
  </si>
  <si>
    <t>998722101R00</t>
  </si>
  <si>
    <t>Přesun hmot pro vnitřní vodovod, výšky do 6 m</t>
  </si>
  <si>
    <t>722280107R00</t>
  </si>
  <si>
    <t>Tlaková zkouška vodovodního potrubí DN 40</t>
  </si>
  <si>
    <t>37+37</t>
  </si>
  <si>
    <t>722280109R00</t>
  </si>
  <si>
    <t>Tlaková zkouška vodovodního potrubí DN 65</t>
  </si>
  <si>
    <t>725014131RT1</t>
  </si>
  <si>
    <t xml:space="preserve">Klozet závěsný OLYMP + sedátko, bílý, včetně sedátka v bílé barvě </t>
  </si>
  <si>
    <t>soubor</t>
  </si>
  <si>
    <t>725014141R00</t>
  </si>
  <si>
    <t>Klozet závěsný OLYMP ZTP + sedátko, bílý</t>
  </si>
  <si>
    <t>725017153R00</t>
  </si>
  <si>
    <t>Umyvadlo invalidní  64 x 55 cm, bílé</t>
  </si>
  <si>
    <t>725017132R00</t>
  </si>
  <si>
    <t>Umyvadlo na šrouby OLYMP Deep 55 x 42 cm, bílé</t>
  </si>
  <si>
    <t>725019101R00</t>
  </si>
  <si>
    <t>Výlevka stojící MIRA 5104.6 s plastovou mřížkou</t>
  </si>
  <si>
    <t>725016125R00</t>
  </si>
  <si>
    <t>Urinál odsávací GOLEM 4306.0, ovládání autom, bílý</t>
  </si>
  <si>
    <t>725249101R00</t>
  </si>
  <si>
    <t>Montáž sprchových boxů</t>
  </si>
  <si>
    <t>725814103R00</t>
  </si>
  <si>
    <t>Ventil rohový IVAR.TWISTER DN 15 x DN 10</t>
  </si>
  <si>
    <t>50+4+14+2+1</t>
  </si>
  <si>
    <t>725819201R00</t>
  </si>
  <si>
    <t>Montáž ventilu nástěnného  G 1/2</t>
  </si>
  <si>
    <t>725823111RT1</t>
  </si>
  <si>
    <t>Baterie umyvadlová stoján. ruční, bez otvír.odpadu, standardní</t>
  </si>
  <si>
    <t>25+2</t>
  </si>
  <si>
    <t>725829201RT1</t>
  </si>
  <si>
    <t>Montáž baterie umyv.a dřezové nástěnné chromové, včetně dodávky pákové baterie</t>
  </si>
  <si>
    <t>725829301R00</t>
  </si>
  <si>
    <t>Montáž baterie umyv.a dřezové stojánkové</t>
  </si>
  <si>
    <t>725845111RT1</t>
  </si>
  <si>
    <t>Baterie sprchová nástěnná ruční, bez příslušenství, standardní</t>
  </si>
  <si>
    <t>725849200R00</t>
  </si>
  <si>
    <t>Montáž baterií sprchových, nastavitelná výška</t>
  </si>
  <si>
    <t>725860213R00</t>
  </si>
  <si>
    <t>Sifon umyvadlový HL132, D 32, 40 mm</t>
  </si>
  <si>
    <t>725860222RT1</t>
  </si>
  <si>
    <t>Sifon sprchový PP HL514SN, D 40/50 mm, samočisticí, stavitelný odpad 6/4 ", krytka nerez</t>
  </si>
  <si>
    <t>725869101R00</t>
  </si>
  <si>
    <t>Montáž uzávěrek zápach.umyvadlových D 32</t>
  </si>
  <si>
    <t>725980122R00</t>
  </si>
  <si>
    <t>Dvířka z plastu, 200 x 300 mm</t>
  </si>
  <si>
    <t>998725101R00</t>
  </si>
  <si>
    <t>Přesun hmot pro zařizovací předměty, výšky do 6 m</t>
  </si>
  <si>
    <t>725110811R00</t>
  </si>
  <si>
    <t>Demontáž klozetů splachovacích</t>
  </si>
  <si>
    <t>725122813R00</t>
  </si>
  <si>
    <t>Demontáž pisoárů s nádrží + 1 záchodkem</t>
  </si>
  <si>
    <t>725210821R00</t>
  </si>
  <si>
    <t>Demontáž umyvadel bez výtokových armatur</t>
  </si>
  <si>
    <t>725240811R00</t>
  </si>
  <si>
    <t>Demontáž sprchových kabin bez výtokových armatur</t>
  </si>
  <si>
    <t>725330820R00</t>
  </si>
  <si>
    <t>Demontáž výlevky diturvitové</t>
  </si>
  <si>
    <t>725820801R00</t>
  </si>
  <si>
    <t>Demontáž baterie nástěnné do G 3/4</t>
  </si>
  <si>
    <t>25+2+3</t>
  </si>
  <si>
    <t>725840850R00</t>
  </si>
  <si>
    <t>Demontáž baterie sprch.diferenciální G 3/4x1</t>
  </si>
  <si>
    <t>725291136R00</t>
  </si>
  <si>
    <t>Madlo dvojité sklopné bílé Novaservis dl. 852 mm</t>
  </si>
  <si>
    <t>725291114R00</t>
  </si>
  <si>
    <t>Madlo rovné bílé Novaservis dl. 600 mm</t>
  </si>
  <si>
    <t>725291171R00</t>
  </si>
  <si>
    <t>Sedátko sklopné bílé Novaservis</t>
  </si>
  <si>
    <t>726211321R00</t>
  </si>
  <si>
    <t>Modul-WC Duofix, UP320, h 112 cm</t>
  </si>
  <si>
    <t>726211332R00</t>
  </si>
  <si>
    <t>Modul-WC Duofix Special, UP320, ZTP, h 112 cm</t>
  </si>
  <si>
    <t>998726121R00</t>
  </si>
  <si>
    <t>Přesun hmot pro předstěnové systémy, výšky do 6 m</t>
  </si>
  <si>
    <t>725119402R00</t>
  </si>
  <si>
    <t>Montáž předstěnových systémů do sádrokartonu</t>
  </si>
  <si>
    <t>551070103R</t>
  </si>
  <si>
    <t>M72 Ovládací tlačítko chrom - mat, pro předstěnové instalační systémy</t>
  </si>
  <si>
    <t>732219338R00</t>
  </si>
  <si>
    <t>Montáž ohříváků vody stojat.PN 2,5/0,6,do 4000 l</t>
  </si>
  <si>
    <t>484387553R</t>
  </si>
  <si>
    <t>Ohřívač vody zásob.nepřímotopný ACV Smart 320</t>
  </si>
  <si>
    <t>732421312R00</t>
  </si>
  <si>
    <t>Čerpadlo oběhové Grundfos UPS 25-40</t>
  </si>
  <si>
    <t>998732101R00</t>
  </si>
  <si>
    <t>Přesun hmot pro strojovny, výšky do 6 m</t>
  </si>
  <si>
    <t>734243125R00</t>
  </si>
  <si>
    <t>Ventil zpětný EURA-SPRINT, IVAR.CIM 30 VA DN 40</t>
  </si>
  <si>
    <t>781101121R00</t>
  </si>
  <si>
    <t>Provedení penetrace podkladu - práce</t>
  </si>
  <si>
    <t>781101210R00</t>
  </si>
  <si>
    <t>Penetrace podkladu pod obklady</t>
  </si>
  <si>
    <t>998781101R00</t>
  </si>
  <si>
    <t>Přesun hmot pro obklady keramické, výšky do 6 m</t>
  </si>
  <si>
    <t>781415015R00</t>
  </si>
  <si>
    <t>Montáž obkladů stěn, porovin.,tmel, 20x20,30x15 cm</t>
  </si>
  <si>
    <t>453,6*1,08</t>
  </si>
  <si>
    <t>597813668R</t>
  </si>
  <si>
    <t>Obkládačka 20x25 šedá lesk, Color One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</si>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</sst>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2"/>
  <sheetViews>
    <sheetView showGridLines="0" tabSelected="1" topLeftCell="B15" zoomScaleSheetLayoutView="75" workbookViewId="0">
      <selection activeCell="I11" sqref="I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04" t="s">
        <v>42</v>
      </c>
      <c r="C1" s="205"/>
      <c r="D1" s="205"/>
      <c r="E1" s="205"/>
      <c r="F1" s="205"/>
      <c r="G1" s="205"/>
      <c r="H1" s="205"/>
      <c r="I1" s="205"/>
      <c r="J1" s="206"/>
    </row>
    <row r="2" spans="1:15" ht="23.25" customHeight="1" x14ac:dyDescent="0.2">
      <c r="A2" s="4"/>
      <c r="B2" s="81" t="s">
        <v>40</v>
      </c>
      <c r="C2" s="82"/>
      <c r="D2" s="230" t="s">
        <v>47</v>
      </c>
      <c r="E2" s="231"/>
      <c r="F2" s="231"/>
      <c r="G2" s="231"/>
      <c r="H2" s="231"/>
      <c r="I2" s="231"/>
      <c r="J2" s="232"/>
      <c r="O2" s="2"/>
    </row>
    <row r="3" spans="1:15" ht="23.25" customHeight="1" x14ac:dyDescent="0.2">
      <c r="A3" s="4"/>
      <c r="B3" s="83" t="s">
        <v>45</v>
      </c>
      <c r="C3" s="84"/>
      <c r="D3" s="223" t="s">
        <v>43</v>
      </c>
      <c r="E3" s="224"/>
      <c r="F3" s="224"/>
      <c r="G3" s="224"/>
      <c r="H3" s="224"/>
      <c r="I3" s="224"/>
      <c r="J3" s="225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43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4"/>
      <c r="E11" s="234"/>
      <c r="F11" s="234"/>
      <c r="G11" s="234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21"/>
      <c r="E12" s="221"/>
      <c r="F12" s="221"/>
      <c r="G12" s="221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22"/>
      <c r="E13" s="222"/>
      <c r="F13" s="222"/>
      <c r="G13" s="222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3" t="s">
        <v>29</v>
      </c>
      <c r="F15" s="233"/>
      <c r="G15" s="218" t="s">
        <v>30</v>
      </c>
      <c r="H15" s="218"/>
      <c r="I15" s="218" t="s">
        <v>28</v>
      </c>
      <c r="J15" s="219"/>
    </row>
    <row r="16" spans="1:15" ht="23.25" customHeight="1" x14ac:dyDescent="0.2">
      <c r="A16" s="142" t="s">
        <v>23</v>
      </c>
      <c r="B16" s="143" t="s">
        <v>23</v>
      </c>
      <c r="C16" s="58"/>
      <c r="D16" s="59"/>
      <c r="E16" s="213">
        <f>SUMIF(F49:F58,A16,G49:G58)+SUMIF(F49:F58,"PSU",G49:G58)</f>
        <v>0</v>
      </c>
      <c r="F16" s="220"/>
      <c r="G16" s="213">
        <f>SUMIF(F49:F58,A16,H49:H58)+SUMIF(F49:F58,"PSU",H49:H58)</f>
        <v>0</v>
      </c>
      <c r="H16" s="220"/>
      <c r="I16" s="213">
        <f>SUMIF(F49:F58,A16,I49:I58)+SUMIF(F49:F58,"PSU",I49:I58)</f>
        <v>0</v>
      </c>
      <c r="J16" s="214"/>
    </row>
    <row r="17" spans="1:10" ht="23.25" customHeight="1" x14ac:dyDescent="0.2">
      <c r="A17" s="142" t="s">
        <v>24</v>
      </c>
      <c r="B17" s="143" t="s">
        <v>24</v>
      </c>
      <c r="C17" s="58"/>
      <c r="D17" s="59"/>
      <c r="E17" s="213">
        <f>SUMIF(F49:F58,A17,G49:G58)</f>
        <v>0</v>
      </c>
      <c r="F17" s="220"/>
      <c r="G17" s="213">
        <f>SUMIF(F49:F58,A17,H49:H58)</f>
        <v>0</v>
      </c>
      <c r="H17" s="220"/>
      <c r="I17" s="213">
        <f>SUMIF(F49:F58,A17,I49:I58)</f>
        <v>0</v>
      </c>
      <c r="J17" s="214"/>
    </row>
    <row r="18" spans="1:10" ht="23.25" customHeight="1" x14ac:dyDescent="0.2">
      <c r="A18" s="142" t="s">
        <v>25</v>
      </c>
      <c r="B18" s="143" t="s">
        <v>25</v>
      </c>
      <c r="C18" s="58"/>
      <c r="D18" s="59"/>
      <c r="E18" s="213">
        <f>SUMIF(F49:F58,A18,G49:G58)</f>
        <v>0</v>
      </c>
      <c r="F18" s="220"/>
      <c r="G18" s="213">
        <f>SUMIF(F49:F58,A18,H49:H58)</f>
        <v>0</v>
      </c>
      <c r="H18" s="220"/>
      <c r="I18" s="213">
        <f>SUMIF(F49:F58,A18,I49:I58)</f>
        <v>0</v>
      </c>
      <c r="J18" s="214"/>
    </row>
    <row r="19" spans="1:10" ht="23.25" customHeight="1" x14ac:dyDescent="0.2">
      <c r="A19" s="142" t="s">
        <v>78</v>
      </c>
      <c r="B19" s="143" t="s">
        <v>26</v>
      </c>
      <c r="C19" s="58"/>
      <c r="D19" s="59"/>
      <c r="E19" s="213">
        <f>SUMIF(F49:F58,A19,G49:G58)</f>
        <v>0</v>
      </c>
      <c r="F19" s="220"/>
      <c r="G19" s="213">
        <f>SUMIF(F49:F58,A19,H49:H58)</f>
        <v>0</v>
      </c>
      <c r="H19" s="220"/>
      <c r="I19" s="213">
        <f>SUMIF(F49:F58,A19,I49:I58)</f>
        <v>0</v>
      </c>
      <c r="J19" s="214"/>
    </row>
    <row r="20" spans="1:10" ht="23.25" customHeight="1" x14ac:dyDescent="0.2">
      <c r="A20" s="142" t="s">
        <v>79</v>
      </c>
      <c r="B20" s="143" t="s">
        <v>27</v>
      </c>
      <c r="C20" s="58"/>
      <c r="D20" s="59"/>
      <c r="E20" s="213">
        <f>SUMIF(F49:F58,A20,G49:G58)</f>
        <v>0</v>
      </c>
      <c r="F20" s="220"/>
      <c r="G20" s="213">
        <f>SUMIF(F49:F58,A20,H49:H58)</f>
        <v>0</v>
      </c>
      <c r="H20" s="220"/>
      <c r="I20" s="213">
        <f>SUMIF(F49:F58,A20,I49:I58)</f>
        <v>0</v>
      </c>
      <c r="J20" s="214"/>
    </row>
    <row r="21" spans="1:10" ht="23.25" customHeight="1" x14ac:dyDescent="0.2">
      <c r="A21" s="4"/>
      <c r="B21" s="74" t="s">
        <v>28</v>
      </c>
      <c r="C21" s="75"/>
      <c r="D21" s="76"/>
      <c r="E21" s="215">
        <f>SUM(E16:F20)</f>
        <v>0</v>
      </c>
      <c r="F21" s="216"/>
      <c r="G21" s="215">
        <f>SUM(G16:H20)</f>
        <v>0</v>
      </c>
      <c r="H21" s="216"/>
      <c r="I21" s="215">
        <f>SUM(I16:J20)</f>
        <v>0</v>
      </c>
      <c r="J21" s="22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1">
        <f>ZakladDPHSniVypocet</f>
        <v>0</v>
      </c>
      <c r="H23" s="212"/>
      <c r="I23" s="21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f>ZakladDPHSni*SazbaDPH1/100</f>
        <v>0</v>
      </c>
      <c r="H24" s="228"/>
      <c r="I24" s="22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1">
        <f>ZakladDPHZaklVypocet</f>
        <v>0</v>
      </c>
      <c r="H25" s="212"/>
      <c r="I25" s="21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7">
        <f>ZakladDPHZakl*SazbaDPH2/100</f>
        <v>0</v>
      </c>
      <c r="H26" s="208"/>
      <c r="I26" s="20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9">
        <f>0</f>
        <v>0</v>
      </c>
      <c r="H27" s="209"/>
      <c r="I27" s="209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7">
        <f>ZakladDPHSniVypocet+ZakladDPHZaklVypocet</f>
        <v>0</v>
      </c>
      <c r="H28" s="217"/>
      <c r="I28" s="217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10">
        <f>ZakladDPHSni+DPHSni+ZakladDPHZakl+DPHZakl+Zaokrouhleni</f>
        <v>0</v>
      </c>
      <c r="H29" s="210"/>
      <c r="I29" s="210"/>
      <c r="J29" s="119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43542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0</v>
      </c>
      <c r="B39" s="103" t="s">
        <v>51</v>
      </c>
      <c r="C39" s="235" t="s">
        <v>47</v>
      </c>
      <c r="D39" s="236"/>
      <c r="E39" s="236"/>
      <c r="F39" s="108">
        <f>'Rozpočet Pol'!AC150</f>
        <v>0</v>
      </c>
      <c r="G39" s="109">
        <f>'Rozpočet Pol'!AD150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37" t="s">
        <v>52</v>
      </c>
      <c r="C40" s="238"/>
      <c r="D40" s="238"/>
      <c r="E40" s="239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54</v>
      </c>
    </row>
    <row r="43" spans="1:52" ht="25.5" x14ac:dyDescent="0.2">
      <c r="B43" s="240" t="s">
        <v>55</v>
      </c>
      <c r="C43" s="240"/>
      <c r="D43" s="240"/>
      <c r="E43" s="240"/>
      <c r="F43" s="240"/>
      <c r="G43" s="240"/>
      <c r="H43" s="240"/>
      <c r="I43" s="240"/>
      <c r="J43" s="240"/>
      <c r="AZ43" s="120" t="str">
        <f>B43</f>
        <v>Výměna potrubí vodovodu včetně armatur a zařizovacích předmětů + drobné stavební práce vyvolané výměnou potrubí, armatur a ZP.</v>
      </c>
    </row>
    <row r="46" spans="1:52" ht="15.75" x14ac:dyDescent="0.25">
      <c r="B46" s="121" t="s">
        <v>56</v>
      </c>
    </row>
    <row r="48" spans="1:52" ht="25.5" customHeight="1" x14ac:dyDescent="0.2">
      <c r="A48" s="122"/>
      <c r="B48" s="126" t="s">
        <v>16</v>
      </c>
      <c r="C48" s="126" t="s">
        <v>5</v>
      </c>
      <c r="D48" s="127"/>
      <c r="E48" s="127"/>
      <c r="F48" s="130" t="s">
        <v>57</v>
      </c>
      <c r="G48" s="130" t="s">
        <v>29</v>
      </c>
      <c r="H48" s="130" t="s">
        <v>30</v>
      </c>
      <c r="I48" s="241" t="s">
        <v>28</v>
      </c>
      <c r="J48" s="241"/>
    </row>
    <row r="49" spans="1:10" ht="25.5" customHeight="1" x14ac:dyDescent="0.2">
      <c r="A49" s="123"/>
      <c r="B49" s="131" t="s">
        <v>58</v>
      </c>
      <c r="C49" s="243" t="s">
        <v>59</v>
      </c>
      <c r="D49" s="244"/>
      <c r="E49" s="244"/>
      <c r="F49" s="133" t="s">
        <v>23</v>
      </c>
      <c r="G49" s="134">
        <f>'Rozpočet Pol'!I8</f>
        <v>0</v>
      </c>
      <c r="H49" s="134">
        <f>'Rozpočet Pol'!K8</f>
        <v>0</v>
      </c>
      <c r="I49" s="242"/>
      <c r="J49" s="242"/>
    </row>
    <row r="50" spans="1:10" ht="25.5" customHeight="1" x14ac:dyDescent="0.2">
      <c r="A50" s="123"/>
      <c r="B50" s="125" t="s">
        <v>60</v>
      </c>
      <c r="C50" s="246" t="s">
        <v>61</v>
      </c>
      <c r="D50" s="247"/>
      <c r="E50" s="247"/>
      <c r="F50" s="135" t="s">
        <v>23</v>
      </c>
      <c r="G50" s="136">
        <f>'Rozpočet Pol'!I10</f>
        <v>0</v>
      </c>
      <c r="H50" s="136">
        <f>'Rozpočet Pol'!K10</f>
        <v>0</v>
      </c>
      <c r="I50" s="245"/>
      <c r="J50" s="245"/>
    </row>
    <row r="51" spans="1:10" ht="25.5" customHeight="1" x14ac:dyDescent="0.2">
      <c r="A51" s="123"/>
      <c r="B51" s="125" t="s">
        <v>62</v>
      </c>
      <c r="C51" s="246" t="s">
        <v>63</v>
      </c>
      <c r="D51" s="247"/>
      <c r="E51" s="247"/>
      <c r="F51" s="135" t="s">
        <v>23</v>
      </c>
      <c r="G51" s="136">
        <f>'Rozpočet Pol'!I14</f>
        <v>0</v>
      </c>
      <c r="H51" s="136">
        <f>'Rozpočet Pol'!K14</f>
        <v>0</v>
      </c>
      <c r="I51" s="245"/>
      <c r="J51" s="245"/>
    </row>
    <row r="52" spans="1:10" ht="25.5" customHeight="1" x14ac:dyDescent="0.2">
      <c r="A52" s="123"/>
      <c r="B52" s="125" t="s">
        <v>64</v>
      </c>
      <c r="C52" s="246" t="s">
        <v>65</v>
      </c>
      <c r="D52" s="247"/>
      <c r="E52" s="247"/>
      <c r="F52" s="135" t="s">
        <v>23</v>
      </c>
      <c r="G52" s="136">
        <f>'Rozpočet Pol'!I17</f>
        <v>0</v>
      </c>
      <c r="H52" s="136">
        <f>'Rozpočet Pol'!K17</f>
        <v>0</v>
      </c>
      <c r="I52" s="245"/>
      <c r="J52" s="245"/>
    </row>
    <row r="53" spans="1:10" ht="25.5" customHeight="1" x14ac:dyDescent="0.2">
      <c r="A53" s="123"/>
      <c r="B53" s="125" t="s">
        <v>66</v>
      </c>
      <c r="C53" s="246" t="s">
        <v>67</v>
      </c>
      <c r="D53" s="247"/>
      <c r="E53" s="247"/>
      <c r="F53" s="135" t="s">
        <v>24</v>
      </c>
      <c r="G53" s="136">
        <f>'Rozpočet Pol'!I32</f>
        <v>0</v>
      </c>
      <c r="H53" s="136">
        <f>'Rozpočet Pol'!K32</f>
        <v>0</v>
      </c>
      <c r="I53" s="245"/>
      <c r="J53" s="245"/>
    </row>
    <row r="54" spans="1:10" ht="25.5" customHeight="1" x14ac:dyDescent="0.2">
      <c r="A54" s="123"/>
      <c r="B54" s="125" t="s">
        <v>68</v>
      </c>
      <c r="C54" s="246" t="s">
        <v>69</v>
      </c>
      <c r="D54" s="247"/>
      <c r="E54" s="247"/>
      <c r="F54" s="135" t="s">
        <v>24</v>
      </c>
      <c r="G54" s="136">
        <f>'Rozpočet Pol'!I96</f>
        <v>0</v>
      </c>
      <c r="H54" s="136">
        <f>'Rozpočet Pol'!K96</f>
        <v>0</v>
      </c>
      <c r="I54" s="245"/>
      <c r="J54" s="245"/>
    </row>
    <row r="55" spans="1:10" ht="25.5" customHeight="1" x14ac:dyDescent="0.2">
      <c r="A55" s="123"/>
      <c r="B55" s="125" t="s">
        <v>70</v>
      </c>
      <c r="C55" s="246" t="s">
        <v>71</v>
      </c>
      <c r="D55" s="247"/>
      <c r="E55" s="247"/>
      <c r="F55" s="135" t="s">
        <v>24</v>
      </c>
      <c r="G55" s="136">
        <f>'Rozpočet Pol'!I129</f>
        <v>0</v>
      </c>
      <c r="H55" s="136">
        <f>'Rozpočet Pol'!K129</f>
        <v>0</v>
      </c>
      <c r="I55" s="245"/>
      <c r="J55" s="245"/>
    </row>
    <row r="56" spans="1:10" ht="25.5" customHeight="1" x14ac:dyDescent="0.2">
      <c r="A56" s="123"/>
      <c r="B56" s="125" t="s">
        <v>72</v>
      </c>
      <c r="C56" s="246" t="s">
        <v>73</v>
      </c>
      <c r="D56" s="247"/>
      <c r="E56" s="247"/>
      <c r="F56" s="135" t="s">
        <v>24</v>
      </c>
      <c r="G56" s="136">
        <f>'Rozpočet Pol'!I135</f>
        <v>0</v>
      </c>
      <c r="H56" s="136">
        <f>'Rozpočet Pol'!K135</f>
        <v>0</v>
      </c>
      <c r="I56" s="245"/>
      <c r="J56" s="245"/>
    </row>
    <row r="57" spans="1:10" ht="25.5" customHeight="1" x14ac:dyDescent="0.2">
      <c r="A57" s="123"/>
      <c r="B57" s="125" t="s">
        <v>74</v>
      </c>
      <c r="C57" s="246" t="s">
        <v>75</v>
      </c>
      <c r="D57" s="247"/>
      <c r="E57" s="247"/>
      <c r="F57" s="135" t="s">
        <v>24</v>
      </c>
      <c r="G57" s="136">
        <f>'Rozpočet Pol'!I140</f>
        <v>0</v>
      </c>
      <c r="H57" s="136">
        <f>'Rozpočet Pol'!K140</f>
        <v>0</v>
      </c>
      <c r="I57" s="245"/>
      <c r="J57" s="245"/>
    </row>
    <row r="58" spans="1:10" ht="25.5" customHeight="1" x14ac:dyDescent="0.2">
      <c r="A58" s="123"/>
      <c r="B58" s="132" t="s">
        <v>76</v>
      </c>
      <c r="C58" s="250" t="s">
        <v>77</v>
      </c>
      <c r="D58" s="251"/>
      <c r="E58" s="251"/>
      <c r="F58" s="137" t="s">
        <v>24</v>
      </c>
      <c r="G58" s="138">
        <f>'Rozpočet Pol'!I142</f>
        <v>0</v>
      </c>
      <c r="H58" s="138">
        <f>'Rozpočet Pol'!K142</f>
        <v>0</v>
      </c>
      <c r="I58" s="249"/>
      <c r="J58" s="249"/>
    </row>
    <row r="59" spans="1:10" ht="25.5" customHeight="1" x14ac:dyDescent="0.2">
      <c r="A59" s="124"/>
      <c r="B59" s="128" t="s">
        <v>1</v>
      </c>
      <c r="C59" s="128"/>
      <c r="D59" s="129"/>
      <c r="E59" s="129"/>
      <c r="F59" s="139"/>
      <c r="G59" s="140">
        <f>SUM(G49:G58)</f>
        <v>0</v>
      </c>
      <c r="H59" s="140">
        <f>SUM(H49:H58)</f>
        <v>0</v>
      </c>
      <c r="I59" s="248">
        <f>SUM(I49:I58)</f>
        <v>0</v>
      </c>
      <c r="J59" s="248"/>
    </row>
    <row r="60" spans="1:10" x14ac:dyDescent="0.2">
      <c r="F60" s="141"/>
      <c r="G60" s="96"/>
      <c r="H60" s="141"/>
      <c r="I60" s="96"/>
      <c r="J60" s="96"/>
    </row>
    <row r="61" spans="1:10" x14ac:dyDescent="0.2">
      <c r="F61" s="141"/>
      <c r="G61" s="96"/>
      <c r="H61" s="141"/>
      <c r="I61" s="96"/>
      <c r="J61" s="96"/>
    </row>
    <row r="62" spans="1:10" x14ac:dyDescent="0.2">
      <c r="F62" s="141"/>
      <c r="G62" s="96"/>
      <c r="H62" s="141"/>
      <c r="I62" s="96"/>
      <c r="J62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I59:J59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79" t="s">
        <v>41</v>
      </c>
      <c r="B2" s="78"/>
      <c r="C2" s="254"/>
      <c r="D2" s="254"/>
      <c r="E2" s="254"/>
      <c r="F2" s="254"/>
      <c r="G2" s="255"/>
    </row>
    <row r="3" spans="1:7" ht="24.95" hidden="1" customHeight="1" x14ac:dyDescent="0.2">
      <c r="A3" s="79" t="s">
        <v>7</v>
      </c>
      <c r="B3" s="78"/>
      <c r="C3" s="254"/>
      <c r="D3" s="254"/>
      <c r="E3" s="254"/>
      <c r="F3" s="254"/>
      <c r="G3" s="255"/>
    </row>
    <row r="4" spans="1:7" ht="24.95" hidden="1" customHeight="1" x14ac:dyDescent="0.2">
      <c r="A4" s="79" t="s">
        <v>8</v>
      </c>
      <c r="B4" s="78"/>
      <c r="C4" s="254"/>
      <c r="D4" s="254"/>
      <c r="E4" s="254"/>
      <c r="F4" s="254"/>
      <c r="G4" s="25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60"/>
  <sheetViews>
    <sheetView topLeftCell="A129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68" t="s">
        <v>6</v>
      </c>
      <c r="B1" s="268"/>
      <c r="C1" s="268"/>
      <c r="D1" s="268"/>
      <c r="E1" s="268"/>
      <c r="F1" s="268"/>
      <c r="G1" s="268"/>
      <c r="AE1" t="s">
        <v>81</v>
      </c>
    </row>
    <row r="2" spans="1:60" ht="24.95" customHeight="1" x14ac:dyDescent="0.2">
      <c r="A2" s="146" t="s">
        <v>80</v>
      </c>
      <c r="B2" s="144"/>
      <c r="C2" s="269" t="s">
        <v>47</v>
      </c>
      <c r="D2" s="270"/>
      <c r="E2" s="270"/>
      <c r="F2" s="270"/>
      <c r="G2" s="271"/>
      <c r="AE2" t="s">
        <v>82</v>
      </c>
    </row>
    <row r="3" spans="1:60" ht="24.95" customHeight="1" x14ac:dyDescent="0.2">
      <c r="A3" s="147" t="s">
        <v>7</v>
      </c>
      <c r="B3" s="145"/>
      <c r="C3" s="272" t="s">
        <v>43</v>
      </c>
      <c r="D3" s="273"/>
      <c r="E3" s="273"/>
      <c r="F3" s="273"/>
      <c r="G3" s="274"/>
      <c r="AE3" t="s">
        <v>83</v>
      </c>
    </row>
    <row r="4" spans="1:60" ht="24.95" hidden="1" customHeight="1" x14ac:dyDescent="0.2">
      <c r="A4" s="147" t="s">
        <v>8</v>
      </c>
      <c r="B4" s="145"/>
      <c r="C4" s="272"/>
      <c r="D4" s="273"/>
      <c r="E4" s="273"/>
      <c r="F4" s="273"/>
      <c r="G4" s="274"/>
      <c r="AE4" t="s">
        <v>84</v>
      </c>
    </row>
    <row r="5" spans="1:60" hidden="1" x14ac:dyDescent="0.2">
      <c r="A5" s="148" t="s">
        <v>85</v>
      </c>
      <c r="B5" s="149"/>
      <c r="C5" s="150"/>
      <c r="D5" s="151"/>
      <c r="E5" s="151"/>
      <c r="F5" s="151"/>
      <c r="G5" s="152"/>
      <c r="AE5" t="s">
        <v>86</v>
      </c>
    </row>
    <row r="7" spans="1:60" ht="38.25" x14ac:dyDescent="0.2">
      <c r="A7" s="157" t="s">
        <v>87</v>
      </c>
      <c r="B7" s="158" t="s">
        <v>88</v>
      </c>
      <c r="C7" s="158" t="s">
        <v>89</v>
      </c>
      <c r="D7" s="157" t="s">
        <v>90</v>
      </c>
      <c r="E7" s="157" t="s">
        <v>91</v>
      </c>
      <c r="F7" s="153" t="s">
        <v>92</v>
      </c>
      <c r="G7" s="176" t="s">
        <v>28</v>
      </c>
      <c r="H7" s="177" t="s">
        <v>29</v>
      </c>
      <c r="I7" s="177" t="s">
        <v>93</v>
      </c>
      <c r="J7" s="177" t="s">
        <v>30</v>
      </c>
      <c r="K7" s="177" t="s">
        <v>94</v>
      </c>
      <c r="L7" s="177" t="s">
        <v>95</v>
      </c>
      <c r="M7" s="177" t="s">
        <v>96</v>
      </c>
      <c r="N7" s="177" t="s">
        <v>97</v>
      </c>
      <c r="O7" s="177" t="s">
        <v>98</v>
      </c>
      <c r="P7" s="177" t="s">
        <v>99</v>
      </c>
      <c r="Q7" s="177" t="s">
        <v>100</v>
      </c>
      <c r="R7" s="177" t="s">
        <v>101</v>
      </c>
      <c r="S7" s="177" t="s">
        <v>102</v>
      </c>
      <c r="T7" s="177" t="s">
        <v>103</v>
      </c>
      <c r="U7" s="160" t="s">
        <v>104</v>
      </c>
    </row>
    <row r="8" spans="1:60" x14ac:dyDescent="0.2">
      <c r="A8" s="178" t="s">
        <v>105</v>
      </c>
      <c r="B8" s="179" t="s">
        <v>58</v>
      </c>
      <c r="C8" s="180" t="s">
        <v>59</v>
      </c>
      <c r="D8" s="181"/>
      <c r="E8" s="182"/>
      <c r="F8" s="183"/>
      <c r="G8" s="183">
        <f>SUMIF(AE9:AE9,"&lt;&gt;NOR",G9:G9)</f>
        <v>0</v>
      </c>
      <c r="H8" s="183"/>
      <c r="I8" s="183">
        <f>SUM(I9:I9)</f>
        <v>0</v>
      </c>
      <c r="J8" s="183"/>
      <c r="K8" s="183">
        <f>SUM(K9:K9)</f>
        <v>0</v>
      </c>
      <c r="L8" s="183"/>
      <c r="M8" s="183">
        <f>SUM(M9:M9)</f>
        <v>0</v>
      </c>
      <c r="N8" s="159"/>
      <c r="O8" s="159">
        <f>SUM(O9:O9)</f>
        <v>0.80320000000000003</v>
      </c>
      <c r="P8" s="159"/>
      <c r="Q8" s="159">
        <f>SUM(Q9:Q9)</f>
        <v>0</v>
      </c>
      <c r="R8" s="159"/>
      <c r="S8" s="159"/>
      <c r="T8" s="178"/>
      <c r="U8" s="159">
        <f>SUM(U9:U9)</f>
        <v>12.32</v>
      </c>
      <c r="AE8" t="s">
        <v>106</v>
      </c>
    </row>
    <row r="9" spans="1:60" ht="22.5" outlineLevel="1" x14ac:dyDescent="0.2">
      <c r="A9" s="155">
        <v>1</v>
      </c>
      <c r="B9" s="161" t="s">
        <v>107</v>
      </c>
      <c r="C9" s="196" t="s">
        <v>108</v>
      </c>
      <c r="D9" s="163" t="s">
        <v>109</v>
      </c>
      <c r="E9" s="170">
        <v>16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64">
        <v>5.0200000000000002E-2</v>
      </c>
      <c r="O9" s="164">
        <f>ROUND(E9*N9,5)</f>
        <v>0.80320000000000003</v>
      </c>
      <c r="P9" s="164">
        <v>0</v>
      </c>
      <c r="Q9" s="164">
        <f>ROUND(E9*P9,5)</f>
        <v>0</v>
      </c>
      <c r="R9" s="164"/>
      <c r="S9" s="164"/>
      <c r="T9" s="165">
        <v>0.77</v>
      </c>
      <c r="U9" s="164">
        <f>ROUND(E9*T9,2)</f>
        <v>12.32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110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x14ac:dyDescent="0.2">
      <c r="A10" s="156" t="s">
        <v>105</v>
      </c>
      <c r="B10" s="162" t="s">
        <v>60</v>
      </c>
      <c r="C10" s="197" t="s">
        <v>61</v>
      </c>
      <c r="D10" s="166"/>
      <c r="E10" s="171"/>
      <c r="F10" s="175"/>
      <c r="G10" s="175">
        <f>SUMIF(AE11:AE13,"&lt;&gt;NOR",G11:G13)</f>
        <v>0</v>
      </c>
      <c r="H10" s="175"/>
      <c r="I10" s="175">
        <f>SUM(I11:I13)</f>
        <v>0</v>
      </c>
      <c r="J10" s="175"/>
      <c r="K10" s="175">
        <f>SUM(K11:K13)</f>
        <v>0</v>
      </c>
      <c r="L10" s="175"/>
      <c r="M10" s="175">
        <f>SUM(M11:M13)</f>
        <v>0</v>
      </c>
      <c r="N10" s="167"/>
      <c r="O10" s="167">
        <f>SUM(O11:O13)</f>
        <v>0.29777999999999999</v>
      </c>
      <c r="P10" s="167"/>
      <c r="Q10" s="167">
        <f>SUM(Q11:Q13)</f>
        <v>0</v>
      </c>
      <c r="R10" s="167"/>
      <c r="S10" s="167"/>
      <c r="T10" s="168"/>
      <c r="U10" s="167">
        <f>SUM(U11:U13)</f>
        <v>16.95</v>
      </c>
      <c r="AE10" t="s">
        <v>106</v>
      </c>
    </row>
    <row r="11" spans="1:60" outlineLevel="1" x14ac:dyDescent="0.2">
      <c r="A11" s="155">
        <v>2</v>
      </c>
      <c r="B11" s="161" t="s">
        <v>111</v>
      </c>
      <c r="C11" s="196" t="s">
        <v>112</v>
      </c>
      <c r="D11" s="163" t="s">
        <v>109</v>
      </c>
      <c r="E11" s="170">
        <v>16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64">
        <v>1.4930000000000001E-2</v>
      </c>
      <c r="O11" s="164">
        <f>ROUND(E11*N11,5)</f>
        <v>0.23888000000000001</v>
      </c>
      <c r="P11" s="164">
        <v>0</v>
      </c>
      <c r="Q11" s="164">
        <f>ROUND(E11*P11,5)</f>
        <v>0</v>
      </c>
      <c r="R11" s="164"/>
      <c r="S11" s="164"/>
      <c r="T11" s="165">
        <v>0.51083000000000001</v>
      </c>
      <c r="U11" s="164">
        <f>ROUND(E11*T11,2)</f>
        <v>8.17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110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55">
        <v>3</v>
      </c>
      <c r="B12" s="161" t="s">
        <v>113</v>
      </c>
      <c r="C12" s="196" t="s">
        <v>114</v>
      </c>
      <c r="D12" s="163" t="s">
        <v>115</v>
      </c>
      <c r="E12" s="170">
        <v>30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64">
        <v>1.83E-3</v>
      </c>
      <c r="O12" s="164">
        <f>ROUND(E12*N12,5)</f>
        <v>5.4899999999999997E-2</v>
      </c>
      <c r="P12" s="164">
        <v>0</v>
      </c>
      <c r="Q12" s="164">
        <f>ROUND(E12*P12,5)</f>
        <v>0</v>
      </c>
      <c r="R12" s="164"/>
      <c r="S12" s="164"/>
      <c r="T12" s="165">
        <v>0.29249999999999998</v>
      </c>
      <c r="U12" s="164">
        <f>ROUND(E12*T12,2)</f>
        <v>8.7799999999999994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110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55">
        <v>4</v>
      </c>
      <c r="B13" s="161" t="s">
        <v>116</v>
      </c>
      <c r="C13" s="196" t="s">
        <v>117</v>
      </c>
      <c r="D13" s="163" t="s">
        <v>109</v>
      </c>
      <c r="E13" s="170">
        <v>20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64">
        <v>2.0000000000000001E-4</v>
      </c>
      <c r="O13" s="164">
        <f>ROUND(E13*N13,5)</f>
        <v>4.0000000000000001E-3</v>
      </c>
      <c r="P13" s="164">
        <v>0</v>
      </c>
      <c r="Q13" s="164">
        <f>ROUND(E13*P13,5)</f>
        <v>0</v>
      </c>
      <c r="R13" s="164"/>
      <c r="S13" s="164"/>
      <c r="T13" s="165">
        <v>0</v>
      </c>
      <c r="U13" s="164">
        <f>ROUND(E13*T13,2)</f>
        <v>0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118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x14ac:dyDescent="0.2">
      <c r="A14" s="156" t="s">
        <v>105</v>
      </c>
      <c r="B14" s="162" t="s">
        <v>62</v>
      </c>
      <c r="C14" s="197" t="s">
        <v>63</v>
      </c>
      <c r="D14" s="166"/>
      <c r="E14" s="171"/>
      <c r="F14" s="175"/>
      <c r="G14" s="175">
        <f>SUMIF(AE15:AE16,"&lt;&gt;NOR",G15:G16)</f>
        <v>0</v>
      </c>
      <c r="H14" s="175"/>
      <c r="I14" s="175">
        <f>SUM(I15:I16)</f>
        <v>0</v>
      </c>
      <c r="J14" s="175"/>
      <c r="K14" s="175">
        <f>SUM(K15:K16)</f>
        <v>0</v>
      </c>
      <c r="L14" s="175"/>
      <c r="M14" s="175">
        <f>SUM(M15:M16)</f>
        <v>0</v>
      </c>
      <c r="N14" s="167"/>
      <c r="O14" s="167">
        <f>SUM(O15:O16)</f>
        <v>0.30880000000000002</v>
      </c>
      <c r="P14" s="167"/>
      <c r="Q14" s="167">
        <f>SUM(Q15:Q16)</f>
        <v>0</v>
      </c>
      <c r="R14" s="167"/>
      <c r="S14" s="167"/>
      <c r="T14" s="168"/>
      <c r="U14" s="167">
        <f>SUM(U15:U16)</f>
        <v>3.9</v>
      </c>
      <c r="AE14" t="s">
        <v>106</v>
      </c>
    </row>
    <row r="15" spans="1:60" outlineLevel="1" x14ac:dyDescent="0.2">
      <c r="A15" s="155">
        <v>5</v>
      </c>
      <c r="B15" s="161" t="s">
        <v>119</v>
      </c>
      <c r="C15" s="196" t="s">
        <v>120</v>
      </c>
      <c r="D15" s="163" t="s">
        <v>115</v>
      </c>
      <c r="E15" s="170">
        <v>15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64">
        <v>5.9199999999999999E-3</v>
      </c>
      <c r="O15" s="164">
        <f>ROUND(E15*N15,5)</f>
        <v>8.8800000000000004E-2</v>
      </c>
      <c r="P15" s="164">
        <v>0</v>
      </c>
      <c r="Q15" s="164">
        <f>ROUND(E15*P15,5)</f>
        <v>0</v>
      </c>
      <c r="R15" s="164"/>
      <c r="S15" s="164"/>
      <c r="T15" s="165">
        <v>0.26</v>
      </c>
      <c r="U15" s="164">
        <f>ROUND(E15*T15,2)</f>
        <v>3.9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110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ht="22.5" outlineLevel="1" x14ac:dyDescent="0.2">
      <c r="A16" s="155">
        <v>6</v>
      </c>
      <c r="B16" s="161" t="s">
        <v>121</v>
      </c>
      <c r="C16" s="196" t="s">
        <v>122</v>
      </c>
      <c r="D16" s="163" t="s">
        <v>115</v>
      </c>
      <c r="E16" s="170">
        <v>40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64">
        <v>5.4999999999999997E-3</v>
      </c>
      <c r="O16" s="164">
        <f>ROUND(E16*N16,5)</f>
        <v>0.22</v>
      </c>
      <c r="P16" s="164">
        <v>0</v>
      </c>
      <c r="Q16" s="164">
        <f>ROUND(E16*P16,5)</f>
        <v>0</v>
      </c>
      <c r="R16" s="164"/>
      <c r="S16" s="164"/>
      <c r="T16" s="165">
        <v>0</v>
      </c>
      <c r="U16" s="164">
        <f>ROUND(E16*T16,2)</f>
        <v>0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118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x14ac:dyDescent="0.2">
      <c r="A17" s="156" t="s">
        <v>105</v>
      </c>
      <c r="B17" s="162" t="s">
        <v>64</v>
      </c>
      <c r="C17" s="197" t="s">
        <v>65</v>
      </c>
      <c r="D17" s="166"/>
      <c r="E17" s="171"/>
      <c r="F17" s="175"/>
      <c r="G17" s="175">
        <f>SUMIF(AE18:AE31,"&lt;&gt;NOR",G18:G31)</f>
        <v>0</v>
      </c>
      <c r="H17" s="175"/>
      <c r="I17" s="175">
        <f>SUM(I18:I31)</f>
        <v>0</v>
      </c>
      <c r="J17" s="175"/>
      <c r="K17" s="175">
        <f>SUM(K18:K31)</f>
        <v>0</v>
      </c>
      <c r="L17" s="175"/>
      <c r="M17" s="175">
        <f>SUM(M18:M31)</f>
        <v>0</v>
      </c>
      <c r="N17" s="167"/>
      <c r="O17" s="167">
        <f>SUM(O18:O31)</f>
        <v>0.19816999999999999</v>
      </c>
      <c r="P17" s="167"/>
      <c r="Q17" s="167">
        <f>SUM(Q18:Q31)</f>
        <v>43.631799999999998</v>
      </c>
      <c r="R17" s="167"/>
      <c r="S17" s="167"/>
      <c r="T17" s="168"/>
      <c r="U17" s="167">
        <f>SUM(U18:U31)</f>
        <v>326.74</v>
      </c>
      <c r="AE17" t="s">
        <v>106</v>
      </c>
    </row>
    <row r="18" spans="1:60" outlineLevel="1" x14ac:dyDescent="0.2">
      <c r="A18" s="155">
        <v>7</v>
      </c>
      <c r="B18" s="161" t="s">
        <v>123</v>
      </c>
      <c r="C18" s="196" t="s">
        <v>124</v>
      </c>
      <c r="D18" s="163" t="s">
        <v>125</v>
      </c>
      <c r="E18" s="170">
        <v>162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64">
        <v>4.8999999999999998E-4</v>
      </c>
      <c r="O18" s="164">
        <f>ROUND(E18*N18,5)</f>
        <v>7.9380000000000006E-2</v>
      </c>
      <c r="P18" s="164">
        <v>1.7999999999999999E-2</v>
      </c>
      <c r="Q18" s="164">
        <f>ROUND(E18*P18,5)</f>
        <v>2.9159999999999999</v>
      </c>
      <c r="R18" s="164"/>
      <c r="S18" s="164"/>
      <c r="T18" s="165">
        <v>0.40899999999999997</v>
      </c>
      <c r="U18" s="164">
        <f>ROUND(E18*T18,2)</f>
        <v>66.260000000000005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110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55"/>
      <c r="B19" s="161"/>
      <c r="C19" s="198" t="s">
        <v>126</v>
      </c>
      <c r="D19" s="169"/>
      <c r="E19" s="172">
        <v>40</v>
      </c>
      <c r="F19" s="174"/>
      <c r="G19" s="174"/>
      <c r="H19" s="174"/>
      <c r="I19" s="174"/>
      <c r="J19" s="174"/>
      <c r="K19" s="174"/>
      <c r="L19" s="174"/>
      <c r="M19" s="174"/>
      <c r="N19" s="164"/>
      <c r="O19" s="164"/>
      <c r="P19" s="164"/>
      <c r="Q19" s="164"/>
      <c r="R19" s="164"/>
      <c r="S19" s="164"/>
      <c r="T19" s="165"/>
      <c r="U19" s="164"/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127</v>
      </c>
      <c r="AF19" s="154">
        <v>0</v>
      </c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55"/>
      <c r="B20" s="161"/>
      <c r="C20" s="198" t="s">
        <v>128</v>
      </c>
      <c r="D20" s="169"/>
      <c r="E20" s="172">
        <v>60</v>
      </c>
      <c r="F20" s="174"/>
      <c r="G20" s="174"/>
      <c r="H20" s="174"/>
      <c r="I20" s="174"/>
      <c r="J20" s="174"/>
      <c r="K20" s="174"/>
      <c r="L20" s="174"/>
      <c r="M20" s="174"/>
      <c r="N20" s="164"/>
      <c r="O20" s="164"/>
      <c r="P20" s="164"/>
      <c r="Q20" s="164"/>
      <c r="R20" s="164"/>
      <c r="S20" s="164"/>
      <c r="T20" s="165"/>
      <c r="U20" s="164"/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127</v>
      </c>
      <c r="AF20" s="154">
        <v>0</v>
      </c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55"/>
      <c r="B21" s="161"/>
      <c r="C21" s="198" t="s">
        <v>129</v>
      </c>
      <c r="D21" s="169"/>
      <c r="E21" s="172">
        <v>62</v>
      </c>
      <c r="F21" s="174"/>
      <c r="G21" s="174"/>
      <c r="H21" s="174"/>
      <c r="I21" s="174"/>
      <c r="J21" s="174"/>
      <c r="K21" s="174"/>
      <c r="L21" s="174"/>
      <c r="M21" s="174"/>
      <c r="N21" s="164"/>
      <c r="O21" s="164"/>
      <c r="P21" s="164"/>
      <c r="Q21" s="164"/>
      <c r="R21" s="164"/>
      <c r="S21" s="164"/>
      <c r="T21" s="165"/>
      <c r="U21" s="164"/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127</v>
      </c>
      <c r="AF21" s="154">
        <v>0</v>
      </c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55">
        <v>8</v>
      </c>
      <c r="B22" s="161" t="s">
        <v>130</v>
      </c>
      <c r="C22" s="196" t="s">
        <v>131</v>
      </c>
      <c r="D22" s="163" t="s">
        <v>109</v>
      </c>
      <c r="E22" s="170">
        <v>13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64">
        <v>1.33E-3</v>
      </c>
      <c r="O22" s="164">
        <f>ROUND(E22*N22,5)</f>
        <v>1.729E-2</v>
      </c>
      <c r="P22" s="164">
        <v>7.3999999999999996E-2</v>
      </c>
      <c r="Q22" s="164">
        <f>ROUND(E22*P22,5)</f>
        <v>0.96199999999999997</v>
      </c>
      <c r="R22" s="164"/>
      <c r="S22" s="164"/>
      <c r="T22" s="165">
        <v>0.79600000000000004</v>
      </c>
      <c r="U22" s="164">
        <f>ROUND(E22*T22,2)</f>
        <v>10.35</v>
      </c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110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55">
        <v>9</v>
      </c>
      <c r="B23" s="161" t="s">
        <v>132</v>
      </c>
      <c r="C23" s="196" t="s">
        <v>133</v>
      </c>
      <c r="D23" s="163" t="s">
        <v>109</v>
      </c>
      <c r="E23" s="170">
        <v>8</v>
      </c>
      <c r="F23" s="173"/>
      <c r="G23" s="174">
        <f>ROUND(E23*F23,2)</f>
        <v>0</v>
      </c>
      <c r="H23" s="173"/>
      <c r="I23" s="174">
        <f>ROUND(E23*H23,2)</f>
        <v>0</v>
      </c>
      <c r="J23" s="173"/>
      <c r="K23" s="174">
        <f>ROUND(E23*J23,2)</f>
        <v>0</v>
      </c>
      <c r="L23" s="174">
        <v>21</v>
      </c>
      <c r="M23" s="174">
        <f>G23*(1+L23/100)</f>
        <v>0</v>
      </c>
      <c r="N23" s="164">
        <v>1.33E-3</v>
      </c>
      <c r="O23" s="164">
        <f>ROUND(E23*N23,5)</f>
        <v>1.064E-2</v>
      </c>
      <c r="P23" s="164">
        <v>9.9000000000000005E-2</v>
      </c>
      <c r="Q23" s="164">
        <f>ROUND(E23*P23,5)</f>
        <v>0.79200000000000004</v>
      </c>
      <c r="R23" s="164"/>
      <c r="S23" s="164"/>
      <c r="T23" s="165">
        <v>1.147</v>
      </c>
      <c r="U23" s="164">
        <f>ROUND(E23*T23,2)</f>
        <v>9.18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110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55">
        <v>10</v>
      </c>
      <c r="B24" s="161" t="s">
        <v>134</v>
      </c>
      <c r="C24" s="196" t="s">
        <v>135</v>
      </c>
      <c r="D24" s="163" t="s">
        <v>109</v>
      </c>
      <c r="E24" s="170">
        <v>7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21</v>
      </c>
      <c r="M24" s="174">
        <f>G24*(1+L24/100)</f>
        <v>0</v>
      </c>
      <c r="N24" s="164">
        <v>1.33E-3</v>
      </c>
      <c r="O24" s="164">
        <f>ROUND(E24*N24,5)</f>
        <v>9.3100000000000006E-3</v>
      </c>
      <c r="P24" s="164">
        <v>0.14899999999999999</v>
      </c>
      <c r="Q24" s="164">
        <f>ROUND(E24*P24,5)</f>
        <v>1.0429999999999999</v>
      </c>
      <c r="R24" s="164"/>
      <c r="S24" s="164"/>
      <c r="T24" s="165">
        <v>2.3079999999999998</v>
      </c>
      <c r="U24" s="164">
        <f>ROUND(E24*T24,2)</f>
        <v>16.16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110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55">
        <v>11</v>
      </c>
      <c r="B25" s="161" t="s">
        <v>136</v>
      </c>
      <c r="C25" s="196" t="s">
        <v>137</v>
      </c>
      <c r="D25" s="163" t="s">
        <v>125</v>
      </c>
      <c r="E25" s="170">
        <v>123</v>
      </c>
      <c r="F25" s="173"/>
      <c r="G25" s="174">
        <f>ROUND(E25*F25,2)</f>
        <v>0</v>
      </c>
      <c r="H25" s="173"/>
      <c r="I25" s="174">
        <f>ROUND(E25*H25,2)</f>
        <v>0</v>
      </c>
      <c r="J25" s="173"/>
      <c r="K25" s="174">
        <f>ROUND(E25*J25,2)</f>
        <v>0</v>
      </c>
      <c r="L25" s="174">
        <v>21</v>
      </c>
      <c r="M25" s="174">
        <f>G25*(1+L25/100)</f>
        <v>0</v>
      </c>
      <c r="N25" s="164">
        <v>4.8999999999999998E-4</v>
      </c>
      <c r="O25" s="164">
        <f>ROUND(E25*N25,5)</f>
        <v>6.0269999999999997E-2</v>
      </c>
      <c r="P25" s="164">
        <v>5.3999999999999999E-2</v>
      </c>
      <c r="Q25" s="164">
        <f>ROUND(E25*P25,5)</f>
        <v>6.6420000000000003</v>
      </c>
      <c r="R25" s="164"/>
      <c r="S25" s="164"/>
      <c r="T25" s="165">
        <v>0.66800000000000004</v>
      </c>
      <c r="U25" s="164">
        <f>ROUND(E25*T25,2)</f>
        <v>82.16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110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55"/>
      <c r="B26" s="161"/>
      <c r="C26" s="198" t="s">
        <v>138</v>
      </c>
      <c r="D26" s="169"/>
      <c r="E26" s="172">
        <v>123</v>
      </c>
      <c r="F26" s="174"/>
      <c r="G26" s="174"/>
      <c r="H26" s="174"/>
      <c r="I26" s="174"/>
      <c r="J26" s="174"/>
      <c r="K26" s="174"/>
      <c r="L26" s="174"/>
      <c r="M26" s="174"/>
      <c r="N26" s="164"/>
      <c r="O26" s="164"/>
      <c r="P26" s="164"/>
      <c r="Q26" s="164"/>
      <c r="R26" s="164"/>
      <c r="S26" s="164"/>
      <c r="T26" s="165"/>
      <c r="U26" s="164"/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127</v>
      </c>
      <c r="AF26" s="154">
        <v>0</v>
      </c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55">
        <v>12</v>
      </c>
      <c r="B27" s="161" t="s">
        <v>139</v>
      </c>
      <c r="C27" s="196" t="s">
        <v>140</v>
      </c>
      <c r="D27" s="163" t="s">
        <v>115</v>
      </c>
      <c r="E27" s="170">
        <v>453.6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21</v>
      </c>
      <c r="M27" s="174">
        <f>G27*(1+L27/100)</f>
        <v>0</v>
      </c>
      <c r="N27" s="164">
        <v>0</v>
      </c>
      <c r="O27" s="164">
        <f>ROUND(E27*N27,5)</f>
        <v>0</v>
      </c>
      <c r="P27" s="164">
        <v>6.8000000000000005E-2</v>
      </c>
      <c r="Q27" s="164">
        <f>ROUND(E27*P27,5)</f>
        <v>30.844799999999999</v>
      </c>
      <c r="R27" s="164"/>
      <c r="S27" s="164"/>
      <c r="T27" s="165">
        <v>0.3</v>
      </c>
      <c r="U27" s="164">
        <f>ROUND(E27*T27,2)</f>
        <v>136.08000000000001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110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">
      <c r="A28" s="155">
        <v>13</v>
      </c>
      <c r="B28" s="161" t="s">
        <v>141</v>
      </c>
      <c r="C28" s="196" t="s">
        <v>142</v>
      </c>
      <c r="D28" s="163" t="s">
        <v>109</v>
      </c>
      <c r="E28" s="170">
        <v>16</v>
      </c>
      <c r="F28" s="173"/>
      <c r="G28" s="174">
        <f>ROUND(E28*F28,2)</f>
        <v>0</v>
      </c>
      <c r="H28" s="173"/>
      <c r="I28" s="174">
        <f>ROUND(E28*H28,2)</f>
        <v>0</v>
      </c>
      <c r="J28" s="173"/>
      <c r="K28" s="174">
        <f>ROUND(E28*J28,2)</f>
        <v>0</v>
      </c>
      <c r="L28" s="174">
        <v>21</v>
      </c>
      <c r="M28" s="174">
        <f>G28*(1+L28/100)</f>
        <v>0</v>
      </c>
      <c r="N28" s="164">
        <v>1.33E-3</v>
      </c>
      <c r="O28" s="164">
        <f>ROUND(E28*N28,5)</f>
        <v>2.128E-2</v>
      </c>
      <c r="P28" s="164">
        <v>2.7E-2</v>
      </c>
      <c r="Q28" s="164">
        <f>ROUND(E28*P28,5)</f>
        <v>0.432</v>
      </c>
      <c r="R28" s="164"/>
      <c r="S28" s="164"/>
      <c r="T28" s="165">
        <v>0.39100000000000001</v>
      </c>
      <c r="U28" s="164">
        <f>ROUND(E28*T28,2)</f>
        <v>6.26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110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55">
        <v>14</v>
      </c>
      <c r="B29" s="161" t="s">
        <v>143</v>
      </c>
      <c r="C29" s="196" t="s">
        <v>144</v>
      </c>
      <c r="D29" s="163" t="s">
        <v>145</v>
      </c>
      <c r="E29" s="170">
        <v>0.19817000000000001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21</v>
      </c>
      <c r="M29" s="174">
        <f>G29*(1+L29/100)</f>
        <v>0</v>
      </c>
      <c r="N29" s="164">
        <v>0</v>
      </c>
      <c r="O29" s="164">
        <f>ROUND(E29*N29,5)</f>
        <v>0</v>
      </c>
      <c r="P29" s="164">
        <v>0</v>
      </c>
      <c r="Q29" s="164">
        <f>ROUND(E29*P29,5)</f>
        <v>0</v>
      </c>
      <c r="R29" s="164"/>
      <c r="S29" s="164"/>
      <c r="T29" s="165">
        <v>0.94199999999999995</v>
      </c>
      <c r="U29" s="164">
        <f>ROUND(E29*T29,2)</f>
        <v>0.19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110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55">
        <v>15</v>
      </c>
      <c r="B30" s="161" t="s">
        <v>146</v>
      </c>
      <c r="C30" s="196" t="s">
        <v>147</v>
      </c>
      <c r="D30" s="163" t="s">
        <v>145</v>
      </c>
      <c r="E30" s="170">
        <v>0.19817000000000001</v>
      </c>
      <c r="F30" s="173"/>
      <c r="G30" s="174">
        <f>ROUND(E30*F30,2)</f>
        <v>0</v>
      </c>
      <c r="H30" s="173"/>
      <c r="I30" s="174">
        <f>ROUND(E30*H30,2)</f>
        <v>0</v>
      </c>
      <c r="J30" s="173"/>
      <c r="K30" s="174">
        <f>ROUND(E30*J30,2)</f>
        <v>0</v>
      </c>
      <c r="L30" s="174">
        <v>21</v>
      </c>
      <c r="M30" s="174">
        <f>G30*(1+L30/100)</f>
        <v>0</v>
      </c>
      <c r="N30" s="164">
        <v>0</v>
      </c>
      <c r="O30" s="164">
        <f>ROUND(E30*N30,5)</f>
        <v>0</v>
      </c>
      <c r="P30" s="164">
        <v>0</v>
      </c>
      <c r="Q30" s="164">
        <f>ROUND(E30*P30,5)</f>
        <v>0</v>
      </c>
      <c r="R30" s="164"/>
      <c r="S30" s="164"/>
      <c r="T30" s="165">
        <v>0</v>
      </c>
      <c r="U30" s="164">
        <f>ROUND(E30*T30,2)</f>
        <v>0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110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">
      <c r="A31" s="155">
        <v>16</v>
      </c>
      <c r="B31" s="161" t="s">
        <v>148</v>
      </c>
      <c r="C31" s="196" t="s">
        <v>149</v>
      </c>
      <c r="D31" s="163" t="s">
        <v>145</v>
      </c>
      <c r="E31" s="170">
        <v>0.19817000000000001</v>
      </c>
      <c r="F31" s="173"/>
      <c r="G31" s="174">
        <f>ROUND(E31*F31,2)</f>
        <v>0</v>
      </c>
      <c r="H31" s="173"/>
      <c r="I31" s="174">
        <f>ROUND(E31*H31,2)</f>
        <v>0</v>
      </c>
      <c r="J31" s="173"/>
      <c r="K31" s="174">
        <f>ROUND(E31*J31,2)</f>
        <v>0</v>
      </c>
      <c r="L31" s="174">
        <v>21</v>
      </c>
      <c r="M31" s="174">
        <f>G31*(1+L31/100)</f>
        <v>0</v>
      </c>
      <c r="N31" s="164">
        <v>0</v>
      </c>
      <c r="O31" s="164">
        <f>ROUND(E31*N31,5)</f>
        <v>0</v>
      </c>
      <c r="P31" s="164">
        <v>0</v>
      </c>
      <c r="Q31" s="164">
        <f>ROUND(E31*P31,5)</f>
        <v>0</v>
      </c>
      <c r="R31" s="164"/>
      <c r="S31" s="164"/>
      <c r="T31" s="165">
        <v>0.49</v>
      </c>
      <c r="U31" s="164">
        <f>ROUND(E31*T31,2)</f>
        <v>0.1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110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x14ac:dyDescent="0.2">
      <c r="A32" s="156" t="s">
        <v>105</v>
      </c>
      <c r="B32" s="162" t="s">
        <v>66</v>
      </c>
      <c r="C32" s="197" t="s">
        <v>67</v>
      </c>
      <c r="D32" s="166"/>
      <c r="E32" s="171"/>
      <c r="F32" s="175"/>
      <c r="G32" s="175">
        <f>SUMIF(AE33:AE95,"&lt;&gt;NOR",G33:G95)</f>
        <v>0</v>
      </c>
      <c r="H32" s="175"/>
      <c r="I32" s="175">
        <f>SUM(I33:I95)</f>
        <v>0</v>
      </c>
      <c r="J32" s="175"/>
      <c r="K32" s="175">
        <f>SUM(K33:K95)</f>
        <v>0</v>
      </c>
      <c r="L32" s="175"/>
      <c r="M32" s="175">
        <f>SUM(M33:M95)</f>
        <v>0</v>
      </c>
      <c r="N32" s="167"/>
      <c r="O32" s="167">
        <f>SUM(O33:O95)</f>
        <v>3.3474399999999997</v>
      </c>
      <c r="P32" s="167"/>
      <c r="Q32" s="167">
        <f>SUM(Q33:Q95)</f>
        <v>0</v>
      </c>
      <c r="R32" s="167"/>
      <c r="S32" s="167"/>
      <c r="T32" s="168"/>
      <c r="U32" s="167">
        <f>SUM(U33:U95)</f>
        <v>729.42000000000007</v>
      </c>
      <c r="AE32" t="s">
        <v>106</v>
      </c>
    </row>
    <row r="33" spans="1:60" outlineLevel="1" x14ac:dyDescent="0.2">
      <c r="A33" s="155">
        <v>17</v>
      </c>
      <c r="B33" s="161" t="s">
        <v>150</v>
      </c>
      <c r="C33" s="196" t="s">
        <v>151</v>
      </c>
      <c r="D33" s="163" t="s">
        <v>125</v>
      </c>
      <c r="E33" s="170">
        <v>209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21</v>
      </c>
      <c r="M33" s="174">
        <f>G33*(1+L33/100)</f>
        <v>0</v>
      </c>
      <c r="N33" s="164">
        <v>3.9899999999999996E-3</v>
      </c>
      <c r="O33" s="164">
        <f>ROUND(E33*N33,5)</f>
        <v>0.83391000000000004</v>
      </c>
      <c r="P33" s="164">
        <v>0</v>
      </c>
      <c r="Q33" s="164">
        <f>ROUND(E33*P33,5)</f>
        <v>0</v>
      </c>
      <c r="R33" s="164"/>
      <c r="S33" s="164"/>
      <c r="T33" s="165">
        <v>0.54290000000000005</v>
      </c>
      <c r="U33" s="164">
        <f>ROUND(E33*T33,2)</f>
        <v>113.47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110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outlineLevel="1" x14ac:dyDescent="0.2">
      <c r="A34" s="155"/>
      <c r="B34" s="161"/>
      <c r="C34" s="198" t="s">
        <v>152</v>
      </c>
      <c r="D34" s="169"/>
      <c r="E34" s="172">
        <v>78</v>
      </c>
      <c r="F34" s="174"/>
      <c r="G34" s="174"/>
      <c r="H34" s="174"/>
      <c r="I34" s="174"/>
      <c r="J34" s="174"/>
      <c r="K34" s="174"/>
      <c r="L34" s="174"/>
      <c r="M34" s="174"/>
      <c r="N34" s="164"/>
      <c r="O34" s="164"/>
      <c r="P34" s="164"/>
      <c r="Q34" s="164"/>
      <c r="R34" s="164"/>
      <c r="S34" s="164"/>
      <c r="T34" s="165"/>
      <c r="U34" s="164"/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127</v>
      </c>
      <c r="AF34" s="154">
        <v>0</v>
      </c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">
      <c r="A35" s="155"/>
      <c r="B35" s="161"/>
      <c r="C35" s="198" t="s">
        <v>153</v>
      </c>
      <c r="D35" s="169"/>
      <c r="E35" s="172">
        <v>70</v>
      </c>
      <c r="F35" s="174"/>
      <c r="G35" s="174"/>
      <c r="H35" s="174"/>
      <c r="I35" s="174"/>
      <c r="J35" s="174"/>
      <c r="K35" s="174"/>
      <c r="L35" s="174"/>
      <c r="M35" s="174"/>
      <c r="N35" s="164"/>
      <c r="O35" s="164"/>
      <c r="P35" s="164"/>
      <c r="Q35" s="164"/>
      <c r="R35" s="164"/>
      <c r="S35" s="164"/>
      <c r="T35" s="165"/>
      <c r="U35" s="164"/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127</v>
      </c>
      <c r="AF35" s="154">
        <v>0</v>
      </c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55"/>
      <c r="B36" s="161"/>
      <c r="C36" s="198" t="s">
        <v>154</v>
      </c>
      <c r="D36" s="169"/>
      <c r="E36" s="172">
        <v>61</v>
      </c>
      <c r="F36" s="174"/>
      <c r="G36" s="174"/>
      <c r="H36" s="174"/>
      <c r="I36" s="174"/>
      <c r="J36" s="174"/>
      <c r="K36" s="174"/>
      <c r="L36" s="174"/>
      <c r="M36" s="174"/>
      <c r="N36" s="164"/>
      <c r="O36" s="164"/>
      <c r="P36" s="164"/>
      <c r="Q36" s="164"/>
      <c r="R36" s="164"/>
      <c r="S36" s="164"/>
      <c r="T36" s="165"/>
      <c r="U36" s="164"/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127</v>
      </c>
      <c r="AF36" s="154">
        <v>0</v>
      </c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55">
        <v>18</v>
      </c>
      <c r="B37" s="161" t="s">
        <v>155</v>
      </c>
      <c r="C37" s="196" t="s">
        <v>156</v>
      </c>
      <c r="D37" s="163" t="s">
        <v>125</v>
      </c>
      <c r="E37" s="170">
        <v>328</v>
      </c>
      <c r="F37" s="173"/>
      <c r="G37" s="174">
        <f>ROUND(E37*F37,2)</f>
        <v>0</v>
      </c>
      <c r="H37" s="173"/>
      <c r="I37" s="174">
        <f>ROUND(E37*H37,2)</f>
        <v>0</v>
      </c>
      <c r="J37" s="173"/>
      <c r="K37" s="174">
        <f>ROUND(E37*J37,2)</f>
        <v>0</v>
      </c>
      <c r="L37" s="174">
        <v>21</v>
      </c>
      <c r="M37" s="174">
        <f>G37*(1+L37/100)</f>
        <v>0</v>
      </c>
      <c r="N37" s="164">
        <v>4.0099999999999997E-3</v>
      </c>
      <c r="O37" s="164">
        <f>ROUND(E37*N37,5)</f>
        <v>1.31528</v>
      </c>
      <c r="P37" s="164">
        <v>0</v>
      </c>
      <c r="Q37" s="164">
        <f>ROUND(E37*P37,5)</f>
        <v>0</v>
      </c>
      <c r="R37" s="164"/>
      <c r="S37" s="164"/>
      <c r="T37" s="165">
        <v>0.54290000000000005</v>
      </c>
      <c r="U37" s="164">
        <f>ROUND(E37*T37,2)</f>
        <v>178.07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110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55"/>
      <c r="B38" s="161"/>
      <c r="C38" s="198" t="s">
        <v>157</v>
      </c>
      <c r="D38" s="169"/>
      <c r="E38" s="172">
        <v>108</v>
      </c>
      <c r="F38" s="174"/>
      <c r="G38" s="174"/>
      <c r="H38" s="174"/>
      <c r="I38" s="174"/>
      <c r="J38" s="174"/>
      <c r="K38" s="174"/>
      <c r="L38" s="174"/>
      <c r="M38" s="174"/>
      <c r="N38" s="164"/>
      <c r="O38" s="164"/>
      <c r="P38" s="164"/>
      <c r="Q38" s="164"/>
      <c r="R38" s="164"/>
      <c r="S38" s="164"/>
      <c r="T38" s="165"/>
      <c r="U38" s="164"/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127</v>
      </c>
      <c r="AF38" s="154">
        <v>0</v>
      </c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55"/>
      <c r="B39" s="161"/>
      <c r="C39" s="198" t="s">
        <v>158</v>
      </c>
      <c r="D39" s="169"/>
      <c r="E39" s="172">
        <v>77</v>
      </c>
      <c r="F39" s="174"/>
      <c r="G39" s="174"/>
      <c r="H39" s="174"/>
      <c r="I39" s="174"/>
      <c r="J39" s="174"/>
      <c r="K39" s="174"/>
      <c r="L39" s="174"/>
      <c r="M39" s="174"/>
      <c r="N39" s="164"/>
      <c r="O39" s="164"/>
      <c r="P39" s="164"/>
      <c r="Q39" s="164"/>
      <c r="R39" s="164"/>
      <c r="S39" s="164"/>
      <c r="T39" s="165"/>
      <c r="U39" s="164"/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127</v>
      </c>
      <c r="AF39" s="154">
        <v>0</v>
      </c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ht="22.5" outlineLevel="1" x14ac:dyDescent="0.2">
      <c r="A40" s="155"/>
      <c r="B40" s="161"/>
      <c r="C40" s="198" t="s">
        <v>159</v>
      </c>
      <c r="D40" s="169"/>
      <c r="E40" s="172">
        <v>143</v>
      </c>
      <c r="F40" s="174"/>
      <c r="G40" s="174"/>
      <c r="H40" s="174"/>
      <c r="I40" s="174"/>
      <c r="J40" s="174"/>
      <c r="K40" s="174"/>
      <c r="L40" s="174"/>
      <c r="M40" s="174"/>
      <c r="N40" s="164"/>
      <c r="O40" s="164"/>
      <c r="P40" s="164"/>
      <c r="Q40" s="164"/>
      <c r="R40" s="164"/>
      <c r="S40" s="164"/>
      <c r="T40" s="165"/>
      <c r="U40" s="164"/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127</v>
      </c>
      <c r="AF40" s="154">
        <v>0</v>
      </c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55">
        <v>19</v>
      </c>
      <c r="B41" s="161" t="s">
        <v>160</v>
      </c>
      <c r="C41" s="196" t="s">
        <v>161</v>
      </c>
      <c r="D41" s="163" t="s">
        <v>125</v>
      </c>
      <c r="E41" s="170">
        <v>31</v>
      </c>
      <c r="F41" s="173"/>
      <c r="G41" s="174">
        <f>ROUND(E41*F41,2)</f>
        <v>0</v>
      </c>
      <c r="H41" s="173"/>
      <c r="I41" s="174">
        <f>ROUND(E41*H41,2)</f>
        <v>0</v>
      </c>
      <c r="J41" s="173"/>
      <c r="K41" s="174">
        <f>ROUND(E41*J41,2)</f>
        <v>0</v>
      </c>
      <c r="L41" s="174">
        <v>21</v>
      </c>
      <c r="M41" s="174">
        <f>G41*(1+L41/100)</f>
        <v>0</v>
      </c>
      <c r="N41" s="164">
        <v>5.1799999999999997E-3</v>
      </c>
      <c r="O41" s="164">
        <f>ROUND(E41*N41,5)</f>
        <v>0.16058</v>
      </c>
      <c r="P41" s="164">
        <v>0</v>
      </c>
      <c r="Q41" s="164">
        <f>ROUND(E41*P41,5)</f>
        <v>0</v>
      </c>
      <c r="R41" s="164"/>
      <c r="S41" s="164"/>
      <c r="T41" s="165">
        <v>0.63429999999999997</v>
      </c>
      <c r="U41" s="164">
        <f>ROUND(E41*T41,2)</f>
        <v>19.66</v>
      </c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110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55"/>
      <c r="B42" s="161"/>
      <c r="C42" s="198" t="s">
        <v>162</v>
      </c>
      <c r="D42" s="169"/>
      <c r="E42" s="172">
        <v>31</v>
      </c>
      <c r="F42" s="174"/>
      <c r="G42" s="174"/>
      <c r="H42" s="174"/>
      <c r="I42" s="174"/>
      <c r="J42" s="174"/>
      <c r="K42" s="174"/>
      <c r="L42" s="174"/>
      <c r="M42" s="174"/>
      <c r="N42" s="164"/>
      <c r="O42" s="164"/>
      <c r="P42" s="164"/>
      <c r="Q42" s="164"/>
      <c r="R42" s="164"/>
      <c r="S42" s="164"/>
      <c r="T42" s="165"/>
      <c r="U42" s="164"/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127</v>
      </c>
      <c r="AF42" s="154">
        <v>0</v>
      </c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55">
        <v>20</v>
      </c>
      <c r="B43" s="161" t="s">
        <v>163</v>
      </c>
      <c r="C43" s="196" t="s">
        <v>164</v>
      </c>
      <c r="D43" s="163" t="s">
        <v>125</v>
      </c>
      <c r="E43" s="170">
        <v>27</v>
      </c>
      <c r="F43" s="173"/>
      <c r="G43" s="174">
        <f>ROUND(E43*F43,2)</f>
        <v>0</v>
      </c>
      <c r="H43" s="173"/>
      <c r="I43" s="174">
        <f>ROUND(E43*H43,2)</f>
        <v>0</v>
      </c>
      <c r="J43" s="173"/>
      <c r="K43" s="174">
        <f>ROUND(E43*J43,2)</f>
        <v>0</v>
      </c>
      <c r="L43" s="174">
        <v>21</v>
      </c>
      <c r="M43" s="174">
        <f>G43*(1+L43/100)</f>
        <v>0</v>
      </c>
      <c r="N43" s="164">
        <v>5.2199999999999998E-3</v>
      </c>
      <c r="O43" s="164">
        <f>ROUND(E43*N43,5)</f>
        <v>0.14094000000000001</v>
      </c>
      <c r="P43" s="164">
        <v>0</v>
      </c>
      <c r="Q43" s="164">
        <f>ROUND(E43*P43,5)</f>
        <v>0</v>
      </c>
      <c r="R43" s="164"/>
      <c r="S43" s="164"/>
      <c r="T43" s="165">
        <v>0.63429999999999997</v>
      </c>
      <c r="U43" s="164">
        <f>ROUND(E43*T43,2)</f>
        <v>17.13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110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55"/>
      <c r="B44" s="161"/>
      <c r="C44" s="198" t="s">
        <v>165</v>
      </c>
      <c r="D44" s="169"/>
      <c r="E44" s="172">
        <v>27</v>
      </c>
      <c r="F44" s="174"/>
      <c r="G44" s="174"/>
      <c r="H44" s="174"/>
      <c r="I44" s="174"/>
      <c r="J44" s="174"/>
      <c r="K44" s="174"/>
      <c r="L44" s="174"/>
      <c r="M44" s="174"/>
      <c r="N44" s="164"/>
      <c r="O44" s="164"/>
      <c r="P44" s="164"/>
      <c r="Q44" s="164"/>
      <c r="R44" s="164"/>
      <c r="S44" s="164"/>
      <c r="T44" s="165"/>
      <c r="U44" s="164"/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127</v>
      </c>
      <c r="AF44" s="154">
        <v>0</v>
      </c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">
      <c r="A45" s="155">
        <v>21</v>
      </c>
      <c r="B45" s="161" t="s">
        <v>166</v>
      </c>
      <c r="C45" s="196" t="s">
        <v>167</v>
      </c>
      <c r="D45" s="163" t="s">
        <v>125</v>
      </c>
      <c r="E45" s="170">
        <v>28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21</v>
      </c>
      <c r="M45" s="174">
        <f>G45*(1+L45/100)</f>
        <v>0</v>
      </c>
      <c r="N45" s="164">
        <v>5.3499999999999997E-3</v>
      </c>
      <c r="O45" s="164">
        <f>ROUND(E45*N45,5)</f>
        <v>0.14979999999999999</v>
      </c>
      <c r="P45" s="164">
        <v>0</v>
      </c>
      <c r="Q45" s="164">
        <f>ROUND(E45*P45,5)</f>
        <v>0</v>
      </c>
      <c r="R45" s="164"/>
      <c r="S45" s="164"/>
      <c r="T45" s="165">
        <v>0.68279999999999996</v>
      </c>
      <c r="U45" s="164">
        <f>ROUND(E45*T45,2)</f>
        <v>19.12</v>
      </c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110</v>
      </c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55"/>
      <c r="B46" s="161"/>
      <c r="C46" s="198" t="s">
        <v>168</v>
      </c>
      <c r="D46" s="169"/>
      <c r="E46" s="172">
        <v>28</v>
      </c>
      <c r="F46" s="174"/>
      <c r="G46" s="174"/>
      <c r="H46" s="174"/>
      <c r="I46" s="174"/>
      <c r="J46" s="174"/>
      <c r="K46" s="174"/>
      <c r="L46" s="174"/>
      <c r="M46" s="174"/>
      <c r="N46" s="164"/>
      <c r="O46" s="164"/>
      <c r="P46" s="164"/>
      <c r="Q46" s="164"/>
      <c r="R46" s="164"/>
      <c r="S46" s="164"/>
      <c r="T46" s="165"/>
      <c r="U46" s="164"/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127</v>
      </c>
      <c r="AF46" s="154">
        <v>0</v>
      </c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55">
        <v>22</v>
      </c>
      <c r="B47" s="161" t="s">
        <v>169</v>
      </c>
      <c r="C47" s="196" t="s">
        <v>170</v>
      </c>
      <c r="D47" s="163" t="s">
        <v>125</v>
      </c>
      <c r="E47" s="170">
        <v>24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21</v>
      </c>
      <c r="M47" s="174">
        <f>G47*(1+L47/100)</f>
        <v>0</v>
      </c>
      <c r="N47" s="164">
        <v>5.4099999999999999E-3</v>
      </c>
      <c r="O47" s="164">
        <f>ROUND(E47*N47,5)</f>
        <v>0.12984000000000001</v>
      </c>
      <c r="P47" s="164">
        <v>0</v>
      </c>
      <c r="Q47" s="164">
        <f>ROUND(E47*P47,5)</f>
        <v>0</v>
      </c>
      <c r="R47" s="164"/>
      <c r="S47" s="164"/>
      <c r="T47" s="165">
        <v>0.68279999999999996</v>
      </c>
      <c r="U47" s="164">
        <f>ROUND(E47*T47,2)</f>
        <v>16.39</v>
      </c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110</v>
      </c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 x14ac:dyDescent="0.2">
      <c r="A48" s="155"/>
      <c r="B48" s="161"/>
      <c r="C48" s="198" t="s">
        <v>171</v>
      </c>
      <c r="D48" s="169"/>
      <c r="E48" s="172">
        <v>24</v>
      </c>
      <c r="F48" s="174"/>
      <c r="G48" s="174"/>
      <c r="H48" s="174"/>
      <c r="I48" s="174"/>
      <c r="J48" s="174"/>
      <c r="K48" s="174"/>
      <c r="L48" s="174"/>
      <c r="M48" s="174"/>
      <c r="N48" s="164"/>
      <c r="O48" s="164"/>
      <c r="P48" s="164"/>
      <c r="Q48" s="164"/>
      <c r="R48" s="164"/>
      <c r="S48" s="164"/>
      <c r="T48" s="165"/>
      <c r="U48" s="164"/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127</v>
      </c>
      <c r="AF48" s="154">
        <v>0</v>
      </c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 x14ac:dyDescent="0.2">
      <c r="A49" s="155">
        <v>23</v>
      </c>
      <c r="B49" s="161" t="s">
        <v>172</v>
      </c>
      <c r="C49" s="196" t="s">
        <v>173</v>
      </c>
      <c r="D49" s="163" t="s">
        <v>125</v>
      </c>
      <c r="E49" s="170">
        <v>37</v>
      </c>
      <c r="F49" s="173"/>
      <c r="G49" s="174">
        <f>ROUND(E49*F49,2)</f>
        <v>0</v>
      </c>
      <c r="H49" s="173"/>
      <c r="I49" s="174">
        <f>ROUND(E49*H49,2)</f>
        <v>0</v>
      </c>
      <c r="J49" s="173"/>
      <c r="K49" s="174">
        <f>ROUND(E49*J49,2)</f>
        <v>0</v>
      </c>
      <c r="L49" s="174">
        <v>21</v>
      </c>
      <c r="M49" s="174">
        <f>G49*(1+L49/100)</f>
        <v>0</v>
      </c>
      <c r="N49" s="164">
        <v>5.6299999999999996E-3</v>
      </c>
      <c r="O49" s="164">
        <f>ROUND(E49*N49,5)</f>
        <v>0.20831</v>
      </c>
      <c r="P49" s="164">
        <v>0</v>
      </c>
      <c r="Q49" s="164">
        <f>ROUND(E49*P49,5)</f>
        <v>0</v>
      </c>
      <c r="R49" s="164"/>
      <c r="S49" s="164"/>
      <c r="T49" s="165">
        <v>0.75470000000000004</v>
      </c>
      <c r="U49" s="164">
        <f>ROUND(E49*T49,2)</f>
        <v>27.92</v>
      </c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110</v>
      </c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55"/>
      <c r="B50" s="161"/>
      <c r="C50" s="198" t="s">
        <v>174</v>
      </c>
      <c r="D50" s="169"/>
      <c r="E50" s="172">
        <v>37</v>
      </c>
      <c r="F50" s="174"/>
      <c r="G50" s="174"/>
      <c r="H50" s="174"/>
      <c r="I50" s="174"/>
      <c r="J50" s="174"/>
      <c r="K50" s="174"/>
      <c r="L50" s="174"/>
      <c r="M50" s="174"/>
      <c r="N50" s="164"/>
      <c r="O50" s="164"/>
      <c r="P50" s="164"/>
      <c r="Q50" s="164"/>
      <c r="R50" s="164"/>
      <c r="S50" s="164"/>
      <c r="T50" s="165"/>
      <c r="U50" s="164"/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127</v>
      </c>
      <c r="AF50" s="154">
        <v>0</v>
      </c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">
      <c r="A51" s="155">
        <v>24</v>
      </c>
      <c r="B51" s="161" t="s">
        <v>175</v>
      </c>
      <c r="C51" s="196" t="s">
        <v>176</v>
      </c>
      <c r="D51" s="163" t="s">
        <v>125</v>
      </c>
      <c r="E51" s="170">
        <v>37</v>
      </c>
      <c r="F51" s="173"/>
      <c r="G51" s="174">
        <f>ROUND(E51*F51,2)</f>
        <v>0</v>
      </c>
      <c r="H51" s="173"/>
      <c r="I51" s="174">
        <f>ROUND(E51*H51,2)</f>
        <v>0</v>
      </c>
      <c r="J51" s="173"/>
      <c r="K51" s="174">
        <f>ROUND(E51*J51,2)</f>
        <v>0</v>
      </c>
      <c r="L51" s="174">
        <v>21</v>
      </c>
      <c r="M51" s="174">
        <f>G51*(1+L51/100)</f>
        <v>0</v>
      </c>
      <c r="N51" s="164">
        <v>5.7299999999999999E-3</v>
      </c>
      <c r="O51" s="164">
        <f>ROUND(E51*N51,5)</f>
        <v>0.21201</v>
      </c>
      <c r="P51" s="164">
        <v>0</v>
      </c>
      <c r="Q51" s="164">
        <f>ROUND(E51*P51,5)</f>
        <v>0</v>
      </c>
      <c r="R51" s="164"/>
      <c r="S51" s="164"/>
      <c r="T51" s="165">
        <v>0.75470000000000004</v>
      </c>
      <c r="U51" s="164">
        <f>ROUND(E51*T51,2)</f>
        <v>27.92</v>
      </c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110</v>
      </c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55"/>
      <c r="B52" s="161"/>
      <c r="C52" s="198" t="s">
        <v>174</v>
      </c>
      <c r="D52" s="169"/>
      <c r="E52" s="172">
        <v>37</v>
      </c>
      <c r="F52" s="174"/>
      <c r="G52" s="174"/>
      <c r="H52" s="174"/>
      <c r="I52" s="174"/>
      <c r="J52" s="174"/>
      <c r="K52" s="174"/>
      <c r="L52" s="174"/>
      <c r="M52" s="174"/>
      <c r="N52" s="164"/>
      <c r="O52" s="164"/>
      <c r="P52" s="164"/>
      <c r="Q52" s="164"/>
      <c r="R52" s="164"/>
      <c r="S52" s="164"/>
      <c r="T52" s="165"/>
      <c r="U52" s="164"/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127</v>
      </c>
      <c r="AF52" s="154">
        <v>0</v>
      </c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55">
        <v>25</v>
      </c>
      <c r="B53" s="161" t="s">
        <v>177</v>
      </c>
      <c r="C53" s="196" t="s">
        <v>178</v>
      </c>
      <c r="D53" s="163" t="s">
        <v>125</v>
      </c>
      <c r="E53" s="170">
        <v>20</v>
      </c>
      <c r="F53" s="173"/>
      <c r="G53" s="174">
        <f t="shared" ref="G53:G63" si="0">ROUND(E53*F53,2)</f>
        <v>0</v>
      </c>
      <c r="H53" s="173"/>
      <c r="I53" s="174">
        <f t="shared" ref="I53:I63" si="1">ROUND(E53*H53,2)</f>
        <v>0</v>
      </c>
      <c r="J53" s="173"/>
      <c r="K53" s="174">
        <f t="shared" ref="K53:K63" si="2">ROUND(E53*J53,2)</f>
        <v>0</v>
      </c>
      <c r="L53" s="174">
        <v>21</v>
      </c>
      <c r="M53" s="174">
        <f t="shared" ref="M53:M63" si="3">G53*(1+L53/100)</f>
        <v>0</v>
      </c>
      <c r="N53" s="164">
        <v>6.5399999999999998E-3</v>
      </c>
      <c r="O53" s="164">
        <f t="shared" ref="O53:O63" si="4">ROUND(E53*N53,5)</f>
        <v>0.1308</v>
      </c>
      <c r="P53" s="164">
        <v>0</v>
      </c>
      <c r="Q53" s="164">
        <f t="shared" ref="Q53:Q63" si="5">ROUND(E53*P53,5)</f>
        <v>0</v>
      </c>
      <c r="R53" s="164"/>
      <c r="S53" s="164"/>
      <c r="T53" s="165">
        <v>1.0047999999999999</v>
      </c>
      <c r="U53" s="164">
        <f t="shared" ref="U53:U63" si="6">ROUND(E53*T53,2)</f>
        <v>20.100000000000001</v>
      </c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110</v>
      </c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ht="22.5" outlineLevel="1" x14ac:dyDescent="0.2">
      <c r="A54" s="155">
        <v>26</v>
      </c>
      <c r="B54" s="161" t="s">
        <v>179</v>
      </c>
      <c r="C54" s="196" t="s">
        <v>180</v>
      </c>
      <c r="D54" s="163" t="s">
        <v>125</v>
      </c>
      <c r="E54" s="170">
        <v>328</v>
      </c>
      <c r="F54" s="173"/>
      <c r="G54" s="174">
        <f t="shared" si="0"/>
        <v>0</v>
      </c>
      <c r="H54" s="173"/>
      <c r="I54" s="174">
        <f t="shared" si="1"/>
        <v>0</v>
      </c>
      <c r="J54" s="173"/>
      <c r="K54" s="174">
        <f t="shared" si="2"/>
        <v>0</v>
      </c>
      <c r="L54" s="174">
        <v>21</v>
      </c>
      <c r="M54" s="174">
        <f t="shared" si="3"/>
        <v>0</v>
      </c>
      <c r="N54" s="164">
        <v>5.0000000000000002E-5</v>
      </c>
      <c r="O54" s="164">
        <f t="shared" si="4"/>
        <v>1.6400000000000001E-2</v>
      </c>
      <c r="P54" s="164">
        <v>0</v>
      </c>
      <c r="Q54" s="164">
        <f t="shared" si="5"/>
        <v>0</v>
      </c>
      <c r="R54" s="164"/>
      <c r="S54" s="164"/>
      <c r="T54" s="165">
        <v>0.129</v>
      </c>
      <c r="U54" s="164">
        <f t="shared" si="6"/>
        <v>42.31</v>
      </c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110</v>
      </c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ht="22.5" outlineLevel="1" x14ac:dyDescent="0.2">
      <c r="A55" s="155">
        <v>27</v>
      </c>
      <c r="B55" s="161" t="s">
        <v>181</v>
      </c>
      <c r="C55" s="196" t="s">
        <v>182</v>
      </c>
      <c r="D55" s="163" t="s">
        <v>125</v>
      </c>
      <c r="E55" s="170">
        <v>209</v>
      </c>
      <c r="F55" s="173"/>
      <c r="G55" s="174">
        <f t="shared" si="0"/>
        <v>0</v>
      </c>
      <c r="H55" s="173"/>
      <c r="I55" s="174">
        <f t="shared" si="1"/>
        <v>0</v>
      </c>
      <c r="J55" s="173"/>
      <c r="K55" s="174">
        <f t="shared" si="2"/>
        <v>0</v>
      </c>
      <c r="L55" s="174">
        <v>21</v>
      </c>
      <c r="M55" s="174">
        <f t="shared" si="3"/>
        <v>0</v>
      </c>
      <c r="N55" s="164">
        <v>3.0000000000000001E-5</v>
      </c>
      <c r="O55" s="164">
        <f t="shared" si="4"/>
        <v>6.2700000000000004E-3</v>
      </c>
      <c r="P55" s="164">
        <v>0</v>
      </c>
      <c r="Q55" s="164">
        <f t="shared" si="5"/>
        <v>0</v>
      </c>
      <c r="R55" s="164"/>
      <c r="S55" s="164"/>
      <c r="T55" s="165">
        <v>0.129</v>
      </c>
      <c r="U55" s="164">
        <f t="shared" si="6"/>
        <v>26.96</v>
      </c>
      <c r="V55" s="154"/>
      <c r="W55" s="154"/>
      <c r="X55" s="154"/>
      <c r="Y55" s="154"/>
      <c r="Z55" s="154"/>
      <c r="AA55" s="154"/>
      <c r="AB55" s="154"/>
      <c r="AC55" s="154"/>
      <c r="AD55" s="154"/>
      <c r="AE55" s="154" t="s">
        <v>110</v>
      </c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ht="22.5" outlineLevel="1" x14ac:dyDescent="0.2">
      <c r="A56" s="155">
        <v>28</v>
      </c>
      <c r="B56" s="161" t="s">
        <v>183</v>
      </c>
      <c r="C56" s="196" t="s">
        <v>184</v>
      </c>
      <c r="D56" s="163" t="s">
        <v>125</v>
      </c>
      <c r="E56" s="170">
        <v>27</v>
      </c>
      <c r="F56" s="173"/>
      <c r="G56" s="174">
        <f t="shared" si="0"/>
        <v>0</v>
      </c>
      <c r="H56" s="173"/>
      <c r="I56" s="174">
        <f t="shared" si="1"/>
        <v>0</v>
      </c>
      <c r="J56" s="173"/>
      <c r="K56" s="174">
        <f t="shared" si="2"/>
        <v>0</v>
      </c>
      <c r="L56" s="174">
        <v>21</v>
      </c>
      <c r="M56" s="174">
        <f t="shared" si="3"/>
        <v>0</v>
      </c>
      <c r="N56" s="164">
        <v>8.0000000000000007E-5</v>
      </c>
      <c r="O56" s="164">
        <f t="shared" si="4"/>
        <v>2.16E-3</v>
      </c>
      <c r="P56" s="164">
        <v>0</v>
      </c>
      <c r="Q56" s="164">
        <f t="shared" si="5"/>
        <v>0</v>
      </c>
      <c r="R56" s="164"/>
      <c r="S56" s="164"/>
      <c r="T56" s="165">
        <v>0.129</v>
      </c>
      <c r="U56" s="164">
        <f t="shared" si="6"/>
        <v>3.48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110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ht="22.5" outlineLevel="1" x14ac:dyDescent="0.2">
      <c r="A57" s="155">
        <v>29</v>
      </c>
      <c r="B57" s="161" t="s">
        <v>185</v>
      </c>
      <c r="C57" s="196" t="s">
        <v>186</v>
      </c>
      <c r="D57" s="163" t="s">
        <v>125</v>
      </c>
      <c r="E57" s="170">
        <v>31</v>
      </c>
      <c r="F57" s="173"/>
      <c r="G57" s="174">
        <f t="shared" si="0"/>
        <v>0</v>
      </c>
      <c r="H57" s="173"/>
      <c r="I57" s="174">
        <f t="shared" si="1"/>
        <v>0</v>
      </c>
      <c r="J57" s="173"/>
      <c r="K57" s="174">
        <f t="shared" si="2"/>
        <v>0</v>
      </c>
      <c r="L57" s="174">
        <v>21</v>
      </c>
      <c r="M57" s="174">
        <f t="shared" si="3"/>
        <v>0</v>
      </c>
      <c r="N57" s="164">
        <v>6.0000000000000002E-5</v>
      </c>
      <c r="O57" s="164">
        <f t="shared" si="4"/>
        <v>1.8600000000000001E-3</v>
      </c>
      <c r="P57" s="164">
        <v>0</v>
      </c>
      <c r="Q57" s="164">
        <f t="shared" si="5"/>
        <v>0</v>
      </c>
      <c r="R57" s="164"/>
      <c r="S57" s="164"/>
      <c r="T57" s="165">
        <v>0.129</v>
      </c>
      <c r="U57" s="164">
        <f t="shared" si="6"/>
        <v>4</v>
      </c>
      <c r="V57" s="154"/>
      <c r="W57" s="154"/>
      <c r="X57" s="154"/>
      <c r="Y57" s="154"/>
      <c r="Z57" s="154"/>
      <c r="AA57" s="154"/>
      <c r="AB57" s="154"/>
      <c r="AC57" s="154"/>
      <c r="AD57" s="154"/>
      <c r="AE57" s="154" t="s">
        <v>110</v>
      </c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ht="22.5" outlineLevel="1" x14ac:dyDescent="0.2">
      <c r="A58" s="155">
        <v>30</v>
      </c>
      <c r="B58" s="161" t="s">
        <v>187</v>
      </c>
      <c r="C58" s="196" t="s">
        <v>188</v>
      </c>
      <c r="D58" s="163" t="s">
        <v>125</v>
      </c>
      <c r="E58" s="170">
        <v>24</v>
      </c>
      <c r="F58" s="173"/>
      <c r="G58" s="174">
        <f t="shared" si="0"/>
        <v>0</v>
      </c>
      <c r="H58" s="173"/>
      <c r="I58" s="174">
        <f t="shared" si="1"/>
        <v>0</v>
      </c>
      <c r="J58" s="173"/>
      <c r="K58" s="174">
        <f t="shared" si="2"/>
        <v>0</v>
      </c>
      <c r="L58" s="174">
        <v>21</v>
      </c>
      <c r="M58" s="174">
        <f t="shared" si="3"/>
        <v>0</v>
      </c>
      <c r="N58" s="164">
        <v>6.9999999999999994E-5</v>
      </c>
      <c r="O58" s="164">
        <f t="shared" si="4"/>
        <v>1.6800000000000001E-3</v>
      </c>
      <c r="P58" s="164">
        <v>0</v>
      </c>
      <c r="Q58" s="164">
        <f t="shared" si="5"/>
        <v>0</v>
      </c>
      <c r="R58" s="164"/>
      <c r="S58" s="164"/>
      <c r="T58" s="165">
        <v>0.14199999999999999</v>
      </c>
      <c r="U58" s="164">
        <f t="shared" si="6"/>
        <v>3.41</v>
      </c>
      <c r="V58" s="154"/>
      <c r="W58" s="154"/>
      <c r="X58" s="154"/>
      <c r="Y58" s="154"/>
      <c r="Z58" s="154"/>
      <c r="AA58" s="154"/>
      <c r="AB58" s="154"/>
      <c r="AC58" s="154"/>
      <c r="AD58" s="154"/>
      <c r="AE58" s="154" t="s">
        <v>110</v>
      </c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ht="22.5" outlineLevel="1" x14ac:dyDescent="0.2">
      <c r="A59" s="155">
        <v>31</v>
      </c>
      <c r="B59" s="161" t="s">
        <v>189</v>
      </c>
      <c r="C59" s="196" t="s">
        <v>190</v>
      </c>
      <c r="D59" s="163" t="s">
        <v>125</v>
      </c>
      <c r="E59" s="170">
        <v>28</v>
      </c>
      <c r="F59" s="173"/>
      <c r="G59" s="174">
        <f t="shared" si="0"/>
        <v>0</v>
      </c>
      <c r="H59" s="173"/>
      <c r="I59" s="174">
        <f t="shared" si="1"/>
        <v>0</v>
      </c>
      <c r="J59" s="173"/>
      <c r="K59" s="174">
        <f t="shared" si="2"/>
        <v>0</v>
      </c>
      <c r="L59" s="174">
        <v>21</v>
      </c>
      <c r="M59" s="174">
        <f t="shared" si="3"/>
        <v>0</v>
      </c>
      <c r="N59" s="164">
        <v>6.0000000000000002E-5</v>
      </c>
      <c r="O59" s="164">
        <f t="shared" si="4"/>
        <v>1.6800000000000001E-3</v>
      </c>
      <c r="P59" s="164">
        <v>0</v>
      </c>
      <c r="Q59" s="164">
        <f t="shared" si="5"/>
        <v>0</v>
      </c>
      <c r="R59" s="164"/>
      <c r="S59" s="164"/>
      <c r="T59" s="165">
        <v>0.14199999999999999</v>
      </c>
      <c r="U59" s="164">
        <f t="shared" si="6"/>
        <v>3.98</v>
      </c>
      <c r="V59" s="154"/>
      <c r="W59" s="154"/>
      <c r="X59" s="154"/>
      <c r="Y59" s="154"/>
      <c r="Z59" s="154"/>
      <c r="AA59" s="154"/>
      <c r="AB59" s="154"/>
      <c r="AC59" s="154"/>
      <c r="AD59" s="154"/>
      <c r="AE59" s="154" t="s">
        <v>110</v>
      </c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ht="22.5" outlineLevel="1" x14ac:dyDescent="0.2">
      <c r="A60" s="155">
        <v>32</v>
      </c>
      <c r="B60" s="161" t="s">
        <v>191</v>
      </c>
      <c r="C60" s="196" t="s">
        <v>192</v>
      </c>
      <c r="D60" s="163" t="s">
        <v>125</v>
      </c>
      <c r="E60" s="170">
        <v>37</v>
      </c>
      <c r="F60" s="173"/>
      <c r="G60" s="174">
        <f t="shared" si="0"/>
        <v>0</v>
      </c>
      <c r="H60" s="173"/>
      <c r="I60" s="174">
        <f t="shared" si="1"/>
        <v>0</v>
      </c>
      <c r="J60" s="173"/>
      <c r="K60" s="174">
        <f t="shared" si="2"/>
        <v>0</v>
      </c>
      <c r="L60" s="174">
        <v>21</v>
      </c>
      <c r="M60" s="174">
        <f t="shared" si="3"/>
        <v>0</v>
      </c>
      <c r="N60" s="164">
        <v>9.0000000000000006E-5</v>
      </c>
      <c r="O60" s="164">
        <f t="shared" si="4"/>
        <v>3.3300000000000001E-3</v>
      </c>
      <c r="P60" s="164">
        <v>0</v>
      </c>
      <c r="Q60" s="164">
        <f t="shared" si="5"/>
        <v>0</v>
      </c>
      <c r="R60" s="164"/>
      <c r="S60" s="164"/>
      <c r="T60" s="165">
        <v>0.157</v>
      </c>
      <c r="U60" s="164">
        <f t="shared" si="6"/>
        <v>5.81</v>
      </c>
      <c r="V60" s="154"/>
      <c r="W60" s="154"/>
      <c r="X60" s="154"/>
      <c r="Y60" s="154"/>
      <c r="Z60" s="154"/>
      <c r="AA60" s="154"/>
      <c r="AB60" s="154"/>
      <c r="AC60" s="154"/>
      <c r="AD60" s="154"/>
      <c r="AE60" s="154" t="s">
        <v>110</v>
      </c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ht="22.5" outlineLevel="1" x14ac:dyDescent="0.2">
      <c r="A61" s="155">
        <v>33</v>
      </c>
      <c r="B61" s="161" t="s">
        <v>193</v>
      </c>
      <c r="C61" s="196" t="s">
        <v>194</v>
      </c>
      <c r="D61" s="163" t="s">
        <v>125</v>
      </c>
      <c r="E61" s="170">
        <v>37</v>
      </c>
      <c r="F61" s="173"/>
      <c r="G61" s="174">
        <f t="shared" si="0"/>
        <v>0</v>
      </c>
      <c r="H61" s="173"/>
      <c r="I61" s="174">
        <f t="shared" si="1"/>
        <v>0</v>
      </c>
      <c r="J61" s="173"/>
      <c r="K61" s="174">
        <f t="shared" si="2"/>
        <v>0</v>
      </c>
      <c r="L61" s="174">
        <v>21</v>
      </c>
      <c r="M61" s="174">
        <f t="shared" si="3"/>
        <v>0</v>
      </c>
      <c r="N61" s="164">
        <v>1.2E-4</v>
      </c>
      <c r="O61" s="164">
        <f t="shared" si="4"/>
        <v>4.4400000000000004E-3</v>
      </c>
      <c r="P61" s="164">
        <v>0</v>
      </c>
      <c r="Q61" s="164">
        <f t="shared" si="5"/>
        <v>0</v>
      </c>
      <c r="R61" s="164"/>
      <c r="S61" s="164"/>
      <c r="T61" s="165">
        <v>0.157</v>
      </c>
      <c r="U61" s="164">
        <f t="shared" si="6"/>
        <v>5.81</v>
      </c>
      <c r="V61" s="154"/>
      <c r="W61" s="154"/>
      <c r="X61" s="154"/>
      <c r="Y61" s="154"/>
      <c r="Z61" s="154"/>
      <c r="AA61" s="154"/>
      <c r="AB61" s="154"/>
      <c r="AC61" s="154"/>
      <c r="AD61" s="154"/>
      <c r="AE61" s="154" t="s">
        <v>110</v>
      </c>
      <c r="AF61" s="154"/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ht="22.5" outlineLevel="1" x14ac:dyDescent="0.2">
      <c r="A62" s="155">
        <v>34</v>
      </c>
      <c r="B62" s="161" t="s">
        <v>195</v>
      </c>
      <c r="C62" s="196" t="s">
        <v>196</v>
      </c>
      <c r="D62" s="163" t="s">
        <v>125</v>
      </c>
      <c r="E62" s="170">
        <v>20</v>
      </c>
      <c r="F62" s="173"/>
      <c r="G62" s="174">
        <f t="shared" si="0"/>
        <v>0</v>
      </c>
      <c r="H62" s="173"/>
      <c r="I62" s="174">
        <f t="shared" si="1"/>
        <v>0</v>
      </c>
      <c r="J62" s="173"/>
      <c r="K62" s="174">
        <f t="shared" si="2"/>
        <v>0</v>
      </c>
      <c r="L62" s="174">
        <v>21</v>
      </c>
      <c r="M62" s="174">
        <f t="shared" si="3"/>
        <v>0</v>
      </c>
      <c r="N62" s="164">
        <v>1.8000000000000001E-4</v>
      </c>
      <c r="O62" s="164">
        <f t="shared" si="4"/>
        <v>3.5999999999999999E-3</v>
      </c>
      <c r="P62" s="164">
        <v>0</v>
      </c>
      <c r="Q62" s="164">
        <f t="shared" si="5"/>
        <v>0</v>
      </c>
      <c r="R62" s="164"/>
      <c r="S62" s="164"/>
      <c r="T62" s="165">
        <v>0.2</v>
      </c>
      <c r="U62" s="164">
        <f t="shared" si="6"/>
        <v>4</v>
      </c>
      <c r="V62" s="154"/>
      <c r="W62" s="154"/>
      <c r="X62" s="154"/>
      <c r="Y62" s="154"/>
      <c r="Z62" s="154"/>
      <c r="AA62" s="154"/>
      <c r="AB62" s="154"/>
      <c r="AC62" s="154"/>
      <c r="AD62" s="154"/>
      <c r="AE62" s="154" t="s">
        <v>110</v>
      </c>
      <c r="AF62" s="154"/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 x14ac:dyDescent="0.2">
      <c r="A63" s="155">
        <v>35</v>
      </c>
      <c r="B63" s="161" t="s">
        <v>197</v>
      </c>
      <c r="C63" s="196" t="s">
        <v>198</v>
      </c>
      <c r="D63" s="163" t="s">
        <v>125</v>
      </c>
      <c r="E63" s="170">
        <v>595</v>
      </c>
      <c r="F63" s="173"/>
      <c r="G63" s="174">
        <f t="shared" si="0"/>
        <v>0</v>
      </c>
      <c r="H63" s="173"/>
      <c r="I63" s="174">
        <f t="shared" si="1"/>
        <v>0</v>
      </c>
      <c r="J63" s="173"/>
      <c r="K63" s="174">
        <f t="shared" si="2"/>
        <v>0</v>
      </c>
      <c r="L63" s="174">
        <v>21</v>
      </c>
      <c r="M63" s="174">
        <f t="shared" si="3"/>
        <v>0</v>
      </c>
      <c r="N63" s="164">
        <v>0</v>
      </c>
      <c r="O63" s="164">
        <f t="shared" si="4"/>
        <v>0</v>
      </c>
      <c r="P63" s="164">
        <v>0</v>
      </c>
      <c r="Q63" s="164">
        <f t="shared" si="5"/>
        <v>0</v>
      </c>
      <c r="R63" s="164"/>
      <c r="S63" s="164"/>
      <c r="T63" s="165">
        <v>8.2000000000000003E-2</v>
      </c>
      <c r="U63" s="164">
        <f t="shared" si="6"/>
        <v>48.79</v>
      </c>
      <c r="V63" s="154"/>
      <c r="W63" s="154"/>
      <c r="X63" s="154"/>
      <c r="Y63" s="154"/>
      <c r="Z63" s="154"/>
      <c r="AA63" s="154"/>
      <c r="AB63" s="154"/>
      <c r="AC63" s="154"/>
      <c r="AD63" s="154"/>
      <c r="AE63" s="154" t="s">
        <v>110</v>
      </c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outlineLevel="1" x14ac:dyDescent="0.2">
      <c r="A64" s="155"/>
      <c r="B64" s="161"/>
      <c r="C64" s="198" t="s">
        <v>199</v>
      </c>
      <c r="D64" s="169"/>
      <c r="E64" s="172">
        <v>595</v>
      </c>
      <c r="F64" s="174"/>
      <c r="G64" s="174"/>
      <c r="H64" s="174"/>
      <c r="I64" s="174"/>
      <c r="J64" s="174"/>
      <c r="K64" s="174"/>
      <c r="L64" s="174"/>
      <c r="M64" s="174"/>
      <c r="N64" s="164"/>
      <c r="O64" s="164"/>
      <c r="P64" s="164"/>
      <c r="Q64" s="164"/>
      <c r="R64" s="164"/>
      <c r="S64" s="164"/>
      <c r="T64" s="165"/>
      <c r="U64" s="164"/>
      <c r="V64" s="154"/>
      <c r="W64" s="154"/>
      <c r="X64" s="154"/>
      <c r="Y64" s="154"/>
      <c r="Z64" s="154"/>
      <c r="AA64" s="154"/>
      <c r="AB64" s="154"/>
      <c r="AC64" s="154"/>
      <c r="AD64" s="154"/>
      <c r="AE64" s="154" t="s">
        <v>127</v>
      </c>
      <c r="AF64" s="154">
        <v>0</v>
      </c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 x14ac:dyDescent="0.2">
      <c r="A65" s="155">
        <v>36</v>
      </c>
      <c r="B65" s="161" t="s">
        <v>200</v>
      </c>
      <c r="C65" s="196" t="s">
        <v>201</v>
      </c>
      <c r="D65" s="163" t="s">
        <v>125</v>
      </c>
      <c r="E65" s="170">
        <v>126</v>
      </c>
      <c r="F65" s="173"/>
      <c r="G65" s="174">
        <f>ROUND(E65*F65,2)</f>
        <v>0</v>
      </c>
      <c r="H65" s="173"/>
      <c r="I65" s="174">
        <f>ROUND(E65*H65,2)</f>
        <v>0</v>
      </c>
      <c r="J65" s="173"/>
      <c r="K65" s="174">
        <f>ROUND(E65*J65,2)</f>
        <v>0</v>
      </c>
      <c r="L65" s="174">
        <v>21</v>
      </c>
      <c r="M65" s="174">
        <f>G65*(1+L65/100)</f>
        <v>0</v>
      </c>
      <c r="N65" s="164">
        <v>0</v>
      </c>
      <c r="O65" s="164">
        <f>ROUND(E65*N65,5)</f>
        <v>0</v>
      </c>
      <c r="P65" s="164">
        <v>0</v>
      </c>
      <c r="Q65" s="164">
        <f>ROUND(E65*P65,5)</f>
        <v>0</v>
      </c>
      <c r="R65" s="164"/>
      <c r="S65" s="164"/>
      <c r="T65" s="165">
        <v>0.114</v>
      </c>
      <c r="U65" s="164">
        <f>ROUND(E65*T65,2)</f>
        <v>14.36</v>
      </c>
      <c r="V65" s="154"/>
      <c r="W65" s="154"/>
      <c r="X65" s="154"/>
      <c r="Y65" s="154"/>
      <c r="Z65" s="154"/>
      <c r="AA65" s="154"/>
      <c r="AB65" s="154"/>
      <c r="AC65" s="154"/>
      <c r="AD65" s="154"/>
      <c r="AE65" s="154" t="s">
        <v>110</v>
      </c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">
      <c r="A66" s="155"/>
      <c r="B66" s="161"/>
      <c r="C66" s="198" t="s">
        <v>202</v>
      </c>
      <c r="D66" s="169"/>
      <c r="E66" s="172">
        <v>126</v>
      </c>
      <c r="F66" s="174"/>
      <c r="G66" s="174"/>
      <c r="H66" s="174"/>
      <c r="I66" s="174"/>
      <c r="J66" s="174"/>
      <c r="K66" s="174"/>
      <c r="L66" s="174"/>
      <c r="M66" s="174"/>
      <c r="N66" s="164"/>
      <c r="O66" s="164"/>
      <c r="P66" s="164"/>
      <c r="Q66" s="164"/>
      <c r="R66" s="164"/>
      <c r="S66" s="164"/>
      <c r="T66" s="165"/>
      <c r="U66" s="164"/>
      <c r="V66" s="154"/>
      <c r="W66" s="154"/>
      <c r="X66" s="154"/>
      <c r="Y66" s="154"/>
      <c r="Z66" s="154"/>
      <c r="AA66" s="154"/>
      <c r="AB66" s="154"/>
      <c r="AC66" s="154"/>
      <c r="AD66" s="154"/>
      <c r="AE66" s="154" t="s">
        <v>127</v>
      </c>
      <c r="AF66" s="154">
        <v>0</v>
      </c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 x14ac:dyDescent="0.2">
      <c r="A67" s="155">
        <v>37</v>
      </c>
      <c r="B67" s="161" t="s">
        <v>203</v>
      </c>
      <c r="C67" s="196" t="s">
        <v>204</v>
      </c>
      <c r="D67" s="163" t="s">
        <v>125</v>
      </c>
      <c r="E67" s="170">
        <v>20</v>
      </c>
      <c r="F67" s="173"/>
      <c r="G67" s="174">
        <f>ROUND(E67*F67,2)</f>
        <v>0</v>
      </c>
      <c r="H67" s="173"/>
      <c r="I67" s="174">
        <f>ROUND(E67*H67,2)</f>
        <v>0</v>
      </c>
      <c r="J67" s="173"/>
      <c r="K67" s="174">
        <f>ROUND(E67*J67,2)</f>
        <v>0</v>
      </c>
      <c r="L67" s="174">
        <v>21</v>
      </c>
      <c r="M67" s="174">
        <f>G67*(1+L67/100)</f>
        <v>0</v>
      </c>
      <c r="N67" s="164">
        <v>0</v>
      </c>
      <c r="O67" s="164">
        <f>ROUND(E67*N67,5)</f>
        <v>0</v>
      </c>
      <c r="P67" s="164">
        <v>0</v>
      </c>
      <c r="Q67" s="164">
        <f>ROUND(E67*P67,5)</f>
        <v>0</v>
      </c>
      <c r="R67" s="164"/>
      <c r="S67" s="164"/>
      <c r="T67" s="165">
        <v>0.155</v>
      </c>
      <c r="U67" s="164">
        <f>ROUND(E67*T67,2)</f>
        <v>3.1</v>
      </c>
      <c r="V67" s="154"/>
      <c r="W67" s="154"/>
      <c r="X67" s="154"/>
      <c r="Y67" s="154"/>
      <c r="Z67" s="154"/>
      <c r="AA67" s="154"/>
      <c r="AB67" s="154"/>
      <c r="AC67" s="154"/>
      <c r="AD67" s="154"/>
      <c r="AE67" s="154" t="s">
        <v>110</v>
      </c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 x14ac:dyDescent="0.2">
      <c r="A68" s="155">
        <v>38</v>
      </c>
      <c r="B68" s="161" t="s">
        <v>205</v>
      </c>
      <c r="C68" s="196" t="s">
        <v>206</v>
      </c>
      <c r="D68" s="163" t="s">
        <v>109</v>
      </c>
      <c r="E68" s="170">
        <v>94</v>
      </c>
      <c r="F68" s="173"/>
      <c r="G68" s="174">
        <f>ROUND(E68*F68,2)</f>
        <v>0</v>
      </c>
      <c r="H68" s="173"/>
      <c r="I68" s="174">
        <f>ROUND(E68*H68,2)</f>
        <v>0</v>
      </c>
      <c r="J68" s="173"/>
      <c r="K68" s="174">
        <f>ROUND(E68*J68,2)</f>
        <v>0</v>
      </c>
      <c r="L68" s="174">
        <v>21</v>
      </c>
      <c r="M68" s="174">
        <f>G68*(1+L68/100)</f>
        <v>0</v>
      </c>
      <c r="N68" s="164">
        <v>0</v>
      </c>
      <c r="O68" s="164">
        <f>ROUND(E68*N68,5)</f>
        <v>0</v>
      </c>
      <c r="P68" s="164">
        <v>0</v>
      </c>
      <c r="Q68" s="164">
        <f>ROUND(E68*P68,5)</f>
        <v>0</v>
      </c>
      <c r="R68" s="164"/>
      <c r="S68" s="164"/>
      <c r="T68" s="165">
        <v>0.42499999999999999</v>
      </c>
      <c r="U68" s="164">
        <f>ROUND(E68*T68,2)</f>
        <v>39.950000000000003</v>
      </c>
      <c r="V68" s="154"/>
      <c r="W68" s="154"/>
      <c r="X68" s="154"/>
      <c r="Y68" s="154"/>
      <c r="Z68" s="154"/>
      <c r="AA68" s="154"/>
      <c r="AB68" s="154"/>
      <c r="AC68" s="154"/>
      <c r="AD68" s="154"/>
      <c r="AE68" s="154" t="s">
        <v>110</v>
      </c>
      <c r="AF68" s="154"/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outlineLevel="1" x14ac:dyDescent="0.2">
      <c r="A69" s="155"/>
      <c r="B69" s="161"/>
      <c r="C69" s="198" t="s">
        <v>207</v>
      </c>
      <c r="D69" s="169"/>
      <c r="E69" s="172">
        <v>94</v>
      </c>
      <c r="F69" s="174"/>
      <c r="G69" s="174"/>
      <c r="H69" s="174"/>
      <c r="I69" s="174"/>
      <c r="J69" s="174"/>
      <c r="K69" s="174"/>
      <c r="L69" s="174"/>
      <c r="M69" s="174"/>
      <c r="N69" s="164"/>
      <c r="O69" s="164"/>
      <c r="P69" s="164"/>
      <c r="Q69" s="164"/>
      <c r="R69" s="164"/>
      <c r="S69" s="164"/>
      <c r="T69" s="165"/>
      <c r="U69" s="164"/>
      <c r="V69" s="154"/>
      <c r="W69" s="154"/>
      <c r="X69" s="154"/>
      <c r="Y69" s="154"/>
      <c r="Z69" s="154"/>
      <c r="AA69" s="154"/>
      <c r="AB69" s="154"/>
      <c r="AC69" s="154"/>
      <c r="AD69" s="154"/>
      <c r="AE69" s="154" t="s">
        <v>127</v>
      </c>
      <c r="AF69" s="154">
        <v>0</v>
      </c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outlineLevel="1" x14ac:dyDescent="0.2">
      <c r="A70" s="155">
        <v>39</v>
      </c>
      <c r="B70" s="161" t="s">
        <v>208</v>
      </c>
      <c r="C70" s="196" t="s">
        <v>209</v>
      </c>
      <c r="D70" s="163" t="s">
        <v>109</v>
      </c>
      <c r="E70" s="170">
        <v>12</v>
      </c>
      <c r="F70" s="173"/>
      <c r="G70" s="174">
        <f>ROUND(E70*F70,2)</f>
        <v>0</v>
      </c>
      <c r="H70" s="173"/>
      <c r="I70" s="174">
        <f>ROUND(E70*H70,2)</f>
        <v>0</v>
      </c>
      <c r="J70" s="173"/>
      <c r="K70" s="174">
        <f>ROUND(E70*J70,2)</f>
        <v>0</v>
      </c>
      <c r="L70" s="174">
        <v>21</v>
      </c>
      <c r="M70" s="174">
        <f>G70*(1+L70/100)</f>
        <v>0</v>
      </c>
      <c r="N70" s="164">
        <v>3.4000000000000002E-4</v>
      </c>
      <c r="O70" s="164">
        <f>ROUND(E70*N70,5)</f>
        <v>4.0800000000000003E-3</v>
      </c>
      <c r="P70" s="164">
        <v>0</v>
      </c>
      <c r="Q70" s="164">
        <f>ROUND(E70*P70,5)</f>
        <v>0</v>
      </c>
      <c r="R70" s="164"/>
      <c r="S70" s="164"/>
      <c r="T70" s="165">
        <v>0.20699999999999999</v>
      </c>
      <c r="U70" s="164">
        <f>ROUND(E70*T70,2)</f>
        <v>2.48</v>
      </c>
      <c r="V70" s="154"/>
      <c r="W70" s="154"/>
      <c r="X70" s="154"/>
      <c r="Y70" s="154"/>
      <c r="Z70" s="154"/>
      <c r="AA70" s="154"/>
      <c r="AB70" s="154"/>
      <c r="AC70" s="154"/>
      <c r="AD70" s="154"/>
      <c r="AE70" s="154" t="s">
        <v>110</v>
      </c>
      <c r="AF70" s="154"/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outlineLevel="1" x14ac:dyDescent="0.2">
      <c r="A71" s="155"/>
      <c r="B71" s="161"/>
      <c r="C71" s="198" t="s">
        <v>210</v>
      </c>
      <c r="D71" s="169"/>
      <c r="E71" s="172">
        <v>12</v>
      </c>
      <c r="F71" s="174"/>
      <c r="G71" s="174"/>
      <c r="H71" s="174"/>
      <c r="I71" s="174"/>
      <c r="J71" s="174"/>
      <c r="K71" s="174"/>
      <c r="L71" s="174"/>
      <c r="M71" s="174"/>
      <c r="N71" s="164"/>
      <c r="O71" s="164"/>
      <c r="P71" s="164"/>
      <c r="Q71" s="164"/>
      <c r="R71" s="164"/>
      <c r="S71" s="164"/>
      <c r="T71" s="165"/>
      <c r="U71" s="164"/>
      <c r="V71" s="154"/>
      <c r="W71" s="154"/>
      <c r="X71" s="154"/>
      <c r="Y71" s="154"/>
      <c r="Z71" s="154"/>
      <c r="AA71" s="154"/>
      <c r="AB71" s="154"/>
      <c r="AC71" s="154"/>
      <c r="AD71" s="154"/>
      <c r="AE71" s="154" t="s">
        <v>127</v>
      </c>
      <c r="AF71" s="154">
        <v>0</v>
      </c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outlineLevel="1" x14ac:dyDescent="0.2">
      <c r="A72" s="155">
        <v>40</v>
      </c>
      <c r="B72" s="161" t="s">
        <v>211</v>
      </c>
      <c r="C72" s="196" t="s">
        <v>212</v>
      </c>
      <c r="D72" s="163" t="s">
        <v>109</v>
      </c>
      <c r="E72" s="170">
        <v>4</v>
      </c>
      <c r="F72" s="173"/>
      <c r="G72" s="174">
        <f>ROUND(E72*F72,2)</f>
        <v>0</v>
      </c>
      <c r="H72" s="173"/>
      <c r="I72" s="174">
        <f>ROUND(E72*H72,2)</f>
        <v>0</v>
      </c>
      <c r="J72" s="173"/>
      <c r="K72" s="174">
        <f>ROUND(E72*J72,2)</f>
        <v>0</v>
      </c>
      <c r="L72" s="174">
        <v>21</v>
      </c>
      <c r="M72" s="174">
        <f>G72*(1+L72/100)</f>
        <v>0</v>
      </c>
      <c r="N72" s="164">
        <v>5.1999999999999995E-4</v>
      </c>
      <c r="O72" s="164">
        <f>ROUND(E72*N72,5)</f>
        <v>2.0799999999999998E-3</v>
      </c>
      <c r="P72" s="164">
        <v>0</v>
      </c>
      <c r="Q72" s="164">
        <f>ROUND(E72*P72,5)</f>
        <v>0</v>
      </c>
      <c r="R72" s="164"/>
      <c r="S72" s="164"/>
      <c r="T72" s="165">
        <v>0.22700000000000001</v>
      </c>
      <c r="U72" s="164">
        <f>ROUND(E72*T72,2)</f>
        <v>0.91</v>
      </c>
      <c r="V72" s="154"/>
      <c r="W72" s="154"/>
      <c r="X72" s="154"/>
      <c r="Y72" s="154"/>
      <c r="Z72" s="154"/>
      <c r="AA72" s="154"/>
      <c r="AB72" s="154"/>
      <c r="AC72" s="154"/>
      <c r="AD72" s="154"/>
      <c r="AE72" s="154" t="s">
        <v>110</v>
      </c>
      <c r="AF72" s="154"/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outlineLevel="1" x14ac:dyDescent="0.2">
      <c r="A73" s="155"/>
      <c r="B73" s="161"/>
      <c r="C73" s="198" t="s">
        <v>213</v>
      </c>
      <c r="D73" s="169"/>
      <c r="E73" s="172">
        <v>4</v>
      </c>
      <c r="F73" s="174"/>
      <c r="G73" s="174"/>
      <c r="H73" s="174"/>
      <c r="I73" s="174"/>
      <c r="J73" s="174"/>
      <c r="K73" s="174"/>
      <c r="L73" s="174"/>
      <c r="M73" s="174"/>
      <c r="N73" s="164"/>
      <c r="O73" s="164"/>
      <c r="P73" s="164"/>
      <c r="Q73" s="164"/>
      <c r="R73" s="164"/>
      <c r="S73" s="164"/>
      <c r="T73" s="165"/>
      <c r="U73" s="164"/>
      <c r="V73" s="154"/>
      <c r="W73" s="154"/>
      <c r="X73" s="154"/>
      <c r="Y73" s="154"/>
      <c r="Z73" s="154"/>
      <c r="AA73" s="154"/>
      <c r="AB73" s="154"/>
      <c r="AC73" s="154"/>
      <c r="AD73" s="154"/>
      <c r="AE73" s="154" t="s">
        <v>127</v>
      </c>
      <c r="AF73" s="154">
        <v>0</v>
      </c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">
      <c r="A74" s="155">
        <v>41</v>
      </c>
      <c r="B74" s="161" t="s">
        <v>214</v>
      </c>
      <c r="C74" s="196" t="s">
        <v>215</v>
      </c>
      <c r="D74" s="163" t="s">
        <v>109</v>
      </c>
      <c r="E74" s="170">
        <v>3</v>
      </c>
      <c r="F74" s="173"/>
      <c r="G74" s="174">
        <f>ROUND(E74*F74,2)</f>
        <v>0</v>
      </c>
      <c r="H74" s="173"/>
      <c r="I74" s="174">
        <f>ROUND(E74*H74,2)</f>
        <v>0</v>
      </c>
      <c r="J74" s="173"/>
      <c r="K74" s="174">
        <f>ROUND(E74*J74,2)</f>
        <v>0</v>
      </c>
      <c r="L74" s="174">
        <v>21</v>
      </c>
      <c r="M74" s="174">
        <f>G74*(1+L74/100)</f>
        <v>0</v>
      </c>
      <c r="N74" s="164">
        <v>7.3999999999999999E-4</v>
      </c>
      <c r="O74" s="164">
        <f>ROUND(E74*N74,5)</f>
        <v>2.2200000000000002E-3</v>
      </c>
      <c r="P74" s="164">
        <v>0</v>
      </c>
      <c r="Q74" s="164">
        <f>ROUND(E74*P74,5)</f>
        <v>0</v>
      </c>
      <c r="R74" s="164"/>
      <c r="S74" s="164"/>
      <c r="T74" s="165">
        <v>0.26900000000000002</v>
      </c>
      <c r="U74" s="164">
        <f>ROUND(E74*T74,2)</f>
        <v>0.81</v>
      </c>
      <c r="V74" s="154"/>
      <c r="W74" s="154"/>
      <c r="X74" s="154"/>
      <c r="Y74" s="154"/>
      <c r="Z74" s="154"/>
      <c r="AA74" s="154"/>
      <c r="AB74" s="154"/>
      <c r="AC74" s="154"/>
      <c r="AD74" s="154"/>
      <c r="AE74" s="154" t="s">
        <v>110</v>
      </c>
      <c r="AF74" s="154"/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outlineLevel="1" x14ac:dyDescent="0.2">
      <c r="A75" s="155"/>
      <c r="B75" s="161"/>
      <c r="C75" s="198" t="s">
        <v>216</v>
      </c>
      <c r="D75" s="169"/>
      <c r="E75" s="172">
        <v>3</v>
      </c>
      <c r="F75" s="174"/>
      <c r="G75" s="174"/>
      <c r="H75" s="174"/>
      <c r="I75" s="174"/>
      <c r="J75" s="174"/>
      <c r="K75" s="174"/>
      <c r="L75" s="174"/>
      <c r="M75" s="174"/>
      <c r="N75" s="164"/>
      <c r="O75" s="164"/>
      <c r="P75" s="164"/>
      <c r="Q75" s="164"/>
      <c r="R75" s="164"/>
      <c r="S75" s="164"/>
      <c r="T75" s="165"/>
      <c r="U75" s="164"/>
      <c r="V75" s="154"/>
      <c r="W75" s="154"/>
      <c r="X75" s="154"/>
      <c r="Y75" s="154"/>
      <c r="Z75" s="154"/>
      <c r="AA75" s="154"/>
      <c r="AB75" s="154"/>
      <c r="AC75" s="154"/>
      <c r="AD75" s="154"/>
      <c r="AE75" s="154" t="s">
        <v>127</v>
      </c>
      <c r="AF75" s="154">
        <v>0</v>
      </c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outlineLevel="1" x14ac:dyDescent="0.2">
      <c r="A76" s="155">
        <v>42</v>
      </c>
      <c r="B76" s="161" t="s">
        <v>217</v>
      </c>
      <c r="C76" s="196" t="s">
        <v>218</v>
      </c>
      <c r="D76" s="163" t="s">
        <v>109</v>
      </c>
      <c r="E76" s="170">
        <v>2</v>
      </c>
      <c r="F76" s="173"/>
      <c r="G76" s="174">
        <f>ROUND(E76*F76,2)</f>
        <v>0</v>
      </c>
      <c r="H76" s="173"/>
      <c r="I76" s="174">
        <f>ROUND(E76*H76,2)</f>
        <v>0</v>
      </c>
      <c r="J76" s="173"/>
      <c r="K76" s="174">
        <f>ROUND(E76*J76,2)</f>
        <v>0</v>
      </c>
      <c r="L76" s="174">
        <v>21</v>
      </c>
      <c r="M76" s="174">
        <f>G76*(1+L76/100)</f>
        <v>0</v>
      </c>
      <c r="N76" s="164">
        <v>1.0399999999999999E-3</v>
      </c>
      <c r="O76" s="164">
        <f>ROUND(E76*N76,5)</f>
        <v>2.0799999999999998E-3</v>
      </c>
      <c r="P76" s="164">
        <v>0</v>
      </c>
      <c r="Q76" s="164">
        <f>ROUND(E76*P76,5)</f>
        <v>0</v>
      </c>
      <c r="R76" s="164"/>
      <c r="S76" s="164"/>
      <c r="T76" s="165">
        <v>0.35099999999999998</v>
      </c>
      <c r="U76" s="164">
        <f>ROUND(E76*T76,2)</f>
        <v>0.7</v>
      </c>
      <c r="V76" s="154"/>
      <c r="W76" s="154"/>
      <c r="X76" s="154"/>
      <c r="Y76" s="154"/>
      <c r="Z76" s="154"/>
      <c r="AA76" s="154"/>
      <c r="AB76" s="154"/>
      <c r="AC76" s="154"/>
      <c r="AD76" s="154"/>
      <c r="AE76" s="154" t="s">
        <v>110</v>
      </c>
      <c r="AF76" s="154"/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 x14ac:dyDescent="0.2">
      <c r="A77" s="155"/>
      <c r="B77" s="161"/>
      <c r="C77" s="198" t="s">
        <v>219</v>
      </c>
      <c r="D77" s="169"/>
      <c r="E77" s="172">
        <v>2</v>
      </c>
      <c r="F77" s="174"/>
      <c r="G77" s="174"/>
      <c r="H77" s="174"/>
      <c r="I77" s="174"/>
      <c r="J77" s="174"/>
      <c r="K77" s="174"/>
      <c r="L77" s="174"/>
      <c r="M77" s="174"/>
      <c r="N77" s="164"/>
      <c r="O77" s="164"/>
      <c r="P77" s="164"/>
      <c r="Q77" s="164"/>
      <c r="R77" s="164"/>
      <c r="S77" s="164"/>
      <c r="T77" s="165"/>
      <c r="U77" s="164"/>
      <c r="V77" s="154"/>
      <c r="W77" s="154"/>
      <c r="X77" s="154"/>
      <c r="Y77" s="154"/>
      <c r="Z77" s="154"/>
      <c r="AA77" s="154"/>
      <c r="AB77" s="154"/>
      <c r="AC77" s="154"/>
      <c r="AD77" s="154"/>
      <c r="AE77" s="154" t="s">
        <v>127</v>
      </c>
      <c r="AF77" s="154">
        <v>0</v>
      </c>
      <c r="AG77" s="154"/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 x14ac:dyDescent="0.2">
      <c r="A78" s="155">
        <v>43</v>
      </c>
      <c r="B78" s="161" t="s">
        <v>220</v>
      </c>
      <c r="C78" s="196" t="s">
        <v>221</v>
      </c>
      <c r="D78" s="163" t="s">
        <v>109</v>
      </c>
      <c r="E78" s="170">
        <v>13</v>
      </c>
      <c r="F78" s="173"/>
      <c r="G78" s="174">
        <f>ROUND(E78*F78,2)</f>
        <v>0</v>
      </c>
      <c r="H78" s="173"/>
      <c r="I78" s="174">
        <f>ROUND(E78*H78,2)</f>
        <v>0</v>
      </c>
      <c r="J78" s="173"/>
      <c r="K78" s="174">
        <f>ROUND(E78*J78,2)</f>
        <v>0</v>
      </c>
      <c r="L78" s="174">
        <v>21</v>
      </c>
      <c r="M78" s="174">
        <f>G78*(1+L78/100)</f>
        <v>0</v>
      </c>
      <c r="N78" s="164">
        <v>0</v>
      </c>
      <c r="O78" s="164">
        <f>ROUND(E78*N78,5)</f>
        <v>0</v>
      </c>
      <c r="P78" s="164">
        <v>0</v>
      </c>
      <c r="Q78" s="164">
        <f>ROUND(E78*P78,5)</f>
        <v>0</v>
      </c>
      <c r="R78" s="164"/>
      <c r="S78" s="164"/>
      <c r="T78" s="165">
        <v>0.20699999999999999</v>
      </c>
      <c r="U78" s="164">
        <f>ROUND(E78*T78,2)</f>
        <v>2.69</v>
      </c>
      <c r="V78" s="154"/>
      <c r="W78" s="154"/>
      <c r="X78" s="154"/>
      <c r="Y78" s="154"/>
      <c r="Z78" s="154"/>
      <c r="AA78" s="154"/>
      <c r="AB78" s="154"/>
      <c r="AC78" s="154"/>
      <c r="AD78" s="154"/>
      <c r="AE78" s="154" t="s">
        <v>110</v>
      </c>
      <c r="AF78" s="154"/>
      <c r="AG78" s="154"/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1" x14ac:dyDescent="0.2">
      <c r="A79" s="155"/>
      <c r="B79" s="161"/>
      <c r="C79" s="198" t="s">
        <v>222</v>
      </c>
      <c r="D79" s="169"/>
      <c r="E79" s="172">
        <v>13</v>
      </c>
      <c r="F79" s="174"/>
      <c r="G79" s="174"/>
      <c r="H79" s="174"/>
      <c r="I79" s="174"/>
      <c r="J79" s="174"/>
      <c r="K79" s="174"/>
      <c r="L79" s="174"/>
      <c r="M79" s="174"/>
      <c r="N79" s="164"/>
      <c r="O79" s="164"/>
      <c r="P79" s="164"/>
      <c r="Q79" s="164"/>
      <c r="R79" s="164"/>
      <c r="S79" s="164"/>
      <c r="T79" s="165"/>
      <c r="U79" s="164"/>
      <c r="V79" s="154"/>
      <c r="W79" s="154"/>
      <c r="X79" s="154"/>
      <c r="Y79" s="154"/>
      <c r="Z79" s="154"/>
      <c r="AA79" s="154"/>
      <c r="AB79" s="154"/>
      <c r="AC79" s="154"/>
      <c r="AD79" s="154"/>
      <c r="AE79" s="154" t="s">
        <v>127</v>
      </c>
      <c r="AF79" s="154">
        <v>0</v>
      </c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 x14ac:dyDescent="0.2">
      <c r="A80" s="155">
        <v>44</v>
      </c>
      <c r="B80" s="161" t="s">
        <v>223</v>
      </c>
      <c r="C80" s="196" t="s">
        <v>224</v>
      </c>
      <c r="D80" s="163" t="s">
        <v>109</v>
      </c>
      <c r="E80" s="170">
        <v>8</v>
      </c>
      <c r="F80" s="173"/>
      <c r="G80" s="174">
        <f>ROUND(E80*F80,2)</f>
        <v>0</v>
      </c>
      <c r="H80" s="173"/>
      <c r="I80" s="174">
        <f>ROUND(E80*H80,2)</f>
        <v>0</v>
      </c>
      <c r="J80" s="173"/>
      <c r="K80" s="174">
        <f>ROUND(E80*J80,2)</f>
        <v>0</v>
      </c>
      <c r="L80" s="174">
        <v>21</v>
      </c>
      <c r="M80" s="174">
        <f>G80*(1+L80/100)</f>
        <v>0</v>
      </c>
      <c r="N80" s="164">
        <v>0</v>
      </c>
      <c r="O80" s="164">
        <f>ROUND(E80*N80,5)</f>
        <v>0</v>
      </c>
      <c r="P80" s="164">
        <v>0</v>
      </c>
      <c r="Q80" s="164">
        <f>ROUND(E80*P80,5)</f>
        <v>0</v>
      </c>
      <c r="R80" s="164"/>
      <c r="S80" s="164"/>
      <c r="T80" s="165">
        <v>0.22700000000000001</v>
      </c>
      <c r="U80" s="164">
        <f>ROUND(E80*T80,2)</f>
        <v>1.82</v>
      </c>
      <c r="V80" s="154"/>
      <c r="W80" s="154"/>
      <c r="X80" s="154"/>
      <c r="Y80" s="154"/>
      <c r="Z80" s="154"/>
      <c r="AA80" s="154"/>
      <c r="AB80" s="154"/>
      <c r="AC80" s="154"/>
      <c r="AD80" s="154"/>
      <c r="AE80" s="154" t="s">
        <v>110</v>
      </c>
      <c r="AF80" s="154"/>
      <c r="AG80" s="154"/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 x14ac:dyDescent="0.2">
      <c r="A81" s="155"/>
      <c r="B81" s="161"/>
      <c r="C81" s="198" t="s">
        <v>225</v>
      </c>
      <c r="D81" s="169"/>
      <c r="E81" s="172">
        <v>8</v>
      </c>
      <c r="F81" s="174"/>
      <c r="G81" s="174"/>
      <c r="H81" s="174"/>
      <c r="I81" s="174"/>
      <c r="J81" s="174"/>
      <c r="K81" s="174"/>
      <c r="L81" s="174"/>
      <c r="M81" s="174"/>
      <c r="N81" s="164"/>
      <c r="O81" s="164"/>
      <c r="P81" s="164"/>
      <c r="Q81" s="164"/>
      <c r="R81" s="164"/>
      <c r="S81" s="164"/>
      <c r="T81" s="165"/>
      <c r="U81" s="164"/>
      <c r="V81" s="154"/>
      <c r="W81" s="154"/>
      <c r="X81" s="154"/>
      <c r="Y81" s="154"/>
      <c r="Z81" s="154"/>
      <c r="AA81" s="154"/>
      <c r="AB81" s="154"/>
      <c r="AC81" s="154"/>
      <c r="AD81" s="154"/>
      <c r="AE81" s="154" t="s">
        <v>127</v>
      </c>
      <c r="AF81" s="154">
        <v>0</v>
      </c>
      <c r="AG81" s="154"/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 x14ac:dyDescent="0.2">
      <c r="A82" s="155">
        <v>45</v>
      </c>
      <c r="B82" s="161" t="s">
        <v>226</v>
      </c>
      <c r="C82" s="196" t="s">
        <v>227</v>
      </c>
      <c r="D82" s="163" t="s">
        <v>109</v>
      </c>
      <c r="E82" s="170">
        <v>3</v>
      </c>
      <c r="F82" s="173"/>
      <c r="G82" s="174">
        <f t="shared" ref="G82:G88" si="7">ROUND(E82*F82,2)</f>
        <v>0</v>
      </c>
      <c r="H82" s="173"/>
      <c r="I82" s="174">
        <f t="shared" ref="I82:I88" si="8">ROUND(E82*H82,2)</f>
        <v>0</v>
      </c>
      <c r="J82" s="173"/>
      <c r="K82" s="174">
        <f t="shared" ref="K82:K88" si="9">ROUND(E82*J82,2)</f>
        <v>0</v>
      </c>
      <c r="L82" s="174">
        <v>21</v>
      </c>
      <c r="M82" s="174">
        <f t="shared" ref="M82:M88" si="10">G82*(1+L82/100)</f>
        <v>0</v>
      </c>
      <c r="N82" s="164">
        <v>0</v>
      </c>
      <c r="O82" s="164">
        <f t="shared" ref="O82:O88" si="11">ROUND(E82*N82,5)</f>
        <v>0</v>
      </c>
      <c r="P82" s="164">
        <v>0</v>
      </c>
      <c r="Q82" s="164">
        <f t="shared" ref="Q82:Q88" si="12">ROUND(E82*P82,5)</f>
        <v>0</v>
      </c>
      <c r="R82" s="164"/>
      <c r="S82" s="164"/>
      <c r="T82" s="165">
        <v>0.35099999999999998</v>
      </c>
      <c r="U82" s="164">
        <f t="shared" ref="U82:U88" si="13">ROUND(E82*T82,2)</f>
        <v>1.05</v>
      </c>
      <c r="V82" s="154"/>
      <c r="W82" s="154"/>
      <c r="X82" s="154"/>
      <c r="Y82" s="154"/>
      <c r="Z82" s="154"/>
      <c r="AA82" s="154"/>
      <c r="AB82" s="154"/>
      <c r="AC82" s="154"/>
      <c r="AD82" s="154"/>
      <c r="AE82" s="154" t="s">
        <v>110</v>
      </c>
      <c r="AF82" s="154"/>
      <c r="AG82" s="154"/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outlineLevel="1" x14ac:dyDescent="0.2">
      <c r="A83" s="155">
        <v>46</v>
      </c>
      <c r="B83" s="161" t="s">
        <v>228</v>
      </c>
      <c r="C83" s="196" t="s">
        <v>229</v>
      </c>
      <c r="D83" s="163" t="s">
        <v>109</v>
      </c>
      <c r="E83" s="170">
        <v>1</v>
      </c>
      <c r="F83" s="173"/>
      <c r="G83" s="174">
        <f t="shared" si="7"/>
        <v>0</v>
      </c>
      <c r="H83" s="173"/>
      <c r="I83" s="174">
        <f t="shared" si="8"/>
        <v>0</v>
      </c>
      <c r="J83" s="173"/>
      <c r="K83" s="174">
        <f t="shared" si="9"/>
        <v>0</v>
      </c>
      <c r="L83" s="174">
        <v>21</v>
      </c>
      <c r="M83" s="174">
        <f t="shared" si="10"/>
        <v>0</v>
      </c>
      <c r="N83" s="164">
        <v>1.6000000000000001E-3</v>
      </c>
      <c r="O83" s="164">
        <f t="shared" si="11"/>
        <v>1.6000000000000001E-3</v>
      </c>
      <c r="P83" s="164">
        <v>0</v>
      </c>
      <c r="Q83" s="164">
        <f t="shared" si="12"/>
        <v>0</v>
      </c>
      <c r="R83" s="164"/>
      <c r="S83" s="164"/>
      <c r="T83" s="165">
        <v>0.20699999999999999</v>
      </c>
      <c r="U83" s="164">
        <f t="shared" si="13"/>
        <v>0.21</v>
      </c>
      <c r="V83" s="154"/>
      <c r="W83" s="154"/>
      <c r="X83" s="154"/>
      <c r="Y83" s="154"/>
      <c r="Z83" s="154"/>
      <c r="AA83" s="154"/>
      <c r="AB83" s="154"/>
      <c r="AC83" s="154"/>
      <c r="AD83" s="154"/>
      <c r="AE83" s="154" t="s">
        <v>110</v>
      </c>
      <c r="AF83" s="154"/>
      <c r="AG83" s="154"/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outlineLevel="1" x14ac:dyDescent="0.2">
      <c r="A84" s="155">
        <v>47</v>
      </c>
      <c r="B84" s="161" t="s">
        <v>230</v>
      </c>
      <c r="C84" s="196" t="s">
        <v>231</v>
      </c>
      <c r="D84" s="163" t="s">
        <v>109</v>
      </c>
      <c r="E84" s="170">
        <v>3</v>
      </c>
      <c r="F84" s="173"/>
      <c r="G84" s="174">
        <f t="shared" si="7"/>
        <v>0</v>
      </c>
      <c r="H84" s="173"/>
      <c r="I84" s="174">
        <f t="shared" si="8"/>
        <v>0</v>
      </c>
      <c r="J84" s="173"/>
      <c r="K84" s="174">
        <f t="shared" si="9"/>
        <v>0</v>
      </c>
      <c r="L84" s="174">
        <v>21</v>
      </c>
      <c r="M84" s="174">
        <f t="shared" si="10"/>
        <v>0</v>
      </c>
      <c r="N84" s="164">
        <v>0</v>
      </c>
      <c r="O84" s="164">
        <f t="shared" si="11"/>
        <v>0</v>
      </c>
      <c r="P84" s="164">
        <v>0</v>
      </c>
      <c r="Q84" s="164">
        <f t="shared" si="12"/>
        <v>0</v>
      </c>
      <c r="R84" s="164"/>
      <c r="S84" s="164"/>
      <c r="T84" s="165">
        <v>0.26900000000000002</v>
      </c>
      <c r="U84" s="164">
        <f t="shared" si="13"/>
        <v>0.81</v>
      </c>
      <c r="V84" s="154"/>
      <c r="W84" s="154"/>
      <c r="X84" s="154"/>
      <c r="Y84" s="154"/>
      <c r="Z84" s="154"/>
      <c r="AA84" s="154"/>
      <c r="AB84" s="154"/>
      <c r="AC84" s="154"/>
      <c r="AD84" s="154"/>
      <c r="AE84" s="154" t="s">
        <v>110</v>
      </c>
      <c r="AF84" s="154"/>
      <c r="AG84" s="154"/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 x14ac:dyDescent="0.2">
      <c r="A85" s="155">
        <v>48</v>
      </c>
      <c r="B85" s="161" t="s">
        <v>226</v>
      </c>
      <c r="C85" s="196" t="s">
        <v>227</v>
      </c>
      <c r="D85" s="163" t="s">
        <v>109</v>
      </c>
      <c r="E85" s="170">
        <v>2</v>
      </c>
      <c r="F85" s="173"/>
      <c r="G85" s="174">
        <f t="shared" si="7"/>
        <v>0</v>
      </c>
      <c r="H85" s="173"/>
      <c r="I85" s="174">
        <f t="shared" si="8"/>
        <v>0</v>
      </c>
      <c r="J85" s="173"/>
      <c r="K85" s="174">
        <f t="shared" si="9"/>
        <v>0</v>
      </c>
      <c r="L85" s="174">
        <v>21</v>
      </c>
      <c r="M85" s="174">
        <f t="shared" si="10"/>
        <v>0</v>
      </c>
      <c r="N85" s="164">
        <v>0</v>
      </c>
      <c r="O85" s="164">
        <f t="shared" si="11"/>
        <v>0</v>
      </c>
      <c r="P85" s="164">
        <v>0</v>
      </c>
      <c r="Q85" s="164">
        <f t="shared" si="12"/>
        <v>0</v>
      </c>
      <c r="R85" s="164"/>
      <c r="S85" s="164"/>
      <c r="T85" s="165">
        <v>0.35099999999999998</v>
      </c>
      <c r="U85" s="164">
        <f t="shared" si="13"/>
        <v>0.7</v>
      </c>
      <c r="V85" s="154"/>
      <c r="W85" s="154"/>
      <c r="X85" s="154"/>
      <c r="Y85" s="154"/>
      <c r="Z85" s="154"/>
      <c r="AA85" s="154"/>
      <c r="AB85" s="154"/>
      <c r="AC85" s="154"/>
      <c r="AD85" s="154"/>
      <c r="AE85" s="154" t="s">
        <v>110</v>
      </c>
      <c r="AF85" s="154"/>
      <c r="AG85" s="154"/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outlineLevel="1" x14ac:dyDescent="0.2">
      <c r="A86" s="155">
        <v>49</v>
      </c>
      <c r="B86" s="161" t="s">
        <v>232</v>
      </c>
      <c r="C86" s="196" t="s">
        <v>233</v>
      </c>
      <c r="D86" s="163" t="s">
        <v>109</v>
      </c>
      <c r="E86" s="170">
        <v>4</v>
      </c>
      <c r="F86" s="173"/>
      <c r="G86" s="174">
        <f t="shared" si="7"/>
        <v>0</v>
      </c>
      <c r="H86" s="173"/>
      <c r="I86" s="174">
        <f t="shared" si="8"/>
        <v>0</v>
      </c>
      <c r="J86" s="173"/>
      <c r="K86" s="174">
        <f t="shared" si="9"/>
        <v>0</v>
      </c>
      <c r="L86" s="174">
        <v>21</v>
      </c>
      <c r="M86" s="174">
        <f t="shared" si="10"/>
        <v>0</v>
      </c>
      <c r="N86" s="164">
        <v>6.6E-4</v>
      </c>
      <c r="O86" s="164">
        <f t="shared" si="11"/>
        <v>2.64E-3</v>
      </c>
      <c r="P86" s="164">
        <v>0</v>
      </c>
      <c r="Q86" s="164">
        <f t="shared" si="12"/>
        <v>0</v>
      </c>
      <c r="R86" s="164"/>
      <c r="S86" s="164"/>
      <c r="T86" s="165">
        <v>0.22700000000000001</v>
      </c>
      <c r="U86" s="164">
        <f t="shared" si="13"/>
        <v>0.91</v>
      </c>
      <c r="V86" s="154"/>
      <c r="W86" s="154"/>
      <c r="X86" s="154"/>
      <c r="Y86" s="154"/>
      <c r="Z86" s="154"/>
      <c r="AA86" s="154"/>
      <c r="AB86" s="154"/>
      <c r="AC86" s="154"/>
      <c r="AD86" s="154"/>
      <c r="AE86" s="154" t="s">
        <v>110</v>
      </c>
      <c r="AF86" s="154"/>
      <c r="AG86" s="154"/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outlineLevel="1" x14ac:dyDescent="0.2">
      <c r="A87" s="155">
        <v>50</v>
      </c>
      <c r="B87" s="161" t="s">
        <v>234</v>
      </c>
      <c r="C87" s="196" t="s">
        <v>235</v>
      </c>
      <c r="D87" s="163" t="s">
        <v>109</v>
      </c>
      <c r="E87" s="170">
        <v>2</v>
      </c>
      <c r="F87" s="173"/>
      <c r="G87" s="174">
        <f t="shared" si="7"/>
        <v>0</v>
      </c>
      <c r="H87" s="173"/>
      <c r="I87" s="174">
        <f t="shared" si="8"/>
        <v>0</v>
      </c>
      <c r="J87" s="173"/>
      <c r="K87" s="174">
        <f t="shared" si="9"/>
        <v>0</v>
      </c>
      <c r="L87" s="174">
        <v>21</v>
      </c>
      <c r="M87" s="174">
        <f t="shared" si="10"/>
        <v>0</v>
      </c>
      <c r="N87" s="164">
        <v>1.3600000000000001E-3</v>
      </c>
      <c r="O87" s="164">
        <f t="shared" si="11"/>
        <v>2.7200000000000002E-3</v>
      </c>
      <c r="P87" s="164">
        <v>0</v>
      </c>
      <c r="Q87" s="164">
        <f t="shared" si="12"/>
        <v>0</v>
      </c>
      <c r="R87" s="164"/>
      <c r="S87" s="164"/>
      <c r="T87" s="165">
        <v>0.35099999999999998</v>
      </c>
      <c r="U87" s="164">
        <f t="shared" si="13"/>
        <v>0.7</v>
      </c>
      <c r="V87" s="154"/>
      <c r="W87" s="154"/>
      <c r="X87" s="154"/>
      <c r="Y87" s="154"/>
      <c r="Z87" s="154"/>
      <c r="AA87" s="154"/>
      <c r="AB87" s="154"/>
      <c r="AC87" s="154"/>
      <c r="AD87" s="154"/>
      <c r="AE87" s="154" t="s">
        <v>110</v>
      </c>
      <c r="AF87" s="154"/>
      <c r="AG87" s="154"/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outlineLevel="1" x14ac:dyDescent="0.2">
      <c r="A88" s="155">
        <v>51</v>
      </c>
      <c r="B88" s="161" t="s">
        <v>236</v>
      </c>
      <c r="C88" s="196" t="s">
        <v>237</v>
      </c>
      <c r="D88" s="163" t="s">
        <v>125</v>
      </c>
      <c r="E88" s="170">
        <v>619</v>
      </c>
      <c r="F88" s="173"/>
      <c r="G88" s="174">
        <f t="shared" si="7"/>
        <v>0</v>
      </c>
      <c r="H88" s="173"/>
      <c r="I88" s="174">
        <f t="shared" si="8"/>
        <v>0</v>
      </c>
      <c r="J88" s="173"/>
      <c r="K88" s="174">
        <f t="shared" si="9"/>
        <v>0</v>
      </c>
      <c r="L88" s="174">
        <v>21</v>
      </c>
      <c r="M88" s="174">
        <f t="shared" si="10"/>
        <v>0</v>
      </c>
      <c r="N88" s="164">
        <v>0</v>
      </c>
      <c r="O88" s="164">
        <f t="shared" si="11"/>
        <v>0</v>
      </c>
      <c r="P88" s="164">
        <v>0</v>
      </c>
      <c r="Q88" s="164">
        <f t="shared" si="12"/>
        <v>0</v>
      </c>
      <c r="R88" s="164"/>
      <c r="S88" s="164"/>
      <c r="T88" s="165">
        <v>2.9000000000000001E-2</v>
      </c>
      <c r="U88" s="164">
        <f t="shared" si="13"/>
        <v>17.95</v>
      </c>
      <c r="V88" s="154"/>
      <c r="W88" s="154"/>
      <c r="X88" s="154"/>
      <c r="Y88" s="154"/>
      <c r="Z88" s="154"/>
      <c r="AA88" s="154"/>
      <c r="AB88" s="154"/>
      <c r="AC88" s="154"/>
      <c r="AD88" s="154"/>
      <c r="AE88" s="154" t="s">
        <v>110</v>
      </c>
      <c r="AF88" s="154"/>
      <c r="AG88" s="154"/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 x14ac:dyDescent="0.2">
      <c r="A89" s="155"/>
      <c r="B89" s="161"/>
      <c r="C89" s="198" t="s">
        <v>238</v>
      </c>
      <c r="D89" s="169"/>
      <c r="E89" s="172">
        <v>619</v>
      </c>
      <c r="F89" s="174"/>
      <c r="G89" s="174"/>
      <c r="H89" s="174"/>
      <c r="I89" s="174"/>
      <c r="J89" s="174"/>
      <c r="K89" s="174"/>
      <c r="L89" s="174"/>
      <c r="M89" s="174"/>
      <c r="N89" s="164"/>
      <c r="O89" s="164"/>
      <c r="P89" s="164"/>
      <c r="Q89" s="164"/>
      <c r="R89" s="164"/>
      <c r="S89" s="164"/>
      <c r="T89" s="165"/>
      <c r="U89" s="164"/>
      <c r="V89" s="154"/>
      <c r="W89" s="154"/>
      <c r="X89" s="154"/>
      <c r="Y89" s="154"/>
      <c r="Z89" s="154"/>
      <c r="AA89" s="154"/>
      <c r="AB89" s="154"/>
      <c r="AC89" s="154"/>
      <c r="AD89" s="154"/>
      <c r="AE89" s="154" t="s">
        <v>127</v>
      </c>
      <c r="AF89" s="154">
        <v>0</v>
      </c>
      <c r="AG89" s="154"/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outlineLevel="1" x14ac:dyDescent="0.2">
      <c r="A90" s="155">
        <v>52</v>
      </c>
      <c r="B90" s="161" t="s">
        <v>239</v>
      </c>
      <c r="C90" s="196" t="s">
        <v>240</v>
      </c>
      <c r="D90" s="163" t="s">
        <v>125</v>
      </c>
      <c r="E90" s="170">
        <v>713</v>
      </c>
      <c r="F90" s="173"/>
      <c r="G90" s="174">
        <f>ROUND(E90*F90,2)</f>
        <v>0</v>
      </c>
      <c r="H90" s="173"/>
      <c r="I90" s="174">
        <f>ROUND(E90*H90,2)</f>
        <v>0</v>
      </c>
      <c r="J90" s="173"/>
      <c r="K90" s="174">
        <f>ROUND(E90*J90,2)</f>
        <v>0</v>
      </c>
      <c r="L90" s="174">
        <v>21</v>
      </c>
      <c r="M90" s="174">
        <f>G90*(1+L90/100)</f>
        <v>0</v>
      </c>
      <c r="N90" s="164">
        <v>1.0000000000000001E-5</v>
      </c>
      <c r="O90" s="164">
        <f>ROUND(E90*N90,5)</f>
        <v>7.1300000000000001E-3</v>
      </c>
      <c r="P90" s="164">
        <v>0</v>
      </c>
      <c r="Q90" s="164">
        <f>ROUND(E90*P90,5)</f>
        <v>0</v>
      </c>
      <c r="R90" s="164"/>
      <c r="S90" s="164"/>
      <c r="T90" s="165">
        <v>6.2E-2</v>
      </c>
      <c r="U90" s="164">
        <f>ROUND(E90*T90,2)</f>
        <v>44.21</v>
      </c>
      <c r="V90" s="154"/>
      <c r="W90" s="154"/>
      <c r="X90" s="154"/>
      <c r="Y90" s="154"/>
      <c r="Z90" s="154"/>
      <c r="AA90" s="154"/>
      <c r="AB90" s="154"/>
      <c r="AC90" s="154"/>
      <c r="AD90" s="154"/>
      <c r="AE90" s="154" t="s">
        <v>110</v>
      </c>
      <c r="AF90" s="154"/>
      <c r="AG90" s="154"/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outlineLevel="1" x14ac:dyDescent="0.2">
      <c r="A91" s="155"/>
      <c r="B91" s="161"/>
      <c r="C91" s="198" t="s">
        <v>241</v>
      </c>
      <c r="D91" s="169"/>
      <c r="E91" s="172">
        <v>713</v>
      </c>
      <c r="F91" s="174"/>
      <c r="G91" s="174"/>
      <c r="H91" s="174"/>
      <c r="I91" s="174"/>
      <c r="J91" s="174"/>
      <c r="K91" s="174"/>
      <c r="L91" s="174"/>
      <c r="M91" s="174"/>
      <c r="N91" s="164"/>
      <c r="O91" s="164"/>
      <c r="P91" s="164"/>
      <c r="Q91" s="164"/>
      <c r="R91" s="164"/>
      <c r="S91" s="164"/>
      <c r="T91" s="165"/>
      <c r="U91" s="164"/>
      <c r="V91" s="154"/>
      <c r="W91" s="154"/>
      <c r="X91" s="154"/>
      <c r="Y91" s="154"/>
      <c r="Z91" s="154"/>
      <c r="AA91" s="154"/>
      <c r="AB91" s="154"/>
      <c r="AC91" s="154"/>
      <c r="AD91" s="154"/>
      <c r="AE91" s="154" t="s">
        <v>127</v>
      </c>
      <c r="AF91" s="154">
        <v>0</v>
      </c>
      <c r="AG91" s="154"/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outlineLevel="1" x14ac:dyDescent="0.2">
      <c r="A92" s="155">
        <v>53</v>
      </c>
      <c r="B92" s="161" t="s">
        <v>242</v>
      </c>
      <c r="C92" s="196" t="s">
        <v>243</v>
      </c>
      <c r="D92" s="163" t="s">
        <v>145</v>
      </c>
      <c r="E92" s="170">
        <v>3.3474400000000002</v>
      </c>
      <c r="F92" s="173"/>
      <c r="G92" s="174">
        <f>ROUND(E92*F92,2)</f>
        <v>0</v>
      </c>
      <c r="H92" s="173"/>
      <c r="I92" s="174">
        <f>ROUND(E92*H92,2)</f>
        <v>0</v>
      </c>
      <c r="J92" s="173"/>
      <c r="K92" s="174">
        <f>ROUND(E92*J92,2)</f>
        <v>0</v>
      </c>
      <c r="L92" s="174">
        <v>21</v>
      </c>
      <c r="M92" s="174">
        <f>G92*(1+L92/100)</f>
        <v>0</v>
      </c>
      <c r="N92" s="164">
        <v>0</v>
      </c>
      <c r="O92" s="164">
        <f>ROUND(E92*N92,5)</f>
        <v>0</v>
      </c>
      <c r="P92" s="164">
        <v>0</v>
      </c>
      <c r="Q92" s="164">
        <f>ROUND(E92*P92,5)</f>
        <v>0</v>
      </c>
      <c r="R92" s="164"/>
      <c r="S92" s="164"/>
      <c r="T92" s="165">
        <v>1.327</v>
      </c>
      <c r="U92" s="164">
        <f>ROUND(E92*T92,2)</f>
        <v>4.4400000000000004</v>
      </c>
      <c r="V92" s="154"/>
      <c r="W92" s="154"/>
      <c r="X92" s="154"/>
      <c r="Y92" s="154"/>
      <c r="Z92" s="154"/>
      <c r="AA92" s="154"/>
      <c r="AB92" s="154"/>
      <c r="AC92" s="154"/>
      <c r="AD92" s="154"/>
      <c r="AE92" s="154" t="s">
        <v>110</v>
      </c>
      <c r="AF92" s="154"/>
      <c r="AG92" s="154"/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outlineLevel="1" x14ac:dyDescent="0.2">
      <c r="A93" s="155">
        <v>54</v>
      </c>
      <c r="B93" s="161" t="s">
        <v>244</v>
      </c>
      <c r="C93" s="196" t="s">
        <v>245</v>
      </c>
      <c r="D93" s="163" t="s">
        <v>125</v>
      </c>
      <c r="E93" s="170">
        <v>74</v>
      </c>
      <c r="F93" s="173"/>
      <c r="G93" s="174">
        <f>ROUND(E93*F93,2)</f>
        <v>0</v>
      </c>
      <c r="H93" s="173"/>
      <c r="I93" s="174">
        <f>ROUND(E93*H93,2)</f>
        <v>0</v>
      </c>
      <c r="J93" s="173"/>
      <c r="K93" s="174">
        <f>ROUND(E93*J93,2)</f>
        <v>0</v>
      </c>
      <c r="L93" s="174">
        <v>21</v>
      </c>
      <c r="M93" s="174">
        <f>G93*(1+L93/100)</f>
        <v>0</v>
      </c>
      <c r="N93" s="164">
        <v>0</v>
      </c>
      <c r="O93" s="164">
        <f>ROUND(E93*N93,5)</f>
        <v>0</v>
      </c>
      <c r="P93" s="164">
        <v>0</v>
      </c>
      <c r="Q93" s="164">
        <f>ROUND(E93*P93,5)</f>
        <v>0</v>
      </c>
      <c r="R93" s="164"/>
      <c r="S93" s="164"/>
      <c r="T93" s="165">
        <v>3.1E-2</v>
      </c>
      <c r="U93" s="164">
        <f>ROUND(E93*T93,2)</f>
        <v>2.29</v>
      </c>
      <c r="V93" s="154"/>
      <c r="W93" s="154"/>
      <c r="X93" s="154"/>
      <c r="Y93" s="154"/>
      <c r="Z93" s="154"/>
      <c r="AA93" s="154"/>
      <c r="AB93" s="154"/>
      <c r="AC93" s="154"/>
      <c r="AD93" s="154"/>
      <c r="AE93" s="154" t="s">
        <v>110</v>
      </c>
      <c r="AF93" s="154"/>
      <c r="AG93" s="154"/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outlineLevel="1" x14ac:dyDescent="0.2">
      <c r="A94" s="155"/>
      <c r="B94" s="161"/>
      <c r="C94" s="198" t="s">
        <v>246</v>
      </c>
      <c r="D94" s="169"/>
      <c r="E94" s="172">
        <v>74</v>
      </c>
      <c r="F94" s="174"/>
      <c r="G94" s="174"/>
      <c r="H94" s="174"/>
      <c r="I94" s="174"/>
      <c r="J94" s="174"/>
      <c r="K94" s="174"/>
      <c r="L94" s="174"/>
      <c r="M94" s="174"/>
      <c r="N94" s="164"/>
      <c r="O94" s="164"/>
      <c r="P94" s="164"/>
      <c r="Q94" s="164"/>
      <c r="R94" s="164"/>
      <c r="S94" s="164"/>
      <c r="T94" s="165"/>
      <c r="U94" s="164"/>
      <c r="V94" s="154"/>
      <c r="W94" s="154"/>
      <c r="X94" s="154"/>
      <c r="Y94" s="154"/>
      <c r="Z94" s="154"/>
      <c r="AA94" s="154"/>
      <c r="AB94" s="154"/>
      <c r="AC94" s="154"/>
      <c r="AD94" s="154"/>
      <c r="AE94" s="154" t="s">
        <v>127</v>
      </c>
      <c r="AF94" s="154">
        <v>0</v>
      </c>
      <c r="AG94" s="154"/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outlineLevel="1" x14ac:dyDescent="0.2">
      <c r="A95" s="155">
        <v>55</v>
      </c>
      <c r="B95" s="161" t="s">
        <v>247</v>
      </c>
      <c r="C95" s="196" t="s">
        <v>248</v>
      </c>
      <c r="D95" s="163" t="s">
        <v>125</v>
      </c>
      <c r="E95" s="170">
        <v>20</v>
      </c>
      <c r="F95" s="173"/>
      <c r="G95" s="174">
        <f>ROUND(E95*F95,2)</f>
        <v>0</v>
      </c>
      <c r="H95" s="173"/>
      <c r="I95" s="174">
        <f>ROUND(E95*H95,2)</f>
        <v>0</v>
      </c>
      <c r="J95" s="173"/>
      <c r="K95" s="174">
        <f>ROUND(E95*J95,2)</f>
        <v>0</v>
      </c>
      <c r="L95" s="174">
        <v>21</v>
      </c>
      <c r="M95" s="174">
        <f>G95*(1+L95/100)</f>
        <v>0</v>
      </c>
      <c r="N95" s="164">
        <v>0</v>
      </c>
      <c r="O95" s="164">
        <f>ROUND(E95*N95,5)</f>
        <v>0</v>
      </c>
      <c r="P95" s="164">
        <v>0</v>
      </c>
      <c r="Q95" s="164">
        <f>ROUND(E95*P95,5)</f>
        <v>0</v>
      </c>
      <c r="R95" s="164"/>
      <c r="S95" s="164"/>
      <c r="T95" s="165">
        <v>0.05</v>
      </c>
      <c r="U95" s="164">
        <f>ROUND(E95*T95,2)</f>
        <v>1</v>
      </c>
      <c r="V95" s="154"/>
      <c r="W95" s="154"/>
      <c r="X95" s="154"/>
      <c r="Y95" s="154"/>
      <c r="Z95" s="154"/>
      <c r="AA95" s="154"/>
      <c r="AB95" s="154"/>
      <c r="AC95" s="154"/>
      <c r="AD95" s="154"/>
      <c r="AE95" s="154" t="s">
        <v>110</v>
      </c>
      <c r="AF95" s="154"/>
      <c r="AG95" s="154"/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x14ac:dyDescent="0.2">
      <c r="A96" s="156" t="s">
        <v>105</v>
      </c>
      <c r="B96" s="162" t="s">
        <v>68</v>
      </c>
      <c r="C96" s="197" t="s">
        <v>69</v>
      </c>
      <c r="D96" s="166"/>
      <c r="E96" s="171"/>
      <c r="F96" s="175"/>
      <c r="G96" s="175">
        <f>SUMIF(AE97:AE128,"&lt;&gt;NOR",G97:G128)</f>
        <v>0</v>
      </c>
      <c r="H96" s="175"/>
      <c r="I96" s="175">
        <f>SUM(I97:I128)</f>
        <v>0</v>
      </c>
      <c r="J96" s="175"/>
      <c r="K96" s="175">
        <f>SUM(K97:K128)</f>
        <v>0</v>
      </c>
      <c r="L96" s="175"/>
      <c r="M96" s="175">
        <f>SUM(M97:M128)</f>
        <v>0</v>
      </c>
      <c r="N96" s="167"/>
      <c r="O96" s="167">
        <f>SUM(O97:O128)</f>
        <v>0.9089600000000001</v>
      </c>
      <c r="P96" s="167"/>
      <c r="Q96" s="167">
        <f>SUM(Q97:Q128)</f>
        <v>1.2825499999999999</v>
      </c>
      <c r="R96" s="167"/>
      <c r="S96" s="167"/>
      <c r="T96" s="168"/>
      <c r="U96" s="167">
        <f>SUM(U97:U128)</f>
        <v>168.62000000000003</v>
      </c>
      <c r="AE96" t="s">
        <v>106</v>
      </c>
    </row>
    <row r="97" spans="1:60" ht="22.5" outlineLevel="1" x14ac:dyDescent="0.2">
      <c r="A97" s="155">
        <v>56</v>
      </c>
      <c r="B97" s="161" t="s">
        <v>249</v>
      </c>
      <c r="C97" s="196" t="s">
        <v>250</v>
      </c>
      <c r="D97" s="163" t="s">
        <v>251</v>
      </c>
      <c r="E97" s="170">
        <v>14</v>
      </c>
      <c r="F97" s="173"/>
      <c r="G97" s="174">
        <f t="shared" ref="G97:G104" si="14">ROUND(E97*F97,2)</f>
        <v>0</v>
      </c>
      <c r="H97" s="173"/>
      <c r="I97" s="174">
        <f t="shared" ref="I97:I104" si="15">ROUND(E97*H97,2)</f>
        <v>0</v>
      </c>
      <c r="J97" s="173"/>
      <c r="K97" s="174">
        <f t="shared" ref="K97:K104" si="16">ROUND(E97*J97,2)</f>
        <v>0</v>
      </c>
      <c r="L97" s="174">
        <v>21</v>
      </c>
      <c r="M97" s="174">
        <f t="shared" ref="M97:M104" si="17">G97*(1+L97/100)</f>
        <v>0</v>
      </c>
      <c r="N97" s="164">
        <v>1.772E-2</v>
      </c>
      <c r="O97" s="164">
        <f t="shared" ref="O97:O104" si="18">ROUND(E97*N97,5)</f>
        <v>0.24807999999999999</v>
      </c>
      <c r="P97" s="164">
        <v>0</v>
      </c>
      <c r="Q97" s="164">
        <f t="shared" ref="Q97:Q104" si="19">ROUND(E97*P97,5)</f>
        <v>0</v>
      </c>
      <c r="R97" s="164"/>
      <c r="S97" s="164"/>
      <c r="T97" s="165">
        <v>0.97299999999999998</v>
      </c>
      <c r="U97" s="164">
        <f t="shared" ref="U97:U104" si="20">ROUND(E97*T97,2)</f>
        <v>13.62</v>
      </c>
      <c r="V97" s="154"/>
      <c r="W97" s="154"/>
      <c r="X97" s="154"/>
      <c r="Y97" s="154"/>
      <c r="Z97" s="154"/>
      <c r="AA97" s="154"/>
      <c r="AB97" s="154"/>
      <c r="AC97" s="154"/>
      <c r="AD97" s="154"/>
      <c r="AE97" s="154" t="s">
        <v>110</v>
      </c>
      <c r="AF97" s="154"/>
      <c r="AG97" s="154"/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outlineLevel="1" x14ac:dyDescent="0.2">
      <c r="A98" s="155">
        <v>57</v>
      </c>
      <c r="B98" s="161" t="s">
        <v>252</v>
      </c>
      <c r="C98" s="196" t="s">
        <v>253</v>
      </c>
      <c r="D98" s="163" t="s">
        <v>251</v>
      </c>
      <c r="E98" s="170">
        <v>2</v>
      </c>
      <c r="F98" s="173"/>
      <c r="G98" s="174">
        <f t="shared" si="14"/>
        <v>0</v>
      </c>
      <c r="H98" s="173"/>
      <c r="I98" s="174">
        <f t="shared" si="15"/>
        <v>0</v>
      </c>
      <c r="J98" s="173"/>
      <c r="K98" s="174">
        <f t="shared" si="16"/>
        <v>0</v>
      </c>
      <c r="L98" s="174">
        <v>21</v>
      </c>
      <c r="M98" s="174">
        <f t="shared" si="17"/>
        <v>0</v>
      </c>
      <c r="N98" s="164">
        <v>1.8890000000000001E-2</v>
      </c>
      <c r="O98" s="164">
        <f t="shared" si="18"/>
        <v>3.7780000000000001E-2</v>
      </c>
      <c r="P98" s="164">
        <v>0</v>
      </c>
      <c r="Q98" s="164">
        <f t="shared" si="19"/>
        <v>0</v>
      </c>
      <c r="R98" s="164"/>
      <c r="S98" s="164"/>
      <c r="T98" s="165">
        <v>0.97299999999999998</v>
      </c>
      <c r="U98" s="164">
        <f t="shared" si="20"/>
        <v>1.95</v>
      </c>
      <c r="V98" s="154"/>
      <c r="W98" s="154"/>
      <c r="X98" s="154"/>
      <c r="Y98" s="154"/>
      <c r="Z98" s="154"/>
      <c r="AA98" s="154"/>
      <c r="AB98" s="154"/>
      <c r="AC98" s="154"/>
      <c r="AD98" s="154"/>
      <c r="AE98" s="154" t="s">
        <v>110</v>
      </c>
      <c r="AF98" s="154"/>
      <c r="AG98" s="154"/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outlineLevel="1" x14ac:dyDescent="0.2">
      <c r="A99" s="155">
        <v>58</v>
      </c>
      <c r="B99" s="161" t="s">
        <v>254</v>
      </c>
      <c r="C99" s="196" t="s">
        <v>255</v>
      </c>
      <c r="D99" s="163" t="s">
        <v>251</v>
      </c>
      <c r="E99" s="170">
        <v>2</v>
      </c>
      <c r="F99" s="173"/>
      <c r="G99" s="174">
        <f t="shared" si="14"/>
        <v>0</v>
      </c>
      <c r="H99" s="173"/>
      <c r="I99" s="174">
        <f t="shared" si="15"/>
        <v>0</v>
      </c>
      <c r="J99" s="173"/>
      <c r="K99" s="174">
        <f t="shared" si="16"/>
        <v>0</v>
      </c>
      <c r="L99" s="174">
        <v>21</v>
      </c>
      <c r="M99" s="174">
        <f t="shared" si="17"/>
        <v>0</v>
      </c>
      <c r="N99" s="164">
        <v>1.7010000000000001E-2</v>
      </c>
      <c r="O99" s="164">
        <f t="shared" si="18"/>
        <v>3.4020000000000002E-2</v>
      </c>
      <c r="P99" s="164">
        <v>0</v>
      </c>
      <c r="Q99" s="164">
        <f t="shared" si="19"/>
        <v>0</v>
      </c>
      <c r="R99" s="164"/>
      <c r="S99" s="164"/>
      <c r="T99" s="165">
        <v>1.2529999999999999</v>
      </c>
      <c r="U99" s="164">
        <f t="shared" si="20"/>
        <v>2.5099999999999998</v>
      </c>
      <c r="V99" s="154"/>
      <c r="W99" s="154"/>
      <c r="X99" s="154"/>
      <c r="Y99" s="154"/>
      <c r="Z99" s="154"/>
      <c r="AA99" s="154"/>
      <c r="AB99" s="154"/>
      <c r="AC99" s="154"/>
      <c r="AD99" s="154"/>
      <c r="AE99" s="154" t="s">
        <v>110</v>
      </c>
      <c r="AF99" s="154"/>
      <c r="AG99" s="154"/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outlineLevel="1" x14ac:dyDescent="0.2">
      <c r="A100" s="155">
        <v>59</v>
      </c>
      <c r="B100" s="161" t="s">
        <v>256</v>
      </c>
      <c r="C100" s="196" t="s">
        <v>257</v>
      </c>
      <c r="D100" s="163" t="s">
        <v>251</v>
      </c>
      <c r="E100" s="170">
        <v>25</v>
      </c>
      <c r="F100" s="173"/>
      <c r="G100" s="174">
        <f t="shared" si="14"/>
        <v>0</v>
      </c>
      <c r="H100" s="173"/>
      <c r="I100" s="174">
        <f t="shared" si="15"/>
        <v>0</v>
      </c>
      <c r="J100" s="173"/>
      <c r="K100" s="174">
        <f t="shared" si="16"/>
        <v>0</v>
      </c>
      <c r="L100" s="174">
        <v>21</v>
      </c>
      <c r="M100" s="174">
        <f t="shared" si="17"/>
        <v>0</v>
      </c>
      <c r="N100" s="164">
        <v>1.7010000000000001E-2</v>
      </c>
      <c r="O100" s="164">
        <f t="shared" si="18"/>
        <v>0.42525000000000002</v>
      </c>
      <c r="P100" s="164">
        <v>0</v>
      </c>
      <c r="Q100" s="164">
        <f t="shared" si="19"/>
        <v>0</v>
      </c>
      <c r="R100" s="164"/>
      <c r="S100" s="164"/>
      <c r="T100" s="165">
        <v>1.1890000000000001</v>
      </c>
      <c r="U100" s="164">
        <f t="shared" si="20"/>
        <v>29.73</v>
      </c>
      <c r="V100" s="154"/>
      <c r="W100" s="154"/>
      <c r="X100" s="154"/>
      <c r="Y100" s="154"/>
      <c r="Z100" s="154"/>
      <c r="AA100" s="154"/>
      <c r="AB100" s="154"/>
      <c r="AC100" s="154"/>
      <c r="AD100" s="154"/>
      <c r="AE100" s="154" t="s">
        <v>110</v>
      </c>
      <c r="AF100" s="154"/>
      <c r="AG100" s="154"/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outlineLevel="1" x14ac:dyDescent="0.2">
      <c r="A101" s="155">
        <v>60</v>
      </c>
      <c r="B101" s="161" t="s">
        <v>258</v>
      </c>
      <c r="C101" s="196" t="s">
        <v>259</v>
      </c>
      <c r="D101" s="163" t="s">
        <v>251</v>
      </c>
      <c r="E101" s="170">
        <v>3</v>
      </c>
      <c r="F101" s="173"/>
      <c r="G101" s="174">
        <f t="shared" si="14"/>
        <v>0</v>
      </c>
      <c r="H101" s="173"/>
      <c r="I101" s="174">
        <f t="shared" si="15"/>
        <v>0</v>
      </c>
      <c r="J101" s="173"/>
      <c r="K101" s="174">
        <f t="shared" si="16"/>
        <v>0</v>
      </c>
      <c r="L101" s="174">
        <v>21</v>
      </c>
      <c r="M101" s="174">
        <f t="shared" si="17"/>
        <v>0</v>
      </c>
      <c r="N101" s="164">
        <v>1.444E-2</v>
      </c>
      <c r="O101" s="164">
        <f t="shared" si="18"/>
        <v>4.3319999999999997E-2</v>
      </c>
      <c r="P101" s="164">
        <v>0</v>
      </c>
      <c r="Q101" s="164">
        <f t="shared" si="19"/>
        <v>0</v>
      </c>
      <c r="R101" s="164"/>
      <c r="S101" s="164"/>
      <c r="T101" s="165">
        <v>1.25</v>
      </c>
      <c r="U101" s="164">
        <f t="shared" si="20"/>
        <v>3.75</v>
      </c>
      <c r="V101" s="154"/>
      <c r="W101" s="154"/>
      <c r="X101" s="154"/>
      <c r="Y101" s="154"/>
      <c r="Z101" s="154"/>
      <c r="AA101" s="154"/>
      <c r="AB101" s="154"/>
      <c r="AC101" s="154"/>
      <c r="AD101" s="154"/>
      <c r="AE101" s="154" t="s">
        <v>110</v>
      </c>
      <c r="AF101" s="154"/>
      <c r="AG101" s="154"/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outlineLevel="1" x14ac:dyDescent="0.2">
      <c r="A102" s="155">
        <v>61</v>
      </c>
      <c r="B102" s="161" t="s">
        <v>260</v>
      </c>
      <c r="C102" s="196" t="s">
        <v>261</v>
      </c>
      <c r="D102" s="163" t="s">
        <v>251</v>
      </c>
      <c r="E102" s="170">
        <v>1</v>
      </c>
      <c r="F102" s="173"/>
      <c r="G102" s="174">
        <f t="shared" si="14"/>
        <v>0</v>
      </c>
      <c r="H102" s="173"/>
      <c r="I102" s="174">
        <f t="shared" si="15"/>
        <v>0</v>
      </c>
      <c r="J102" s="173"/>
      <c r="K102" s="174">
        <f t="shared" si="16"/>
        <v>0</v>
      </c>
      <c r="L102" s="174">
        <v>21</v>
      </c>
      <c r="M102" s="174">
        <f t="shared" si="17"/>
        <v>0</v>
      </c>
      <c r="N102" s="164">
        <v>2.0549999999999999E-2</v>
      </c>
      <c r="O102" s="164">
        <f t="shared" si="18"/>
        <v>2.0549999999999999E-2</v>
      </c>
      <c r="P102" s="164">
        <v>0</v>
      </c>
      <c r="Q102" s="164">
        <f t="shared" si="19"/>
        <v>0</v>
      </c>
      <c r="R102" s="164"/>
      <c r="S102" s="164"/>
      <c r="T102" s="165">
        <v>0.95499999999999996</v>
      </c>
      <c r="U102" s="164">
        <f t="shared" si="20"/>
        <v>0.96</v>
      </c>
      <c r="V102" s="154"/>
      <c r="W102" s="154"/>
      <c r="X102" s="154"/>
      <c r="Y102" s="154"/>
      <c r="Z102" s="154"/>
      <c r="AA102" s="154"/>
      <c r="AB102" s="154"/>
      <c r="AC102" s="154"/>
      <c r="AD102" s="154"/>
      <c r="AE102" s="154" t="s">
        <v>110</v>
      </c>
      <c r="AF102" s="154"/>
      <c r="AG102" s="154"/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outlineLevel="1" x14ac:dyDescent="0.2">
      <c r="A103" s="155">
        <v>62</v>
      </c>
      <c r="B103" s="161" t="s">
        <v>262</v>
      </c>
      <c r="C103" s="196" t="s">
        <v>263</v>
      </c>
      <c r="D103" s="163" t="s">
        <v>251</v>
      </c>
      <c r="E103" s="170">
        <v>3</v>
      </c>
      <c r="F103" s="173"/>
      <c r="G103" s="174">
        <f t="shared" si="14"/>
        <v>0</v>
      </c>
      <c r="H103" s="173"/>
      <c r="I103" s="174">
        <f t="shared" si="15"/>
        <v>0</v>
      </c>
      <c r="J103" s="173"/>
      <c r="K103" s="174">
        <f t="shared" si="16"/>
        <v>0</v>
      </c>
      <c r="L103" s="174">
        <v>21</v>
      </c>
      <c r="M103" s="174">
        <f t="shared" si="17"/>
        <v>0</v>
      </c>
      <c r="N103" s="164">
        <v>4.4999999999999999E-4</v>
      </c>
      <c r="O103" s="164">
        <f t="shared" si="18"/>
        <v>1.3500000000000001E-3</v>
      </c>
      <c r="P103" s="164">
        <v>0</v>
      </c>
      <c r="Q103" s="164">
        <f t="shared" si="19"/>
        <v>0</v>
      </c>
      <c r="R103" s="164"/>
      <c r="S103" s="164"/>
      <c r="T103" s="165">
        <v>5</v>
      </c>
      <c r="U103" s="164">
        <f t="shared" si="20"/>
        <v>15</v>
      </c>
      <c r="V103" s="154"/>
      <c r="W103" s="154"/>
      <c r="X103" s="154"/>
      <c r="Y103" s="154"/>
      <c r="Z103" s="154"/>
      <c r="AA103" s="154"/>
      <c r="AB103" s="154"/>
      <c r="AC103" s="154"/>
      <c r="AD103" s="154"/>
      <c r="AE103" s="154" t="s">
        <v>110</v>
      </c>
      <c r="AF103" s="154"/>
      <c r="AG103" s="154"/>
      <c r="AH103" s="154"/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  <c r="BH103" s="154"/>
    </row>
    <row r="104" spans="1:60" outlineLevel="1" x14ac:dyDescent="0.2">
      <c r="A104" s="155">
        <v>63</v>
      </c>
      <c r="B104" s="161" t="s">
        <v>264</v>
      </c>
      <c r="C104" s="196" t="s">
        <v>265</v>
      </c>
      <c r="D104" s="163" t="s">
        <v>251</v>
      </c>
      <c r="E104" s="170">
        <v>71</v>
      </c>
      <c r="F104" s="173"/>
      <c r="G104" s="174">
        <f t="shared" si="14"/>
        <v>0</v>
      </c>
      <c r="H104" s="173"/>
      <c r="I104" s="174">
        <f t="shared" si="15"/>
        <v>0</v>
      </c>
      <c r="J104" s="173"/>
      <c r="K104" s="174">
        <f t="shared" si="16"/>
        <v>0</v>
      </c>
      <c r="L104" s="174">
        <v>21</v>
      </c>
      <c r="M104" s="174">
        <f t="shared" si="17"/>
        <v>0</v>
      </c>
      <c r="N104" s="164">
        <v>2.4000000000000001E-4</v>
      </c>
      <c r="O104" s="164">
        <f t="shared" si="18"/>
        <v>1.704E-2</v>
      </c>
      <c r="P104" s="164">
        <v>0</v>
      </c>
      <c r="Q104" s="164">
        <f t="shared" si="19"/>
        <v>0</v>
      </c>
      <c r="R104" s="164"/>
      <c r="S104" s="164"/>
      <c r="T104" s="165">
        <v>0.124</v>
      </c>
      <c r="U104" s="164">
        <f t="shared" si="20"/>
        <v>8.8000000000000007</v>
      </c>
      <c r="V104" s="154"/>
      <c r="W104" s="154"/>
      <c r="X104" s="154"/>
      <c r="Y104" s="154"/>
      <c r="Z104" s="154"/>
      <c r="AA104" s="154"/>
      <c r="AB104" s="154"/>
      <c r="AC104" s="154"/>
      <c r="AD104" s="154"/>
      <c r="AE104" s="154" t="s">
        <v>110</v>
      </c>
      <c r="AF104" s="154"/>
      <c r="AG104" s="154"/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 x14ac:dyDescent="0.2">
      <c r="A105" s="155"/>
      <c r="B105" s="161"/>
      <c r="C105" s="198" t="s">
        <v>266</v>
      </c>
      <c r="D105" s="169"/>
      <c r="E105" s="172">
        <v>71</v>
      </c>
      <c r="F105" s="174"/>
      <c r="G105" s="174"/>
      <c r="H105" s="174"/>
      <c r="I105" s="174"/>
      <c r="J105" s="174"/>
      <c r="K105" s="174"/>
      <c r="L105" s="174"/>
      <c r="M105" s="174"/>
      <c r="N105" s="164"/>
      <c r="O105" s="164"/>
      <c r="P105" s="164"/>
      <c r="Q105" s="164"/>
      <c r="R105" s="164"/>
      <c r="S105" s="164"/>
      <c r="T105" s="165"/>
      <c r="U105" s="164"/>
      <c r="V105" s="154"/>
      <c r="W105" s="154"/>
      <c r="X105" s="154"/>
      <c r="Y105" s="154"/>
      <c r="Z105" s="154"/>
      <c r="AA105" s="154"/>
      <c r="AB105" s="154"/>
      <c r="AC105" s="154"/>
      <c r="AD105" s="154"/>
      <c r="AE105" s="154" t="s">
        <v>127</v>
      </c>
      <c r="AF105" s="154">
        <v>0</v>
      </c>
      <c r="AG105" s="154"/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outlineLevel="1" x14ac:dyDescent="0.2">
      <c r="A106" s="155">
        <v>64</v>
      </c>
      <c r="B106" s="161" t="s">
        <v>267</v>
      </c>
      <c r="C106" s="196" t="s">
        <v>268</v>
      </c>
      <c r="D106" s="163" t="s">
        <v>251</v>
      </c>
      <c r="E106" s="170">
        <v>6</v>
      </c>
      <c r="F106" s="173"/>
      <c r="G106" s="174">
        <f>ROUND(E106*F106,2)</f>
        <v>0</v>
      </c>
      <c r="H106" s="173"/>
      <c r="I106" s="174">
        <f>ROUND(E106*H106,2)</f>
        <v>0</v>
      </c>
      <c r="J106" s="173"/>
      <c r="K106" s="174">
        <f>ROUND(E106*J106,2)</f>
        <v>0</v>
      </c>
      <c r="L106" s="174">
        <v>21</v>
      </c>
      <c r="M106" s="174">
        <f>G106*(1+L106/100)</f>
        <v>0</v>
      </c>
      <c r="N106" s="164">
        <v>8.0000000000000007E-5</v>
      </c>
      <c r="O106" s="164">
        <f>ROUND(E106*N106,5)</f>
        <v>4.8000000000000001E-4</v>
      </c>
      <c r="P106" s="164">
        <v>0</v>
      </c>
      <c r="Q106" s="164">
        <f>ROUND(E106*P106,5)</f>
        <v>0</v>
      </c>
      <c r="R106" s="164"/>
      <c r="S106" s="164"/>
      <c r="T106" s="165">
        <v>0.17599999999999999</v>
      </c>
      <c r="U106" s="164">
        <f>ROUND(E106*T106,2)</f>
        <v>1.06</v>
      </c>
      <c r="V106" s="154"/>
      <c r="W106" s="154"/>
      <c r="X106" s="154"/>
      <c r="Y106" s="154"/>
      <c r="Z106" s="154"/>
      <c r="AA106" s="154"/>
      <c r="AB106" s="154"/>
      <c r="AC106" s="154"/>
      <c r="AD106" s="154"/>
      <c r="AE106" s="154" t="s">
        <v>110</v>
      </c>
      <c r="AF106" s="154"/>
      <c r="AG106" s="154"/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ht="22.5" outlineLevel="1" x14ac:dyDescent="0.2">
      <c r="A107" s="155">
        <v>65</v>
      </c>
      <c r="B107" s="161" t="s">
        <v>269</v>
      </c>
      <c r="C107" s="196" t="s">
        <v>270</v>
      </c>
      <c r="D107" s="163" t="s">
        <v>109</v>
      </c>
      <c r="E107" s="170">
        <v>27</v>
      </c>
      <c r="F107" s="173"/>
      <c r="G107" s="174">
        <f>ROUND(E107*F107,2)</f>
        <v>0</v>
      </c>
      <c r="H107" s="173"/>
      <c r="I107" s="174">
        <f>ROUND(E107*H107,2)</f>
        <v>0</v>
      </c>
      <c r="J107" s="173"/>
      <c r="K107" s="174">
        <f>ROUND(E107*J107,2)</f>
        <v>0</v>
      </c>
      <c r="L107" s="174">
        <v>21</v>
      </c>
      <c r="M107" s="174">
        <f>G107*(1+L107/100)</f>
        <v>0</v>
      </c>
      <c r="N107" s="164">
        <v>8.4999999999999995E-4</v>
      </c>
      <c r="O107" s="164">
        <f>ROUND(E107*N107,5)</f>
        <v>2.2950000000000002E-2</v>
      </c>
      <c r="P107" s="164">
        <v>0</v>
      </c>
      <c r="Q107" s="164">
        <f>ROUND(E107*P107,5)</f>
        <v>0</v>
      </c>
      <c r="R107" s="164"/>
      <c r="S107" s="164"/>
      <c r="T107" s="165">
        <v>0.44500000000000001</v>
      </c>
      <c r="U107" s="164">
        <f>ROUND(E107*T107,2)</f>
        <v>12.02</v>
      </c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 t="s">
        <v>110</v>
      </c>
      <c r="AF107" s="154"/>
      <c r="AG107" s="154"/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outlineLevel="1" x14ac:dyDescent="0.2">
      <c r="A108" s="155"/>
      <c r="B108" s="161"/>
      <c r="C108" s="198" t="s">
        <v>271</v>
      </c>
      <c r="D108" s="169"/>
      <c r="E108" s="172">
        <v>27</v>
      </c>
      <c r="F108" s="174"/>
      <c r="G108" s="174"/>
      <c r="H108" s="174"/>
      <c r="I108" s="174"/>
      <c r="J108" s="174"/>
      <c r="K108" s="174"/>
      <c r="L108" s="174"/>
      <c r="M108" s="174"/>
      <c r="N108" s="164"/>
      <c r="O108" s="164"/>
      <c r="P108" s="164"/>
      <c r="Q108" s="164"/>
      <c r="R108" s="164"/>
      <c r="S108" s="164"/>
      <c r="T108" s="165"/>
      <c r="U108" s="164"/>
      <c r="V108" s="154"/>
      <c r="W108" s="154"/>
      <c r="X108" s="154"/>
      <c r="Y108" s="154"/>
      <c r="Z108" s="154"/>
      <c r="AA108" s="154"/>
      <c r="AB108" s="154"/>
      <c r="AC108" s="154"/>
      <c r="AD108" s="154"/>
      <c r="AE108" s="154" t="s">
        <v>127</v>
      </c>
      <c r="AF108" s="154">
        <v>0</v>
      </c>
      <c r="AG108" s="154"/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ht="22.5" outlineLevel="1" x14ac:dyDescent="0.2">
      <c r="A109" s="155">
        <v>66</v>
      </c>
      <c r="B109" s="161" t="s">
        <v>272</v>
      </c>
      <c r="C109" s="196" t="s">
        <v>273</v>
      </c>
      <c r="D109" s="163" t="s">
        <v>109</v>
      </c>
      <c r="E109" s="170">
        <v>11</v>
      </c>
      <c r="F109" s="173"/>
      <c r="G109" s="174">
        <f t="shared" ref="G109:G123" si="21">ROUND(E109*F109,2)</f>
        <v>0</v>
      </c>
      <c r="H109" s="173"/>
      <c r="I109" s="174">
        <f t="shared" ref="I109:I123" si="22">ROUND(E109*H109,2)</f>
        <v>0</v>
      </c>
      <c r="J109" s="173"/>
      <c r="K109" s="174">
        <f t="shared" ref="K109:K123" si="23">ROUND(E109*J109,2)</f>
        <v>0</v>
      </c>
      <c r="L109" s="174">
        <v>21</v>
      </c>
      <c r="M109" s="174">
        <f t="shared" ref="M109:M123" si="24">G109*(1+L109/100)</f>
        <v>0</v>
      </c>
      <c r="N109" s="164">
        <v>1.72E-3</v>
      </c>
      <c r="O109" s="164">
        <f t="shared" ref="O109:O123" si="25">ROUND(E109*N109,5)</f>
        <v>1.8919999999999999E-2</v>
      </c>
      <c r="P109" s="164">
        <v>0</v>
      </c>
      <c r="Q109" s="164">
        <f t="shared" ref="Q109:Q123" si="26">ROUND(E109*P109,5)</f>
        <v>0</v>
      </c>
      <c r="R109" s="164"/>
      <c r="S109" s="164"/>
      <c r="T109" s="165">
        <v>0.47599999999999998</v>
      </c>
      <c r="U109" s="164">
        <f t="shared" ref="U109:U123" si="27">ROUND(E109*T109,2)</f>
        <v>5.24</v>
      </c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 t="s">
        <v>110</v>
      </c>
      <c r="AF109" s="154"/>
      <c r="AG109" s="154"/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outlineLevel="1" x14ac:dyDescent="0.2">
      <c r="A110" s="155">
        <v>67</v>
      </c>
      <c r="B110" s="161" t="s">
        <v>274</v>
      </c>
      <c r="C110" s="196" t="s">
        <v>275</v>
      </c>
      <c r="D110" s="163" t="s">
        <v>109</v>
      </c>
      <c r="E110" s="170">
        <v>27</v>
      </c>
      <c r="F110" s="173"/>
      <c r="G110" s="174">
        <f t="shared" si="21"/>
        <v>0</v>
      </c>
      <c r="H110" s="173"/>
      <c r="I110" s="174">
        <f t="shared" si="22"/>
        <v>0</v>
      </c>
      <c r="J110" s="173"/>
      <c r="K110" s="174">
        <f t="shared" si="23"/>
        <v>0</v>
      </c>
      <c r="L110" s="174">
        <v>21</v>
      </c>
      <c r="M110" s="174">
        <f t="shared" si="24"/>
        <v>0</v>
      </c>
      <c r="N110" s="164">
        <v>4.0000000000000003E-5</v>
      </c>
      <c r="O110" s="164">
        <f t="shared" si="25"/>
        <v>1.08E-3</v>
      </c>
      <c r="P110" s="164">
        <v>0</v>
      </c>
      <c r="Q110" s="164">
        <f t="shared" si="26"/>
        <v>0</v>
      </c>
      <c r="R110" s="164"/>
      <c r="S110" s="164"/>
      <c r="T110" s="165">
        <v>0.44500000000000001</v>
      </c>
      <c r="U110" s="164">
        <f t="shared" si="27"/>
        <v>12.02</v>
      </c>
      <c r="V110" s="154"/>
      <c r="W110" s="154"/>
      <c r="X110" s="154"/>
      <c r="Y110" s="154"/>
      <c r="Z110" s="154"/>
      <c r="AA110" s="154"/>
      <c r="AB110" s="154"/>
      <c r="AC110" s="154"/>
      <c r="AD110" s="154"/>
      <c r="AE110" s="154" t="s">
        <v>110</v>
      </c>
      <c r="AF110" s="154"/>
      <c r="AG110" s="154"/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ht="22.5" outlineLevel="1" x14ac:dyDescent="0.2">
      <c r="A111" s="155">
        <v>68</v>
      </c>
      <c r="B111" s="161" t="s">
        <v>276</v>
      </c>
      <c r="C111" s="196" t="s">
        <v>277</v>
      </c>
      <c r="D111" s="163" t="s">
        <v>109</v>
      </c>
      <c r="E111" s="170">
        <v>7</v>
      </c>
      <c r="F111" s="173"/>
      <c r="G111" s="174">
        <f t="shared" si="21"/>
        <v>0</v>
      </c>
      <c r="H111" s="173"/>
      <c r="I111" s="174">
        <f t="shared" si="22"/>
        <v>0</v>
      </c>
      <c r="J111" s="173"/>
      <c r="K111" s="174">
        <f t="shared" si="23"/>
        <v>0</v>
      </c>
      <c r="L111" s="174">
        <v>21</v>
      </c>
      <c r="M111" s="174">
        <f t="shared" si="24"/>
        <v>0</v>
      </c>
      <c r="N111" s="164">
        <v>1.5200000000000001E-3</v>
      </c>
      <c r="O111" s="164">
        <f t="shared" si="25"/>
        <v>1.064E-2</v>
      </c>
      <c r="P111" s="164">
        <v>0</v>
      </c>
      <c r="Q111" s="164">
        <f t="shared" si="26"/>
        <v>0</v>
      </c>
      <c r="R111" s="164"/>
      <c r="S111" s="164"/>
      <c r="T111" s="165">
        <v>0.58699999999999997</v>
      </c>
      <c r="U111" s="164">
        <f t="shared" si="27"/>
        <v>4.1100000000000003</v>
      </c>
      <c r="V111" s="154"/>
      <c r="W111" s="154"/>
      <c r="X111" s="154"/>
      <c r="Y111" s="154"/>
      <c r="Z111" s="154"/>
      <c r="AA111" s="154"/>
      <c r="AB111" s="154"/>
      <c r="AC111" s="154"/>
      <c r="AD111" s="154"/>
      <c r="AE111" s="154" t="s">
        <v>110</v>
      </c>
      <c r="AF111" s="154"/>
      <c r="AG111" s="154"/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outlineLevel="1" x14ac:dyDescent="0.2">
      <c r="A112" s="155">
        <v>69</v>
      </c>
      <c r="B112" s="161" t="s">
        <v>278</v>
      </c>
      <c r="C112" s="196" t="s">
        <v>279</v>
      </c>
      <c r="D112" s="163" t="s">
        <v>109</v>
      </c>
      <c r="E112" s="170">
        <v>7</v>
      </c>
      <c r="F112" s="173"/>
      <c r="G112" s="174">
        <f t="shared" si="21"/>
        <v>0</v>
      </c>
      <c r="H112" s="173"/>
      <c r="I112" s="174">
        <f t="shared" si="22"/>
        <v>0</v>
      </c>
      <c r="J112" s="173"/>
      <c r="K112" s="174">
        <f t="shared" si="23"/>
        <v>0</v>
      </c>
      <c r="L112" s="174">
        <v>21</v>
      </c>
      <c r="M112" s="174">
        <f t="shared" si="24"/>
        <v>0</v>
      </c>
      <c r="N112" s="164">
        <v>1.2999999999999999E-4</v>
      </c>
      <c r="O112" s="164">
        <f t="shared" si="25"/>
        <v>9.1E-4</v>
      </c>
      <c r="P112" s="164">
        <v>0</v>
      </c>
      <c r="Q112" s="164">
        <f t="shared" si="26"/>
        <v>0</v>
      </c>
      <c r="R112" s="164"/>
      <c r="S112" s="164"/>
      <c r="T112" s="165">
        <v>0.65500000000000003</v>
      </c>
      <c r="U112" s="164">
        <f t="shared" si="27"/>
        <v>4.59</v>
      </c>
      <c r="V112" s="154"/>
      <c r="W112" s="154"/>
      <c r="X112" s="154"/>
      <c r="Y112" s="154"/>
      <c r="Z112" s="154"/>
      <c r="AA112" s="154"/>
      <c r="AB112" s="154"/>
      <c r="AC112" s="154"/>
      <c r="AD112" s="154"/>
      <c r="AE112" s="154" t="s">
        <v>110</v>
      </c>
      <c r="AF112" s="154"/>
      <c r="AG112" s="154"/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outlineLevel="1" x14ac:dyDescent="0.2">
      <c r="A113" s="155">
        <v>70</v>
      </c>
      <c r="B113" s="161" t="s">
        <v>280</v>
      </c>
      <c r="C113" s="196" t="s">
        <v>281</v>
      </c>
      <c r="D113" s="163" t="s">
        <v>109</v>
      </c>
      <c r="E113" s="170">
        <v>27</v>
      </c>
      <c r="F113" s="173"/>
      <c r="G113" s="174">
        <f t="shared" si="21"/>
        <v>0</v>
      </c>
      <c r="H113" s="173"/>
      <c r="I113" s="174">
        <f t="shared" si="22"/>
        <v>0</v>
      </c>
      <c r="J113" s="173"/>
      <c r="K113" s="174">
        <f t="shared" si="23"/>
        <v>0</v>
      </c>
      <c r="L113" s="174">
        <v>21</v>
      </c>
      <c r="M113" s="174">
        <f t="shared" si="24"/>
        <v>0</v>
      </c>
      <c r="N113" s="164">
        <v>2.0000000000000001E-4</v>
      </c>
      <c r="O113" s="164">
        <f t="shared" si="25"/>
        <v>5.4000000000000003E-3</v>
      </c>
      <c r="P113" s="164">
        <v>0</v>
      </c>
      <c r="Q113" s="164">
        <f t="shared" si="26"/>
        <v>0</v>
      </c>
      <c r="R113" s="164"/>
      <c r="S113" s="164"/>
      <c r="T113" s="165">
        <v>0.246</v>
      </c>
      <c r="U113" s="164">
        <f t="shared" si="27"/>
        <v>6.64</v>
      </c>
      <c r="V113" s="154"/>
      <c r="W113" s="154"/>
      <c r="X113" s="154"/>
      <c r="Y113" s="154"/>
      <c r="Z113" s="154"/>
      <c r="AA113" s="154"/>
      <c r="AB113" s="154"/>
      <c r="AC113" s="154"/>
      <c r="AD113" s="154"/>
      <c r="AE113" s="154" t="s">
        <v>110</v>
      </c>
      <c r="AF113" s="154"/>
      <c r="AG113" s="154"/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ht="22.5" outlineLevel="1" x14ac:dyDescent="0.2">
      <c r="A114" s="155">
        <v>71</v>
      </c>
      <c r="B114" s="161" t="s">
        <v>282</v>
      </c>
      <c r="C114" s="196" t="s">
        <v>283</v>
      </c>
      <c r="D114" s="163" t="s">
        <v>109</v>
      </c>
      <c r="E114" s="170">
        <v>3</v>
      </c>
      <c r="F114" s="173"/>
      <c r="G114" s="174">
        <f t="shared" si="21"/>
        <v>0</v>
      </c>
      <c r="H114" s="173"/>
      <c r="I114" s="174">
        <f t="shared" si="22"/>
        <v>0</v>
      </c>
      <c r="J114" s="173"/>
      <c r="K114" s="174">
        <f t="shared" si="23"/>
        <v>0</v>
      </c>
      <c r="L114" s="174">
        <v>21</v>
      </c>
      <c r="M114" s="174">
        <f t="shared" si="24"/>
        <v>0</v>
      </c>
      <c r="N114" s="164">
        <v>3.3E-4</v>
      </c>
      <c r="O114" s="164">
        <f t="shared" si="25"/>
        <v>9.8999999999999999E-4</v>
      </c>
      <c r="P114" s="164">
        <v>0</v>
      </c>
      <c r="Q114" s="164">
        <f t="shared" si="26"/>
        <v>0</v>
      </c>
      <c r="R114" s="164"/>
      <c r="S114" s="164"/>
      <c r="T114" s="165">
        <v>0.246</v>
      </c>
      <c r="U114" s="164">
        <f t="shared" si="27"/>
        <v>0.74</v>
      </c>
      <c r="V114" s="154"/>
      <c r="W114" s="154"/>
      <c r="X114" s="154"/>
      <c r="Y114" s="154"/>
      <c r="Z114" s="154"/>
      <c r="AA114" s="154"/>
      <c r="AB114" s="154"/>
      <c r="AC114" s="154"/>
      <c r="AD114" s="154"/>
      <c r="AE114" s="154" t="s">
        <v>110</v>
      </c>
      <c r="AF114" s="154"/>
      <c r="AG114" s="154"/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outlineLevel="1" x14ac:dyDescent="0.2">
      <c r="A115" s="155">
        <v>72</v>
      </c>
      <c r="B115" s="161" t="s">
        <v>284</v>
      </c>
      <c r="C115" s="196" t="s">
        <v>285</v>
      </c>
      <c r="D115" s="163" t="s">
        <v>109</v>
      </c>
      <c r="E115" s="170">
        <v>27</v>
      </c>
      <c r="F115" s="173"/>
      <c r="G115" s="174">
        <f t="shared" si="21"/>
        <v>0</v>
      </c>
      <c r="H115" s="173"/>
      <c r="I115" s="174">
        <f t="shared" si="22"/>
        <v>0</v>
      </c>
      <c r="J115" s="173"/>
      <c r="K115" s="174">
        <f t="shared" si="23"/>
        <v>0</v>
      </c>
      <c r="L115" s="174">
        <v>21</v>
      </c>
      <c r="M115" s="174">
        <f t="shared" si="24"/>
        <v>0</v>
      </c>
      <c r="N115" s="164">
        <v>1E-4</v>
      </c>
      <c r="O115" s="164">
        <f t="shared" si="25"/>
        <v>2.7000000000000001E-3</v>
      </c>
      <c r="P115" s="164">
        <v>0</v>
      </c>
      <c r="Q115" s="164">
        <f t="shared" si="26"/>
        <v>0</v>
      </c>
      <c r="R115" s="164"/>
      <c r="S115" s="164"/>
      <c r="T115" s="165">
        <v>0.246</v>
      </c>
      <c r="U115" s="164">
        <f t="shared" si="27"/>
        <v>6.64</v>
      </c>
      <c r="V115" s="154"/>
      <c r="W115" s="154"/>
      <c r="X115" s="154"/>
      <c r="Y115" s="154"/>
      <c r="Z115" s="154"/>
      <c r="AA115" s="154"/>
      <c r="AB115" s="154"/>
      <c r="AC115" s="154"/>
      <c r="AD115" s="154"/>
      <c r="AE115" s="154" t="s">
        <v>110</v>
      </c>
      <c r="AF115" s="154"/>
      <c r="AG115" s="154"/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outlineLevel="1" x14ac:dyDescent="0.2">
      <c r="A116" s="155">
        <v>73</v>
      </c>
      <c r="B116" s="161" t="s">
        <v>286</v>
      </c>
      <c r="C116" s="196" t="s">
        <v>287</v>
      </c>
      <c r="D116" s="163" t="s">
        <v>109</v>
      </c>
      <c r="E116" s="170">
        <v>3</v>
      </c>
      <c r="F116" s="173"/>
      <c r="G116" s="174">
        <f t="shared" si="21"/>
        <v>0</v>
      </c>
      <c r="H116" s="173"/>
      <c r="I116" s="174">
        <f t="shared" si="22"/>
        <v>0</v>
      </c>
      <c r="J116" s="173"/>
      <c r="K116" s="174">
        <f t="shared" si="23"/>
        <v>0</v>
      </c>
      <c r="L116" s="174">
        <v>21</v>
      </c>
      <c r="M116" s="174">
        <f t="shared" si="24"/>
        <v>0</v>
      </c>
      <c r="N116" s="164">
        <v>6.9999999999999999E-4</v>
      </c>
      <c r="O116" s="164">
        <f t="shared" si="25"/>
        <v>2.0999999999999999E-3</v>
      </c>
      <c r="P116" s="164">
        <v>0</v>
      </c>
      <c r="Q116" s="164">
        <f t="shared" si="26"/>
        <v>0</v>
      </c>
      <c r="R116" s="164"/>
      <c r="S116" s="164"/>
      <c r="T116" s="165">
        <v>0.37</v>
      </c>
      <c r="U116" s="164">
        <f t="shared" si="27"/>
        <v>1.1100000000000001</v>
      </c>
      <c r="V116" s="154"/>
      <c r="W116" s="154"/>
      <c r="X116" s="154"/>
      <c r="Y116" s="154"/>
      <c r="Z116" s="154"/>
      <c r="AA116" s="154"/>
      <c r="AB116" s="154"/>
      <c r="AC116" s="154"/>
      <c r="AD116" s="154"/>
      <c r="AE116" s="154" t="s">
        <v>110</v>
      </c>
      <c r="AF116" s="154"/>
      <c r="AG116" s="154"/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outlineLevel="1" x14ac:dyDescent="0.2">
      <c r="A117" s="155">
        <v>74</v>
      </c>
      <c r="B117" s="161" t="s">
        <v>288</v>
      </c>
      <c r="C117" s="196" t="s">
        <v>289</v>
      </c>
      <c r="D117" s="163" t="s">
        <v>145</v>
      </c>
      <c r="E117" s="170">
        <v>0.89356000000000002</v>
      </c>
      <c r="F117" s="173"/>
      <c r="G117" s="174">
        <f t="shared" si="21"/>
        <v>0</v>
      </c>
      <c r="H117" s="173"/>
      <c r="I117" s="174">
        <f t="shared" si="22"/>
        <v>0</v>
      </c>
      <c r="J117" s="173"/>
      <c r="K117" s="174">
        <f t="shared" si="23"/>
        <v>0</v>
      </c>
      <c r="L117" s="174">
        <v>21</v>
      </c>
      <c r="M117" s="174">
        <f t="shared" si="24"/>
        <v>0</v>
      </c>
      <c r="N117" s="164">
        <v>0</v>
      </c>
      <c r="O117" s="164">
        <f t="shared" si="25"/>
        <v>0</v>
      </c>
      <c r="P117" s="164">
        <v>0</v>
      </c>
      <c r="Q117" s="164">
        <f t="shared" si="26"/>
        <v>0</v>
      </c>
      <c r="R117" s="164"/>
      <c r="S117" s="164"/>
      <c r="T117" s="165">
        <v>1.5169999999999999</v>
      </c>
      <c r="U117" s="164">
        <f t="shared" si="27"/>
        <v>1.36</v>
      </c>
      <c r="V117" s="154"/>
      <c r="W117" s="154"/>
      <c r="X117" s="154"/>
      <c r="Y117" s="154"/>
      <c r="Z117" s="154"/>
      <c r="AA117" s="154"/>
      <c r="AB117" s="154"/>
      <c r="AC117" s="154"/>
      <c r="AD117" s="154"/>
      <c r="AE117" s="154" t="s">
        <v>110</v>
      </c>
      <c r="AF117" s="154"/>
      <c r="AG117" s="154"/>
      <c r="AH117" s="154"/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</row>
    <row r="118" spans="1:60" outlineLevel="1" x14ac:dyDescent="0.2">
      <c r="A118" s="155">
        <v>75</v>
      </c>
      <c r="B118" s="161" t="s">
        <v>290</v>
      </c>
      <c r="C118" s="196" t="s">
        <v>291</v>
      </c>
      <c r="D118" s="163" t="s">
        <v>251</v>
      </c>
      <c r="E118" s="170">
        <v>16</v>
      </c>
      <c r="F118" s="173"/>
      <c r="G118" s="174">
        <f t="shared" si="21"/>
        <v>0</v>
      </c>
      <c r="H118" s="173"/>
      <c r="I118" s="174">
        <f t="shared" si="22"/>
        <v>0</v>
      </c>
      <c r="J118" s="173"/>
      <c r="K118" s="174">
        <f t="shared" si="23"/>
        <v>0</v>
      </c>
      <c r="L118" s="174">
        <v>21</v>
      </c>
      <c r="M118" s="174">
        <f t="shared" si="24"/>
        <v>0</v>
      </c>
      <c r="N118" s="164">
        <v>0</v>
      </c>
      <c r="O118" s="164">
        <f t="shared" si="25"/>
        <v>0</v>
      </c>
      <c r="P118" s="164">
        <v>1.933E-2</v>
      </c>
      <c r="Q118" s="164">
        <f t="shared" si="26"/>
        <v>0.30928</v>
      </c>
      <c r="R118" s="164"/>
      <c r="S118" s="164"/>
      <c r="T118" s="165">
        <v>0.59</v>
      </c>
      <c r="U118" s="164">
        <f t="shared" si="27"/>
        <v>9.44</v>
      </c>
      <c r="V118" s="154"/>
      <c r="W118" s="154"/>
      <c r="X118" s="154"/>
      <c r="Y118" s="154"/>
      <c r="Z118" s="154"/>
      <c r="AA118" s="154"/>
      <c r="AB118" s="154"/>
      <c r="AC118" s="154"/>
      <c r="AD118" s="154"/>
      <c r="AE118" s="154" t="s">
        <v>110</v>
      </c>
      <c r="AF118" s="154"/>
      <c r="AG118" s="154"/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</row>
    <row r="119" spans="1:60" outlineLevel="1" x14ac:dyDescent="0.2">
      <c r="A119" s="155">
        <v>76</v>
      </c>
      <c r="B119" s="161" t="s">
        <v>292</v>
      </c>
      <c r="C119" s="196" t="s">
        <v>293</v>
      </c>
      <c r="D119" s="163" t="s">
        <v>251</v>
      </c>
      <c r="E119" s="170">
        <v>1</v>
      </c>
      <c r="F119" s="173"/>
      <c r="G119" s="174">
        <f t="shared" si="21"/>
        <v>0</v>
      </c>
      <c r="H119" s="173"/>
      <c r="I119" s="174">
        <f t="shared" si="22"/>
        <v>0</v>
      </c>
      <c r="J119" s="173"/>
      <c r="K119" s="174">
        <f t="shared" si="23"/>
        <v>0</v>
      </c>
      <c r="L119" s="174">
        <v>21</v>
      </c>
      <c r="M119" s="174">
        <f t="shared" si="24"/>
        <v>0</v>
      </c>
      <c r="N119" s="164">
        <v>0</v>
      </c>
      <c r="O119" s="164">
        <f t="shared" si="25"/>
        <v>0</v>
      </c>
      <c r="P119" s="164">
        <v>1.72E-2</v>
      </c>
      <c r="Q119" s="164">
        <f t="shared" si="26"/>
        <v>1.72E-2</v>
      </c>
      <c r="R119" s="164"/>
      <c r="S119" s="164"/>
      <c r="T119" s="165">
        <v>0.40300000000000002</v>
      </c>
      <c r="U119" s="164">
        <f t="shared" si="27"/>
        <v>0.4</v>
      </c>
      <c r="V119" s="154"/>
      <c r="W119" s="154"/>
      <c r="X119" s="154"/>
      <c r="Y119" s="154"/>
      <c r="Z119" s="154"/>
      <c r="AA119" s="154"/>
      <c r="AB119" s="154"/>
      <c r="AC119" s="154"/>
      <c r="AD119" s="154"/>
      <c r="AE119" s="154" t="s">
        <v>110</v>
      </c>
      <c r="AF119" s="154"/>
      <c r="AG119" s="154"/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outlineLevel="1" x14ac:dyDescent="0.2">
      <c r="A120" s="155">
        <v>77</v>
      </c>
      <c r="B120" s="161" t="s">
        <v>294</v>
      </c>
      <c r="C120" s="196" t="s">
        <v>295</v>
      </c>
      <c r="D120" s="163" t="s">
        <v>251</v>
      </c>
      <c r="E120" s="170">
        <v>27</v>
      </c>
      <c r="F120" s="173"/>
      <c r="G120" s="174">
        <f t="shared" si="21"/>
        <v>0</v>
      </c>
      <c r="H120" s="173"/>
      <c r="I120" s="174">
        <f t="shared" si="22"/>
        <v>0</v>
      </c>
      <c r="J120" s="173"/>
      <c r="K120" s="174">
        <f t="shared" si="23"/>
        <v>0</v>
      </c>
      <c r="L120" s="174">
        <v>21</v>
      </c>
      <c r="M120" s="174">
        <f t="shared" si="24"/>
        <v>0</v>
      </c>
      <c r="N120" s="164">
        <v>0</v>
      </c>
      <c r="O120" s="164">
        <f t="shared" si="25"/>
        <v>0</v>
      </c>
      <c r="P120" s="164">
        <v>1.9460000000000002E-2</v>
      </c>
      <c r="Q120" s="164">
        <f t="shared" si="26"/>
        <v>0.52542</v>
      </c>
      <c r="R120" s="164"/>
      <c r="S120" s="164"/>
      <c r="T120" s="165">
        <v>0.38200000000000001</v>
      </c>
      <c r="U120" s="164">
        <f t="shared" si="27"/>
        <v>10.31</v>
      </c>
      <c r="V120" s="154"/>
      <c r="W120" s="154"/>
      <c r="X120" s="154"/>
      <c r="Y120" s="154"/>
      <c r="Z120" s="154"/>
      <c r="AA120" s="154"/>
      <c r="AB120" s="154"/>
      <c r="AC120" s="154"/>
      <c r="AD120" s="154"/>
      <c r="AE120" s="154" t="s">
        <v>110</v>
      </c>
      <c r="AF120" s="154"/>
      <c r="AG120" s="154"/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ht="22.5" outlineLevel="1" x14ac:dyDescent="0.2">
      <c r="A121" s="155">
        <v>78</v>
      </c>
      <c r="B121" s="161" t="s">
        <v>296</v>
      </c>
      <c r="C121" s="196" t="s">
        <v>297</v>
      </c>
      <c r="D121" s="163" t="s">
        <v>251</v>
      </c>
      <c r="E121" s="170">
        <v>3</v>
      </c>
      <c r="F121" s="173"/>
      <c r="G121" s="174">
        <f t="shared" si="21"/>
        <v>0</v>
      </c>
      <c r="H121" s="173"/>
      <c r="I121" s="174">
        <f t="shared" si="22"/>
        <v>0</v>
      </c>
      <c r="J121" s="173"/>
      <c r="K121" s="174">
        <f t="shared" si="23"/>
        <v>0</v>
      </c>
      <c r="L121" s="174">
        <v>21</v>
      </c>
      <c r="M121" s="174">
        <f t="shared" si="24"/>
        <v>0</v>
      </c>
      <c r="N121" s="164">
        <v>0</v>
      </c>
      <c r="O121" s="164">
        <f t="shared" si="25"/>
        <v>0</v>
      </c>
      <c r="P121" s="164">
        <v>8.7999999999999995E-2</v>
      </c>
      <c r="Q121" s="164">
        <f t="shared" si="26"/>
        <v>0.26400000000000001</v>
      </c>
      <c r="R121" s="164"/>
      <c r="S121" s="164"/>
      <c r="T121" s="165">
        <v>0.69299999999999995</v>
      </c>
      <c r="U121" s="164">
        <f t="shared" si="27"/>
        <v>2.08</v>
      </c>
      <c r="V121" s="154"/>
      <c r="W121" s="154"/>
      <c r="X121" s="154"/>
      <c r="Y121" s="154"/>
      <c r="Z121" s="154"/>
      <c r="AA121" s="154"/>
      <c r="AB121" s="154"/>
      <c r="AC121" s="154"/>
      <c r="AD121" s="154"/>
      <c r="AE121" s="154" t="s">
        <v>110</v>
      </c>
      <c r="AF121" s="154"/>
      <c r="AG121" s="154"/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</row>
    <row r="122" spans="1:60" outlineLevel="1" x14ac:dyDescent="0.2">
      <c r="A122" s="155">
        <v>79</v>
      </c>
      <c r="B122" s="161" t="s">
        <v>298</v>
      </c>
      <c r="C122" s="196" t="s">
        <v>299</v>
      </c>
      <c r="D122" s="163" t="s">
        <v>251</v>
      </c>
      <c r="E122" s="170">
        <v>3</v>
      </c>
      <c r="F122" s="173"/>
      <c r="G122" s="174">
        <f t="shared" si="21"/>
        <v>0</v>
      </c>
      <c r="H122" s="173"/>
      <c r="I122" s="174">
        <f t="shared" si="22"/>
        <v>0</v>
      </c>
      <c r="J122" s="173"/>
      <c r="K122" s="174">
        <f t="shared" si="23"/>
        <v>0</v>
      </c>
      <c r="L122" s="174">
        <v>21</v>
      </c>
      <c r="M122" s="174">
        <f t="shared" si="24"/>
        <v>0</v>
      </c>
      <c r="N122" s="164">
        <v>0</v>
      </c>
      <c r="O122" s="164">
        <f t="shared" si="25"/>
        <v>0</v>
      </c>
      <c r="P122" s="164">
        <v>3.4700000000000002E-2</v>
      </c>
      <c r="Q122" s="164">
        <f t="shared" si="26"/>
        <v>0.1041</v>
      </c>
      <c r="R122" s="164"/>
      <c r="S122" s="164"/>
      <c r="T122" s="165">
        <v>0.56899999999999995</v>
      </c>
      <c r="U122" s="164">
        <f t="shared" si="27"/>
        <v>1.71</v>
      </c>
      <c r="V122" s="154"/>
      <c r="W122" s="154"/>
      <c r="X122" s="154"/>
      <c r="Y122" s="154"/>
      <c r="Z122" s="154"/>
      <c r="AA122" s="154"/>
      <c r="AB122" s="154"/>
      <c r="AC122" s="154"/>
      <c r="AD122" s="154"/>
      <c r="AE122" s="154" t="s">
        <v>110</v>
      </c>
      <c r="AF122" s="154"/>
      <c r="AG122" s="154"/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 outlineLevel="1" x14ac:dyDescent="0.2">
      <c r="A123" s="155">
        <v>80</v>
      </c>
      <c r="B123" s="161" t="s">
        <v>300</v>
      </c>
      <c r="C123" s="196" t="s">
        <v>301</v>
      </c>
      <c r="D123" s="163" t="s">
        <v>251</v>
      </c>
      <c r="E123" s="170">
        <v>30</v>
      </c>
      <c r="F123" s="173"/>
      <c r="G123" s="174">
        <f t="shared" si="21"/>
        <v>0</v>
      </c>
      <c r="H123" s="173"/>
      <c r="I123" s="174">
        <f t="shared" si="22"/>
        <v>0</v>
      </c>
      <c r="J123" s="173"/>
      <c r="K123" s="174">
        <f t="shared" si="23"/>
        <v>0</v>
      </c>
      <c r="L123" s="174">
        <v>21</v>
      </c>
      <c r="M123" s="174">
        <f t="shared" si="24"/>
        <v>0</v>
      </c>
      <c r="N123" s="164">
        <v>0</v>
      </c>
      <c r="O123" s="164">
        <f t="shared" si="25"/>
        <v>0</v>
      </c>
      <c r="P123" s="164">
        <v>1.56E-3</v>
      </c>
      <c r="Q123" s="164">
        <f t="shared" si="26"/>
        <v>4.6800000000000001E-2</v>
      </c>
      <c r="R123" s="164"/>
      <c r="S123" s="164"/>
      <c r="T123" s="165">
        <v>0.217</v>
      </c>
      <c r="U123" s="164">
        <f t="shared" si="27"/>
        <v>6.51</v>
      </c>
      <c r="V123" s="154"/>
      <c r="W123" s="154"/>
      <c r="X123" s="154"/>
      <c r="Y123" s="154"/>
      <c r="Z123" s="154"/>
      <c r="AA123" s="154"/>
      <c r="AB123" s="154"/>
      <c r="AC123" s="154"/>
      <c r="AD123" s="154"/>
      <c r="AE123" s="154" t="s">
        <v>110</v>
      </c>
      <c r="AF123" s="154"/>
      <c r="AG123" s="154"/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outlineLevel="1" x14ac:dyDescent="0.2">
      <c r="A124" s="155"/>
      <c r="B124" s="161"/>
      <c r="C124" s="198" t="s">
        <v>302</v>
      </c>
      <c r="D124" s="169"/>
      <c r="E124" s="172">
        <v>30</v>
      </c>
      <c r="F124" s="174"/>
      <c r="G124" s="174"/>
      <c r="H124" s="174"/>
      <c r="I124" s="174"/>
      <c r="J124" s="174"/>
      <c r="K124" s="174"/>
      <c r="L124" s="174"/>
      <c r="M124" s="174"/>
      <c r="N124" s="164"/>
      <c r="O124" s="164"/>
      <c r="P124" s="164"/>
      <c r="Q124" s="164"/>
      <c r="R124" s="164"/>
      <c r="S124" s="164"/>
      <c r="T124" s="165"/>
      <c r="U124" s="164"/>
      <c r="V124" s="154"/>
      <c r="W124" s="154"/>
      <c r="X124" s="154"/>
      <c r="Y124" s="154"/>
      <c r="Z124" s="154"/>
      <c r="AA124" s="154"/>
      <c r="AB124" s="154"/>
      <c r="AC124" s="154"/>
      <c r="AD124" s="154"/>
      <c r="AE124" s="154" t="s">
        <v>127</v>
      </c>
      <c r="AF124" s="154">
        <v>0</v>
      </c>
      <c r="AG124" s="154"/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</row>
    <row r="125" spans="1:60" outlineLevel="1" x14ac:dyDescent="0.2">
      <c r="A125" s="155">
        <v>81</v>
      </c>
      <c r="B125" s="161" t="s">
        <v>303</v>
      </c>
      <c r="C125" s="196" t="s">
        <v>304</v>
      </c>
      <c r="D125" s="163" t="s">
        <v>109</v>
      </c>
      <c r="E125" s="170">
        <v>7</v>
      </c>
      <c r="F125" s="173"/>
      <c r="G125" s="174">
        <f>ROUND(E125*F125,2)</f>
        <v>0</v>
      </c>
      <c r="H125" s="173"/>
      <c r="I125" s="174">
        <f>ROUND(E125*H125,2)</f>
        <v>0</v>
      </c>
      <c r="J125" s="173"/>
      <c r="K125" s="174">
        <f>ROUND(E125*J125,2)</f>
        <v>0</v>
      </c>
      <c r="L125" s="174">
        <v>21</v>
      </c>
      <c r="M125" s="174">
        <f>G125*(1+L125/100)</f>
        <v>0</v>
      </c>
      <c r="N125" s="164">
        <v>0</v>
      </c>
      <c r="O125" s="164">
        <f>ROUND(E125*N125,5)</f>
        <v>0</v>
      </c>
      <c r="P125" s="164">
        <v>2.2499999999999998E-3</v>
      </c>
      <c r="Q125" s="164">
        <f>ROUND(E125*P125,5)</f>
        <v>1.575E-2</v>
      </c>
      <c r="R125" s="164"/>
      <c r="S125" s="164"/>
      <c r="T125" s="165">
        <v>0.40699999999999997</v>
      </c>
      <c r="U125" s="164">
        <f>ROUND(E125*T125,2)</f>
        <v>2.85</v>
      </c>
      <c r="V125" s="154"/>
      <c r="W125" s="154"/>
      <c r="X125" s="154"/>
      <c r="Y125" s="154"/>
      <c r="Z125" s="154"/>
      <c r="AA125" s="154"/>
      <c r="AB125" s="154"/>
      <c r="AC125" s="154"/>
      <c r="AD125" s="154"/>
      <c r="AE125" s="154" t="s">
        <v>110</v>
      </c>
      <c r="AF125" s="154"/>
      <c r="AG125" s="154"/>
      <c r="AH125" s="154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</row>
    <row r="126" spans="1:60" outlineLevel="1" x14ac:dyDescent="0.2">
      <c r="A126" s="155">
        <v>82</v>
      </c>
      <c r="B126" s="161" t="s">
        <v>305</v>
      </c>
      <c r="C126" s="196" t="s">
        <v>306</v>
      </c>
      <c r="D126" s="163" t="s">
        <v>251</v>
      </c>
      <c r="E126" s="170">
        <v>4</v>
      </c>
      <c r="F126" s="173"/>
      <c r="G126" s="174">
        <f>ROUND(E126*F126,2)</f>
        <v>0</v>
      </c>
      <c r="H126" s="173"/>
      <c r="I126" s="174">
        <f>ROUND(E126*H126,2)</f>
        <v>0</v>
      </c>
      <c r="J126" s="173"/>
      <c r="K126" s="174">
        <f>ROUND(E126*J126,2)</f>
        <v>0</v>
      </c>
      <c r="L126" s="174">
        <v>21</v>
      </c>
      <c r="M126" s="174">
        <f>G126*(1+L126/100)</f>
        <v>0</v>
      </c>
      <c r="N126" s="164">
        <v>2.3E-3</v>
      </c>
      <c r="O126" s="164">
        <f>ROUND(E126*N126,5)</f>
        <v>9.1999999999999998E-3</v>
      </c>
      <c r="P126" s="164">
        <v>0</v>
      </c>
      <c r="Q126" s="164">
        <f>ROUND(E126*P126,5)</f>
        <v>0</v>
      </c>
      <c r="R126" s="164"/>
      <c r="S126" s="164"/>
      <c r="T126" s="165">
        <v>0.38</v>
      </c>
      <c r="U126" s="164">
        <f>ROUND(E126*T126,2)</f>
        <v>1.52</v>
      </c>
      <c r="V126" s="154"/>
      <c r="W126" s="154"/>
      <c r="X126" s="154"/>
      <c r="Y126" s="154"/>
      <c r="Z126" s="154"/>
      <c r="AA126" s="154"/>
      <c r="AB126" s="154"/>
      <c r="AC126" s="154"/>
      <c r="AD126" s="154"/>
      <c r="AE126" s="154" t="s">
        <v>110</v>
      </c>
      <c r="AF126" s="154"/>
      <c r="AG126" s="154"/>
      <c r="AH126" s="154"/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4"/>
      <c r="BB126" s="154"/>
      <c r="BC126" s="154"/>
      <c r="BD126" s="154"/>
      <c r="BE126" s="154"/>
      <c r="BF126" s="154"/>
      <c r="BG126" s="154"/>
      <c r="BH126" s="154"/>
    </row>
    <row r="127" spans="1:60" outlineLevel="1" x14ac:dyDescent="0.2">
      <c r="A127" s="155">
        <v>83</v>
      </c>
      <c r="B127" s="161" t="s">
        <v>307</v>
      </c>
      <c r="C127" s="196" t="s">
        <v>308</v>
      </c>
      <c r="D127" s="163" t="s">
        <v>251</v>
      </c>
      <c r="E127" s="170">
        <v>4</v>
      </c>
      <c r="F127" s="173"/>
      <c r="G127" s="174">
        <f>ROUND(E127*F127,2)</f>
        <v>0</v>
      </c>
      <c r="H127" s="173"/>
      <c r="I127" s="174">
        <f>ROUND(E127*H127,2)</f>
        <v>0</v>
      </c>
      <c r="J127" s="173"/>
      <c r="K127" s="174">
        <f>ROUND(E127*J127,2)</f>
        <v>0</v>
      </c>
      <c r="L127" s="174">
        <v>21</v>
      </c>
      <c r="M127" s="174">
        <f>G127*(1+L127/100)</f>
        <v>0</v>
      </c>
      <c r="N127" s="164">
        <v>1.2999999999999999E-3</v>
      </c>
      <c r="O127" s="164">
        <f>ROUND(E127*N127,5)</f>
        <v>5.1999999999999998E-3</v>
      </c>
      <c r="P127" s="164">
        <v>0</v>
      </c>
      <c r="Q127" s="164">
        <f>ROUND(E127*P127,5)</f>
        <v>0</v>
      </c>
      <c r="R127" s="164"/>
      <c r="S127" s="164"/>
      <c r="T127" s="165">
        <v>0.33</v>
      </c>
      <c r="U127" s="164">
        <f>ROUND(E127*T127,2)</f>
        <v>1.32</v>
      </c>
      <c r="V127" s="154"/>
      <c r="W127" s="154"/>
      <c r="X127" s="154"/>
      <c r="Y127" s="154"/>
      <c r="Z127" s="154"/>
      <c r="AA127" s="154"/>
      <c r="AB127" s="154"/>
      <c r="AC127" s="154"/>
      <c r="AD127" s="154"/>
      <c r="AE127" s="154" t="s">
        <v>110</v>
      </c>
      <c r="AF127" s="154"/>
      <c r="AG127" s="154"/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outlineLevel="1" x14ac:dyDescent="0.2">
      <c r="A128" s="155">
        <v>84</v>
      </c>
      <c r="B128" s="161" t="s">
        <v>309</v>
      </c>
      <c r="C128" s="196" t="s">
        <v>310</v>
      </c>
      <c r="D128" s="163" t="s">
        <v>251</v>
      </c>
      <c r="E128" s="170">
        <v>1</v>
      </c>
      <c r="F128" s="173"/>
      <c r="G128" s="174">
        <f>ROUND(E128*F128,2)</f>
        <v>0</v>
      </c>
      <c r="H128" s="173"/>
      <c r="I128" s="174">
        <f>ROUND(E128*H128,2)</f>
        <v>0</v>
      </c>
      <c r="J128" s="173"/>
      <c r="K128" s="174">
        <f>ROUND(E128*J128,2)</f>
        <v>0</v>
      </c>
      <c r="L128" s="174">
        <v>21</v>
      </c>
      <c r="M128" s="174">
        <f>G128*(1+L128/100)</f>
        <v>0</v>
      </c>
      <c r="N128" s="164">
        <v>1E-3</v>
      </c>
      <c r="O128" s="164">
        <f>ROUND(E128*N128,5)</f>
        <v>1E-3</v>
      </c>
      <c r="P128" s="164">
        <v>0</v>
      </c>
      <c r="Q128" s="164">
        <f>ROUND(E128*P128,5)</f>
        <v>0</v>
      </c>
      <c r="R128" s="164"/>
      <c r="S128" s="164"/>
      <c r="T128" s="165">
        <v>0.63</v>
      </c>
      <c r="U128" s="164">
        <f>ROUND(E128*T128,2)</f>
        <v>0.63</v>
      </c>
      <c r="V128" s="154"/>
      <c r="W128" s="154"/>
      <c r="X128" s="154"/>
      <c r="Y128" s="154"/>
      <c r="Z128" s="154"/>
      <c r="AA128" s="154"/>
      <c r="AB128" s="154"/>
      <c r="AC128" s="154"/>
      <c r="AD128" s="154"/>
      <c r="AE128" s="154" t="s">
        <v>110</v>
      </c>
      <c r="AF128" s="154"/>
      <c r="AG128" s="154"/>
      <c r="AH128" s="154"/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</row>
    <row r="129" spans="1:60" x14ac:dyDescent="0.2">
      <c r="A129" s="156" t="s">
        <v>105</v>
      </c>
      <c r="B129" s="162" t="s">
        <v>70</v>
      </c>
      <c r="C129" s="197" t="s">
        <v>71</v>
      </c>
      <c r="D129" s="166"/>
      <c r="E129" s="171"/>
      <c r="F129" s="175"/>
      <c r="G129" s="175">
        <f>SUMIF(AE130:AE134,"&lt;&gt;NOR",G130:G134)</f>
        <v>0</v>
      </c>
      <c r="H129" s="175"/>
      <c r="I129" s="175">
        <f>SUM(I130:I134)</f>
        <v>0</v>
      </c>
      <c r="J129" s="175"/>
      <c r="K129" s="175">
        <f>SUM(K130:K134)</f>
        <v>0</v>
      </c>
      <c r="L129" s="175"/>
      <c r="M129" s="175">
        <f>SUM(M130:M134)</f>
        <v>0</v>
      </c>
      <c r="N129" s="167"/>
      <c r="O129" s="167">
        <f>SUM(O130:O134)</f>
        <v>0.20875999999999997</v>
      </c>
      <c r="P129" s="167"/>
      <c r="Q129" s="167">
        <f>SUM(Q130:Q134)</f>
        <v>0</v>
      </c>
      <c r="R129" s="167"/>
      <c r="S129" s="167"/>
      <c r="T129" s="168"/>
      <c r="U129" s="167">
        <f>SUM(U130:U134)</f>
        <v>61.150000000000006</v>
      </c>
      <c r="AE129" t="s">
        <v>106</v>
      </c>
    </row>
    <row r="130" spans="1:60" outlineLevel="1" x14ac:dyDescent="0.2">
      <c r="A130" s="155">
        <v>85</v>
      </c>
      <c r="B130" s="161" t="s">
        <v>311</v>
      </c>
      <c r="C130" s="196" t="s">
        <v>312</v>
      </c>
      <c r="D130" s="163" t="s">
        <v>251</v>
      </c>
      <c r="E130" s="170">
        <v>14</v>
      </c>
      <c r="F130" s="173"/>
      <c r="G130" s="174">
        <f>ROUND(E130*F130,2)</f>
        <v>0</v>
      </c>
      <c r="H130" s="173"/>
      <c r="I130" s="174">
        <f>ROUND(E130*H130,2)</f>
        <v>0</v>
      </c>
      <c r="J130" s="173"/>
      <c r="K130" s="174">
        <f>ROUND(E130*J130,2)</f>
        <v>0</v>
      </c>
      <c r="L130" s="174">
        <v>21</v>
      </c>
      <c r="M130" s="174">
        <f>G130*(1+L130/100)</f>
        <v>0</v>
      </c>
      <c r="N130" s="164">
        <v>1.2970000000000001E-2</v>
      </c>
      <c r="O130" s="164">
        <f>ROUND(E130*N130,5)</f>
        <v>0.18157999999999999</v>
      </c>
      <c r="P130" s="164">
        <v>0</v>
      </c>
      <c r="Q130" s="164">
        <f>ROUND(E130*P130,5)</f>
        <v>0</v>
      </c>
      <c r="R130" s="164"/>
      <c r="S130" s="164"/>
      <c r="T130" s="165">
        <v>1.9</v>
      </c>
      <c r="U130" s="164">
        <f>ROUND(E130*T130,2)</f>
        <v>26.6</v>
      </c>
      <c r="V130" s="154"/>
      <c r="W130" s="154"/>
      <c r="X130" s="154"/>
      <c r="Y130" s="154"/>
      <c r="Z130" s="154"/>
      <c r="AA130" s="154"/>
      <c r="AB130" s="154"/>
      <c r="AC130" s="154"/>
      <c r="AD130" s="154"/>
      <c r="AE130" s="154" t="s">
        <v>110</v>
      </c>
      <c r="AF130" s="154"/>
      <c r="AG130" s="154"/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</row>
    <row r="131" spans="1:60" outlineLevel="1" x14ac:dyDescent="0.2">
      <c r="A131" s="155">
        <v>86</v>
      </c>
      <c r="B131" s="161" t="s">
        <v>313</v>
      </c>
      <c r="C131" s="196" t="s">
        <v>314</v>
      </c>
      <c r="D131" s="163" t="s">
        <v>251</v>
      </c>
      <c r="E131" s="170">
        <v>2</v>
      </c>
      <c r="F131" s="173"/>
      <c r="G131" s="174">
        <f>ROUND(E131*F131,2)</f>
        <v>0</v>
      </c>
      <c r="H131" s="173"/>
      <c r="I131" s="174">
        <f>ROUND(E131*H131,2)</f>
        <v>0</v>
      </c>
      <c r="J131" s="173"/>
      <c r="K131" s="174">
        <f>ROUND(E131*J131,2)</f>
        <v>0</v>
      </c>
      <c r="L131" s="174">
        <v>21</v>
      </c>
      <c r="M131" s="174">
        <f>G131*(1+L131/100)</f>
        <v>0</v>
      </c>
      <c r="N131" s="164">
        <v>1.0999999999999999E-2</v>
      </c>
      <c r="O131" s="164">
        <f>ROUND(E131*N131,5)</f>
        <v>2.1999999999999999E-2</v>
      </c>
      <c r="P131" s="164">
        <v>0</v>
      </c>
      <c r="Q131" s="164">
        <f>ROUND(E131*P131,5)</f>
        <v>0</v>
      </c>
      <c r="R131" s="164"/>
      <c r="S131" s="164"/>
      <c r="T131" s="165">
        <v>1.9</v>
      </c>
      <c r="U131" s="164">
        <f>ROUND(E131*T131,2)</f>
        <v>3.8</v>
      </c>
      <c r="V131" s="154"/>
      <c r="W131" s="154"/>
      <c r="X131" s="154"/>
      <c r="Y131" s="154"/>
      <c r="Z131" s="154"/>
      <c r="AA131" s="154"/>
      <c r="AB131" s="154"/>
      <c r="AC131" s="154"/>
      <c r="AD131" s="154"/>
      <c r="AE131" s="154" t="s">
        <v>110</v>
      </c>
      <c r="AF131" s="154"/>
      <c r="AG131" s="154"/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</row>
    <row r="132" spans="1:60" ht="22.5" outlineLevel="1" x14ac:dyDescent="0.2">
      <c r="A132" s="155">
        <v>87</v>
      </c>
      <c r="B132" s="161" t="s">
        <v>315</v>
      </c>
      <c r="C132" s="196" t="s">
        <v>316</v>
      </c>
      <c r="D132" s="163" t="s">
        <v>145</v>
      </c>
      <c r="E132" s="170">
        <v>0.20876</v>
      </c>
      <c r="F132" s="173"/>
      <c r="G132" s="174">
        <f>ROUND(E132*F132,2)</f>
        <v>0</v>
      </c>
      <c r="H132" s="173"/>
      <c r="I132" s="174">
        <f>ROUND(E132*H132,2)</f>
        <v>0</v>
      </c>
      <c r="J132" s="173"/>
      <c r="K132" s="174">
        <f>ROUND(E132*J132,2)</f>
        <v>0</v>
      </c>
      <c r="L132" s="174">
        <v>21</v>
      </c>
      <c r="M132" s="174">
        <f>G132*(1+L132/100)</f>
        <v>0</v>
      </c>
      <c r="N132" s="164">
        <v>0</v>
      </c>
      <c r="O132" s="164">
        <f>ROUND(E132*N132,5)</f>
        <v>0</v>
      </c>
      <c r="P132" s="164">
        <v>0</v>
      </c>
      <c r="Q132" s="164">
        <f>ROUND(E132*P132,5)</f>
        <v>0</v>
      </c>
      <c r="R132" s="164"/>
      <c r="S132" s="164"/>
      <c r="T132" s="165">
        <v>1.667</v>
      </c>
      <c r="U132" s="164">
        <f>ROUND(E132*T132,2)</f>
        <v>0.35</v>
      </c>
      <c r="V132" s="154"/>
      <c r="W132" s="154"/>
      <c r="X132" s="154"/>
      <c r="Y132" s="154"/>
      <c r="Z132" s="154"/>
      <c r="AA132" s="154"/>
      <c r="AB132" s="154"/>
      <c r="AC132" s="154"/>
      <c r="AD132" s="154"/>
      <c r="AE132" s="154" t="s">
        <v>110</v>
      </c>
      <c r="AF132" s="154"/>
      <c r="AG132" s="154"/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</row>
    <row r="133" spans="1:60" outlineLevel="1" x14ac:dyDescent="0.2">
      <c r="A133" s="155">
        <v>88</v>
      </c>
      <c r="B133" s="161" t="s">
        <v>317</v>
      </c>
      <c r="C133" s="196" t="s">
        <v>318</v>
      </c>
      <c r="D133" s="163" t="s">
        <v>251</v>
      </c>
      <c r="E133" s="170">
        <v>16</v>
      </c>
      <c r="F133" s="173"/>
      <c r="G133" s="174">
        <f>ROUND(E133*F133,2)</f>
        <v>0</v>
      </c>
      <c r="H133" s="173"/>
      <c r="I133" s="174">
        <f>ROUND(E133*H133,2)</f>
        <v>0</v>
      </c>
      <c r="J133" s="173"/>
      <c r="K133" s="174">
        <f>ROUND(E133*J133,2)</f>
        <v>0</v>
      </c>
      <c r="L133" s="174">
        <v>21</v>
      </c>
      <c r="M133" s="174">
        <f>G133*(1+L133/100)</f>
        <v>0</v>
      </c>
      <c r="N133" s="164">
        <v>0</v>
      </c>
      <c r="O133" s="164">
        <f>ROUND(E133*N133,5)</f>
        <v>0</v>
      </c>
      <c r="P133" s="164">
        <v>0</v>
      </c>
      <c r="Q133" s="164">
        <f>ROUND(E133*P133,5)</f>
        <v>0</v>
      </c>
      <c r="R133" s="164"/>
      <c r="S133" s="164"/>
      <c r="T133" s="165">
        <v>1.9</v>
      </c>
      <c r="U133" s="164">
        <f>ROUND(E133*T133,2)</f>
        <v>30.4</v>
      </c>
      <c r="V133" s="154"/>
      <c r="W133" s="154"/>
      <c r="X133" s="154"/>
      <c r="Y133" s="154"/>
      <c r="Z133" s="154"/>
      <c r="AA133" s="154"/>
      <c r="AB133" s="154"/>
      <c r="AC133" s="154"/>
      <c r="AD133" s="154"/>
      <c r="AE133" s="154" t="s">
        <v>110</v>
      </c>
      <c r="AF133" s="154"/>
      <c r="AG133" s="154"/>
      <c r="AH133" s="154"/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</row>
    <row r="134" spans="1:60" ht="22.5" outlineLevel="1" x14ac:dyDescent="0.2">
      <c r="A134" s="155">
        <v>89</v>
      </c>
      <c r="B134" s="161" t="s">
        <v>319</v>
      </c>
      <c r="C134" s="196" t="s">
        <v>320</v>
      </c>
      <c r="D134" s="163" t="s">
        <v>109</v>
      </c>
      <c r="E134" s="170">
        <v>14</v>
      </c>
      <c r="F134" s="173"/>
      <c r="G134" s="174">
        <f>ROUND(E134*F134,2)</f>
        <v>0</v>
      </c>
      <c r="H134" s="173"/>
      <c r="I134" s="174">
        <f>ROUND(E134*H134,2)</f>
        <v>0</v>
      </c>
      <c r="J134" s="173"/>
      <c r="K134" s="174">
        <f>ROUND(E134*J134,2)</f>
        <v>0</v>
      </c>
      <c r="L134" s="174">
        <v>21</v>
      </c>
      <c r="M134" s="174">
        <f>G134*(1+L134/100)</f>
        <v>0</v>
      </c>
      <c r="N134" s="164">
        <v>3.6999999999999999E-4</v>
      </c>
      <c r="O134" s="164">
        <f>ROUND(E134*N134,5)</f>
        <v>5.1799999999999997E-3</v>
      </c>
      <c r="P134" s="164">
        <v>0</v>
      </c>
      <c r="Q134" s="164">
        <f>ROUND(E134*P134,5)</f>
        <v>0</v>
      </c>
      <c r="R134" s="164"/>
      <c r="S134" s="164"/>
      <c r="T134" s="165">
        <v>0</v>
      </c>
      <c r="U134" s="164">
        <f>ROUND(E134*T134,2)</f>
        <v>0</v>
      </c>
      <c r="V134" s="154"/>
      <c r="W134" s="154"/>
      <c r="X134" s="154"/>
      <c r="Y134" s="154"/>
      <c r="Z134" s="154"/>
      <c r="AA134" s="154"/>
      <c r="AB134" s="154"/>
      <c r="AC134" s="154"/>
      <c r="AD134" s="154"/>
      <c r="AE134" s="154" t="s">
        <v>118</v>
      </c>
      <c r="AF134" s="154"/>
      <c r="AG134" s="154"/>
      <c r="AH134" s="154"/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  <c r="BG134" s="154"/>
      <c r="BH134" s="154"/>
    </row>
    <row r="135" spans="1:60" x14ac:dyDescent="0.2">
      <c r="A135" s="156" t="s">
        <v>105</v>
      </c>
      <c r="B135" s="162" t="s">
        <v>72</v>
      </c>
      <c r="C135" s="197" t="s">
        <v>73</v>
      </c>
      <c r="D135" s="166"/>
      <c r="E135" s="171"/>
      <c r="F135" s="175"/>
      <c r="G135" s="175">
        <f>SUMIF(AE136:AE139,"&lt;&gt;NOR",G136:G139)</f>
        <v>0</v>
      </c>
      <c r="H135" s="175"/>
      <c r="I135" s="175">
        <f>SUM(I136:I139)</f>
        <v>0</v>
      </c>
      <c r="J135" s="175"/>
      <c r="K135" s="175">
        <f>SUM(K136:K139)</f>
        <v>0</v>
      </c>
      <c r="L135" s="175"/>
      <c r="M135" s="175">
        <f>SUM(M136:M139)</f>
        <v>0</v>
      </c>
      <c r="N135" s="167"/>
      <c r="O135" s="167">
        <f>SUM(O136:O139)</f>
        <v>0.13821</v>
      </c>
      <c r="P135" s="167"/>
      <c r="Q135" s="167">
        <f>SUM(Q136:Q139)</f>
        <v>0</v>
      </c>
      <c r="R135" s="167"/>
      <c r="S135" s="167"/>
      <c r="T135" s="168"/>
      <c r="U135" s="167">
        <f>SUM(U136:U139)</f>
        <v>11.4</v>
      </c>
      <c r="AE135" t="s">
        <v>106</v>
      </c>
    </row>
    <row r="136" spans="1:60" outlineLevel="1" x14ac:dyDescent="0.2">
      <c r="A136" s="155">
        <v>90</v>
      </c>
      <c r="B136" s="161" t="s">
        <v>321</v>
      </c>
      <c r="C136" s="196" t="s">
        <v>322</v>
      </c>
      <c r="D136" s="163" t="s">
        <v>251</v>
      </c>
      <c r="E136" s="170">
        <v>1</v>
      </c>
      <c r="F136" s="173"/>
      <c r="G136" s="174">
        <f>ROUND(E136*F136,2)</f>
        <v>0</v>
      </c>
      <c r="H136" s="173"/>
      <c r="I136" s="174">
        <f>ROUND(E136*H136,2)</f>
        <v>0</v>
      </c>
      <c r="J136" s="173"/>
      <c r="K136" s="174">
        <f>ROUND(E136*J136,2)</f>
        <v>0</v>
      </c>
      <c r="L136" s="174">
        <v>21</v>
      </c>
      <c r="M136" s="174">
        <f>G136*(1+L136/100)</f>
        <v>0</v>
      </c>
      <c r="N136" s="164">
        <v>1.119E-2</v>
      </c>
      <c r="O136" s="164">
        <f>ROUND(E136*N136,5)</f>
        <v>1.119E-2</v>
      </c>
      <c r="P136" s="164">
        <v>0</v>
      </c>
      <c r="Q136" s="164">
        <f>ROUND(E136*P136,5)</f>
        <v>0</v>
      </c>
      <c r="R136" s="164"/>
      <c r="S136" s="164"/>
      <c r="T136" s="165">
        <v>9.7349999999999994</v>
      </c>
      <c r="U136" s="164">
        <f>ROUND(E136*T136,2)</f>
        <v>9.74</v>
      </c>
      <c r="V136" s="154"/>
      <c r="W136" s="154"/>
      <c r="X136" s="154"/>
      <c r="Y136" s="154"/>
      <c r="Z136" s="154"/>
      <c r="AA136" s="154"/>
      <c r="AB136" s="154"/>
      <c r="AC136" s="154"/>
      <c r="AD136" s="154"/>
      <c r="AE136" s="154" t="s">
        <v>110</v>
      </c>
      <c r="AF136" s="154"/>
      <c r="AG136" s="154"/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</row>
    <row r="137" spans="1:60" outlineLevel="1" x14ac:dyDescent="0.2">
      <c r="A137" s="155">
        <v>91</v>
      </c>
      <c r="B137" s="161" t="s">
        <v>323</v>
      </c>
      <c r="C137" s="196" t="s">
        <v>324</v>
      </c>
      <c r="D137" s="163" t="s">
        <v>109</v>
      </c>
      <c r="E137" s="170">
        <v>1</v>
      </c>
      <c r="F137" s="173"/>
      <c r="G137" s="174">
        <f>ROUND(E137*F137,2)</f>
        <v>0</v>
      </c>
      <c r="H137" s="173"/>
      <c r="I137" s="174">
        <f>ROUND(E137*H137,2)</f>
        <v>0</v>
      </c>
      <c r="J137" s="173"/>
      <c r="K137" s="174">
        <f>ROUND(E137*J137,2)</f>
        <v>0</v>
      </c>
      <c r="L137" s="174">
        <v>21</v>
      </c>
      <c r="M137" s="174">
        <f>G137*(1+L137/100)</f>
        <v>0</v>
      </c>
      <c r="N137" s="164">
        <v>0.12</v>
      </c>
      <c r="O137" s="164">
        <f>ROUND(E137*N137,5)</f>
        <v>0.12</v>
      </c>
      <c r="P137" s="164">
        <v>0</v>
      </c>
      <c r="Q137" s="164">
        <f>ROUND(E137*P137,5)</f>
        <v>0</v>
      </c>
      <c r="R137" s="164"/>
      <c r="S137" s="164"/>
      <c r="T137" s="165">
        <v>0</v>
      </c>
      <c r="U137" s="164">
        <f>ROUND(E137*T137,2)</f>
        <v>0</v>
      </c>
      <c r="V137" s="154"/>
      <c r="W137" s="154"/>
      <c r="X137" s="154"/>
      <c r="Y137" s="154"/>
      <c r="Z137" s="154"/>
      <c r="AA137" s="154"/>
      <c r="AB137" s="154"/>
      <c r="AC137" s="154"/>
      <c r="AD137" s="154"/>
      <c r="AE137" s="154" t="s">
        <v>118</v>
      </c>
      <c r="AF137" s="154"/>
      <c r="AG137" s="154"/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</row>
    <row r="138" spans="1:60" outlineLevel="1" x14ac:dyDescent="0.2">
      <c r="A138" s="155">
        <v>92</v>
      </c>
      <c r="B138" s="161" t="s">
        <v>325</v>
      </c>
      <c r="C138" s="196" t="s">
        <v>326</v>
      </c>
      <c r="D138" s="163" t="s">
        <v>251</v>
      </c>
      <c r="E138" s="170">
        <v>2</v>
      </c>
      <c r="F138" s="173"/>
      <c r="G138" s="174">
        <f>ROUND(E138*F138,2)</f>
        <v>0</v>
      </c>
      <c r="H138" s="173"/>
      <c r="I138" s="174">
        <f>ROUND(E138*H138,2)</f>
        <v>0</v>
      </c>
      <c r="J138" s="173"/>
      <c r="K138" s="174">
        <f>ROUND(E138*J138,2)</f>
        <v>0</v>
      </c>
      <c r="L138" s="174">
        <v>21</v>
      </c>
      <c r="M138" s="174">
        <f>G138*(1+L138/100)</f>
        <v>0</v>
      </c>
      <c r="N138" s="164">
        <v>3.5100000000000001E-3</v>
      </c>
      <c r="O138" s="164">
        <f>ROUND(E138*N138,5)</f>
        <v>7.0200000000000002E-3</v>
      </c>
      <c r="P138" s="164">
        <v>0</v>
      </c>
      <c r="Q138" s="164">
        <f>ROUND(E138*P138,5)</f>
        <v>0</v>
      </c>
      <c r="R138" s="164"/>
      <c r="S138" s="164"/>
      <c r="T138" s="165">
        <v>0.55000000000000004</v>
      </c>
      <c r="U138" s="164">
        <f>ROUND(E138*T138,2)</f>
        <v>1.1000000000000001</v>
      </c>
      <c r="V138" s="154"/>
      <c r="W138" s="154"/>
      <c r="X138" s="154"/>
      <c r="Y138" s="154"/>
      <c r="Z138" s="154"/>
      <c r="AA138" s="154"/>
      <c r="AB138" s="154"/>
      <c r="AC138" s="154"/>
      <c r="AD138" s="154"/>
      <c r="AE138" s="154" t="s">
        <v>110</v>
      </c>
      <c r="AF138" s="154"/>
      <c r="AG138" s="154"/>
      <c r="AH138" s="154"/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</row>
    <row r="139" spans="1:60" outlineLevel="1" x14ac:dyDescent="0.2">
      <c r="A139" s="155">
        <v>93</v>
      </c>
      <c r="B139" s="161" t="s">
        <v>327</v>
      </c>
      <c r="C139" s="196" t="s">
        <v>328</v>
      </c>
      <c r="D139" s="163" t="s">
        <v>145</v>
      </c>
      <c r="E139" s="170">
        <v>0.13821</v>
      </c>
      <c r="F139" s="173"/>
      <c r="G139" s="174">
        <f>ROUND(E139*F139,2)</f>
        <v>0</v>
      </c>
      <c r="H139" s="173"/>
      <c r="I139" s="174">
        <f>ROUND(E139*H139,2)</f>
        <v>0</v>
      </c>
      <c r="J139" s="173"/>
      <c r="K139" s="174">
        <f>ROUND(E139*J139,2)</f>
        <v>0</v>
      </c>
      <c r="L139" s="174">
        <v>21</v>
      </c>
      <c r="M139" s="174">
        <f>G139*(1+L139/100)</f>
        <v>0</v>
      </c>
      <c r="N139" s="164">
        <v>0</v>
      </c>
      <c r="O139" s="164">
        <f>ROUND(E139*N139,5)</f>
        <v>0</v>
      </c>
      <c r="P139" s="164">
        <v>0</v>
      </c>
      <c r="Q139" s="164">
        <f>ROUND(E139*P139,5)</f>
        <v>0</v>
      </c>
      <c r="R139" s="164"/>
      <c r="S139" s="164"/>
      <c r="T139" s="165">
        <v>4.0430000000000001</v>
      </c>
      <c r="U139" s="164">
        <f>ROUND(E139*T139,2)</f>
        <v>0.56000000000000005</v>
      </c>
      <c r="V139" s="154"/>
      <c r="W139" s="154"/>
      <c r="X139" s="154"/>
      <c r="Y139" s="154"/>
      <c r="Z139" s="154"/>
      <c r="AA139" s="154"/>
      <c r="AB139" s="154"/>
      <c r="AC139" s="154"/>
      <c r="AD139" s="154"/>
      <c r="AE139" s="154" t="s">
        <v>110</v>
      </c>
      <c r="AF139" s="154"/>
      <c r="AG139" s="154"/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</row>
    <row r="140" spans="1:60" x14ac:dyDescent="0.2">
      <c r="A140" s="156" t="s">
        <v>105</v>
      </c>
      <c r="B140" s="162" t="s">
        <v>74</v>
      </c>
      <c r="C140" s="197" t="s">
        <v>75</v>
      </c>
      <c r="D140" s="166"/>
      <c r="E140" s="171"/>
      <c r="F140" s="175"/>
      <c r="G140" s="175">
        <f>SUMIF(AE141:AE141,"&lt;&gt;NOR",G141:G141)</f>
        <v>0</v>
      </c>
      <c r="H140" s="175"/>
      <c r="I140" s="175">
        <f>SUM(I141:I141)</f>
        <v>0</v>
      </c>
      <c r="J140" s="175"/>
      <c r="K140" s="175">
        <f>SUM(K141:K141)</f>
        <v>0</v>
      </c>
      <c r="L140" s="175"/>
      <c r="M140" s="175">
        <f>SUM(M141:M141)</f>
        <v>0</v>
      </c>
      <c r="N140" s="167"/>
      <c r="O140" s="167">
        <f>SUM(O141:O141)</f>
        <v>9.2000000000000003E-4</v>
      </c>
      <c r="P140" s="167"/>
      <c r="Q140" s="167">
        <f>SUM(Q141:Q141)</f>
        <v>0</v>
      </c>
      <c r="R140" s="167"/>
      <c r="S140" s="167"/>
      <c r="T140" s="168"/>
      <c r="U140" s="167">
        <f>SUM(U141:U141)</f>
        <v>0.35</v>
      </c>
      <c r="AE140" t="s">
        <v>106</v>
      </c>
    </row>
    <row r="141" spans="1:60" outlineLevel="1" x14ac:dyDescent="0.2">
      <c r="A141" s="155">
        <v>94</v>
      </c>
      <c r="B141" s="161" t="s">
        <v>329</v>
      </c>
      <c r="C141" s="196" t="s">
        <v>330</v>
      </c>
      <c r="D141" s="163" t="s">
        <v>109</v>
      </c>
      <c r="E141" s="170">
        <v>1</v>
      </c>
      <c r="F141" s="173"/>
      <c r="G141" s="174">
        <f>ROUND(E141*F141,2)</f>
        <v>0</v>
      </c>
      <c r="H141" s="173"/>
      <c r="I141" s="174">
        <f>ROUND(E141*H141,2)</f>
        <v>0</v>
      </c>
      <c r="J141" s="173"/>
      <c r="K141" s="174">
        <f>ROUND(E141*J141,2)</f>
        <v>0</v>
      </c>
      <c r="L141" s="174">
        <v>21</v>
      </c>
      <c r="M141" s="174">
        <f>G141*(1+L141/100)</f>
        <v>0</v>
      </c>
      <c r="N141" s="164">
        <v>9.2000000000000003E-4</v>
      </c>
      <c r="O141" s="164">
        <f>ROUND(E141*N141,5)</f>
        <v>9.2000000000000003E-4</v>
      </c>
      <c r="P141" s="164">
        <v>0</v>
      </c>
      <c r="Q141" s="164">
        <f>ROUND(E141*P141,5)</f>
        <v>0</v>
      </c>
      <c r="R141" s="164"/>
      <c r="S141" s="164"/>
      <c r="T141" s="165">
        <v>0.35099999999999998</v>
      </c>
      <c r="U141" s="164">
        <f>ROUND(E141*T141,2)</f>
        <v>0.35</v>
      </c>
      <c r="V141" s="154"/>
      <c r="W141" s="154"/>
      <c r="X141" s="154"/>
      <c r="Y141" s="154"/>
      <c r="Z141" s="154"/>
      <c r="AA141" s="154"/>
      <c r="AB141" s="154"/>
      <c r="AC141" s="154"/>
      <c r="AD141" s="154"/>
      <c r="AE141" s="154" t="s">
        <v>110</v>
      </c>
      <c r="AF141" s="154"/>
      <c r="AG141" s="154"/>
      <c r="AH141" s="154"/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</row>
    <row r="142" spans="1:60" x14ac:dyDescent="0.2">
      <c r="A142" s="156" t="s">
        <v>105</v>
      </c>
      <c r="B142" s="162" t="s">
        <v>76</v>
      </c>
      <c r="C142" s="197" t="s">
        <v>77</v>
      </c>
      <c r="D142" s="166"/>
      <c r="E142" s="171"/>
      <c r="F142" s="175"/>
      <c r="G142" s="175">
        <f>SUMIF(AE143:AE148,"&lt;&gt;NOR",G143:G148)</f>
        <v>0</v>
      </c>
      <c r="H142" s="175"/>
      <c r="I142" s="175">
        <f>SUM(I143:I148)</f>
        <v>0</v>
      </c>
      <c r="J142" s="175"/>
      <c r="K142" s="175">
        <f>SUM(K143:K148)</f>
        <v>0</v>
      </c>
      <c r="L142" s="175"/>
      <c r="M142" s="175">
        <f>SUM(M143:M148)</f>
        <v>0</v>
      </c>
      <c r="N142" s="167"/>
      <c r="O142" s="167">
        <f>SUM(O143:O148)</f>
        <v>8.6535999999999991</v>
      </c>
      <c r="P142" s="167"/>
      <c r="Q142" s="167">
        <f>SUM(Q143:Q148)</f>
        <v>0</v>
      </c>
      <c r="R142" s="167"/>
      <c r="S142" s="167"/>
      <c r="T142" s="168"/>
      <c r="U142" s="167">
        <f>SUM(U143:U148)</f>
        <v>637.57000000000005</v>
      </c>
      <c r="AE142" t="s">
        <v>106</v>
      </c>
    </row>
    <row r="143" spans="1:60" outlineLevel="1" x14ac:dyDescent="0.2">
      <c r="A143" s="155">
        <v>95</v>
      </c>
      <c r="B143" s="161" t="s">
        <v>331</v>
      </c>
      <c r="C143" s="196" t="s">
        <v>332</v>
      </c>
      <c r="D143" s="163" t="s">
        <v>115</v>
      </c>
      <c r="E143" s="170">
        <v>453.6</v>
      </c>
      <c r="F143" s="173"/>
      <c r="G143" s="174">
        <f>ROUND(E143*F143,2)</f>
        <v>0</v>
      </c>
      <c r="H143" s="173"/>
      <c r="I143" s="174">
        <f>ROUND(E143*H143,2)</f>
        <v>0</v>
      </c>
      <c r="J143" s="173"/>
      <c r="K143" s="174">
        <f>ROUND(E143*J143,2)</f>
        <v>0</v>
      </c>
      <c r="L143" s="174">
        <v>21</v>
      </c>
      <c r="M143" s="174">
        <f>G143*(1+L143/100)</f>
        <v>0</v>
      </c>
      <c r="N143" s="164">
        <v>0</v>
      </c>
      <c r="O143" s="164">
        <f>ROUND(E143*N143,5)</f>
        <v>0</v>
      </c>
      <c r="P143" s="164">
        <v>0</v>
      </c>
      <c r="Q143" s="164">
        <f>ROUND(E143*P143,5)</f>
        <v>0</v>
      </c>
      <c r="R143" s="164"/>
      <c r="S143" s="164"/>
      <c r="T143" s="165">
        <v>0.05</v>
      </c>
      <c r="U143" s="164">
        <f>ROUND(E143*T143,2)</f>
        <v>22.68</v>
      </c>
      <c r="V143" s="154"/>
      <c r="W143" s="154"/>
      <c r="X143" s="154"/>
      <c r="Y143" s="154"/>
      <c r="Z143" s="154"/>
      <c r="AA143" s="154"/>
      <c r="AB143" s="154"/>
      <c r="AC143" s="154"/>
      <c r="AD143" s="154"/>
      <c r="AE143" s="154" t="s">
        <v>110</v>
      </c>
      <c r="AF143" s="154"/>
      <c r="AG143" s="154"/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</row>
    <row r="144" spans="1:60" outlineLevel="1" x14ac:dyDescent="0.2">
      <c r="A144" s="155">
        <v>96</v>
      </c>
      <c r="B144" s="161" t="s">
        <v>333</v>
      </c>
      <c r="C144" s="196" t="s">
        <v>334</v>
      </c>
      <c r="D144" s="163" t="s">
        <v>115</v>
      </c>
      <c r="E144" s="170">
        <v>453.6</v>
      </c>
      <c r="F144" s="173"/>
      <c r="G144" s="174">
        <f>ROUND(E144*F144,2)</f>
        <v>0</v>
      </c>
      <c r="H144" s="173"/>
      <c r="I144" s="174">
        <f>ROUND(E144*H144,2)</f>
        <v>0</v>
      </c>
      <c r="J144" s="173"/>
      <c r="K144" s="174">
        <f>ROUND(E144*J144,2)</f>
        <v>0</v>
      </c>
      <c r="L144" s="174">
        <v>21</v>
      </c>
      <c r="M144" s="174">
        <f>G144*(1+L144/100)</f>
        <v>0</v>
      </c>
      <c r="N144" s="164">
        <v>2.1000000000000001E-4</v>
      </c>
      <c r="O144" s="164">
        <f>ROUND(E144*N144,5)</f>
        <v>9.5259999999999997E-2</v>
      </c>
      <c r="P144" s="164">
        <v>0</v>
      </c>
      <c r="Q144" s="164">
        <f>ROUND(E144*P144,5)</f>
        <v>0</v>
      </c>
      <c r="R144" s="164"/>
      <c r="S144" s="164"/>
      <c r="T144" s="165">
        <v>0.05</v>
      </c>
      <c r="U144" s="164">
        <f>ROUND(E144*T144,2)</f>
        <v>22.68</v>
      </c>
      <c r="V144" s="154"/>
      <c r="W144" s="154"/>
      <c r="X144" s="154"/>
      <c r="Y144" s="154"/>
      <c r="Z144" s="154"/>
      <c r="AA144" s="154"/>
      <c r="AB144" s="154"/>
      <c r="AC144" s="154"/>
      <c r="AD144" s="154"/>
      <c r="AE144" s="154" t="s">
        <v>110</v>
      </c>
      <c r="AF144" s="154"/>
      <c r="AG144" s="154"/>
      <c r="AH144" s="154"/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  <c r="BG144" s="154"/>
      <c r="BH144" s="154"/>
    </row>
    <row r="145" spans="1:60" outlineLevel="1" x14ac:dyDescent="0.2">
      <c r="A145" s="155">
        <v>97</v>
      </c>
      <c r="B145" s="161" t="s">
        <v>335</v>
      </c>
      <c r="C145" s="196" t="s">
        <v>336</v>
      </c>
      <c r="D145" s="163" t="s">
        <v>145</v>
      </c>
      <c r="E145" s="170">
        <v>25.406140000000001</v>
      </c>
      <c r="F145" s="173"/>
      <c r="G145" s="174">
        <f>ROUND(E145*F145,2)</f>
        <v>0</v>
      </c>
      <c r="H145" s="173"/>
      <c r="I145" s="174">
        <f>ROUND(E145*H145,2)</f>
        <v>0</v>
      </c>
      <c r="J145" s="173"/>
      <c r="K145" s="174">
        <f>ROUND(E145*J145,2)</f>
        <v>0</v>
      </c>
      <c r="L145" s="174">
        <v>21</v>
      </c>
      <c r="M145" s="174">
        <f>G145*(1+L145/100)</f>
        <v>0</v>
      </c>
      <c r="N145" s="164">
        <v>0</v>
      </c>
      <c r="O145" s="164">
        <f>ROUND(E145*N145,5)</f>
        <v>0</v>
      </c>
      <c r="P145" s="164">
        <v>0</v>
      </c>
      <c r="Q145" s="164">
        <f>ROUND(E145*P145,5)</f>
        <v>0</v>
      </c>
      <c r="R145" s="164"/>
      <c r="S145" s="164"/>
      <c r="T145" s="165">
        <v>1.5980000000000001</v>
      </c>
      <c r="U145" s="164">
        <f>ROUND(E145*T145,2)</f>
        <v>40.6</v>
      </c>
      <c r="V145" s="154"/>
      <c r="W145" s="154"/>
      <c r="X145" s="154"/>
      <c r="Y145" s="154"/>
      <c r="Z145" s="154"/>
      <c r="AA145" s="154"/>
      <c r="AB145" s="154"/>
      <c r="AC145" s="154"/>
      <c r="AD145" s="154"/>
      <c r="AE145" s="154" t="s">
        <v>110</v>
      </c>
      <c r="AF145" s="154"/>
      <c r="AG145" s="154"/>
      <c r="AH145" s="154"/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4"/>
      <c r="BH145" s="154"/>
    </row>
    <row r="146" spans="1:60" outlineLevel="1" x14ac:dyDescent="0.2">
      <c r="A146" s="155">
        <v>98</v>
      </c>
      <c r="B146" s="161" t="s">
        <v>337</v>
      </c>
      <c r="C146" s="196" t="s">
        <v>338</v>
      </c>
      <c r="D146" s="163" t="s">
        <v>115</v>
      </c>
      <c r="E146" s="170">
        <v>489.88799999999998</v>
      </c>
      <c r="F146" s="173"/>
      <c r="G146" s="174">
        <f>ROUND(E146*F146,2)</f>
        <v>0</v>
      </c>
      <c r="H146" s="173"/>
      <c r="I146" s="174">
        <f>ROUND(E146*H146,2)</f>
        <v>0</v>
      </c>
      <c r="J146" s="173"/>
      <c r="K146" s="174">
        <f>ROUND(E146*J146,2)</f>
        <v>0</v>
      </c>
      <c r="L146" s="174">
        <v>21</v>
      </c>
      <c r="M146" s="174">
        <f>G146*(1+L146/100)</f>
        <v>0</v>
      </c>
      <c r="N146" s="164">
        <v>4.8700000000000002E-3</v>
      </c>
      <c r="O146" s="164">
        <f>ROUND(E146*N146,5)</f>
        <v>2.3857499999999998</v>
      </c>
      <c r="P146" s="164">
        <v>0</v>
      </c>
      <c r="Q146" s="164">
        <f>ROUND(E146*P146,5)</f>
        <v>0</v>
      </c>
      <c r="R146" s="164"/>
      <c r="S146" s="164"/>
      <c r="T146" s="165">
        <v>1.1259999999999999</v>
      </c>
      <c r="U146" s="164">
        <f>ROUND(E146*T146,2)</f>
        <v>551.61</v>
      </c>
      <c r="V146" s="154"/>
      <c r="W146" s="154"/>
      <c r="X146" s="154"/>
      <c r="Y146" s="154"/>
      <c r="Z146" s="154"/>
      <c r="AA146" s="154"/>
      <c r="AB146" s="154"/>
      <c r="AC146" s="154"/>
      <c r="AD146" s="154"/>
      <c r="AE146" s="154" t="s">
        <v>110</v>
      </c>
      <c r="AF146" s="154"/>
      <c r="AG146" s="154"/>
      <c r="AH146" s="154"/>
      <c r="AI146" s="154"/>
      <c r="AJ146" s="154"/>
      <c r="AK146" s="154"/>
      <c r="AL146" s="154"/>
      <c r="AM146" s="154"/>
      <c r="AN146" s="154"/>
      <c r="AO146" s="154"/>
      <c r="AP146" s="154"/>
      <c r="AQ146" s="154"/>
      <c r="AR146" s="154"/>
      <c r="AS146" s="154"/>
      <c r="AT146" s="154"/>
      <c r="AU146" s="154"/>
      <c r="AV146" s="154"/>
      <c r="AW146" s="154"/>
      <c r="AX146" s="154"/>
      <c r="AY146" s="154"/>
      <c r="AZ146" s="154"/>
      <c r="BA146" s="154"/>
      <c r="BB146" s="154"/>
      <c r="BC146" s="154"/>
      <c r="BD146" s="154"/>
      <c r="BE146" s="154"/>
      <c r="BF146" s="154"/>
      <c r="BG146" s="154"/>
      <c r="BH146" s="154"/>
    </row>
    <row r="147" spans="1:60" outlineLevel="1" x14ac:dyDescent="0.2">
      <c r="A147" s="155"/>
      <c r="B147" s="161"/>
      <c r="C147" s="198" t="s">
        <v>339</v>
      </c>
      <c r="D147" s="169"/>
      <c r="E147" s="172">
        <v>489.88799999999998</v>
      </c>
      <c r="F147" s="174"/>
      <c r="G147" s="174"/>
      <c r="H147" s="174"/>
      <c r="I147" s="174"/>
      <c r="J147" s="174"/>
      <c r="K147" s="174"/>
      <c r="L147" s="174"/>
      <c r="M147" s="174"/>
      <c r="N147" s="164"/>
      <c r="O147" s="164"/>
      <c r="P147" s="164"/>
      <c r="Q147" s="164"/>
      <c r="R147" s="164"/>
      <c r="S147" s="164"/>
      <c r="T147" s="165"/>
      <c r="U147" s="164"/>
      <c r="V147" s="154"/>
      <c r="W147" s="154"/>
      <c r="X147" s="154"/>
      <c r="Y147" s="154"/>
      <c r="Z147" s="154"/>
      <c r="AA147" s="154"/>
      <c r="AB147" s="154"/>
      <c r="AC147" s="154"/>
      <c r="AD147" s="154"/>
      <c r="AE147" s="154" t="s">
        <v>127</v>
      </c>
      <c r="AF147" s="154">
        <v>0</v>
      </c>
      <c r="AG147" s="154"/>
      <c r="AH147" s="154"/>
      <c r="AI147" s="154"/>
      <c r="AJ147" s="154"/>
      <c r="AK147" s="154"/>
      <c r="AL147" s="154"/>
      <c r="AM147" s="154"/>
      <c r="AN147" s="154"/>
      <c r="AO147" s="154"/>
      <c r="AP147" s="154"/>
      <c r="AQ147" s="154"/>
      <c r="AR147" s="154"/>
      <c r="AS147" s="154"/>
      <c r="AT147" s="154"/>
      <c r="AU147" s="154"/>
      <c r="AV147" s="154"/>
      <c r="AW147" s="154"/>
      <c r="AX147" s="154"/>
      <c r="AY147" s="154"/>
      <c r="AZ147" s="154"/>
      <c r="BA147" s="154"/>
      <c r="BB147" s="154"/>
      <c r="BC147" s="154"/>
      <c r="BD147" s="154"/>
      <c r="BE147" s="154"/>
      <c r="BF147" s="154"/>
      <c r="BG147" s="154"/>
      <c r="BH147" s="154"/>
    </row>
    <row r="148" spans="1:60" outlineLevel="1" x14ac:dyDescent="0.2">
      <c r="A148" s="184">
        <v>99</v>
      </c>
      <c r="B148" s="185" t="s">
        <v>340</v>
      </c>
      <c r="C148" s="199" t="s">
        <v>341</v>
      </c>
      <c r="D148" s="186" t="s">
        <v>115</v>
      </c>
      <c r="E148" s="187">
        <v>489.88799999999998</v>
      </c>
      <c r="F148" s="188"/>
      <c r="G148" s="189">
        <f>ROUND(E148*F148,2)</f>
        <v>0</v>
      </c>
      <c r="H148" s="188"/>
      <c r="I148" s="189">
        <f>ROUND(E148*H148,2)</f>
        <v>0</v>
      </c>
      <c r="J148" s="188"/>
      <c r="K148" s="189">
        <f>ROUND(E148*J148,2)</f>
        <v>0</v>
      </c>
      <c r="L148" s="189">
        <v>21</v>
      </c>
      <c r="M148" s="189">
        <f>G148*(1+L148/100)</f>
        <v>0</v>
      </c>
      <c r="N148" s="190">
        <v>1.26E-2</v>
      </c>
      <c r="O148" s="190">
        <f>ROUND(E148*N148,5)</f>
        <v>6.1725899999999996</v>
      </c>
      <c r="P148" s="190">
        <v>0</v>
      </c>
      <c r="Q148" s="190">
        <f>ROUND(E148*P148,5)</f>
        <v>0</v>
      </c>
      <c r="R148" s="190"/>
      <c r="S148" s="190"/>
      <c r="T148" s="191">
        <v>0</v>
      </c>
      <c r="U148" s="190">
        <f>ROUND(E148*T148,2)</f>
        <v>0</v>
      </c>
      <c r="V148" s="154"/>
      <c r="W148" s="154"/>
      <c r="X148" s="154"/>
      <c r="Y148" s="154"/>
      <c r="Z148" s="154"/>
      <c r="AA148" s="154"/>
      <c r="AB148" s="154"/>
      <c r="AC148" s="154"/>
      <c r="AD148" s="154"/>
      <c r="AE148" s="154" t="s">
        <v>118</v>
      </c>
      <c r="AF148" s="154"/>
      <c r="AG148" s="154"/>
      <c r="AH148" s="154"/>
      <c r="AI148" s="154"/>
      <c r="AJ148" s="154"/>
      <c r="AK148" s="154"/>
      <c r="AL148" s="154"/>
      <c r="AM148" s="154"/>
      <c r="AN148" s="154"/>
      <c r="AO148" s="154"/>
      <c r="AP148" s="154"/>
      <c r="AQ148" s="154"/>
      <c r="AR148" s="154"/>
      <c r="AS148" s="154"/>
      <c r="AT148" s="154"/>
      <c r="AU148" s="154"/>
      <c r="AV148" s="154"/>
      <c r="AW148" s="154"/>
      <c r="AX148" s="154"/>
      <c r="AY148" s="154"/>
      <c r="AZ148" s="154"/>
      <c r="BA148" s="154"/>
      <c r="BB148" s="154"/>
      <c r="BC148" s="154"/>
      <c r="BD148" s="154"/>
      <c r="BE148" s="154"/>
      <c r="BF148" s="154"/>
      <c r="BG148" s="154"/>
      <c r="BH148" s="154"/>
    </row>
    <row r="149" spans="1:60" x14ac:dyDescent="0.2">
      <c r="A149" s="6"/>
      <c r="B149" s="7" t="s">
        <v>342</v>
      </c>
      <c r="C149" s="200" t="s">
        <v>342</v>
      </c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AC149">
        <v>15</v>
      </c>
      <c r="AD149">
        <v>21</v>
      </c>
    </row>
    <row r="150" spans="1:60" x14ac:dyDescent="0.2">
      <c r="A150" s="192"/>
      <c r="B150" s="193">
        <v>26</v>
      </c>
      <c r="C150" s="201" t="s">
        <v>342</v>
      </c>
      <c r="D150" s="194"/>
      <c r="E150" s="194"/>
      <c r="F150" s="194"/>
      <c r="G150" s="195">
        <f>G8+G10+G14+G17+G32+G96+G129+G135+G140+G142</f>
        <v>0</v>
      </c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AC150">
        <f>SUMIF(L7:L148,AC149,G7:G148)</f>
        <v>0</v>
      </c>
      <c r="AD150">
        <f>SUMIF(L7:L148,AD149,G7:G148)</f>
        <v>0</v>
      </c>
      <c r="AE150" t="s">
        <v>343</v>
      </c>
    </row>
    <row r="151" spans="1:60" x14ac:dyDescent="0.2">
      <c r="A151" s="6"/>
      <c r="B151" s="7" t="s">
        <v>342</v>
      </c>
      <c r="C151" s="200" t="s">
        <v>342</v>
      </c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spans="1:60" x14ac:dyDescent="0.2">
      <c r="A152" s="6"/>
      <c r="B152" s="7" t="s">
        <v>342</v>
      </c>
      <c r="C152" s="200" t="s">
        <v>342</v>
      </c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spans="1:60" x14ac:dyDescent="0.2">
      <c r="A153" s="275">
        <v>33</v>
      </c>
      <c r="B153" s="275"/>
      <c r="C153" s="27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</row>
    <row r="154" spans="1:60" x14ac:dyDescent="0.2">
      <c r="A154" s="256"/>
      <c r="B154" s="257"/>
      <c r="C154" s="258"/>
      <c r="D154" s="257"/>
      <c r="E154" s="257"/>
      <c r="F154" s="257"/>
      <c r="G154" s="259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AE154" t="s">
        <v>344</v>
      </c>
    </row>
    <row r="155" spans="1:60" x14ac:dyDescent="0.2">
      <c r="A155" s="260"/>
      <c r="B155" s="261"/>
      <c r="C155" s="262"/>
      <c r="D155" s="261"/>
      <c r="E155" s="261"/>
      <c r="F155" s="261"/>
      <c r="G155" s="263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</row>
    <row r="156" spans="1:60" x14ac:dyDescent="0.2">
      <c r="A156" s="260"/>
      <c r="B156" s="261"/>
      <c r="C156" s="262"/>
      <c r="D156" s="261"/>
      <c r="E156" s="261"/>
      <c r="F156" s="261"/>
      <c r="G156" s="263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</row>
    <row r="157" spans="1:60" x14ac:dyDescent="0.2">
      <c r="A157" s="260"/>
      <c r="B157" s="261"/>
      <c r="C157" s="262"/>
      <c r="D157" s="261"/>
      <c r="E157" s="261"/>
      <c r="F157" s="261"/>
      <c r="G157" s="263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spans="1:60" x14ac:dyDescent="0.2">
      <c r="A158" s="264"/>
      <c r="B158" s="265"/>
      <c r="C158" s="266"/>
      <c r="D158" s="265"/>
      <c r="E158" s="265"/>
      <c r="F158" s="265"/>
      <c r="G158" s="267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spans="1:60" x14ac:dyDescent="0.2">
      <c r="A159" s="6"/>
      <c r="B159" s="7" t="s">
        <v>342</v>
      </c>
      <c r="C159" s="200" t="s">
        <v>342</v>
      </c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 spans="1:60" x14ac:dyDescent="0.2">
      <c r="C160" s="202"/>
      <c r="AE160" t="s">
        <v>345</v>
      </c>
    </row>
  </sheetData>
  <mergeCells count="6">
    <mergeCell ref="A154:G158"/>
    <mergeCell ref="A1:G1"/>
    <mergeCell ref="C2:G2"/>
    <mergeCell ref="C3:G3"/>
    <mergeCell ref="C4:G4"/>
    <mergeCell ref="A153:C153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profile</cp:lastModifiedBy>
  <cp:lastPrinted>2014-02-28T09:52:57Z</cp:lastPrinted>
  <dcterms:created xsi:type="dcterms:W3CDTF">2009-04-08T07:15:50Z</dcterms:created>
  <dcterms:modified xsi:type="dcterms:W3CDTF">2019-03-18T12:09:00Z</dcterms:modified>
</cp:coreProperties>
</file>