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010" sheetId="1" r:id="rId1"/>
    <sheet name="SO 001" sheetId="2" r:id="rId2"/>
    <sheet name="SO 101" sheetId="3" r:id="rId3"/>
    <sheet name="SO 181" sheetId="4" r:id="rId4"/>
    <sheet name="SO 201" sheetId="5" r:id="rId5"/>
  </sheets>
  <definedNames/>
  <calcPr fullCalcOnLoad="1"/>
</workbook>
</file>

<file path=xl/sharedStrings.xml><?xml version="1.0" encoding="utf-8"?>
<sst xmlns="http://schemas.openxmlformats.org/spreadsheetml/2006/main" count="1770" uniqueCount="563">
  <si>
    <t>ASPE10</t>
  </si>
  <si>
    <t>S</t>
  </si>
  <si>
    <t>Firma: DIPONT s.r.o.</t>
  </si>
  <si>
    <t>Příloha k formuláři pro ocenění nabídky</t>
  </si>
  <si>
    <t xml:space="preserve">Stavba: </t>
  </si>
  <si>
    <t>D18003</t>
  </si>
  <si>
    <t>II/388 Zvole - most ev. č. 388-009</t>
  </si>
  <si>
    <t>O</t>
  </si>
  <si>
    <t>Rozpočet:</t>
  </si>
  <si>
    <t>0,00</t>
  </si>
  <si>
    <t>15,00</t>
  </si>
  <si>
    <t>21,00</t>
  </si>
  <si>
    <t>3</t>
  </si>
  <si>
    <t>2</t>
  </si>
  <si>
    <t>010</t>
  </si>
  <si>
    <t>Vedlejší a rozpočtové náklady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</si>
  <si>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</si>
  <si>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</si>
  <si>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</si>
  <si>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</si>
  <si>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</si>
  <si>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</si>
  <si>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</si>
  <si>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</si>
  <si>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</si>
  <si>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</si>
  <si>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</si>
  <si>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</si>
  <si>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</si>
  <si>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</si>
  <si>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</si>
  <si>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</si>
  <si>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</si>
  <si>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</si>
  <si>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</si>
  <si>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</si>
  <si>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</si>
  <si>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</si>
  <si>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</si>
  <si>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</si>
  <si>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</si>
  <si>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Všechny zkoušky materiálů dle požadavků TKP a TDI</t>
  </si>
  <si>
    <t>VV</t>
  </si>
  <si>
    <t>TS</t>
  </si>
  <si>
    <t>zahrnuje veškeré náklady spojené s objednatelem požadovanými zkouškami</t>
  </si>
  <si>
    <t>02620</t>
  </si>
  <si>
    <t>ZKOUŠENÍ KONSTRUKCÍ A PRACÍ NEZÁVISLOU ZKUŠEBNOU</t>
  </si>
  <si>
    <t>Všechny zkoušky konstrukcí dle požadavků TKP a TDI</t>
  </si>
  <si>
    <t>02720</t>
  </si>
  <si>
    <t>POMOC PRÁCE ZŘÍZ NEBO ZAJIŠŤ REGULACI A OCHRANU DOPRAVY</t>
  </si>
  <si>
    <t>Pomocné práce při zajištění dopravy, včetně zajištění rozhodnutí á žádosti o zvláštní užívání komunikace, včetně případné aktualizace objízdných tras</t>
  </si>
  <si>
    <t>zahrnuje veškeré náklady spojené s objednatelem požadovanými zařízeními</t>
  </si>
  <si>
    <t>02730</t>
  </si>
  <si>
    <t>POMOC PRÁCE ZŘÍZ NEBO ZAJIŠŤ OCHRANU INŽENÝRSKÝCH SÍTÍ</t>
  </si>
  <si>
    <t>Vytýčení stávajícího plynovodu v mítsě stavby a kopaná sonda pro určení krytí plynovodu.</t>
  </si>
  <si>
    <t>02730R01</t>
  </si>
  <si>
    <t>Ochrana stávajícího vedení plynovodu dle dispozic správce. Zahrnuje i ochranu v případě malé přesypávky nebo opatření pro zabezpeční plynovodu (napoř. obetonování  nebo umístění do zvláštní chráničky v místě kolize). Bude čerpáno jen se souhlasem TDI dle zjištěného stavu plynovodu.</t>
  </si>
  <si>
    <t>02910</t>
  </si>
  <si>
    <t>OSTATNÍ POŽADAVKY - ZEMĚMĚŘIČSKÁ MĚŘENÍ</t>
  </si>
  <si>
    <t>Zaměření skutečného provrdení stavby na podkladu katastrální mapy, včetně výškopisu dle požadavku stavebního povolení</t>
  </si>
  <si>
    <t>zahrnuje veškeré náklady spojené s objednatelem požadovanými pracemi,   
- pro stanovení orientační investorské ceny určete jednotkovou cenu jako 1% odhadované ceny stavby</t>
  </si>
  <si>
    <t>7</t>
  </si>
  <si>
    <t>Geometrický plán pro zápis do KN dle upřesnění TDS, 10 paré, čerpání jen na vyžádání TDS</t>
  </si>
  <si>
    <t>8</t>
  </si>
  <si>
    <t>02911</t>
  </si>
  <si>
    <t>OSTATNÍ POŽADAVKY - GEODETICKÉ ZAMĚŘENÍ</t>
  </si>
  <si>
    <t>KČ</t>
  </si>
  <si>
    <t>Geodetické zaměření během výstavby</t>
  </si>
  <si>
    <t>zahrnuje veškeré náklady spojené s objednatelem požadovanými pracemi</t>
  </si>
  <si>
    <t>02940</t>
  </si>
  <si>
    <t>OSTATNÍ POŽADAVKY - VYPRACOVÁNÍ DOKUMENTACE</t>
  </si>
  <si>
    <t>Pasportizace silnice a nemovitostí před začátkem, po dokončení prací.</t>
  </si>
  <si>
    <t>Aktualizace havarijního a povodňového plánu</t>
  </si>
  <si>
    <t>11</t>
  </si>
  <si>
    <t>029412</t>
  </si>
  <si>
    <t>OSTATNÍ POŽADAVKY - VYPRACOVÁNÍ MOSTNÍHO LISTU</t>
  </si>
  <si>
    <t>KUS</t>
  </si>
  <si>
    <t>3 paré včetně zápisu do BMS</t>
  </si>
  <si>
    <t>12</t>
  </si>
  <si>
    <t>02943</t>
  </si>
  <si>
    <t>OSTATNÍ POŽADAVKY - VYPRACOVÁNÍ RDS</t>
  </si>
  <si>
    <t>6 paré + 2x v el. podobě</t>
  </si>
  <si>
    <t>13</t>
  </si>
  <si>
    <t>02944</t>
  </si>
  <si>
    <t>OSTAT POŽADAVKY - DOKUMENTACE SKUTEČ PROVEDENÍ V DIGIT FORMĚ</t>
  </si>
  <si>
    <t>4 paré + 2x v el. podobě, včetně závěrečné zprávy zhotovitele</t>
  </si>
  <si>
    <t>14</t>
  </si>
  <si>
    <t>02946</t>
  </si>
  <si>
    <t>OSTAT POŽADAVKY - FOTODOKUMENTACE</t>
  </si>
  <si>
    <t>Fotodokumentace průběhu výstavby v el. podobě na CD nebo DVD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</si>
  <si>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</si>
  <si>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15</t>
  </si>
  <si>
    <t>02950</t>
  </si>
  <si>
    <t>OSTATNÍ POŽADAVKY - POSUDKY, KONTROLY, REVIZNÍ ZPRÁVY</t>
  </si>
  <si>
    <t>Náklady na vypracování potřebné dokumentace pro provoz staveniště z hlediska požární ochrany (požární řád a poplachová směrnice) a z hlediska provozu staveniště (provozně dopravní řád), podrobněji viz plán BOZP, včetně zabezpečení průchodu chodců.</t>
  </si>
  <si>
    <t>16</t>
  </si>
  <si>
    <t>02953</t>
  </si>
  <si>
    <t>OSTATNÍ POŽADAVKY - HLAVNÍ MOSTNÍ PROHLÍDKA</t>
  </si>
  <si>
    <t>3 paré včetně zápisu do BMS. V ceně 2 návštěvy stavby pracovníka provádějícího hlavní prohlídku</t>
  </si>
  <si>
    <t>položka zahrnuje :  
- úkony dle ČSN 73 6221  
- provedení hlavní mostní prohlídky oprávněnou fyzickou nebo právnickou osobou  
- vyhotovení záznamu (protokolu), který jednoznačně definuje stav mostu</t>
  </si>
  <si>
    <t>17</t>
  </si>
  <si>
    <t>029611</t>
  </si>
  <si>
    <t>OSTATNÍ POŽADAVKY - ODBORNÝ DOZOR</t>
  </si>
  <si>
    <t>HOD</t>
  </si>
  <si>
    <t>Geotechnický dozor a dozor statika dle požadavku SoD</t>
  </si>
  <si>
    <t>zahrnuje veškeré náklady spojené s objednatelem požadovaným dozorem</t>
  </si>
  <si>
    <t>18</t>
  </si>
  <si>
    <t>02991</t>
  </si>
  <si>
    <t>OSTATNÍ POŽADAVKY - INFORMAČNÍ TABULE</t>
  </si>
  <si>
    <t>Billboard s účastníky výstavby 2,5 x 1,75 m dle grafického návrhu investora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</si>
  <si>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</si>
  <si>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19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</si>
  <si>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</si>
  <si>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</si>
  <si>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</si>
  <si>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20</t>
  </si>
  <si>
    <t>03100R01</t>
  </si>
  <si>
    <t>Zřízení a zabezpečení obvodu staveniště dle požadavků plánu BOZP</t>
  </si>
  <si>
    <t>SO 001</t>
  </si>
  <si>
    <t>Demolice mostu</t>
  </si>
  <si>
    <t>014132</t>
  </si>
  <si>
    <t>POPLATKY ZA SKLÁDKU TYP S-NO (NEBEZPEČNÝ ODPAD)</t>
  </si>
  <si>
    <t>T</t>
  </si>
  <si>
    <t>Poplatek za uložení mostní izolace, lepenky</t>
  </si>
  <si>
    <t>hmontost asf. pásu 5 kg/m2 
0,005*77,50m2*1,10přesahy=0,426 [A]</t>
  </si>
  <si>
    <t>zahrnuje veškeré poplatky provozovateli skládky související s uložením odpadu na skládce.</t>
  </si>
  <si>
    <t>015112</t>
  </si>
  <si>
    <t>POPLATKY ZA LIKVIDACI ODPADŮ NEKONTAMINOVANÝCH - 17 05 04 VYTĚŽENÉ ZEMINY A HORNINY - II. TŘÍDA TĚŽITELNOSTI</t>
  </si>
  <si>
    <t>Zásyp spod vozovky</t>
  </si>
  <si>
    <t>93,600*1,80=168,480 [A] 
38,40*1,85=71,040 [B] 
Celkem: A+B=239,520 [C]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</si>
  <si>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</si>
  <si>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015140</t>
  </si>
  <si>
    <t>POPLATKY ZA LIKVIDACI ODPADŮ NEKONTAMINOVANÝCH - 17 01 01 BETON Z DEMOLIC OBJEKTŮ, ZÁKLADŮ TV</t>
  </si>
  <si>
    <t>Mostní římsy, prefabrikované nosníky, opěry</t>
  </si>
  <si>
    <t>Množství z položek 966116, 966166 a 967156, hmotnost uvažována 2,5 t/m3 
17,550+12,738+208,984=239,272 [A]</t>
  </si>
  <si>
    <t>Zemní práce</t>
  </si>
  <si>
    <t>113326</t>
  </si>
  <si>
    <t>ODSTRAN PODKL ZPEVNĚNÝCH PLOCH Z KAMENIVA NESTMEL, ODVOZ DO 12KM</t>
  </si>
  <si>
    <t>M3</t>
  </si>
  <si>
    <t>Uvažována tl. 0,3 m mezi stávajícími římsami</t>
  </si>
  <si>
    <t>plocha mostu odměřena ze situace : 128,00m2*0,30m=38,400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</si>
  <si>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</si>
  <si>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113726</t>
  </si>
  <si>
    <t>FRÉZOVÁNÍ ZPEVNĚNÝCH PLOCH ASFALTOVÝCH, ODVOZ DO 12KM</t>
  </si>
  <si>
    <t>frézování mezi stávajícími římsami, včetně odvozu na skládku KSUSV dle dispozic objednatele</t>
  </si>
  <si>
    <t>vozovkové souvrství ze stmelených vrstev, uvažovaná tl. 0,15 m, plocha odměřena ze situace 
128,00m2*0,15m=19,200 [A]</t>
  </si>
  <si>
    <t>Ostatní konstrukce a práce</t>
  </si>
  <si>
    <t>914353</t>
  </si>
  <si>
    <t>DOPRAV ZNAČKY ZMENŠ VEL HLINÍK - DEMONTÁŽ</t>
  </si>
  <si>
    <t>Demotnáž značek s evidnečním číslem mostu + odvoz na KSUSV</t>
  </si>
  <si>
    <t>Položka zahrnuje odstranění, demontáž a odklizení materiálu s odvozem na předepsané místo</t>
  </si>
  <si>
    <t>966116</t>
  </si>
  <si>
    <t>BOURÁNÍ KONSTRUKCÍ Z BETON DÍLCŮ S ODVOZEM DO 12KM</t>
  </si>
  <si>
    <t>Vybourání nosné konstrukce z nosníků ŽMP 62</t>
  </si>
  <si>
    <t>13 ks nosníků ŽMP 62 délka 9,0 m: 
1,35m3*13ks=17,550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</si>
  <si>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</si>
  <si>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966166</t>
  </si>
  <si>
    <t>BOURÁNÍ KONSTRUKCÍ ZE ŽELEZOBETONU S ODVOZEM DO 12KM</t>
  </si>
  <si>
    <t>Vybourání říms</t>
  </si>
  <si>
    <t>Mostní římsy: 0,33m2*(19,10+19,50)m=12,738 [A]</t>
  </si>
  <si>
    <t>967156</t>
  </si>
  <si>
    <t>VYBOURÁNÍ ČÁSTÍ KONSTRUKCÍ BETON S ODVOZEM DO 12KM</t>
  </si>
  <si>
    <t>Předpokládaný tavr opěry: 
Opěra O1 : 5,45m2*8,35m=45,508 [A] 
Základ O1: 2,10m2*(8,35+2*0,40)=19,233 [B] 
Křídla O1:  1,0m*(5,60+4,90)*4,35m=45,675 [C] 
Opěra O2: 4,50m2*8,35m=37,575 [D] 
Základ Opěry O2: 2,10m2*(8,35+2*0,40)=19,233 [E] 
Křídla opěra O2: 1,0m*(5,10+4,50)*4,35m=41,760 [F] 
Celkem: A+B+C+D+E+F=208,984 [G]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</si>
  <si>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</si>
  <si>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97617</t>
  </si>
  <si>
    <t>VYBOURÁNÍ DROBNÝCH PŘEDMĚTŮ KOVOVÝCH</t>
  </si>
  <si>
    <t>ocelové dvoumadlové zábradlí včetně naložení a odvozu k likvidaci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</si>
  <si>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</si>
  <si>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101</t>
  </si>
  <si>
    <t>Komunikace</t>
  </si>
  <si>
    <t>015111</t>
  </si>
  <si>
    <t>POPLATKY ZA LIKVIDACI ODPADŮ NEKONTAMINOVANÝCH - 17 05 04 VYTĚŽENÉ ZEMINY A HORNINY - I. TŘÍDA TĚŽITELNOSTI</t>
  </si>
  <si>
    <t>55,20*1,90=104,880 [A]</t>
  </si>
  <si>
    <t>Betonové žlabovky</t>
  </si>
  <si>
    <t>5,1*2,5=12,750 [A]</t>
  </si>
  <si>
    <t>015340</t>
  </si>
  <si>
    <t>POPLATKY ZA LIKVIDACI ODPADŮ NEKONTAMINOVANÝCH - 02 01 03 PAŘEZY</t>
  </si>
  <si>
    <t>23*0,2*0,6=2,760 [A]</t>
  </si>
  <si>
    <t>11120</t>
  </si>
  <si>
    <t>ODSTRANĚNÍ KŘOVIN</t>
  </si>
  <si>
    <t>M2</t>
  </si>
  <si>
    <t>Odstranění křovin ze svahů tělesa. Včetně odvozu a likvidace dle dispozic zhotovitele</t>
  </si>
  <si>
    <t>odstranění křovin a stromů do průměru 100 mm 
doprava dřevin bez ohledu na vzdálenost 
spálení na hromadách nebo štěpkování</t>
  </si>
  <si>
    <t>11130</t>
  </si>
  <si>
    <t>SEJMUTÍ DRNU</t>
  </si>
  <si>
    <t>6,50*(14,00+11,50)+5,0*(14,00+11,50)=293,250 [A]</t>
  </si>
  <si>
    <t>včetně vodorovné dopravy  a uložení na skládku</t>
  </si>
  <si>
    <t>11222</t>
  </si>
  <si>
    <t>ODSTRANĚNÍ PAŘEZŮ D DO 0,9M</t>
  </si>
  <si>
    <t>Odstranění pařezů po pokácených stromech</t>
  </si>
  <si>
    <t>odečteno ze situace: 23ks=23,000 [A]</t>
  </si>
  <si>
    <t>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</si>
  <si>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Uvažována tl. 0,3 m</t>
  </si>
  <si>
    <t>plocha odměřena ze situace - odpočet plochy mostu : (312,00-128,00)m2*0,30m=55,200 [A]</t>
  </si>
  <si>
    <t>Včetně odvozu na skládku KSUSV dle dispozic objednatele</t>
  </si>
  <si>
    <t>vozovkové souvrství ze stmelených vrstev, uvažovaná tl. 0,15 m, plocha odměřena ze situace - odpočet plochy mostu 
(312,00-128,00)m2*0,15m=27,600 [A]</t>
  </si>
  <si>
    <t>114216</t>
  </si>
  <si>
    <t>ODSTRAN KONSTR VODNÍCH KORYT Z BETON DÍLCŮ, ODVOZ DO 12KM</t>
  </si>
  <si>
    <t>Odstranění stávajících betonových žlabovek v zaneseném příkopu</t>
  </si>
  <si>
    <t>0,17m2*30,00m=5,100 [A]</t>
  </si>
  <si>
    <t>Odstranění konstrukcí vodních koryt se měří v [m3] vybouraných hmot ve stavu před vybouráním.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</si>
  <si>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123836</t>
  </si>
  <si>
    <t>ODKOP PRO SPOD STAVBU SILNIC A ŽELEZNIC TŘ. II, ODVOZ DO 12KM</t>
  </si>
  <si>
    <t>Odkop pro rozšíření svahu</t>
  </si>
  <si>
    <t>plocha odměřena z pracovních příčných řezů 
km 0,04950 vpravo: 5,56m2*5,0m=27,800 [A] 
km 0,05500 vlevo i vpravo: (1,90+6,50)*10=84,000 [B] 
km 0,09000 vpravo: 1,20*10=12,000 [C] 
km 0,09500 vlevo i vpravo: (4,10+1,20)*8=42,400 [D] 
Celkem: A+B+C+D=166,200 [E]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</si>
  <si>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</si>
  <si>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125738</t>
  </si>
  <si>
    <t>VYKOPÁVKY ZE ZEMNÍKŮ A SKLÁDEK TŘ. I, ODVOZ DO 20KM</t>
  </si>
  <si>
    <t>ornice pro ohumusování: 
množství určeno z pracovních příčných řezů: 
km 0,04950: 10,2*5=51,000 [H] 
km 0,05500: (4,10+9,40)*10=135,000 [B] 
km 0,09000 vpravo: (5,7+6,5)*10=122,000 [C] 
km 0,09500 vlevo i vpravo: (6,40+5,70)*8=96,800 [D] 
(H+B+C+D)*0,1=40,480 [I]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</si>
  <si>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</si>
  <si>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12933</t>
  </si>
  <si>
    <t>ČIŠTĚNÍ PŘÍKOPŮ OD NÁNOSU PŘES 0,50M3/M</t>
  </si>
  <si>
    <t>M</t>
  </si>
  <si>
    <t>čištění příkopů vlevo za mostem</t>
  </si>
  <si>
    <t>30=30,000 [A]</t>
  </si>
  <si>
    <t>- vodorovná a svislá doprava, přemístění, přeložení, manipulace s výkopkem a uložení na skládku (bez poplatku)</t>
  </si>
  <si>
    <t>17380</t>
  </si>
  <si>
    <t>ZEMNÍ KRAJNICE A DOSYPÁVKY Z NAKUPOVANÝCH MATERIÁLŮ</t>
  </si>
  <si>
    <t>nezpevněná krajnice vlevo: 0,22m2*(14,5+9,0)=5,170 [A] 
nezpevněná krajnice vpravo: 0,35m2*(8,90+9,40)=6,405 [B] 
Celkem: A+B=11,575 [C]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</si>
  <si>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</si>
  <si>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17980</t>
  </si>
  <si>
    <t>NÁSYPY Z ARMOVANÝCH ZEMIN Z NAKUPOVANÝCH MATERÁLŮ</t>
  </si>
  <si>
    <t>Rozšíření zemního tělesa z vyztužené zeminy</t>
  </si>
  <si>
    <t>plocha odměřena z pracovních příčných řezů 
km 0,04950 vpravo: 8,71m2*5m=43,550 [A] 
km 0,05500 vlevo i vpravo: (2,90+9,50)*10=124,000 [B] 
km 0,09000 vpravo: 1,10*10=11,000 [C] 
km 0,09500 vlevo i vpravo: (4,10+0,76)*8=38,880 [D] 
Celkem: A+B+C+D=217,430 [E]</t>
  </si>
  <si>
    <t>Položka zahrnuje:  
- kompletní provedení zemní konstrukce vč. nákupu a dopravy materiálu dle zadávací dokumentace  
- úprava ukládaného materiálu vlhčením, tříděním, promícháním nebo vysoušením, příp. jiné úpravy za účelem zlepšení jeho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pomocné konstrukce umožňující provedení zemní konstrukce (příjezdy, sjezdy, nájezdy, lešení, podpěrné konstrukce, přemostění, zpevněné plochy, zakrytí a pod.)  
- nezahrnuje armovací sítě  
- odvedení nebo obvedení vody v okolí úložiště a v úložišti  
- veškeré pomocné konstrukce umožňující provedení zemní konstrukce (příjezdy, sjezdy, nájezdy, lešení, podpěrné konstrukce, přemostění, zpevněné plochy, zakrytí a pod.)  
- nezahrnuje armovací sítě</t>
  </si>
  <si>
    <t>18120</t>
  </si>
  <si>
    <t>ÚPRAVA PLÁNĚ SE ZHUTNĚNÍM V HORNINĚ TŘ. II</t>
  </si>
  <si>
    <t>9,50*(17,0+19,0)=342,000 [A]</t>
  </si>
  <si>
    <t>položka zahrnuje úpravu pláně včetně vyrovnání výškových rozdílů. Míru zhutnění určuje projekt.</t>
  </si>
  <si>
    <t>18221</t>
  </si>
  <si>
    <t>ROZPROSTŘENÍ ORNICE VE SVAHU V TL DO 0,10M</t>
  </si>
  <si>
    <t>množství určeno z pracovních příčných řezů: 
km 0,04950: 10,2*5=51,000 [H] 
km 0,05500: (4,10+9,40)*10=135,000 [B] 
km 0,09000 vpravo: (5,7+6,5)*10=122,000 [C] 
km 0,09500 vlevo i vpravo: (6,40+5,70)*8=96,800 [D] 
Celkem: H+B+C+D=404,800 [I]</t>
  </si>
  <si>
    <t>položka zahrnuje:  
nutné přemístění ornice z dočasných skládek vzdálených do 50m  
rozprostření ornice v předepsané tloušťce ve svahu přes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</si>
  <si>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</si>
  <si>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</si>
  <si>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</si>
  <si>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</si>
  <si>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28997</t>
  </si>
  <si>
    <t>OPLÁŠTĚNÍ (ZPEVNĚNÍ) Z GEOTEXTILIE A GEOMŘÍŽOVIN</t>
  </si>
  <si>
    <t>Kotvená kokosová rohož na nových svazích</t>
  </si>
  <si>
    <t>Položka zahrnuje: 
- dodávku předepsané geotextilie nebo geomřížoviny 
- úpravu, očištění a ochranu podkladu 
- přichycení k podkladu, případně zatížení 
- úpravy spojů a zajištění okrajů 
- úpravy pro odvodnění 
- nutné přesahy 
- mimostaveništní a vnitrostaveništní dopravu</t>
  </si>
  <si>
    <t>289972</t>
  </si>
  <si>
    <t>OPLÁŠTĚNÍ (ZPEVNĚNÍ) Z GEOMŘÍŽOVIN</t>
  </si>
  <si>
    <t>Geomřížka</t>
  </si>
  <si>
    <t>vyztužení násypu geomřížkou, uvažováno 1,4m na m2. Plocha určena z pol. 17980 
km 0,04950 vpravo: 8,71m2*1,40*5m=60,970 [A] 
km 0,05500 vlevo i vpravo: (2,90+9,50)m2*1,4*10=173,600 [B] 
km 0,09000 vpravo: 1,10m2*1,40*10=15,400 [C] 
km 0,09500 vlevo i vpravo: (4,10+0,76)m2*1,40*8=54,432 [D] 
Celkem: A+B+C+D=304,402 [E]</t>
  </si>
  <si>
    <t>Položka zahrnuje: 
- dodávku předepsané geomřížoviny 
- úpravu, očištění a ochranu podkladu 
- přichycení k podkladu, případně zatížení 
- úpravy spojů a zajištění okrajů 
- úpravy pro odvodnění 
- nutné přesahy 
- mimostaveništní a vnitrostaveništní dopravu</t>
  </si>
  <si>
    <t>56333</t>
  </si>
  <si>
    <t>VOZOVKOVÉ VRSTVY ZE ŠTĚRKODRTI TL. DO 150MM</t>
  </si>
  <si>
    <t>ŠD A  frakce 0/32</t>
  </si>
  <si>
    <t>7,00*(19,00+18,50)=262,500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</si>
  <si>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</si>
  <si>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21</t>
  </si>
  <si>
    <t>56335</t>
  </si>
  <si>
    <t>VOZOVKOVÉ VRSTVY ZE ŠTĚRKODRTI TL. DO 250MM</t>
  </si>
  <si>
    <t>ŠD A frakce 0-63</t>
  </si>
  <si>
    <t>10,00*(19,00+18,50)=375,000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</si>
  <si>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</si>
  <si>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22</t>
  </si>
  <si>
    <t>56962</t>
  </si>
  <si>
    <t>ZPEVNĚNÍ KRAJNIC Z RECYKLOVANÉHO MATERIÁLU TL DO 100MM</t>
  </si>
  <si>
    <t>2*4,40+2*4,50=17,800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</si>
  <si>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</si>
  <si>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23</t>
  </si>
  <si>
    <t>572111</t>
  </si>
  <si>
    <t>INFILTRAČNÍ POSTŘIK ASFALTOVÝ DO 0,5KG/M2</t>
  </si>
  <si>
    <t>2x 0,6 kg/m2</t>
  </si>
  <si>
    <t>2*6,60*(19,00+18,50)=495,000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</si>
  <si>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</si>
  <si>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24</t>
  </si>
  <si>
    <t>572211</t>
  </si>
  <si>
    <t>SPOJOVACÍ POSTŘIK Z ASFALTU DO 0,5KG/M2</t>
  </si>
  <si>
    <t>2x 0,3 kg/m2</t>
  </si>
  <si>
    <t>2*6,50*(19,00+18,50)=487,500 [A]</t>
  </si>
  <si>
    <t>25</t>
  </si>
  <si>
    <t>574A34</t>
  </si>
  <si>
    <t>ASFALTOVÝ BETON PRO OBRUSNÉ VRSTVY ACO 11+, 11S TL. 40MM</t>
  </si>
  <si>
    <t>6,30*(20,00+19,50)=248,850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</si>
  <si>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</si>
  <si>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26</t>
  </si>
  <si>
    <t>574C56</t>
  </si>
  <si>
    <t>ASFALTOVÝ BETON PRO LOŽNÍ VRSTVY ACL 16+, 16S TL. 60MM</t>
  </si>
  <si>
    <t>6,40*(19,00+19,50)=246,400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</si>
  <si>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</si>
  <si>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27</t>
  </si>
  <si>
    <t>574E46</t>
  </si>
  <si>
    <t>ASFALTOVÝ BETON PRO PODKLADNÍ VRSTVY ACP 16+, 16S TL. 50MM</t>
  </si>
  <si>
    <t>6,60*(18,50+19,00)=247,500 [A]</t>
  </si>
  <si>
    <t>28</t>
  </si>
  <si>
    <t>58920</t>
  </si>
  <si>
    <t>VÝPLŇ SPAR MODIFIKOVANÝM ASFALTEM</t>
  </si>
  <si>
    <t>2*6,10+2*6,14=24,480 [A]</t>
  </si>
  <si>
    <t>položka zahrnuje:  
- dodávku předepsaného materiálu  
- vyčištění a výplň spar tímto materiálem</t>
  </si>
  <si>
    <t>29</t>
  </si>
  <si>
    <t>9113A1</t>
  </si>
  <si>
    <t>SVODIDLO OCEL SILNIČ JEDNOSTR, ÚROVEŇ ZADRŽ N1, N2 - DODÁVKA A MONTÁŽ</t>
  </si>
  <si>
    <t>navazující svodidlo za mostem, včetně odrazek. Svodnice tl. min. 4,0 mm¨, náběh svodidla dlouhý je nutno přičíst k délce svodidla</t>
  </si>
  <si>
    <t>základní délka svodidla bez dlouhého nábehu: 
4*12,0=48,000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</si>
  <si>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</si>
  <si>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30</t>
  </si>
  <si>
    <t>919112</t>
  </si>
  <si>
    <t>ŘEZÁNÍ ASFALTOVÉHO KRYTU VOZOVEK TL DO 100MM</t>
  </si>
  <si>
    <t>6,13+6,10+6,17+6,15=24,550 [A]</t>
  </si>
  <si>
    <t>položka zahrnuje řezání vozovkové vrstvy v předepsané tloušťce, včetně spotřeby vody</t>
  </si>
  <si>
    <t>31</t>
  </si>
  <si>
    <t>935212</t>
  </si>
  <si>
    <t>PŘÍKOPOVÉ ŽLABY Z BETON TVÁRNIC ŠÍŘ DO 600MM DO BETONU TL 100MM</t>
  </si>
  <si>
    <t>Příkopové tvárnice vlevo za mostem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</si>
  <si>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</si>
  <si>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SO 181</t>
  </si>
  <si>
    <t>Dopravně inženýrská opatření</t>
  </si>
  <si>
    <t>91400</t>
  </si>
  <si>
    <t>DOČASNÉ ZAKRYTÍ NEBO OTOČENÍ STÁVAJÍCÍCH DOPRAVNÍCH ZNAČEK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</si>
  <si>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</si>
  <si>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914131</t>
  </si>
  <si>
    <t>DOPRAVNÍ ZNAČKY ZÁKLADNÍ VELIKOSTI OCELOVÉ FÓLIE TŘ 2 - DODÁVKA A MONTÁŽ</t>
  </si>
  <si>
    <t>včetně nákladů na pronájem značení po dobu stavby</t>
  </si>
  <si>
    <t>Viz soupis značek SO 181: 4=4,000 [A]</t>
  </si>
  <si>
    <t>položka zahrnuje:  
- dodávku a montáž značek v požadovaném provedení</t>
  </si>
  <si>
    <t>914311</t>
  </si>
  <si>
    <t>DOPRAV ZNAČKY ZMENŠ VEL OCEL - DODÁVKA A MONTÁŽ</t>
  </si>
  <si>
    <t>Viz SO 181 dodatkové tabulky a značky pro objížďku: 
12=12,000 [A]</t>
  </si>
  <si>
    <t>914411</t>
  </si>
  <si>
    <t>DOPRAVNÍ ZNAČKY 100X150CM OCELOVÉ - DODÁVKA A MONTÁŽ</t>
  </si>
  <si>
    <t>Značky IP 22 viz SO 181 :11=11,000 [A]</t>
  </si>
  <si>
    <t>916131</t>
  </si>
  <si>
    <t>DOPRAV SVĚTLO VÝSTRAŽ SOUPRAVA 5KS - DOD A MONTÁŽ</t>
  </si>
  <si>
    <t>položka zahrnuje:  
- dodání zařízení v předepsaném provedení včetně jejich osazení  
- údržbu po celou dobu trvání funkce, náhradu zničených nebo ztracených kusů, nutnou opravu poškozených částí  
- napájení z baterie včetně záložní baterie</t>
  </si>
  <si>
    <t>916133</t>
  </si>
  <si>
    <t>DOPRAV SVĚTLO VÝSTRAŽ SOUPRAVA 5KS - DEMONTÁŽ</t>
  </si>
  <si>
    <t>Položka zahrnuje odstranění, demontáž a odklizení zařízení s odvozem na předepsané místo</t>
  </si>
  <si>
    <t>916321</t>
  </si>
  <si>
    <t>DOPRAVNÍ ZÁBRANY Z2 S FÓLIÍ TŘ 2 - DOD A MONTÁŽ</t>
  </si>
  <si>
    <t>položka zahrnuje:  
- dodání zařízení v předepsaném provedení včetně jejich osazení  
- údržbu po celou dobu trvání funkce, náhradu zničených nebo ztracených kusů, nutnou opravu poškozených částí</t>
  </si>
  <si>
    <t>916323</t>
  </si>
  <si>
    <t>DOPRAVNÍ ZÁBRANY Z2 S FÓLIÍ TŘ 2 - DEMONTÁŽ</t>
  </si>
  <si>
    <t>SO 201</t>
  </si>
  <si>
    <t>Most ev. č. 12813-2</t>
  </si>
  <si>
    <t>výkopek</t>
  </si>
  <si>
    <t>907,24*1,9=1 723,756 [A]</t>
  </si>
  <si>
    <t>11528</t>
  </si>
  <si>
    <t>PŘEV VOD NA POVRCHU POTR DN DO 1600MM NEBO ŽLAB R.O. DO 5,0M</t>
  </si>
  <si>
    <t>Převod vody potrubím DN 1200</t>
  </si>
  <si>
    <t>Délka potrubí viz výkres výkopy: 26=26,000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</si>
  <si>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</si>
  <si>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131736</t>
  </si>
  <si>
    <t>HLOUBENÍ JAM ZAPAŽ I NEPAŽ TŘ. I, ODVOZ DO 12KM</t>
  </si>
  <si>
    <t>Uvažováno 90% výkopů v zemině třídy I</t>
  </si>
  <si>
    <t>opěra O1: 38,50m2*11,70m-45,675(odpočet křídel)=450,450 [A] 
Opěra O2: 34,50m2*11,50m-41,860(odpočet křídel)=354,890 [B] 
V prostoru mezi opěrami: 5,85m2*14,00m=81,900 [C] 
pro zemní hrázky: 2*10,00=20,000 [D] 
(a+b+c+d)*0,90=816,516 [E]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</si>
  <si>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</si>
  <si>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131836</t>
  </si>
  <si>
    <t>HLOUBENÍ JAM ZAPAŽ I NEPAŽ TŘ. II, ODVOZ DO 12KM</t>
  </si>
  <si>
    <t>Uvažováno 10% výkopů třídy II</t>
  </si>
  <si>
    <t>opěra O1: 38,50m2*11,70m-45,675(odpočet křídel)=450,450 [A] 
Opěra O2: 34,50m2*11,50m-41,860(odpočet křídel)=354,890 [B] 
V prostoru mezi opěrami: 5,85m2*14,00m=81,900 [C] 
pro zemní hrázky: 2*10,00=20,000 [D] 
(a+b+c+d)*0,10=90,724 [E]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</si>
  <si>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</si>
  <si>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17180</t>
  </si>
  <si>
    <t>ULOŽENÍ SYPANINY DO NÁSYPŮ Z NAKUPOVANÝCH MATERIÁLŮ</t>
  </si>
  <si>
    <t>Zásyp za opěrami ze zeminy vhodné do násypu</t>
  </si>
  <si>
    <t>Opěra O1 mezi křídly pod těsnící folií: 12,35m2*6,50m=80,275 [A] 
Opěra O1 mezi křídly nad těsnící folií: 21,45m2*6,50m=139,425 [B] 
Opěra O2 mezi křídly pod těsnící folií: 12,20m2*6,50m=79,300 [C] 
Opěra O2 mezi křídly nad těsnící folií: 17,00m2*6,50m=110,513 [D] 
Svahové kužely: 15,00m2*6,00m*4ks=360,000 [E] 
Celkem: A+B+C+D+E=769,513 [F]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</si>
  <si>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</si>
  <si>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17511</t>
  </si>
  <si>
    <t>OBSYP POTRUBÍ A OBJEKTŮ SE ZHUTNĚNÍM</t>
  </si>
  <si>
    <t>Ochrana těsnící folie ŠP fr. 0/32</t>
  </si>
  <si>
    <t>(8,35+8,15)m*6,50m*0,15*2=32,175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</si>
  <si>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</si>
  <si>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17710</t>
  </si>
  <si>
    <t>ZEMNÍ HRÁZKY ZE ZEMIN SE ZHUTNĚNÍM</t>
  </si>
  <si>
    <t>Zemní hrázky pro převedení vody</t>
  </si>
  <si>
    <t>((2,9+0,5)*1,5)/2*6,10*2ks=31,110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</si>
  <si>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</si>
  <si>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</si>
  <si>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</si>
  <si>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úprava pláně v přechodové oblasti mostu</t>
  </si>
  <si>
    <t>(11,8+10,20)*8,00=176,000 [A]</t>
  </si>
  <si>
    <t>21263</t>
  </si>
  <si>
    <t>TRATIVODY KOMPLET Z TRUB Z PLAST HMOT DN DO 150MM</t>
  </si>
  <si>
    <t>Drenážní potrubí včetně zpětné klapky 2ks. V ceně je zahrnut prostup křídlem a úprava prostupu a výústění trubky.</t>
  </si>
  <si>
    <t>2*8,0=16,000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</si>
  <si>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</si>
  <si>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272313</t>
  </si>
  <si>
    <t>ZÁKLADY Z PROSTÉHO BETONU DO C16/20</t>
  </si>
  <si>
    <t>Podkladní beton C12/15-X0</t>
  </si>
  <si>
    <t>Opěra O1: 33,00m2*0,10m=3,300 [A] 
Opěra O2: 32,50m2*0,10m=3,250 [B] 
Celkem: A+B=6,550 [C]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</si>
  <si>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</si>
  <si>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272325</t>
  </si>
  <si>
    <t>ZÁKLADY ZE ŽELEZOBETONU DO C30/37</t>
  </si>
  <si>
    <t>Základové pasy C30/37-XC2,XF3</t>
  </si>
  <si>
    <t>51,00=51,000 [A]</t>
  </si>
  <si>
    <t>272365</t>
  </si>
  <si>
    <t>VÝZTUŽ ZÁKLADŮ Z OCELI 10505, B500B</t>
  </si>
  <si>
    <t>Uvažováno 130 kg/m3</t>
  </si>
  <si>
    <t>51,00m3*0,13=6,630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</si>
  <si>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</si>
  <si>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konstrukce</t>
  </si>
  <si>
    <t>31717</t>
  </si>
  <si>
    <t>KOVOVÉ KONSTRUKCE PRO KOTVENÍ ŘÍMSY</t>
  </si>
  <si>
    <t>KG</t>
  </si>
  <si>
    <t>Kotvení římsy kotvou do vývrtu, 1ks kotvy 5,44 kg.</t>
  </si>
  <si>
    <t>Kotvy á 1,0 m na okraji NK a na křídlech 
22ks*2*5,44=239,360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</si>
  <si>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</si>
  <si>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</si>
  <si>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</si>
  <si>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C30/37-XC4,XF4.XD3</t>
  </si>
  <si>
    <t>římsa vlevo: 0,35m2*22,40=7,840 [A] 
římsa vpravo: 0,36m2*22,58=8,129 [B] 
Celkem: A+B=15,969 [C]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</si>
  <si>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</si>
  <si>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</si>
  <si>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</si>
  <si>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150 kg/m3</t>
  </si>
  <si>
    <t>15,969*0,15Celkem: 0=2,395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</si>
  <si>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</si>
  <si>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333325</t>
  </si>
  <si>
    <t>MOSTNÍ OPĚRY A KŘÍDLA ZE ŽELEZOVÉHO BETONU DO C30/37</t>
  </si>
  <si>
    <t>Zavěšená křídla C30/37-XC4,XF2,XD1</t>
  </si>
  <si>
    <t>viz výkres tvaru: 50=50,000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</si>
  <si>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</si>
  <si>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</si>
  <si>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</si>
  <si>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50,00m3*0,15=7,500 [A]</t>
  </si>
  <si>
    <t>389325</t>
  </si>
  <si>
    <t>MOSTNÍ RÁMOVÉ KONSTRUKCE ZE ŽELEZOBETONU C30/37</t>
  </si>
  <si>
    <t>Stojky a příčel NK   C30/37-XC4,XF2,XD1</t>
  </si>
  <si>
    <t>viz výkres tvaru: 80,00=80,000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</si>
  <si>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</si>
  <si>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389365</t>
  </si>
  <si>
    <t>VÝZTUŽ MOSTNÍ RÁMOVÉ KONSTRUKCE Z OCELI 10505, B500B</t>
  </si>
  <si>
    <t>Uvažováno 150 kg/m3</t>
  </si>
  <si>
    <t>80,00m3*0,15=12,000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</si>
  <si>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</si>
  <si>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Vodorovné konstrukce</t>
  </si>
  <si>
    <t>431212</t>
  </si>
  <si>
    <t>SCHODIŠŤ KONSTR Z LOM KAMENE NA MC</t>
  </si>
  <si>
    <t>Revizní schodiště</t>
  </si>
  <si>
    <t>5,50m*0,85m*0,30m=1,403 [A]</t>
  </si>
  <si>
    <t>Položka zahrnuje veškerý materiál, výrobky a polotovary, včetně mimostaveništní a vnitrostaveništní dopravy (rovněž přesuny), včetně naložení a složení, případně s uložením.</t>
  </si>
  <si>
    <t>451313</t>
  </si>
  <si>
    <t>PODKLADNÍ A VÝPLŇOVÉ VRSTVY Z PROSTÉHO BETONU C16/20</t>
  </si>
  <si>
    <t>Beton pod drenáž C16/20-XF1</t>
  </si>
  <si>
    <t>2*6,5*1,15*0,2Celkem: 0=2,990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</si>
  <si>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</si>
  <si>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451314</t>
  </si>
  <si>
    <t>PODKLADNÍ A VÝPLŇOVÉ VRSTVY Z PROSTÉHO BETONU C25/30</t>
  </si>
  <si>
    <t>Lože pod dlažbou C25/30nXF3</t>
  </si>
  <si>
    <t>Svahové kužele: ((26,5+42,5+23,0+27,0)m2*1,5)*0,1=17,850 [A] 
Dlažba koryto: 158,7m2*0,1=15,870 [B]  
lože pod schodiště: 5,50m*0,85m*0,30m=1,403 [C] 
lože pod dlažbu za římsami: 20,00m2*0,1m=2,000 [D] 
Celkem: A+B+C+D=37,123 [E]</t>
  </si>
  <si>
    <t>451523</t>
  </si>
  <si>
    <t>VÝPLŇ VRSTVY Z KAMENIVA DRCENÉHO, INDEX ZHUTNĚNÍ ID DO 0,9</t>
  </si>
  <si>
    <t>Zesílený přechodový klín ŠD frakce 0-32</t>
  </si>
  <si>
    <t>Zesílené přechodové klíny: 4,60m2*6,50m+4,70m2*6,50m=60,450 [G]</t>
  </si>
  <si>
    <t>položka zahrnuje dodávku předepsaného kameniva, mimostaveništní a vnitrostaveništní dopravu a jeho uložení  
není-li v zadávací dokumentaci uvedeno jinak, jedná se o nakupovaný materiál</t>
  </si>
  <si>
    <t>45157</t>
  </si>
  <si>
    <t>PODKLADNÍ A VÝPLŇOVÉ VRSTVY Z KAMENIVA TĚŽENÉHO</t>
  </si>
  <si>
    <t>Pod a nad fólií frakce 0-16</t>
  </si>
  <si>
    <t>46251</t>
  </si>
  <si>
    <t>ZÁHOZ Z LOMOVÉHO KAMENE</t>
  </si>
  <si>
    <t>Kamenný zához pro plynulé napojení na stávající koryto</t>
  </si>
  <si>
    <t>0,60*0,60/2*(5,0+6,0)=1,980 [A]</t>
  </si>
  <si>
    <t>položka zahrnuje:  
- dodávku a zához lomového kamene předepsané frakce včetně mimostaveništní a vnitrostaveništní dopravy  
není-li v zadávací dokumentaci uvedeno jinak, jedná se o nakupovaný materiál</t>
  </si>
  <si>
    <t>465512</t>
  </si>
  <si>
    <t>DLAŽBY Z LOMOVÉHO KAMENE NA MC</t>
  </si>
  <si>
    <t>Dlažba z lomového kamene tl. 0,200 m v korytě a svahové kužele. MC pro stupeň prostředí XF4</t>
  </si>
  <si>
    <t>Svahové kužele: ((26,5+42,5+23,0+27,0)m2*1,5)*0,2=35,700 [A] 
Dlažba koryto: 158,7m2*0,2=31,740 [B]  
Dlažba za římsami: 20,00m2*0,2=4,000 [D] 
Celkem: A+B+D=71,440 [E]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</si>
  <si>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</si>
  <si>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467313</t>
  </si>
  <si>
    <t>STUPNĚ A PRAHY VODNÍCH KORYT Z PROSTÉHO BETONU C16/20</t>
  </si>
  <si>
    <t>Koncevé prahy v korytě a v patě svahových kuželů</t>
  </si>
  <si>
    <t>0,3*0,3*(24,5+22,5)=4,230 [A]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</si>
  <si>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</si>
  <si>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572212</t>
  </si>
  <si>
    <t>SPOJOVACÍ POSTŘIK Z MODIFIK ASFALTU DO 0,5KG/M2</t>
  </si>
  <si>
    <t>2x postřik</t>
  </si>
  <si>
    <t>6,50*9,05*2=117,650 [A]</t>
  </si>
  <si>
    <t>574A04</t>
  </si>
  <si>
    <t>ASFALTOVÝ BETON PRO OBRUSNÉ VRSTVY ACO 11+, 11S</t>
  </si>
  <si>
    <t>6,50*9,05=58,825 [A]</t>
  </si>
  <si>
    <t>575C45</t>
  </si>
  <si>
    <t>LITÝ ASFALT MA IV (OCHRANA MOSTNÍ IZOLACE) 16 TL. 35MM</t>
  </si>
  <si>
    <t>32</t>
  </si>
  <si>
    <t>spáry podél říms</t>
  </si>
  <si>
    <t>22,40+22,60=45,000 [A]</t>
  </si>
  <si>
    <t>Přidružená stavební výroba</t>
  </si>
  <si>
    <t>33</t>
  </si>
  <si>
    <t>711121</t>
  </si>
  <si>
    <t>IZOLACE BĚŽN KONSTR PROTI TLAK VODĚ ASFALT NÁTĚRY</t>
  </si>
  <si>
    <t>nátěr Penetrační, všechny zasypané části spodní stavby</t>
  </si>
  <si>
    <t>Základy: (1,20+1,70)*(14,00+14,00)+4*1,50=87,200 [A] 
Křídla: (28,50+19,00)*4=190,000 [B] 
Stojky: 4,50*6,80*2+1,15*7,85=70,228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</si>
  <si>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</si>
  <si>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34</t>
  </si>
  <si>
    <t>dvojnásobný nátěr asfaltový min. 0,3 kg/m2 pod drenážní trubkou</t>
  </si>
  <si>
    <t>Základy: (1,20+1,70)*(14,00+14,00)+4*1,50=87,200 [A] 
Křídla: 6,50*4=26,000 [B] 
Stojky: 1,20*6,80*2+1,15*7,85=25,348 [C] 
dvě vrstvy nátěru: (a+b+c)*2=277,096 [D]</t>
  </si>
  <si>
    <t>35</t>
  </si>
  <si>
    <t>711122</t>
  </si>
  <si>
    <t>IZOLACE BĚŽNÝCH KONSTRUKCÍ PROTI TLAKOVÉ VODĚ ASFALTOVÝMI PÁSY</t>
  </si>
  <si>
    <t>NAIP tl. 5mm plnoplošně spojené s podkladem. Nad těsnící folií. Přesahy 5%</t>
  </si>
  <si>
    <t>Křídla: (22,10+12,50)*4*1,05=145,320 [B] 
Stojky: 3,60*6,80*2*1,05=51,408 [C] 
Celkem: B+C=196,728 [D]</t>
  </si>
  <si>
    <t>36</t>
  </si>
  <si>
    <t>711337</t>
  </si>
  <si>
    <t>IZOLACE PODZEMNÍCH OBJEKTŮ PROTI VOLNĚ STÉKAJÍCÍ VODĚ Z PE FÓLIÍ</t>
  </si>
  <si>
    <t>Těsnící folie tl. 2 mm</t>
  </si>
  <si>
    <t>(8,40+8,20)m*6,50m=107,900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</si>
  <si>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geotextilii, cementový potěr, izolační přizdívku</t>
  </si>
  <si>
    <t>37</t>
  </si>
  <si>
    <t>711432</t>
  </si>
  <si>
    <t>IZOLACE MOSTOVEK POD ŘÍMSOU ASFALTOVÝMI PÁSY</t>
  </si>
  <si>
    <t>Vyztužený NAIP tl. 5 mm s ochrannou AL vložkou.</t>
  </si>
  <si>
    <t>0,75m*9,50m*2ks=14,250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</si>
  <si>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lepenku s hliníkovou vložkou, litý asfalt, asfaltový beton</t>
  </si>
  <si>
    <t>38</t>
  </si>
  <si>
    <t>711442</t>
  </si>
  <si>
    <t>IZOLACE MOSTOVEK CELOPLOŠNÁ ASFALTOVÝMI PÁSY S PEČETÍCÍ VRSTVOU</t>
  </si>
  <si>
    <t>NAIP tl. 5mm plnoplošně spojené s podkladem.</t>
  </si>
  <si>
    <t>9,25m*7,60m=70,300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</si>
  <si>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</si>
  <si>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39</t>
  </si>
  <si>
    <t>71151</t>
  </si>
  <si>
    <t>OCHRANA IZOLACE V PODZEMÍ</t>
  </si>
  <si>
    <t>Ochrana izolace HDPE nopovou folií. Umístěna nad těsnící foliíí na rubu stojek a křídel. přesahy 5%</t>
  </si>
  <si>
    <t>položka zahrnuje: 
- dodání  předepsaného ochranného materiálu 
- zřízení ochrany izolace</t>
  </si>
  <si>
    <t>40</t>
  </si>
  <si>
    <t>711519</t>
  </si>
  <si>
    <t>OCHRANA IZOLACE PODZEMNÍCH OBJEKTŮ TEXTILIÍ</t>
  </si>
  <si>
    <t>Ochrana izolace pod těsnící folií. Geotextilie Min. 600g/m2, pevnost v tahu min. 10 kN/m, odolnost proti protlačení min. 4 kN.</t>
  </si>
  <si>
    <t>Základy: (1,20+1,70)*(14,00+14,00)+4*1,50=87,200 [A] 
Křídla: 6,50*4=26,000 [B] 
Stojky: 1,20*6,80*2+1,15*7,85=25,348 [C] 
Celkem: A+B+C=138,548 [D]</t>
  </si>
  <si>
    <t>položka zahrnuje:  
- dodání  předepsaného ochranného materiálu  
- zřízení ochrany izolace</t>
  </si>
  <si>
    <t>41</t>
  </si>
  <si>
    <t>78382</t>
  </si>
  <si>
    <t>NÁTĚRY BETON KONSTR TYP S2 (OS-B)</t>
  </si>
  <si>
    <t>Odrazná hrana římsy a bok nosné konstrukce</t>
  </si>
  <si>
    <t>0,4*(22,40+22,60)=18,000 [A] 
2*9,10*0,5=9,100 [B] 
Celkem: A+B=27,100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</si>
  <si>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</si>
  <si>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42</t>
  </si>
  <si>
    <t>9117C1</t>
  </si>
  <si>
    <t>SVOD OCEL ZÁBRADEL ÚROVEŇ ZADRŽ H2 - DODÁVKA A MONTÁŽ</t>
  </si>
  <si>
    <t>Zábradelní svodidlo úroveň zadržení min. H2. Svodnice ocelová tl. min 4 mm. Vykázaná vzdálenost je pro plnou výšku svodidla. Dlouhý náběh není v délce započten a je jej třeba provést konkrétního typu svodidla</t>
  </si>
  <si>
    <t>2*23,0=46,000 [A]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</si>
  <si>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
nezahrnuje odrazky nebo retroreflexní fólie</t>
  </si>
  <si>
    <t>43</t>
  </si>
  <si>
    <t>91355</t>
  </si>
  <si>
    <t>EVIDENČNÍ ČÍSLO MOSTU</t>
  </si>
  <si>
    <t>nová značka včetně sloupku a včetně betonového základu</t>
  </si>
  <si>
    <t>položka zahrnuje štítek s evidenčním číslem mostu, sloupek dopravní značky včetně osazení a nutných zemních prací a zabetonování</t>
  </si>
  <si>
    <t>44</t>
  </si>
  <si>
    <t>917223</t>
  </si>
  <si>
    <t>SILNIČNÍ A CHODNÍKOVÉ OBRUBY Z BETONOVÝCH OBRUBNÍKŮ ŠÍŘ 100MM</t>
  </si>
  <si>
    <t>U přechudu z římsy na krajnici</t>
  </si>
  <si>
    <t>délka přechodové části za římsami 5,0m 
4*5,00+4*7,00=48,000 [A]</t>
  </si>
  <si>
    <t>Položka zahrnuje:  
dodání a pokládku betonových obrubníků o rozměrech předepsaných zadávací dokumentací  
betonové lože i boční betonovou opěrku.</t>
  </si>
  <si>
    <t>45</t>
  </si>
  <si>
    <t>proříznutí asfaltového krytu před prováděním asfaltové zálivky podél říms</t>
  </si>
  <si>
    <t>46</t>
  </si>
  <si>
    <t>931182</t>
  </si>
  <si>
    <t>VÝPLŇ DILATAČNÍCH SPAR Z POLYSTYRENU TL 20MM</t>
  </si>
  <si>
    <t>Výplň dilatačních spar tl. 20 mm</t>
  </si>
  <si>
    <t>4 spáry á 0,35m2: 0,35*4=1,400 [A]</t>
  </si>
  <si>
    <t>položka zahrnuje dodávku a osazení předepsaného materiálu, očištění ploch spáry před úpravou, očištění okolí spáry po úpravě</t>
  </si>
  <si>
    <t>47</t>
  </si>
  <si>
    <t>931334</t>
  </si>
  <si>
    <t>TĚSNĚNÍ DILATAČNÍCH SPAR POLYURETANOVÝM TMELEM PRŮŘEZU DO 400MM2</t>
  </si>
  <si>
    <t>Těsnění dilatačních spár. trvale pružným tmelem 20x20 mm</t>
  </si>
  <si>
    <t>2,10*4=8,400 [A]</t>
  </si>
  <si>
    <t>položka zahrnuje dodávku a osazení předepsaného materiálu, očištění ploch spáry před úpravou, očištění okolí spáry po úpravě 
nezahrnuje těsnící profil</t>
  </si>
  <si>
    <t>48</t>
  </si>
  <si>
    <t>93135</t>
  </si>
  <si>
    <t>TĚSNĚNÍ DILATAČ SPAR PRYŽ PÁSKOU NEBO KRUH PROFILEM</t>
  </si>
  <si>
    <t>Předtěsnění dilatačních spar říms</t>
  </si>
  <si>
    <t>celkem4 spáry: 2,10m*4=8,400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</si>
</sst>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177" fontId="4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</c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14</v>
      </c>
      <c r="I3" s="32">
        <f>0+I8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14</v>
      </c>
      <c r="D4" s="5"/>
      <c r="E4" s="14" t="s">
        <v>15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0+I9+I13+I17+I21+I25+I29+I33+I37+I41+I45+I49+I53+I57+I61+I65+I69+I73+I77+I81+I85</f>
      </c>
      <c r="R8">
        <f>0+O9+O13+O17+O21+O25+O29+O33+O37+O41+O45+O49+O53+O57+O61+O65+O69+O73+O77+O81+O85</f>
      </c>
    </row>
    <row r="9" spans="1:16" ht="12.75">
      <c r="A9" s="19" t="s">
        <v>35</v>
      </c>
      <c r="B9" s="23" t="s">
        <v>19</v>
      </c>
      <c r="C9" s="23" t="s">
        <v>36</v>
      </c>
      <c r="D9" s="19" t="s">
        <v>37</v>
      </c>
      <c r="E9" s="24" t="s">
        <v>38</v>
      </c>
      <c r="F9" s="25" t="s">
        <v>39</v>
      </c>
      <c r="G9" s="26">
        <v>1</v>
      </c>
      <c r="H9" s="27">
        <v>0</v>
      </c>
      <c r="I9" s="27">
        <f>ROUND(ROUND(H9,2)*ROUND(G9,3),2)</f>
      </c>
      <c r="O9">
        <f>(I9*0)/100</f>
      </c>
      <c r="P9" t="s">
        <v>17</v>
      </c>
    </row>
    <row r="10" spans="1:5" ht="12.75">
      <c r="A10" s="28" t="s">
        <v>40</v>
      </c>
      <c r="E10" s="29" t="s">
        <v>41</v>
      </c>
    </row>
    <row r="11" spans="1:5" ht="12.75">
      <c r="A11" s="30" t="s">
        <v>42</v>
      </c>
      <c r="E11" s="31" t="s">
        <v>37</v>
      </c>
    </row>
    <row r="12" spans="1:5" ht="12.75">
      <c r="A12" t="s">
        <v>43</v>
      </c>
      <c r="E12" s="29" t="s">
        <v>44</v>
      </c>
    </row>
    <row r="13" spans="1:16" ht="12.75">
      <c r="A13" s="19" t="s">
        <v>35</v>
      </c>
      <c r="B13" s="23" t="s">
        <v>13</v>
      </c>
      <c r="C13" s="23" t="s">
        <v>45</v>
      </c>
      <c r="D13" s="19" t="s">
        <v>37</v>
      </c>
      <c r="E13" s="24" t="s">
        <v>46</v>
      </c>
      <c r="F13" s="25" t="s">
        <v>39</v>
      </c>
      <c r="G13" s="26">
        <v>1</v>
      </c>
      <c r="H13" s="27">
        <v>0</v>
      </c>
      <c r="I13" s="27">
        <f>ROUND(ROUND(H13,2)*ROUND(G13,3),2)</f>
      </c>
      <c r="O13">
        <f>(I13*0)/100</f>
      </c>
      <c r="P13" t="s">
        <v>17</v>
      </c>
    </row>
    <row r="14" spans="1:5" ht="12.75">
      <c r="A14" s="28" t="s">
        <v>40</v>
      </c>
      <c r="E14" s="29" t="s">
        <v>47</v>
      </c>
    </row>
    <row r="15" spans="1:5" ht="12.75">
      <c r="A15" s="30" t="s">
        <v>42</v>
      </c>
      <c r="E15" s="31" t="s">
        <v>37</v>
      </c>
    </row>
    <row r="16" spans="1:5" ht="12.75">
      <c r="A16" t="s">
        <v>43</v>
      </c>
      <c r="E16" s="29" t="s">
        <v>44</v>
      </c>
    </row>
    <row r="17" spans="1:16" ht="12.75">
      <c r="A17" s="19" t="s">
        <v>35</v>
      </c>
      <c r="B17" s="23" t="s">
        <v>12</v>
      </c>
      <c r="C17" s="23" t="s">
        <v>48</v>
      </c>
      <c r="D17" s="19" t="s">
        <v>37</v>
      </c>
      <c r="E17" s="24" t="s">
        <v>49</v>
      </c>
      <c r="F17" s="25" t="s">
        <v>39</v>
      </c>
      <c r="G17" s="26">
        <v>1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25.5">
      <c r="A18" s="28" t="s">
        <v>40</v>
      </c>
      <c r="E18" s="29" t="s">
        <v>50</v>
      </c>
    </row>
    <row r="19" spans="1:5" ht="12.75">
      <c r="A19" s="30" t="s">
        <v>42</v>
      </c>
      <c r="E19" s="31" t="s">
        <v>19</v>
      </c>
    </row>
    <row r="20" spans="1:5" ht="12.75">
      <c r="A20" t="s">
        <v>43</v>
      </c>
      <c r="E20" s="29" t="s">
        <v>51</v>
      </c>
    </row>
    <row r="21" spans="1:16" ht="12.75">
      <c r="A21" s="19" t="s">
        <v>35</v>
      </c>
      <c r="B21" s="23" t="s">
        <v>23</v>
      </c>
      <c r="C21" s="23" t="s">
        <v>52</v>
      </c>
      <c r="D21" s="19" t="s">
        <v>37</v>
      </c>
      <c r="E21" s="24" t="s">
        <v>53</v>
      </c>
      <c r="F21" s="25" t="s">
        <v>39</v>
      </c>
      <c r="G21" s="26">
        <v>1</v>
      </c>
      <c r="H21" s="27">
        <v>0</v>
      </c>
      <c r="I21" s="27">
        <f>ROUND(ROUND(H21,2)*ROUND(G21,3),2)</f>
      </c>
      <c r="O21">
        <f>(I21*21)/100</f>
      </c>
      <c r="P21" t="s">
        <v>13</v>
      </c>
    </row>
    <row r="22" spans="1:5" ht="25.5">
      <c r="A22" s="28" t="s">
        <v>40</v>
      </c>
      <c r="E22" s="29" t="s">
        <v>54</v>
      </c>
    </row>
    <row r="23" spans="1:5" ht="12.75">
      <c r="A23" s="30" t="s">
        <v>42</v>
      </c>
      <c r="E23" s="31" t="s">
        <v>19</v>
      </c>
    </row>
    <row r="24" spans="1:5" ht="12.75">
      <c r="A24" t="s">
        <v>43</v>
      </c>
      <c r="E24" s="29" t="s">
        <v>51</v>
      </c>
    </row>
    <row r="25" spans="1:16" ht="12.75">
      <c r="A25" s="19" t="s">
        <v>35</v>
      </c>
      <c r="B25" s="23" t="s">
        <v>25</v>
      </c>
      <c r="C25" s="23" t="s">
        <v>55</v>
      </c>
      <c r="D25" s="19" t="s">
        <v>37</v>
      </c>
      <c r="E25" s="24" t="s">
        <v>53</v>
      </c>
      <c r="F25" s="25" t="s">
        <v>39</v>
      </c>
      <c r="G25" s="26">
        <v>1</v>
      </c>
      <c r="H25" s="27">
        <v>0</v>
      </c>
      <c r="I25" s="27">
        <f>ROUND(ROUND(H25,2)*ROUND(G25,3),2)</f>
      </c>
      <c r="O25">
        <f>(I25*21)/100</f>
      </c>
      <c r="P25" t="s">
        <v>13</v>
      </c>
    </row>
    <row r="26" spans="1:5" ht="51">
      <c r="A26" s="28" t="s">
        <v>40</v>
      </c>
      <c r="E26" s="29" t="s">
        <v>56</v>
      </c>
    </row>
    <row r="27" spans="1:5" ht="12.75">
      <c r="A27" s="30" t="s">
        <v>42</v>
      </c>
      <c r="E27" s="31" t="s">
        <v>19</v>
      </c>
    </row>
    <row r="28" spans="1:5" ht="12.75">
      <c r="A28" t="s">
        <v>43</v>
      </c>
      <c r="E28" s="29" t="s">
        <v>51</v>
      </c>
    </row>
    <row r="29" spans="1:16" ht="12.75">
      <c r="A29" s="19" t="s">
        <v>35</v>
      </c>
      <c r="B29" s="23" t="s">
        <v>27</v>
      </c>
      <c r="C29" s="23" t="s">
        <v>57</v>
      </c>
      <c r="D29" s="19" t="s">
        <v>37</v>
      </c>
      <c r="E29" s="24" t="s">
        <v>58</v>
      </c>
      <c r="F29" s="25" t="s">
        <v>39</v>
      </c>
      <c r="G29" s="26">
        <v>1</v>
      </c>
      <c r="H29" s="27">
        <v>0</v>
      </c>
      <c r="I29" s="27">
        <f>ROUND(ROUND(H29,2)*ROUND(G29,3),2)</f>
      </c>
      <c r="O29">
        <f>(I29*21)/100</f>
      </c>
      <c r="P29" t="s">
        <v>13</v>
      </c>
    </row>
    <row r="30" spans="1:5" ht="25.5">
      <c r="A30" s="28" t="s">
        <v>40</v>
      </c>
      <c r="E30" s="29" t="s">
        <v>59</v>
      </c>
    </row>
    <row r="31" spans="1:5" ht="12.75">
      <c r="A31" s="30" t="s">
        <v>42</v>
      </c>
      <c r="E31" s="31" t="s">
        <v>19</v>
      </c>
    </row>
    <row r="32" spans="1:5" ht="38.25">
      <c r="A32" t="s">
        <v>43</v>
      </c>
      <c r="E32" s="29" t="s">
        <v>60</v>
      </c>
    </row>
    <row r="33" spans="1:16" ht="12.75">
      <c r="A33" s="19" t="s">
        <v>35</v>
      </c>
      <c r="B33" s="23" t="s">
        <v>61</v>
      </c>
      <c r="C33" s="23" t="s">
        <v>57</v>
      </c>
      <c r="D33" s="19" t="s">
        <v>19</v>
      </c>
      <c r="E33" s="24" t="s">
        <v>58</v>
      </c>
      <c r="F33" s="25" t="s">
        <v>39</v>
      </c>
      <c r="G33" s="26">
        <v>1</v>
      </c>
      <c r="H33" s="27">
        <v>0</v>
      </c>
      <c r="I33" s="27">
        <f>ROUND(ROUND(H33,2)*ROUND(G33,3),2)</f>
      </c>
      <c r="O33">
        <f>(I33*21)/100</f>
      </c>
      <c r="P33" t="s">
        <v>13</v>
      </c>
    </row>
    <row r="34" spans="1:5" ht="25.5">
      <c r="A34" s="28" t="s">
        <v>40</v>
      </c>
      <c r="E34" s="29" t="s">
        <v>62</v>
      </c>
    </row>
    <row r="35" spans="1:5" ht="12.75">
      <c r="A35" s="30" t="s">
        <v>42</v>
      </c>
      <c r="E35" s="31" t="s">
        <v>37</v>
      </c>
    </row>
    <row r="36" spans="1:5" ht="38.25">
      <c r="A36" t="s">
        <v>43</v>
      </c>
      <c r="E36" s="29" t="s">
        <v>60</v>
      </c>
    </row>
    <row r="37" spans="1:16" ht="12.75">
      <c r="A37" s="19" t="s">
        <v>35</v>
      </c>
      <c r="B37" s="23" t="s">
        <v>63</v>
      </c>
      <c r="C37" s="23" t="s">
        <v>64</v>
      </c>
      <c r="D37" s="19" t="s">
        <v>37</v>
      </c>
      <c r="E37" s="24" t="s">
        <v>65</v>
      </c>
      <c r="F37" s="25" t="s">
        <v>66</v>
      </c>
      <c r="G37" s="26">
        <v>1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12.75">
      <c r="A38" s="28" t="s">
        <v>40</v>
      </c>
      <c r="E38" s="29" t="s">
        <v>67</v>
      </c>
    </row>
    <row r="39" spans="1:5" ht="12.75">
      <c r="A39" s="30" t="s">
        <v>42</v>
      </c>
      <c r="E39" s="31" t="s">
        <v>37</v>
      </c>
    </row>
    <row r="40" spans="1:5" ht="12.75">
      <c r="A40" t="s">
        <v>43</v>
      </c>
      <c r="E40" s="29" t="s">
        <v>68</v>
      </c>
    </row>
    <row r="41" spans="1:16" ht="12.75">
      <c r="A41" s="19" t="s">
        <v>35</v>
      </c>
      <c r="B41" s="23" t="s">
        <v>30</v>
      </c>
      <c r="C41" s="23" t="s">
        <v>69</v>
      </c>
      <c r="D41" s="19" t="s">
        <v>37</v>
      </c>
      <c r="E41" s="24" t="s">
        <v>70</v>
      </c>
      <c r="F41" s="25" t="s">
        <v>39</v>
      </c>
      <c r="G41" s="26">
        <v>1</v>
      </c>
      <c r="H41" s="27">
        <v>0</v>
      </c>
      <c r="I41" s="27">
        <f>ROUND(ROUND(H41,2)*ROUND(G41,3),2)</f>
      </c>
      <c r="O41">
        <f>(I41*21)/100</f>
      </c>
      <c r="P41" t="s">
        <v>13</v>
      </c>
    </row>
    <row r="42" spans="1:5" ht="12.75">
      <c r="A42" s="28" t="s">
        <v>40</v>
      </c>
      <c r="E42" s="29" t="s">
        <v>71</v>
      </c>
    </row>
    <row r="43" spans="1:5" ht="12.75">
      <c r="A43" s="30" t="s">
        <v>42</v>
      </c>
      <c r="E43" s="31" t="s">
        <v>37</v>
      </c>
    </row>
    <row r="44" spans="1:5" ht="12.75">
      <c r="A44" t="s">
        <v>43</v>
      </c>
      <c r="E44" s="29" t="s">
        <v>68</v>
      </c>
    </row>
    <row r="45" spans="1:16" ht="12.75">
      <c r="A45" s="19" t="s">
        <v>35</v>
      </c>
      <c r="B45" s="23" t="s">
        <v>32</v>
      </c>
      <c r="C45" s="23" t="s">
        <v>69</v>
      </c>
      <c r="D45" s="19" t="s">
        <v>19</v>
      </c>
      <c r="E45" s="24" t="s">
        <v>70</v>
      </c>
      <c r="F45" s="25" t="s">
        <v>39</v>
      </c>
      <c r="G45" s="26">
        <v>1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12.75">
      <c r="A46" s="28" t="s">
        <v>40</v>
      </c>
      <c r="E46" s="29" t="s">
        <v>72</v>
      </c>
    </row>
    <row r="47" spans="1:5" ht="12.75">
      <c r="A47" s="30" t="s">
        <v>42</v>
      </c>
      <c r="E47" s="31" t="s">
        <v>37</v>
      </c>
    </row>
    <row r="48" spans="1:5" ht="12.75">
      <c r="A48" t="s">
        <v>43</v>
      </c>
      <c r="E48" s="29" t="s">
        <v>68</v>
      </c>
    </row>
    <row r="49" spans="1:16" ht="12.75">
      <c r="A49" s="19" t="s">
        <v>35</v>
      </c>
      <c r="B49" s="23" t="s">
        <v>73</v>
      </c>
      <c r="C49" s="23" t="s">
        <v>74</v>
      </c>
      <c r="D49" s="19" t="s">
        <v>37</v>
      </c>
      <c r="E49" s="24" t="s">
        <v>75</v>
      </c>
      <c r="F49" s="25" t="s">
        <v>76</v>
      </c>
      <c r="G49" s="26">
        <v>1</v>
      </c>
      <c r="H49" s="27">
        <v>0</v>
      </c>
      <c r="I49" s="27">
        <f>ROUND(ROUND(H49,2)*ROUND(G49,3),2)</f>
      </c>
      <c r="O49">
        <f>(I49*21)/100</f>
      </c>
      <c r="P49" t="s">
        <v>13</v>
      </c>
    </row>
    <row r="50" spans="1:5" ht="12.75">
      <c r="A50" s="28" t="s">
        <v>40</v>
      </c>
      <c r="E50" s="29" t="s">
        <v>77</v>
      </c>
    </row>
    <row r="51" spans="1:5" ht="12.75">
      <c r="A51" s="30" t="s">
        <v>42</v>
      </c>
      <c r="E51" s="31" t="s">
        <v>37</v>
      </c>
    </row>
    <row r="52" spans="1:5" ht="12.75">
      <c r="A52" t="s">
        <v>43</v>
      </c>
      <c r="E52" s="29" t="s">
        <v>68</v>
      </c>
    </row>
    <row r="53" spans="1:16" ht="12.75">
      <c r="A53" s="19" t="s">
        <v>35</v>
      </c>
      <c r="B53" s="23" t="s">
        <v>78</v>
      </c>
      <c r="C53" s="23" t="s">
        <v>79</v>
      </c>
      <c r="D53" s="19" t="s">
        <v>37</v>
      </c>
      <c r="E53" s="24" t="s">
        <v>80</v>
      </c>
      <c r="F53" s="25" t="s">
        <v>39</v>
      </c>
      <c r="G53" s="26">
        <v>1</v>
      </c>
      <c r="H53" s="27">
        <v>0</v>
      </c>
      <c r="I53" s="27">
        <f>ROUND(ROUND(H53,2)*ROUND(G53,3),2)</f>
      </c>
      <c r="O53">
        <f>(I53*21)/100</f>
      </c>
      <c r="P53" t="s">
        <v>13</v>
      </c>
    </row>
    <row r="54" spans="1:5" ht="12.75">
      <c r="A54" s="28" t="s">
        <v>40</v>
      </c>
      <c r="E54" s="29" t="s">
        <v>81</v>
      </c>
    </row>
    <row r="55" spans="1:5" ht="12.75">
      <c r="A55" s="30" t="s">
        <v>42</v>
      </c>
      <c r="E55" s="31" t="s">
        <v>37</v>
      </c>
    </row>
    <row r="56" spans="1:5" ht="12.75">
      <c r="A56" t="s">
        <v>43</v>
      </c>
      <c r="E56" s="29" t="s">
        <v>68</v>
      </c>
    </row>
    <row r="57" spans="1:16" ht="12.75">
      <c r="A57" s="19" t="s">
        <v>35</v>
      </c>
      <c r="B57" s="23" t="s">
        <v>82</v>
      </c>
      <c r="C57" s="23" t="s">
        <v>83</v>
      </c>
      <c r="D57" s="19" t="s">
        <v>37</v>
      </c>
      <c r="E57" s="24" t="s">
        <v>84</v>
      </c>
      <c r="F57" s="25" t="s">
        <v>39</v>
      </c>
      <c r="G57" s="26">
        <v>1</v>
      </c>
      <c r="H57" s="27">
        <v>0</v>
      </c>
      <c r="I57" s="27">
        <f>ROUND(ROUND(H57,2)*ROUND(G57,3),2)</f>
      </c>
      <c r="O57">
        <f>(I57*21)/100</f>
      </c>
      <c r="P57" t="s">
        <v>13</v>
      </c>
    </row>
    <row r="58" spans="1:5" ht="12.75">
      <c r="A58" s="28" t="s">
        <v>40</v>
      </c>
      <c r="E58" s="29" t="s">
        <v>85</v>
      </c>
    </row>
    <row r="59" spans="1:5" ht="12.75">
      <c r="A59" s="30" t="s">
        <v>42</v>
      </c>
      <c r="E59" s="31" t="s">
        <v>37</v>
      </c>
    </row>
    <row r="60" spans="1:5" ht="12.75">
      <c r="A60" t="s">
        <v>43</v>
      </c>
      <c r="E60" s="29" t="s">
        <v>68</v>
      </c>
    </row>
    <row r="61" spans="1:16" ht="12.75">
      <c r="A61" s="19" t="s">
        <v>35</v>
      </c>
      <c r="B61" s="23" t="s">
        <v>86</v>
      </c>
      <c r="C61" s="23" t="s">
        <v>87</v>
      </c>
      <c r="D61" s="19" t="s">
        <v>37</v>
      </c>
      <c r="E61" s="24" t="s">
        <v>88</v>
      </c>
      <c r="F61" s="25" t="s">
        <v>39</v>
      </c>
      <c r="G61" s="26">
        <v>1</v>
      </c>
      <c r="H61" s="27">
        <v>0</v>
      </c>
      <c r="I61" s="27">
        <f>ROUND(ROUND(H61,2)*ROUND(G61,3),2)</f>
      </c>
      <c r="O61">
        <f>(I61*21)/100</f>
      </c>
      <c r="P61" t="s">
        <v>13</v>
      </c>
    </row>
    <row r="62" spans="1:5" ht="12.75">
      <c r="A62" s="28" t="s">
        <v>40</v>
      </c>
      <c r="E62" s="29" t="s">
        <v>89</v>
      </c>
    </row>
    <row r="63" spans="1:5" ht="12.75">
      <c r="A63" s="30" t="s">
        <v>42</v>
      </c>
      <c r="E63" s="31" t="s">
        <v>37</v>
      </c>
    </row>
    <row r="64" spans="1:5" ht="63.75">
      <c r="A64" t="s">
        <v>43</v>
      </c>
      <c r="E64" s="29" t="s">
        <v>90</v>
      </c>
    </row>
    <row r="65" spans="1:16" ht="12.75">
      <c r="A65" s="19" t="s">
        <v>35</v>
      </c>
      <c r="B65" s="23" t="s">
        <v>91</v>
      </c>
      <c r="C65" s="23" t="s">
        <v>92</v>
      </c>
      <c r="D65" s="19" t="s">
        <v>37</v>
      </c>
      <c r="E65" s="24" t="s">
        <v>93</v>
      </c>
      <c r="F65" s="25" t="s">
        <v>39</v>
      </c>
      <c r="G65" s="26">
        <v>1</v>
      </c>
      <c r="H65" s="27">
        <v>0</v>
      </c>
      <c r="I65" s="27">
        <f>ROUND(ROUND(H65,2)*ROUND(G65,3),2)</f>
      </c>
      <c r="O65">
        <f>(I65*21)/100</f>
      </c>
      <c r="P65" t="s">
        <v>13</v>
      </c>
    </row>
    <row r="66" spans="1:5" ht="51">
      <c r="A66" s="28" t="s">
        <v>40</v>
      </c>
      <c r="E66" s="29" t="s">
        <v>94</v>
      </c>
    </row>
    <row r="67" spans="1:5" ht="12.75">
      <c r="A67" s="30" t="s">
        <v>42</v>
      </c>
      <c r="E67" s="31" t="s">
        <v>37</v>
      </c>
    </row>
    <row r="68" spans="1:5" ht="12.75">
      <c r="A68" t="s">
        <v>43</v>
      </c>
      <c r="E68" s="29" t="s">
        <v>68</v>
      </c>
    </row>
    <row r="69" spans="1:16" ht="12.75">
      <c r="A69" s="19" t="s">
        <v>35</v>
      </c>
      <c r="B69" s="23" t="s">
        <v>95</v>
      </c>
      <c r="C69" s="23" t="s">
        <v>96</v>
      </c>
      <c r="D69" s="19" t="s">
        <v>37</v>
      </c>
      <c r="E69" s="24" t="s">
        <v>97</v>
      </c>
      <c r="F69" s="25" t="s">
        <v>76</v>
      </c>
      <c r="G69" s="26">
        <v>1</v>
      </c>
      <c r="H69" s="27">
        <v>0</v>
      </c>
      <c r="I69" s="27">
        <f>ROUND(ROUND(H69,2)*ROUND(G69,3),2)</f>
      </c>
      <c r="O69">
        <f>(I69*21)/100</f>
      </c>
      <c r="P69" t="s">
        <v>13</v>
      </c>
    </row>
    <row r="70" spans="1:5" ht="25.5">
      <c r="A70" s="28" t="s">
        <v>40</v>
      </c>
      <c r="E70" s="29" t="s">
        <v>98</v>
      </c>
    </row>
    <row r="71" spans="1:5" ht="12.75">
      <c r="A71" s="30" t="s">
        <v>42</v>
      </c>
      <c r="E71" s="31" t="s">
        <v>37</v>
      </c>
    </row>
    <row r="72" spans="1:5" ht="51">
      <c r="A72" t="s">
        <v>43</v>
      </c>
      <c r="E72" s="29" t="s">
        <v>99</v>
      </c>
    </row>
    <row r="73" spans="1:16" ht="12.75">
      <c r="A73" s="19" t="s">
        <v>35</v>
      </c>
      <c r="B73" s="23" t="s">
        <v>100</v>
      </c>
      <c r="C73" s="23" t="s">
        <v>101</v>
      </c>
      <c r="D73" s="19" t="s">
        <v>37</v>
      </c>
      <c r="E73" s="24" t="s">
        <v>102</v>
      </c>
      <c r="F73" s="25" t="s">
        <v>103</v>
      </c>
      <c r="G73" s="26">
        <v>48</v>
      </c>
      <c r="H73" s="27">
        <v>0</v>
      </c>
      <c r="I73" s="27">
        <f>ROUND(ROUND(H73,2)*ROUND(G73,3),2)</f>
      </c>
      <c r="O73">
        <f>(I73*21)/100</f>
      </c>
      <c r="P73" t="s">
        <v>13</v>
      </c>
    </row>
    <row r="74" spans="1:5" ht="12.75">
      <c r="A74" s="28" t="s">
        <v>40</v>
      </c>
      <c r="E74" s="29" t="s">
        <v>104</v>
      </c>
    </row>
    <row r="75" spans="1:5" ht="12.75">
      <c r="A75" s="30" t="s">
        <v>42</v>
      </c>
      <c r="E75" s="31" t="s">
        <v>37</v>
      </c>
    </row>
    <row r="76" spans="1:5" ht="12.75">
      <c r="A76" t="s">
        <v>43</v>
      </c>
      <c r="E76" s="29" t="s">
        <v>105</v>
      </c>
    </row>
    <row r="77" spans="1:16" ht="12.75">
      <c r="A77" s="19" t="s">
        <v>35</v>
      </c>
      <c r="B77" s="23" t="s">
        <v>106</v>
      </c>
      <c r="C77" s="23" t="s">
        <v>107</v>
      </c>
      <c r="D77" s="19" t="s">
        <v>37</v>
      </c>
      <c r="E77" s="24" t="s">
        <v>108</v>
      </c>
      <c r="F77" s="25" t="s">
        <v>76</v>
      </c>
      <c r="G77" s="26">
        <v>2</v>
      </c>
      <c r="H77" s="27">
        <v>0</v>
      </c>
      <c r="I77" s="27">
        <f>ROUND(ROUND(H77,2)*ROUND(G77,3),2)</f>
      </c>
      <c r="O77">
        <f>(I77*21)/100</f>
      </c>
      <c r="P77" t="s">
        <v>13</v>
      </c>
    </row>
    <row r="78" spans="1:5" ht="12.75">
      <c r="A78" s="28" t="s">
        <v>40</v>
      </c>
      <c r="E78" s="29" t="s">
        <v>109</v>
      </c>
    </row>
    <row r="79" spans="1:5" ht="12.75">
      <c r="A79" s="30" t="s">
        <v>42</v>
      </c>
      <c r="E79" s="31" t="s">
        <v>37</v>
      </c>
    </row>
    <row r="80" spans="1:5" ht="89.25">
      <c r="A80" t="s">
        <v>43</v>
      </c>
      <c r="E80" s="29" t="s">
        <v>110</v>
      </c>
    </row>
    <row r="81" spans="1:16" ht="12.75">
      <c r="A81" s="19" t="s">
        <v>35</v>
      </c>
      <c r="B81" s="23" t="s">
        <v>111</v>
      </c>
      <c r="C81" s="23" t="s">
        <v>112</v>
      </c>
      <c r="D81" s="19" t="s">
        <v>37</v>
      </c>
      <c r="E81" s="24" t="s">
        <v>113</v>
      </c>
      <c r="F81" s="25" t="s">
        <v>39</v>
      </c>
      <c r="G81" s="26">
        <v>1</v>
      </c>
      <c r="H81" s="27">
        <v>0</v>
      </c>
      <c r="I81" s="27">
        <f>ROUND(ROUND(H81,2)*ROUND(G81,3),2)</f>
      </c>
      <c r="O81">
        <f>(I81*21)/100</f>
      </c>
      <c r="P81" t="s">
        <v>13</v>
      </c>
    </row>
    <row r="82" spans="1:5" ht="12.75">
      <c r="A82" s="28" t="s">
        <v>40</v>
      </c>
      <c r="E82" s="29" t="s">
        <v>37</v>
      </c>
    </row>
    <row r="83" spans="1:5" ht="12.75">
      <c r="A83" s="30" t="s">
        <v>42</v>
      </c>
      <c r="E83" s="31" t="s">
        <v>37</v>
      </c>
    </row>
    <row r="84" spans="1:5" ht="25.5">
      <c r="A84" t="s">
        <v>43</v>
      </c>
      <c r="E84" s="29" t="s">
        <v>114</v>
      </c>
    </row>
    <row r="85" spans="1:16" ht="12.75">
      <c r="A85" s="19" t="s">
        <v>35</v>
      </c>
      <c r="B85" s="23" t="s">
        <v>115</v>
      </c>
      <c r="C85" s="23" t="s">
        <v>116</v>
      </c>
      <c r="D85" s="19" t="s">
        <v>37</v>
      </c>
      <c r="E85" s="24" t="s">
        <v>113</v>
      </c>
      <c r="F85" s="25" t="s">
        <v>39</v>
      </c>
      <c r="G85" s="26">
        <v>1</v>
      </c>
      <c r="H85" s="27">
        <v>0</v>
      </c>
      <c r="I85" s="27">
        <f>ROUND(ROUND(H85,2)*ROUND(G85,3),2)</f>
      </c>
      <c r="O85">
        <f>(I85*21)/100</f>
      </c>
      <c r="P85" t="s">
        <v>13</v>
      </c>
    </row>
    <row r="86" spans="1:5" ht="12.75">
      <c r="A86" s="28" t="s">
        <v>40</v>
      </c>
      <c r="E86" s="29" t="s">
        <v>117</v>
      </c>
    </row>
    <row r="87" spans="1:5" ht="12.75">
      <c r="A87" s="30" t="s">
        <v>42</v>
      </c>
      <c r="E87" s="31" t="s">
        <v>37</v>
      </c>
    </row>
    <row r="88" spans="1:5" ht="25.5">
      <c r="A88" t="s">
        <v>43</v>
      </c>
      <c r="E88" s="29" t="s">
        <v>114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0+O8+O21+O30</f>
      </c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118</v>
      </c>
      <c r="I3" s="32">
        <f>0+I8+I21+I30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118</v>
      </c>
      <c r="D4" s="5"/>
      <c r="E4" s="14" t="s">
        <v>119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0+I9+I13+I17</f>
      </c>
      <c r="R8">
        <f>0+O9+O13+O17</f>
      </c>
    </row>
    <row r="9" spans="1:16" ht="12.75">
      <c r="A9" s="19" t="s">
        <v>35</v>
      </c>
      <c r="B9" s="23" t="s">
        <v>19</v>
      </c>
      <c r="C9" s="23" t="s">
        <v>120</v>
      </c>
      <c r="D9" s="19" t="s">
        <v>37</v>
      </c>
      <c r="E9" s="24" t="s">
        <v>121</v>
      </c>
      <c r="F9" s="25" t="s">
        <v>122</v>
      </c>
      <c r="G9" s="26">
        <v>0.426</v>
      </c>
      <c r="H9" s="27">
        <v>0</v>
      </c>
      <c r="I9" s="27">
        <f>ROUND(ROUND(H9,2)*ROUND(G9,3),2)</f>
      </c>
      <c r="O9">
        <f>(I9*0)/100</f>
      </c>
      <c r="P9" t="s">
        <v>17</v>
      </c>
    </row>
    <row r="10" spans="1:5" ht="12.75">
      <c r="A10" s="28" t="s">
        <v>40</v>
      </c>
      <c r="E10" s="29" t="s">
        <v>123</v>
      </c>
    </row>
    <row r="11" spans="1:5" ht="25.5">
      <c r="A11" s="30" t="s">
        <v>42</v>
      </c>
      <c r="E11" s="31" t="s">
        <v>124</v>
      </c>
    </row>
    <row r="12" spans="1:5" ht="25.5">
      <c r="A12" t="s">
        <v>43</v>
      </c>
      <c r="E12" s="29" t="s">
        <v>125</v>
      </c>
    </row>
    <row r="13" spans="1:16" ht="25.5">
      <c r="A13" s="19" t="s">
        <v>35</v>
      </c>
      <c r="B13" s="23" t="s">
        <v>13</v>
      </c>
      <c r="C13" s="23" t="s">
        <v>126</v>
      </c>
      <c r="D13" s="19" t="s">
        <v>37</v>
      </c>
      <c r="E13" s="24" t="s">
        <v>127</v>
      </c>
      <c r="F13" s="25" t="s">
        <v>122</v>
      </c>
      <c r="G13" s="26">
        <v>239.52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12.75">
      <c r="A14" s="28" t="s">
        <v>40</v>
      </c>
      <c r="E14" s="29" t="s">
        <v>128</v>
      </c>
    </row>
    <row r="15" spans="1:5" ht="38.25">
      <c r="A15" s="30" t="s">
        <v>42</v>
      </c>
      <c r="E15" s="31" t="s">
        <v>129</v>
      </c>
    </row>
    <row r="16" spans="1:5" ht="140.25">
      <c r="A16" t="s">
        <v>43</v>
      </c>
      <c r="E16" s="29" t="s">
        <v>130</v>
      </c>
    </row>
    <row r="17" spans="1:16" ht="25.5">
      <c r="A17" s="19" t="s">
        <v>35</v>
      </c>
      <c r="B17" s="23" t="s">
        <v>12</v>
      </c>
      <c r="C17" s="23" t="s">
        <v>131</v>
      </c>
      <c r="D17" s="19" t="s">
        <v>37</v>
      </c>
      <c r="E17" s="24" t="s">
        <v>132</v>
      </c>
      <c r="F17" s="25" t="s">
        <v>122</v>
      </c>
      <c r="G17" s="26">
        <v>239.272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12.75">
      <c r="A18" s="28" t="s">
        <v>40</v>
      </c>
      <c r="E18" s="29" t="s">
        <v>133</v>
      </c>
    </row>
    <row r="19" spans="1:5" ht="25.5">
      <c r="A19" s="30" t="s">
        <v>42</v>
      </c>
      <c r="E19" s="31" t="s">
        <v>134</v>
      </c>
    </row>
    <row r="20" spans="1:5" ht="140.25">
      <c r="A20" t="s">
        <v>43</v>
      </c>
      <c r="E20" s="29" t="s">
        <v>130</v>
      </c>
    </row>
    <row r="21" spans="1:18" ht="12.75" customHeight="1">
      <c r="A21" s="5" t="s">
        <v>33</v>
      </c>
      <c r="B21" s="5"/>
      <c r="C21" s="35" t="s">
        <v>19</v>
      </c>
      <c r="D21" s="5"/>
      <c r="E21" s="21" t="s">
        <v>135</v>
      </c>
      <c r="F21" s="5"/>
      <c r="G21" s="5"/>
      <c r="H21" s="5"/>
      <c r="I21" s="36">
        <f>0+Q21</f>
      </c>
      <c r="O21">
        <f>0+R21</f>
      </c>
      <c r="Q21">
        <f>0+I22+I26</f>
      </c>
      <c r="R21">
        <f>0+O22+O26</f>
      </c>
    </row>
    <row r="22" spans="1:16" ht="25.5">
      <c r="A22" s="19" t="s">
        <v>35</v>
      </c>
      <c r="B22" s="23" t="s">
        <v>23</v>
      </c>
      <c r="C22" s="23" t="s">
        <v>136</v>
      </c>
      <c r="D22" s="19" t="s">
        <v>37</v>
      </c>
      <c r="E22" s="24" t="s">
        <v>137</v>
      </c>
      <c r="F22" s="25" t="s">
        <v>138</v>
      </c>
      <c r="G22" s="26">
        <v>38.4</v>
      </c>
      <c r="H22" s="27">
        <v>0</v>
      </c>
      <c r="I22" s="27">
        <f>ROUND(ROUND(H22,2)*ROUND(G22,3),2)</f>
      </c>
      <c r="O22">
        <f>(I22*0)/100</f>
      </c>
      <c r="P22" t="s">
        <v>17</v>
      </c>
    </row>
    <row r="23" spans="1:5" ht="12.75">
      <c r="A23" s="28" t="s">
        <v>40</v>
      </c>
      <c r="E23" s="29" t="s">
        <v>139</v>
      </c>
    </row>
    <row r="24" spans="1:5" ht="12.75">
      <c r="A24" s="30" t="s">
        <v>42</v>
      </c>
      <c r="E24" s="31" t="s">
        <v>140</v>
      </c>
    </row>
    <row r="25" spans="1:5" ht="63.75">
      <c r="A25" t="s">
        <v>43</v>
      </c>
      <c r="E25" s="29" t="s">
        <v>141</v>
      </c>
    </row>
    <row r="26" spans="1:16" ht="12.75">
      <c r="A26" s="19" t="s">
        <v>35</v>
      </c>
      <c r="B26" s="23" t="s">
        <v>25</v>
      </c>
      <c r="C26" s="23" t="s">
        <v>142</v>
      </c>
      <c r="D26" s="19" t="s">
        <v>37</v>
      </c>
      <c r="E26" s="24" t="s">
        <v>143</v>
      </c>
      <c r="F26" s="25" t="s">
        <v>138</v>
      </c>
      <c r="G26" s="26">
        <v>19.2</v>
      </c>
      <c r="H26" s="27">
        <v>0</v>
      </c>
      <c r="I26" s="27">
        <f>ROUND(ROUND(H26,2)*ROUND(G26,3),2)</f>
      </c>
      <c r="O26">
        <f>(I26*0)/100</f>
      </c>
      <c r="P26" t="s">
        <v>17</v>
      </c>
    </row>
    <row r="27" spans="1:5" ht="25.5">
      <c r="A27" s="28" t="s">
        <v>40</v>
      </c>
      <c r="E27" s="29" t="s">
        <v>144</v>
      </c>
    </row>
    <row r="28" spans="1:5" ht="38.25">
      <c r="A28" s="30" t="s">
        <v>42</v>
      </c>
      <c r="E28" s="31" t="s">
        <v>145</v>
      </c>
    </row>
    <row r="29" spans="1:5" ht="63.75">
      <c r="A29" t="s">
        <v>43</v>
      </c>
      <c r="E29" s="29" t="s">
        <v>141</v>
      </c>
    </row>
    <row r="30" spans="1:18" ht="12.75" customHeight="1">
      <c r="A30" s="5" t="s">
        <v>33</v>
      </c>
      <c r="B30" s="5"/>
      <c r="C30" s="35" t="s">
        <v>30</v>
      </c>
      <c r="D30" s="5"/>
      <c r="E30" s="21" t="s">
        <v>146</v>
      </c>
      <c r="F30" s="5"/>
      <c r="G30" s="5"/>
      <c r="H30" s="5"/>
      <c r="I30" s="36">
        <f>0+Q30</f>
      </c>
      <c r="O30">
        <f>0+R30</f>
      </c>
      <c r="Q30">
        <f>0+I31+I35+I39+I43+I47</f>
      </c>
      <c r="R30">
        <f>0+O31+O35+O39+O43+O47</f>
      </c>
    </row>
    <row r="31" spans="1:16" ht="12.75">
      <c r="A31" s="19" t="s">
        <v>35</v>
      </c>
      <c r="B31" s="23" t="s">
        <v>27</v>
      </c>
      <c r="C31" s="23" t="s">
        <v>147</v>
      </c>
      <c r="D31" s="19" t="s">
        <v>37</v>
      </c>
      <c r="E31" s="24" t="s">
        <v>148</v>
      </c>
      <c r="F31" s="25" t="s">
        <v>76</v>
      </c>
      <c r="G31" s="26">
        <v>2</v>
      </c>
      <c r="H31" s="27">
        <v>0</v>
      </c>
      <c r="I31" s="27">
        <f>ROUND(ROUND(H31,2)*ROUND(G31,3),2)</f>
      </c>
      <c r="O31">
        <f>(I31*0)/100</f>
      </c>
      <c r="P31" t="s">
        <v>17</v>
      </c>
    </row>
    <row r="32" spans="1:5" ht="12.75">
      <c r="A32" s="28" t="s">
        <v>40</v>
      </c>
      <c r="E32" s="29" t="s">
        <v>149</v>
      </c>
    </row>
    <row r="33" spans="1:5" ht="12.75">
      <c r="A33" s="30" t="s">
        <v>42</v>
      </c>
      <c r="E33" s="31" t="s">
        <v>37</v>
      </c>
    </row>
    <row r="34" spans="1:5" ht="25.5">
      <c r="A34" t="s">
        <v>43</v>
      </c>
      <c r="E34" s="29" t="s">
        <v>150</v>
      </c>
    </row>
    <row r="35" spans="1:16" ht="12.75">
      <c r="A35" s="19" t="s">
        <v>35</v>
      </c>
      <c r="B35" s="23" t="s">
        <v>61</v>
      </c>
      <c r="C35" s="23" t="s">
        <v>151</v>
      </c>
      <c r="D35" s="19" t="s">
        <v>37</v>
      </c>
      <c r="E35" s="24" t="s">
        <v>152</v>
      </c>
      <c r="F35" s="25" t="s">
        <v>138</v>
      </c>
      <c r="G35" s="26">
        <v>17.55</v>
      </c>
      <c r="H35" s="27">
        <v>0</v>
      </c>
      <c r="I35" s="27">
        <f>ROUND(ROUND(H35,2)*ROUND(G35,3),2)</f>
      </c>
      <c r="O35">
        <f>(I35*0)/100</f>
      </c>
      <c r="P35" t="s">
        <v>17</v>
      </c>
    </row>
    <row r="36" spans="1:5" ht="12.75">
      <c r="A36" s="28" t="s">
        <v>40</v>
      </c>
      <c r="E36" s="29" t="s">
        <v>153</v>
      </c>
    </row>
    <row r="37" spans="1:5" ht="25.5">
      <c r="A37" s="30" t="s">
        <v>42</v>
      </c>
      <c r="E37" s="31" t="s">
        <v>154</v>
      </c>
    </row>
    <row r="38" spans="1:5" ht="102">
      <c r="A38" t="s">
        <v>43</v>
      </c>
      <c r="E38" s="29" t="s">
        <v>155</v>
      </c>
    </row>
    <row r="39" spans="1:16" ht="12.75">
      <c r="A39" s="19" t="s">
        <v>35</v>
      </c>
      <c r="B39" s="23" t="s">
        <v>63</v>
      </c>
      <c r="C39" s="23" t="s">
        <v>156</v>
      </c>
      <c r="D39" s="19" t="s">
        <v>37</v>
      </c>
      <c r="E39" s="24" t="s">
        <v>157</v>
      </c>
      <c r="F39" s="25" t="s">
        <v>138</v>
      </c>
      <c r="G39" s="26">
        <v>12.738</v>
      </c>
      <c r="H39" s="27">
        <v>0</v>
      </c>
      <c r="I39" s="27">
        <f>ROUND(ROUND(H39,2)*ROUND(G39,3),2)</f>
      </c>
      <c r="O39">
        <f>(I39*0)/100</f>
      </c>
      <c r="P39" t="s">
        <v>17</v>
      </c>
    </row>
    <row r="40" spans="1:5" ht="12.75">
      <c r="A40" s="28" t="s">
        <v>40</v>
      </c>
      <c r="E40" s="29" t="s">
        <v>158</v>
      </c>
    </row>
    <row r="41" spans="1:5" ht="12.75">
      <c r="A41" s="30" t="s">
        <v>42</v>
      </c>
      <c r="E41" s="31" t="s">
        <v>159</v>
      </c>
    </row>
    <row r="42" spans="1:5" ht="102">
      <c r="A42" t="s">
        <v>43</v>
      </c>
      <c r="E42" s="29" t="s">
        <v>155</v>
      </c>
    </row>
    <row r="43" spans="1:16" ht="12.75">
      <c r="A43" s="19" t="s">
        <v>35</v>
      </c>
      <c r="B43" s="23" t="s">
        <v>30</v>
      </c>
      <c r="C43" s="23" t="s">
        <v>160</v>
      </c>
      <c r="D43" s="19" t="s">
        <v>37</v>
      </c>
      <c r="E43" s="24" t="s">
        <v>161</v>
      </c>
      <c r="F43" s="25" t="s">
        <v>138</v>
      </c>
      <c r="G43" s="26">
        <v>208.984</v>
      </c>
      <c r="H43" s="27">
        <v>0</v>
      </c>
      <c r="I43" s="27">
        <f>ROUND(ROUND(H43,2)*ROUND(G43,3),2)</f>
      </c>
      <c r="O43">
        <f>(I43*0)/100</f>
      </c>
      <c r="P43" t="s">
        <v>17</v>
      </c>
    </row>
    <row r="44" spans="1:5" ht="12.75">
      <c r="A44" s="28" t="s">
        <v>40</v>
      </c>
      <c r="E44" s="29" t="s">
        <v>37</v>
      </c>
    </row>
    <row r="45" spans="1:5" ht="127.5">
      <c r="A45" s="30" t="s">
        <v>42</v>
      </c>
      <c r="E45" s="31" t="s">
        <v>162</v>
      </c>
    </row>
    <row r="46" spans="1:5" ht="76.5">
      <c r="A46" t="s">
        <v>43</v>
      </c>
      <c r="E46" s="29" t="s">
        <v>163</v>
      </c>
    </row>
    <row r="47" spans="1:16" ht="12.75">
      <c r="A47" s="19" t="s">
        <v>35</v>
      </c>
      <c r="B47" s="23" t="s">
        <v>32</v>
      </c>
      <c r="C47" s="23" t="s">
        <v>164</v>
      </c>
      <c r="D47" s="19" t="s">
        <v>37</v>
      </c>
      <c r="E47" s="24" t="s">
        <v>165</v>
      </c>
      <c r="F47" s="25" t="s">
        <v>76</v>
      </c>
      <c r="G47" s="26">
        <v>2</v>
      </c>
      <c r="H47" s="27">
        <v>0</v>
      </c>
      <c r="I47" s="27">
        <f>ROUND(ROUND(H47,2)*ROUND(G47,3),2)</f>
      </c>
      <c r="O47">
        <f>(I47*21)/100</f>
      </c>
      <c r="P47" t="s">
        <v>13</v>
      </c>
    </row>
    <row r="48" spans="1:5" ht="12.75">
      <c r="A48" s="28" t="s">
        <v>40</v>
      </c>
      <c r="E48" s="29" t="s">
        <v>166</v>
      </c>
    </row>
    <row r="49" spans="1:5" ht="12.75">
      <c r="A49" s="30" t="s">
        <v>42</v>
      </c>
      <c r="E49" s="31" t="s">
        <v>37</v>
      </c>
    </row>
    <row r="50" spans="1:5" ht="76.5">
      <c r="A50" t="s">
        <v>43</v>
      </c>
      <c r="E50" s="29" t="s">
        <v>167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0+O8+O21+O78+O87+O124</f>
      </c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168</v>
      </c>
      <c r="I3" s="32">
        <f>0+I8+I21+I78+I87+I124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168</v>
      </c>
      <c r="D4" s="5"/>
      <c r="E4" s="14" t="s">
        <v>169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0+I9+I13+I17</f>
      </c>
      <c r="R8">
        <f>0+O9+O13+O17</f>
      </c>
    </row>
    <row r="9" spans="1:16" ht="25.5">
      <c r="A9" s="19" t="s">
        <v>35</v>
      </c>
      <c r="B9" s="23" t="s">
        <v>19</v>
      </c>
      <c r="C9" s="23" t="s">
        <v>170</v>
      </c>
      <c r="D9" s="19" t="s">
        <v>37</v>
      </c>
      <c r="E9" s="24" t="s">
        <v>171</v>
      </c>
      <c r="F9" s="25" t="s">
        <v>122</v>
      </c>
      <c r="G9" s="26">
        <v>104.88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12.75">
      <c r="A10" s="28" t="s">
        <v>40</v>
      </c>
      <c r="E10" s="29" t="s">
        <v>37</v>
      </c>
    </row>
    <row r="11" spans="1:5" ht="12.75">
      <c r="A11" s="30" t="s">
        <v>42</v>
      </c>
      <c r="E11" s="31" t="s">
        <v>172</v>
      </c>
    </row>
    <row r="12" spans="1:5" ht="140.25">
      <c r="A12" t="s">
        <v>43</v>
      </c>
      <c r="E12" s="29" t="s">
        <v>130</v>
      </c>
    </row>
    <row r="13" spans="1:16" ht="25.5">
      <c r="A13" s="19" t="s">
        <v>35</v>
      </c>
      <c r="B13" s="23" t="s">
        <v>13</v>
      </c>
      <c r="C13" s="23" t="s">
        <v>131</v>
      </c>
      <c r="D13" s="19" t="s">
        <v>37</v>
      </c>
      <c r="E13" s="24" t="s">
        <v>132</v>
      </c>
      <c r="F13" s="25" t="s">
        <v>122</v>
      </c>
      <c r="G13" s="26">
        <v>12.75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12.75">
      <c r="A14" s="28" t="s">
        <v>40</v>
      </c>
      <c r="E14" s="29" t="s">
        <v>173</v>
      </c>
    </row>
    <row r="15" spans="1:5" ht="12.75">
      <c r="A15" s="30" t="s">
        <v>42</v>
      </c>
      <c r="E15" s="31" t="s">
        <v>174</v>
      </c>
    </row>
    <row r="16" spans="1:5" ht="140.25">
      <c r="A16" t="s">
        <v>43</v>
      </c>
      <c r="E16" s="29" t="s">
        <v>130</v>
      </c>
    </row>
    <row r="17" spans="1:16" ht="12.75">
      <c r="A17" s="19" t="s">
        <v>35</v>
      </c>
      <c r="B17" s="23" t="s">
        <v>12</v>
      </c>
      <c r="C17" s="23" t="s">
        <v>175</v>
      </c>
      <c r="D17" s="19" t="s">
        <v>37</v>
      </c>
      <c r="E17" s="24" t="s">
        <v>176</v>
      </c>
      <c r="F17" s="25" t="s">
        <v>122</v>
      </c>
      <c r="G17" s="26">
        <v>2.76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12.75">
      <c r="A18" s="28" t="s">
        <v>40</v>
      </c>
      <c r="E18" s="29" t="s">
        <v>37</v>
      </c>
    </row>
    <row r="19" spans="1:5" ht="12.75">
      <c r="A19" s="30" t="s">
        <v>42</v>
      </c>
      <c r="E19" s="31" t="s">
        <v>177</v>
      </c>
    </row>
    <row r="20" spans="1:5" ht="140.25">
      <c r="A20" t="s">
        <v>43</v>
      </c>
      <c r="E20" s="29" t="s">
        <v>130</v>
      </c>
    </row>
    <row r="21" spans="1:18" ht="12.75" customHeight="1">
      <c r="A21" s="5" t="s">
        <v>33</v>
      </c>
      <c r="B21" s="5"/>
      <c r="C21" s="35" t="s">
        <v>19</v>
      </c>
      <c r="D21" s="5"/>
      <c r="E21" s="21" t="s">
        <v>135</v>
      </c>
      <c r="F21" s="5"/>
      <c r="G21" s="5"/>
      <c r="H21" s="5"/>
      <c r="I21" s="36">
        <f>0+Q21</f>
      </c>
      <c r="O21">
        <f>0+R21</f>
      </c>
      <c r="Q21">
        <f>0+I22+I26+I30+I34+I38+I42+I46+I50+I54+I58+I62+I66+I70+I74</f>
      </c>
      <c r="R21">
        <f>0+O22+O26+O30+O34+O38+O42+O46+O50+O54+O58+O62+O66+O70+O74</f>
      </c>
    </row>
    <row r="22" spans="1:16" ht="12.75">
      <c r="A22" s="19" t="s">
        <v>35</v>
      </c>
      <c r="B22" s="23" t="s">
        <v>23</v>
      </c>
      <c r="C22" s="23" t="s">
        <v>178</v>
      </c>
      <c r="D22" s="19" t="s">
        <v>37</v>
      </c>
      <c r="E22" s="24" t="s">
        <v>179</v>
      </c>
      <c r="F22" s="25" t="s">
        <v>180</v>
      </c>
      <c r="G22" s="26">
        <v>80</v>
      </c>
      <c r="H22" s="27">
        <v>0</v>
      </c>
      <c r="I22" s="27">
        <f>ROUND(ROUND(H22,2)*ROUND(G22,3),2)</f>
      </c>
      <c r="O22">
        <f>(I22*0)/100</f>
      </c>
      <c r="P22" t="s">
        <v>17</v>
      </c>
    </row>
    <row r="23" spans="1:5" ht="12.75">
      <c r="A23" s="28" t="s">
        <v>40</v>
      </c>
      <c r="E23" s="29" t="s">
        <v>181</v>
      </c>
    </row>
    <row r="24" spans="1:5" ht="12.75">
      <c r="A24" s="30" t="s">
        <v>42</v>
      </c>
      <c r="E24" s="31" t="s">
        <v>37</v>
      </c>
    </row>
    <row r="25" spans="1:5" ht="38.25">
      <c r="A25" t="s">
        <v>43</v>
      </c>
      <c r="E25" s="29" t="s">
        <v>182</v>
      </c>
    </row>
    <row r="26" spans="1:16" ht="12.75">
      <c r="A26" s="19" t="s">
        <v>35</v>
      </c>
      <c r="B26" s="23" t="s">
        <v>25</v>
      </c>
      <c r="C26" s="23" t="s">
        <v>183</v>
      </c>
      <c r="D26" s="19" t="s">
        <v>37</v>
      </c>
      <c r="E26" s="24" t="s">
        <v>184</v>
      </c>
      <c r="F26" s="25" t="s">
        <v>180</v>
      </c>
      <c r="G26" s="26">
        <v>293.25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12.75">
      <c r="A27" s="28" t="s">
        <v>40</v>
      </c>
      <c r="E27" s="29" t="s">
        <v>37</v>
      </c>
    </row>
    <row r="28" spans="1:5" ht="12.75">
      <c r="A28" s="30" t="s">
        <v>42</v>
      </c>
      <c r="E28" s="31" t="s">
        <v>185</v>
      </c>
    </row>
    <row r="29" spans="1:5" ht="12.75">
      <c r="A29" t="s">
        <v>43</v>
      </c>
      <c r="E29" s="29" t="s">
        <v>186</v>
      </c>
    </row>
    <row r="30" spans="1:16" ht="12.75">
      <c r="A30" s="19" t="s">
        <v>35</v>
      </c>
      <c r="B30" s="23" t="s">
        <v>27</v>
      </c>
      <c r="C30" s="23" t="s">
        <v>187</v>
      </c>
      <c r="D30" s="19" t="s">
        <v>37</v>
      </c>
      <c r="E30" s="24" t="s">
        <v>188</v>
      </c>
      <c r="F30" s="25" t="s">
        <v>76</v>
      </c>
      <c r="G30" s="26">
        <v>23</v>
      </c>
      <c r="H30" s="27">
        <v>0</v>
      </c>
      <c r="I30" s="27">
        <f>ROUND(ROUND(H30,2)*ROUND(G30,3),2)</f>
      </c>
      <c r="O30">
        <f>(I30*0)/100</f>
      </c>
      <c r="P30" t="s">
        <v>17</v>
      </c>
    </row>
    <row r="31" spans="1:5" ht="12.75">
      <c r="A31" s="28" t="s">
        <v>40</v>
      </c>
      <c r="E31" s="29" t="s">
        <v>189</v>
      </c>
    </row>
    <row r="32" spans="1:5" ht="12.75">
      <c r="A32" s="30" t="s">
        <v>42</v>
      </c>
      <c r="E32" s="31" t="s">
        <v>190</v>
      </c>
    </row>
    <row r="33" spans="1:5" ht="89.25">
      <c r="A33" t="s">
        <v>43</v>
      </c>
      <c r="E33" s="29" t="s">
        <v>191</v>
      </c>
    </row>
    <row r="34" spans="1:16" ht="25.5">
      <c r="A34" s="19" t="s">
        <v>35</v>
      </c>
      <c r="B34" s="23" t="s">
        <v>61</v>
      </c>
      <c r="C34" s="23" t="s">
        <v>136</v>
      </c>
      <c r="D34" s="19" t="s">
        <v>37</v>
      </c>
      <c r="E34" s="24" t="s">
        <v>137</v>
      </c>
      <c r="F34" s="25" t="s">
        <v>138</v>
      </c>
      <c r="G34" s="26">
        <v>55.2</v>
      </c>
      <c r="H34" s="27">
        <v>0</v>
      </c>
      <c r="I34" s="27">
        <f>ROUND(ROUND(H34,2)*ROUND(G34,3),2)</f>
      </c>
      <c r="O34">
        <f>(I34*0)/100</f>
      </c>
      <c r="P34" t="s">
        <v>17</v>
      </c>
    </row>
    <row r="35" spans="1:5" ht="12.75">
      <c r="A35" s="28" t="s">
        <v>40</v>
      </c>
      <c r="E35" s="29" t="s">
        <v>192</v>
      </c>
    </row>
    <row r="36" spans="1:5" ht="25.5">
      <c r="A36" s="30" t="s">
        <v>42</v>
      </c>
      <c r="E36" s="31" t="s">
        <v>193</v>
      </c>
    </row>
    <row r="37" spans="1:5" ht="63.75">
      <c r="A37" t="s">
        <v>43</v>
      </c>
      <c r="E37" s="29" t="s">
        <v>141</v>
      </c>
    </row>
    <row r="38" spans="1:16" ht="12.75">
      <c r="A38" s="19" t="s">
        <v>35</v>
      </c>
      <c r="B38" s="23" t="s">
        <v>63</v>
      </c>
      <c r="C38" s="23" t="s">
        <v>142</v>
      </c>
      <c r="D38" s="19" t="s">
        <v>37</v>
      </c>
      <c r="E38" s="24" t="s">
        <v>143</v>
      </c>
      <c r="F38" s="25" t="s">
        <v>138</v>
      </c>
      <c r="G38" s="26">
        <v>27.6</v>
      </c>
      <c r="H38" s="27">
        <v>0</v>
      </c>
      <c r="I38" s="27">
        <f>ROUND(ROUND(H38,2)*ROUND(G38,3),2)</f>
      </c>
      <c r="O38">
        <f>(I38*0)/100</f>
      </c>
      <c r="P38" t="s">
        <v>17</v>
      </c>
    </row>
    <row r="39" spans="1:5" ht="12.75">
      <c r="A39" s="28" t="s">
        <v>40</v>
      </c>
      <c r="E39" s="29" t="s">
        <v>194</v>
      </c>
    </row>
    <row r="40" spans="1:5" ht="38.25">
      <c r="A40" s="30" t="s">
        <v>42</v>
      </c>
      <c r="E40" s="31" t="s">
        <v>195</v>
      </c>
    </row>
    <row r="41" spans="1:5" ht="63.75">
      <c r="A41" t="s">
        <v>43</v>
      </c>
      <c r="E41" s="29" t="s">
        <v>141</v>
      </c>
    </row>
    <row r="42" spans="1:16" ht="12.75">
      <c r="A42" s="19" t="s">
        <v>35</v>
      </c>
      <c r="B42" s="23" t="s">
        <v>30</v>
      </c>
      <c r="C42" s="23" t="s">
        <v>196</v>
      </c>
      <c r="D42" s="19" t="s">
        <v>37</v>
      </c>
      <c r="E42" s="24" t="s">
        <v>197</v>
      </c>
      <c r="F42" s="25" t="s">
        <v>138</v>
      </c>
      <c r="G42" s="26">
        <v>5.1</v>
      </c>
      <c r="H42" s="27">
        <v>0</v>
      </c>
      <c r="I42" s="27">
        <f>ROUND(ROUND(H42,2)*ROUND(G42,3),2)</f>
      </c>
      <c r="O42">
        <f>(I42*0)/100</f>
      </c>
      <c r="P42" t="s">
        <v>17</v>
      </c>
    </row>
    <row r="43" spans="1:5" ht="12.75">
      <c r="A43" s="28" t="s">
        <v>40</v>
      </c>
      <c r="E43" s="29" t="s">
        <v>198</v>
      </c>
    </row>
    <row r="44" spans="1:5" ht="12.75">
      <c r="A44" s="30" t="s">
        <v>42</v>
      </c>
      <c r="E44" s="31" t="s">
        <v>199</v>
      </c>
    </row>
    <row r="45" spans="1:5" ht="76.5">
      <c r="A45" t="s">
        <v>43</v>
      </c>
      <c r="E45" s="29" t="s">
        <v>200</v>
      </c>
    </row>
    <row r="46" spans="1:16" ht="12.75">
      <c r="A46" s="19" t="s">
        <v>35</v>
      </c>
      <c r="B46" s="23" t="s">
        <v>32</v>
      </c>
      <c r="C46" s="23" t="s">
        <v>201</v>
      </c>
      <c r="D46" s="19" t="s">
        <v>37</v>
      </c>
      <c r="E46" s="24" t="s">
        <v>202</v>
      </c>
      <c r="F46" s="25" t="s">
        <v>138</v>
      </c>
      <c r="G46" s="26">
        <v>166.2</v>
      </c>
      <c r="H46" s="27">
        <v>0</v>
      </c>
      <c r="I46" s="27">
        <f>ROUND(ROUND(H46,2)*ROUND(G46,3),2)</f>
      </c>
      <c r="O46">
        <f>(I46*0)/100</f>
      </c>
      <c r="P46" t="s">
        <v>17</v>
      </c>
    </row>
    <row r="47" spans="1:5" ht="12.75">
      <c r="A47" s="28" t="s">
        <v>40</v>
      </c>
      <c r="E47" s="29" t="s">
        <v>203</v>
      </c>
    </row>
    <row r="48" spans="1:5" ht="76.5">
      <c r="A48" s="30" t="s">
        <v>42</v>
      </c>
      <c r="E48" s="31" t="s">
        <v>204</v>
      </c>
    </row>
    <row r="49" spans="1:5" ht="369.75">
      <c r="A49" t="s">
        <v>43</v>
      </c>
      <c r="E49" s="29" t="s">
        <v>205</v>
      </c>
    </row>
    <row r="50" spans="1:16" ht="12.75">
      <c r="A50" s="19" t="s">
        <v>35</v>
      </c>
      <c r="B50" s="23" t="s">
        <v>73</v>
      </c>
      <c r="C50" s="23" t="s">
        <v>206</v>
      </c>
      <c r="D50" s="19" t="s">
        <v>37</v>
      </c>
      <c r="E50" s="24" t="s">
        <v>207</v>
      </c>
      <c r="F50" s="25" t="s">
        <v>138</v>
      </c>
      <c r="G50" s="26">
        <v>40.48</v>
      </c>
      <c r="H50" s="27">
        <v>0</v>
      </c>
      <c r="I50" s="27">
        <f>ROUND(ROUND(H50,2)*ROUND(G50,3),2)</f>
      </c>
      <c r="O50">
        <f>(I50*0)/100</f>
      </c>
      <c r="P50" t="s">
        <v>17</v>
      </c>
    </row>
    <row r="51" spans="1:5" ht="12.75">
      <c r="A51" s="28" t="s">
        <v>40</v>
      </c>
      <c r="E51" s="29" t="s">
        <v>37</v>
      </c>
    </row>
    <row r="52" spans="1:5" ht="89.25">
      <c r="A52" s="30" t="s">
        <v>42</v>
      </c>
      <c r="E52" s="31" t="s">
        <v>208</v>
      </c>
    </row>
    <row r="53" spans="1:5" ht="306">
      <c r="A53" t="s">
        <v>43</v>
      </c>
      <c r="E53" s="29" t="s">
        <v>209</v>
      </c>
    </row>
    <row r="54" spans="1:16" ht="12.75">
      <c r="A54" s="19" t="s">
        <v>35</v>
      </c>
      <c r="B54" s="23" t="s">
        <v>78</v>
      </c>
      <c r="C54" s="23" t="s">
        <v>210</v>
      </c>
      <c r="D54" s="19" t="s">
        <v>37</v>
      </c>
      <c r="E54" s="24" t="s">
        <v>211</v>
      </c>
      <c r="F54" s="25" t="s">
        <v>212</v>
      </c>
      <c r="G54" s="26">
        <v>30</v>
      </c>
      <c r="H54" s="27">
        <v>0</v>
      </c>
      <c r="I54" s="27">
        <f>ROUND(ROUND(H54,2)*ROUND(G54,3),2)</f>
      </c>
      <c r="O54">
        <f>(I54*0)/100</f>
      </c>
      <c r="P54" t="s">
        <v>17</v>
      </c>
    </row>
    <row r="55" spans="1:5" ht="12.75">
      <c r="A55" s="28" t="s">
        <v>40</v>
      </c>
      <c r="E55" s="29" t="s">
        <v>213</v>
      </c>
    </row>
    <row r="56" spans="1:5" ht="12.75">
      <c r="A56" s="30" t="s">
        <v>42</v>
      </c>
      <c r="E56" s="31" t="s">
        <v>214</v>
      </c>
    </row>
    <row r="57" spans="1:5" ht="25.5">
      <c r="A57" t="s">
        <v>43</v>
      </c>
      <c r="E57" s="29" t="s">
        <v>215</v>
      </c>
    </row>
    <row r="58" spans="1:16" ht="12.75">
      <c r="A58" s="19" t="s">
        <v>35</v>
      </c>
      <c r="B58" s="23" t="s">
        <v>82</v>
      </c>
      <c r="C58" s="23" t="s">
        <v>216</v>
      </c>
      <c r="D58" s="19" t="s">
        <v>37</v>
      </c>
      <c r="E58" s="24" t="s">
        <v>217</v>
      </c>
      <c r="F58" s="25" t="s">
        <v>138</v>
      </c>
      <c r="G58" s="26">
        <v>11.575</v>
      </c>
      <c r="H58" s="27">
        <v>0</v>
      </c>
      <c r="I58" s="27">
        <f>ROUND(ROUND(H58,2)*ROUND(G58,3),2)</f>
      </c>
      <c r="O58">
        <f>(I58*21)/100</f>
      </c>
      <c r="P58" t="s">
        <v>13</v>
      </c>
    </row>
    <row r="59" spans="1:5" ht="12.75">
      <c r="A59" s="28" t="s">
        <v>40</v>
      </c>
      <c r="E59" s="29" t="s">
        <v>37</v>
      </c>
    </row>
    <row r="60" spans="1:5" ht="38.25">
      <c r="A60" s="30" t="s">
        <v>42</v>
      </c>
      <c r="E60" s="31" t="s">
        <v>218</v>
      </c>
    </row>
    <row r="61" spans="1:5" ht="242.25">
      <c r="A61" t="s">
        <v>43</v>
      </c>
      <c r="E61" s="29" t="s">
        <v>219</v>
      </c>
    </row>
    <row r="62" spans="1:16" ht="12.75">
      <c r="A62" s="19" t="s">
        <v>35</v>
      </c>
      <c r="B62" s="23" t="s">
        <v>86</v>
      </c>
      <c r="C62" s="23" t="s">
        <v>220</v>
      </c>
      <c r="D62" s="19" t="s">
        <v>37</v>
      </c>
      <c r="E62" s="24" t="s">
        <v>221</v>
      </c>
      <c r="F62" s="25" t="s">
        <v>138</v>
      </c>
      <c r="G62" s="26">
        <v>217.43</v>
      </c>
      <c r="H62" s="27">
        <v>0</v>
      </c>
      <c r="I62" s="27">
        <f>ROUND(ROUND(H62,2)*ROUND(G62,3),2)</f>
      </c>
      <c r="O62">
        <f>(I62*0)/100</f>
      </c>
      <c r="P62" t="s">
        <v>17</v>
      </c>
    </row>
    <row r="63" spans="1:5" ht="12.75">
      <c r="A63" s="28" t="s">
        <v>40</v>
      </c>
      <c r="E63" s="29" t="s">
        <v>222</v>
      </c>
    </row>
    <row r="64" spans="1:5" ht="76.5">
      <c r="A64" s="30" t="s">
        <v>42</v>
      </c>
      <c r="E64" s="31" t="s">
        <v>223</v>
      </c>
    </row>
    <row r="65" spans="1:5" ht="357">
      <c r="A65" t="s">
        <v>43</v>
      </c>
      <c r="E65" s="29" t="s">
        <v>224</v>
      </c>
    </row>
    <row r="66" spans="1:16" ht="12.75">
      <c r="A66" s="19" t="s">
        <v>35</v>
      </c>
      <c r="B66" s="23" t="s">
        <v>91</v>
      </c>
      <c r="C66" s="23" t="s">
        <v>225</v>
      </c>
      <c r="D66" s="19" t="s">
        <v>37</v>
      </c>
      <c r="E66" s="24" t="s">
        <v>226</v>
      </c>
      <c r="F66" s="25" t="s">
        <v>180</v>
      </c>
      <c r="G66" s="26">
        <v>342</v>
      </c>
      <c r="H66" s="27">
        <v>0</v>
      </c>
      <c r="I66" s="27">
        <f>ROUND(ROUND(H66,2)*ROUND(G66,3),2)</f>
      </c>
      <c r="O66">
        <f>(I66*21)/100</f>
      </c>
      <c r="P66" t="s">
        <v>13</v>
      </c>
    </row>
    <row r="67" spans="1:5" ht="12.75">
      <c r="A67" s="28" t="s">
        <v>40</v>
      </c>
      <c r="E67" s="29" t="s">
        <v>37</v>
      </c>
    </row>
    <row r="68" spans="1:5" ht="12.75">
      <c r="A68" s="30" t="s">
        <v>42</v>
      </c>
      <c r="E68" s="31" t="s">
        <v>227</v>
      </c>
    </row>
    <row r="69" spans="1:5" ht="25.5">
      <c r="A69" t="s">
        <v>43</v>
      </c>
      <c r="E69" s="29" t="s">
        <v>228</v>
      </c>
    </row>
    <row r="70" spans="1:16" ht="12.75">
      <c r="A70" s="19" t="s">
        <v>35</v>
      </c>
      <c r="B70" s="23" t="s">
        <v>95</v>
      </c>
      <c r="C70" s="23" t="s">
        <v>229</v>
      </c>
      <c r="D70" s="19" t="s">
        <v>37</v>
      </c>
      <c r="E70" s="24" t="s">
        <v>230</v>
      </c>
      <c r="F70" s="25" t="s">
        <v>180</v>
      </c>
      <c r="G70" s="26">
        <v>404.8</v>
      </c>
      <c r="H70" s="27">
        <v>0</v>
      </c>
      <c r="I70" s="27">
        <f>ROUND(ROUND(H70,2)*ROUND(G70,3),2)</f>
      </c>
      <c r="O70">
        <f>(I70*21)/100</f>
      </c>
      <c r="P70" t="s">
        <v>13</v>
      </c>
    </row>
    <row r="71" spans="1:5" ht="12.75">
      <c r="A71" s="28" t="s">
        <v>40</v>
      </c>
      <c r="E71" s="29" t="s">
        <v>37</v>
      </c>
    </row>
    <row r="72" spans="1:5" ht="76.5">
      <c r="A72" s="30" t="s">
        <v>42</v>
      </c>
      <c r="E72" s="31" t="s">
        <v>231</v>
      </c>
    </row>
    <row r="73" spans="1:5" ht="38.25">
      <c r="A73" t="s">
        <v>43</v>
      </c>
      <c r="E73" s="29" t="s">
        <v>232</v>
      </c>
    </row>
    <row r="74" spans="1:16" ht="12.75">
      <c r="A74" s="19" t="s">
        <v>35</v>
      </c>
      <c r="B74" s="23" t="s">
        <v>100</v>
      </c>
      <c r="C74" s="23" t="s">
        <v>233</v>
      </c>
      <c r="D74" s="19" t="s">
        <v>37</v>
      </c>
      <c r="E74" s="24" t="s">
        <v>234</v>
      </c>
      <c r="F74" s="25" t="s">
        <v>180</v>
      </c>
      <c r="G74" s="26">
        <v>404.8</v>
      </c>
      <c r="H74" s="27">
        <v>0</v>
      </c>
      <c r="I74" s="27">
        <f>ROUND(ROUND(H74,2)*ROUND(G74,3),2)</f>
      </c>
      <c r="O74">
        <f>(I74*21)/100</f>
      </c>
      <c r="P74" t="s">
        <v>13</v>
      </c>
    </row>
    <row r="75" spans="1:5" ht="12.75">
      <c r="A75" s="28" t="s">
        <v>40</v>
      </c>
      <c r="E75" s="29" t="s">
        <v>37</v>
      </c>
    </row>
    <row r="76" spans="1:5" ht="76.5">
      <c r="A76" s="30" t="s">
        <v>42</v>
      </c>
      <c r="E76" s="31" t="s">
        <v>231</v>
      </c>
    </row>
    <row r="77" spans="1:5" ht="25.5">
      <c r="A77" t="s">
        <v>43</v>
      </c>
      <c r="E77" s="29" t="s">
        <v>235</v>
      </c>
    </row>
    <row r="78" spans="1:18" ht="12.75" customHeight="1">
      <c r="A78" s="5" t="s">
        <v>33</v>
      </c>
      <c r="B78" s="5"/>
      <c r="C78" s="35" t="s">
        <v>13</v>
      </c>
      <c r="D78" s="5"/>
      <c r="E78" s="21" t="s">
        <v>236</v>
      </c>
      <c r="F78" s="5"/>
      <c r="G78" s="5"/>
      <c r="H78" s="5"/>
      <c r="I78" s="36">
        <f>0+Q78</f>
      </c>
      <c r="O78">
        <f>0+R78</f>
      </c>
      <c r="Q78">
        <f>0+I79+I83</f>
      </c>
      <c r="R78">
        <f>0+O79+O83</f>
      </c>
    </row>
    <row r="79" spans="1:16" ht="12.75">
      <c r="A79" s="19" t="s">
        <v>35</v>
      </c>
      <c r="B79" s="23" t="s">
        <v>106</v>
      </c>
      <c r="C79" s="23" t="s">
        <v>237</v>
      </c>
      <c r="D79" s="19" t="s">
        <v>37</v>
      </c>
      <c r="E79" s="24" t="s">
        <v>238</v>
      </c>
      <c r="F79" s="25" t="s">
        <v>180</v>
      </c>
      <c r="G79" s="26">
        <v>404.8</v>
      </c>
      <c r="H79" s="27">
        <v>0</v>
      </c>
      <c r="I79" s="27">
        <f>ROUND(ROUND(H79,2)*ROUND(G79,3),2)</f>
      </c>
      <c r="O79">
        <f>(I79*21)/100</f>
      </c>
      <c r="P79" t="s">
        <v>13</v>
      </c>
    </row>
    <row r="80" spans="1:5" ht="12.75">
      <c r="A80" s="28" t="s">
        <v>40</v>
      </c>
      <c r="E80" s="29" t="s">
        <v>239</v>
      </c>
    </row>
    <row r="81" spans="1:5" ht="76.5">
      <c r="A81" s="30" t="s">
        <v>42</v>
      </c>
      <c r="E81" s="31" t="s">
        <v>231</v>
      </c>
    </row>
    <row r="82" spans="1:5" ht="102">
      <c r="A82" t="s">
        <v>43</v>
      </c>
      <c r="E82" s="29" t="s">
        <v>240</v>
      </c>
    </row>
    <row r="83" spans="1:16" ht="12.75">
      <c r="A83" s="19" t="s">
        <v>35</v>
      </c>
      <c r="B83" s="23" t="s">
        <v>111</v>
      </c>
      <c r="C83" s="23" t="s">
        <v>241</v>
      </c>
      <c r="D83" s="19" t="s">
        <v>37</v>
      </c>
      <c r="E83" s="24" t="s">
        <v>242</v>
      </c>
      <c r="F83" s="25" t="s">
        <v>180</v>
      </c>
      <c r="G83" s="26">
        <v>304.402</v>
      </c>
      <c r="H83" s="27">
        <v>0</v>
      </c>
      <c r="I83" s="27">
        <f>ROUND(ROUND(H83,2)*ROUND(G83,3),2)</f>
      </c>
      <c r="O83">
        <f>(I83*21)/100</f>
      </c>
      <c r="P83" t="s">
        <v>13</v>
      </c>
    </row>
    <row r="84" spans="1:5" ht="12.75">
      <c r="A84" s="28" t="s">
        <v>40</v>
      </c>
      <c r="E84" s="29" t="s">
        <v>243</v>
      </c>
    </row>
    <row r="85" spans="1:5" ht="76.5">
      <c r="A85" s="30" t="s">
        <v>42</v>
      </c>
      <c r="E85" s="31" t="s">
        <v>244</v>
      </c>
    </row>
    <row r="86" spans="1:5" ht="102">
      <c r="A86" t="s">
        <v>43</v>
      </c>
      <c r="E86" s="29" t="s">
        <v>245</v>
      </c>
    </row>
    <row r="87" spans="1:18" ht="12.75" customHeight="1">
      <c r="A87" s="5" t="s">
        <v>33</v>
      </c>
      <c r="B87" s="5"/>
      <c r="C87" s="35" t="s">
        <v>25</v>
      </c>
      <c r="D87" s="5"/>
      <c r="E87" s="21" t="s">
        <v>169</v>
      </c>
      <c r="F87" s="5"/>
      <c r="G87" s="5"/>
      <c r="H87" s="5"/>
      <c r="I87" s="36">
        <f>0+Q87</f>
      </c>
      <c r="O87">
        <f>0+R87</f>
      </c>
      <c r="Q87">
        <f>0+I88+I92+I96+I100+I104+I108+I112+I116+I120</f>
      </c>
      <c r="R87">
        <f>0+O88+O92+O96+O100+O104+O108+O112+O116+O120</f>
      </c>
    </row>
    <row r="88" spans="1:16" ht="12.75">
      <c r="A88" s="19" t="s">
        <v>35</v>
      </c>
      <c r="B88" s="23" t="s">
        <v>115</v>
      </c>
      <c r="C88" s="23" t="s">
        <v>246</v>
      </c>
      <c r="D88" s="19" t="s">
        <v>37</v>
      </c>
      <c r="E88" s="24" t="s">
        <v>247</v>
      </c>
      <c r="F88" s="25" t="s">
        <v>180</v>
      </c>
      <c r="G88" s="26">
        <v>262.5</v>
      </c>
      <c r="H88" s="27">
        <v>0</v>
      </c>
      <c r="I88" s="27">
        <f>ROUND(ROUND(H88,2)*ROUND(G88,3),2)</f>
      </c>
      <c r="O88">
        <f>(I88*21)/100</f>
      </c>
      <c r="P88" t="s">
        <v>13</v>
      </c>
    </row>
    <row r="89" spans="1:5" ht="12.75">
      <c r="A89" s="28" t="s">
        <v>40</v>
      </c>
      <c r="E89" s="29" t="s">
        <v>248</v>
      </c>
    </row>
    <row r="90" spans="1:5" ht="12.75">
      <c r="A90" s="30" t="s">
        <v>42</v>
      </c>
      <c r="E90" s="31" t="s">
        <v>249</v>
      </c>
    </row>
    <row r="91" spans="1:5" ht="51">
      <c r="A91" t="s">
        <v>43</v>
      </c>
      <c r="E91" s="29" t="s">
        <v>250</v>
      </c>
    </row>
    <row r="92" spans="1:16" ht="12.75">
      <c r="A92" s="19" t="s">
        <v>35</v>
      </c>
      <c r="B92" s="23" t="s">
        <v>251</v>
      </c>
      <c r="C92" s="23" t="s">
        <v>252</v>
      </c>
      <c r="D92" s="19" t="s">
        <v>37</v>
      </c>
      <c r="E92" s="24" t="s">
        <v>253</v>
      </c>
      <c r="F92" s="25" t="s">
        <v>180</v>
      </c>
      <c r="G92" s="26">
        <v>375</v>
      </c>
      <c r="H92" s="27">
        <v>0</v>
      </c>
      <c r="I92" s="27">
        <f>ROUND(ROUND(H92,2)*ROUND(G92,3),2)</f>
      </c>
      <c r="O92">
        <f>(I92*0)/100</f>
      </c>
      <c r="P92" t="s">
        <v>17</v>
      </c>
    </row>
    <row r="93" spans="1:5" ht="12.75">
      <c r="A93" s="28" t="s">
        <v>40</v>
      </c>
      <c r="E93" s="29" t="s">
        <v>254</v>
      </c>
    </row>
    <row r="94" spans="1:5" ht="12.75">
      <c r="A94" s="30" t="s">
        <v>42</v>
      </c>
      <c r="E94" s="31" t="s">
        <v>255</v>
      </c>
    </row>
    <row r="95" spans="1:5" ht="51">
      <c r="A95" t="s">
        <v>43</v>
      </c>
      <c r="E95" s="29" t="s">
        <v>256</v>
      </c>
    </row>
    <row r="96" spans="1:16" ht="12.75">
      <c r="A96" s="19" t="s">
        <v>35</v>
      </c>
      <c r="B96" s="23" t="s">
        <v>257</v>
      </c>
      <c r="C96" s="23" t="s">
        <v>258</v>
      </c>
      <c r="D96" s="19" t="s">
        <v>37</v>
      </c>
      <c r="E96" s="24" t="s">
        <v>259</v>
      </c>
      <c r="F96" s="25" t="s">
        <v>180</v>
      </c>
      <c r="G96" s="26">
        <v>17.8</v>
      </c>
      <c r="H96" s="27">
        <v>0</v>
      </c>
      <c r="I96" s="27">
        <f>ROUND(ROUND(H96,2)*ROUND(G96,3),2)</f>
      </c>
      <c r="O96">
        <f>(I96*21)/100</f>
      </c>
      <c r="P96" t="s">
        <v>13</v>
      </c>
    </row>
    <row r="97" spans="1:5" ht="12.75">
      <c r="A97" s="28" t="s">
        <v>40</v>
      </c>
      <c r="E97" s="29" t="s">
        <v>37</v>
      </c>
    </row>
    <row r="98" spans="1:5" ht="12.75">
      <c r="A98" s="30" t="s">
        <v>42</v>
      </c>
      <c r="E98" s="31" t="s">
        <v>260</v>
      </c>
    </row>
    <row r="99" spans="1:5" ht="102">
      <c r="A99" t="s">
        <v>43</v>
      </c>
      <c r="E99" s="29" t="s">
        <v>261</v>
      </c>
    </row>
    <row r="100" spans="1:16" ht="12.75">
      <c r="A100" s="19" t="s">
        <v>35</v>
      </c>
      <c r="B100" s="23" t="s">
        <v>262</v>
      </c>
      <c r="C100" s="23" t="s">
        <v>263</v>
      </c>
      <c r="D100" s="19" t="s">
        <v>37</v>
      </c>
      <c r="E100" s="24" t="s">
        <v>264</v>
      </c>
      <c r="F100" s="25" t="s">
        <v>180</v>
      </c>
      <c r="G100" s="26">
        <v>495</v>
      </c>
      <c r="H100" s="27">
        <v>0</v>
      </c>
      <c r="I100" s="27">
        <f>ROUND(ROUND(H100,2)*ROUND(G100,3),2)</f>
      </c>
      <c r="O100">
        <f>(I100*21)/100</f>
      </c>
      <c r="P100" t="s">
        <v>13</v>
      </c>
    </row>
    <row r="101" spans="1:5" ht="12.75">
      <c r="A101" s="28" t="s">
        <v>40</v>
      </c>
      <c r="E101" s="29" t="s">
        <v>265</v>
      </c>
    </row>
    <row r="102" spans="1:5" ht="12.75">
      <c r="A102" s="30" t="s">
        <v>42</v>
      </c>
      <c r="E102" s="31" t="s">
        <v>266</v>
      </c>
    </row>
    <row r="103" spans="1:5" ht="51">
      <c r="A103" t="s">
        <v>43</v>
      </c>
      <c r="E103" s="29" t="s">
        <v>267</v>
      </c>
    </row>
    <row r="104" spans="1:16" ht="12.75">
      <c r="A104" s="19" t="s">
        <v>35</v>
      </c>
      <c r="B104" s="23" t="s">
        <v>268</v>
      </c>
      <c r="C104" s="23" t="s">
        <v>269</v>
      </c>
      <c r="D104" s="19" t="s">
        <v>37</v>
      </c>
      <c r="E104" s="24" t="s">
        <v>270</v>
      </c>
      <c r="F104" s="25" t="s">
        <v>180</v>
      </c>
      <c r="G104" s="26">
        <v>487.5</v>
      </c>
      <c r="H104" s="27">
        <v>0</v>
      </c>
      <c r="I104" s="27">
        <f>ROUND(ROUND(H104,2)*ROUND(G104,3),2)</f>
      </c>
      <c r="O104">
        <f>(I104*21)/100</f>
      </c>
      <c r="P104" t="s">
        <v>13</v>
      </c>
    </row>
    <row r="105" spans="1:5" ht="12.75">
      <c r="A105" s="28" t="s">
        <v>40</v>
      </c>
      <c r="E105" s="29" t="s">
        <v>271</v>
      </c>
    </row>
    <row r="106" spans="1:5" ht="12.75">
      <c r="A106" s="30" t="s">
        <v>42</v>
      </c>
      <c r="E106" s="31" t="s">
        <v>272</v>
      </c>
    </row>
    <row r="107" spans="1:5" ht="51">
      <c r="A107" t="s">
        <v>43</v>
      </c>
      <c r="E107" s="29" t="s">
        <v>267</v>
      </c>
    </row>
    <row r="108" spans="1:16" ht="12.75">
      <c r="A108" s="19" t="s">
        <v>35</v>
      </c>
      <c r="B108" s="23" t="s">
        <v>273</v>
      </c>
      <c r="C108" s="23" t="s">
        <v>274</v>
      </c>
      <c r="D108" s="19" t="s">
        <v>37</v>
      </c>
      <c r="E108" s="24" t="s">
        <v>275</v>
      </c>
      <c r="F108" s="25" t="s">
        <v>180</v>
      </c>
      <c r="G108" s="26">
        <v>248.85</v>
      </c>
      <c r="H108" s="27">
        <v>0</v>
      </c>
      <c r="I108" s="27">
        <f>ROUND(ROUND(H108,2)*ROUND(G108,3),2)</f>
      </c>
      <c r="O108">
        <f>(I108*0)/100</f>
      </c>
      <c r="P108" t="s">
        <v>17</v>
      </c>
    </row>
    <row r="109" spans="1:5" ht="12.75">
      <c r="A109" s="28" t="s">
        <v>40</v>
      </c>
      <c r="E109" s="29" t="s">
        <v>37</v>
      </c>
    </row>
    <row r="110" spans="1:5" ht="12.75">
      <c r="A110" s="30" t="s">
        <v>42</v>
      </c>
      <c r="E110" s="31" t="s">
        <v>276</v>
      </c>
    </row>
    <row r="111" spans="1:5" ht="140.25">
      <c r="A111" t="s">
        <v>43</v>
      </c>
      <c r="E111" s="29" t="s">
        <v>277</v>
      </c>
    </row>
    <row r="112" spans="1:16" ht="12.75">
      <c r="A112" s="19" t="s">
        <v>35</v>
      </c>
      <c r="B112" s="23" t="s">
        <v>278</v>
      </c>
      <c r="C112" s="23" t="s">
        <v>279</v>
      </c>
      <c r="D112" s="19" t="s">
        <v>37</v>
      </c>
      <c r="E112" s="24" t="s">
        <v>280</v>
      </c>
      <c r="F112" s="25" t="s">
        <v>180</v>
      </c>
      <c r="G112" s="26">
        <v>246.4</v>
      </c>
      <c r="H112" s="27">
        <v>0</v>
      </c>
      <c r="I112" s="27">
        <f>ROUND(ROUND(H112,2)*ROUND(G112,3),2)</f>
      </c>
      <c r="O112">
        <f>(I112*0)/100</f>
      </c>
      <c r="P112" t="s">
        <v>17</v>
      </c>
    </row>
    <row r="113" spans="1:5" ht="12.75">
      <c r="A113" s="28" t="s">
        <v>40</v>
      </c>
      <c r="E113" s="29" t="s">
        <v>37</v>
      </c>
    </row>
    <row r="114" spans="1:5" ht="12.75">
      <c r="A114" s="30" t="s">
        <v>42</v>
      </c>
      <c r="E114" s="31" t="s">
        <v>281</v>
      </c>
    </row>
    <row r="115" spans="1:5" ht="140.25">
      <c r="A115" t="s">
        <v>43</v>
      </c>
      <c r="E115" s="29" t="s">
        <v>282</v>
      </c>
    </row>
    <row r="116" spans="1:16" ht="12.75">
      <c r="A116" s="19" t="s">
        <v>35</v>
      </c>
      <c r="B116" s="23" t="s">
        <v>283</v>
      </c>
      <c r="C116" s="23" t="s">
        <v>284</v>
      </c>
      <c r="D116" s="19" t="s">
        <v>37</v>
      </c>
      <c r="E116" s="24" t="s">
        <v>285</v>
      </c>
      <c r="F116" s="25" t="s">
        <v>180</v>
      </c>
      <c r="G116" s="26">
        <v>247.5</v>
      </c>
      <c r="H116" s="27">
        <v>0</v>
      </c>
      <c r="I116" s="27">
        <f>ROUND(ROUND(H116,2)*ROUND(G116,3),2)</f>
      </c>
      <c r="O116">
        <f>(I116*21)/100</f>
      </c>
      <c r="P116" t="s">
        <v>13</v>
      </c>
    </row>
    <row r="117" spans="1:5" ht="12.75">
      <c r="A117" s="28" t="s">
        <v>40</v>
      </c>
      <c r="E117" s="29" t="s">
        <v>37</v>
      </c>
    </row>
    <row r="118" spans="1:5" ht="12.75">
      <c r="A118" s="30" t="s">
        <v>42</v>
      </c>
      <c r="E118" s="31" t="s">
        <v>286</v>
      </c>
    </row>
    <row r="119" spans="1:5" ht="140.25">
      <c r="A119" t="s">
        <v>43</v>
      </c>
      <c r="E119" s="29" t="s">
        <v>277</v>
      </c>
    </row>
    <row r="120" spans="1:16" ht="12.75">
      <c r="A120" s="19" t="s">
        <v>35</v>
      </c>
      <c r="B120" s="23" t="s">
        <v>287</v>
      </c>
      <c r="C120" s="23" t="s">
        <v>288</v>
      </c>
      <c r="D120" s="19" t="s">
        <v>37</v>
      </c>
      <c r="E120" s="24" t="s">
        <v>289</v>
      </c>
      <c r="F120" s="25" t="s">
        <v>212</v>
      </c>
      <c r="G120" s="26">
        <v>24.48</v>
      </c>
      <c r="H120" s="27">
        <v>0</v>
      </c>
      <c r="I120" s="27">
        <f>ROUND(ROUND(H120,2)*ROUND(G120,3),2)</f>
      </c>
      <c r="O120">
        <f>(I120*21)/100</f>
      </c>
      <c r="P120" t="s">
        <v>13</v>
      </c>
    </row>
    <row r="121" spans="1:5" ht="12.75">
      <c r="A121" s="28" t="s">
        <v>40</v>
      </c>
      <c r="E121" s="29" t="s">
        <v>37</v>
      </c>
    </row>
    <row r="122" spans="1:5" ht="12.75">
      <c r="A122" s="30" t="s">
        <v>42</v>
      </c>
      <c r="E122" s="31" t="s">
        <v>290</v>
      </c>
    </row>
    <row r="123" spans="1:5" ht="38.25">
      <c r="A123" t="s">
        <v>43</v>
      </c>
      <c r="E123" s="29" t="s">
        <v>291</v>
      </c>
    </row>
    <row r="124" spans="1:18" ht="12.75" customHeight="1">
      <c r="A124" s="5" t="s">
        <v>33</v>
      </c>
      <c r="B124" s="5"/>
      <c r="C124" s="35" t="s">
        <v>30</v>
      </c>
      <c r="D124" s="5"/>
      <c r="E124" s="21" t="s">
        <v>146</v>
      </c>
      <c r="F124" s="5"/>
      <c r="G124" s="5"/>
      <c r="H124" s="5"/>
      <c r="I124" s="36">
        <f>0+Q124</f>
      </c>
      <c r="O124">
        <f>0+R124</f>
      </c>
      <c r="Q124">
        <f>0+I125+I129+I133</f>
      </c>
      <c r="R124">
        <f>0+O125+O129+O133</f>
      </c>
    </row>
    <row r="125" spans="1:16" ht="25.5">
      <c r="A125" s="19" t="s">
        <v>35</v>
      </c>
      <c r="B125" s="23" t="s">
        <v>292</v>
      </c>
      <c r="C125" s="23" t="s">
        <v>293</v>
      </c>
      <c r="D125" s="19" t="s">
        <v>37</v>
      </c>
      <c r="E125" s="24" t="s">
        <v>294</v>
      </c>
      <c r="F125" s="25" t="s">
        <v>212</v>
      </c>
      <c r="G125" s="26">
        <v>48</v>
      </c>
      <c r="H125" s="27">
        <v>0</v>
      </c>
      <c r="I125" s="27">
        <f>ROUND(ROUND(H125,2)*ROUND(G125,3),2)</f>
      </c>
      <c r="O125">
        <f>(I125*0)/100</f>
      </c>
      <c r="P125" t="s">
        <v>17</v>
      </c>
    </row>
    <row r="126" spans="1:5" ht="25.5">
      <c r="A126" s="28" t="s">
        <v>40</v>
      </c>
      <c r="E126" s="29" t="s">
        <v>295</v>
      </c>
    </row>
    <row r="127" spans="1:5" ht="25.5">
      <c r="A127" s="30" t="s">
        <v>42</v>
      </c>
      <c r="E127" s="31" t="s">
        <v>296</v>
      </c>
    </row>
    <row r="128" spans="1:5" ht="127.5">
      <c r="A128" t="s">
        <v>43</v>
      </c>
      <c r="E128" s="29" t="s">
        <v>297</v>
      </c>
    </row>
    <row r="129" spans="1:16" ht="12.75">
      <c r="A129" s="19" t="s">
        <v>35</v>
      </c>
      <c r="B129" s="23" t="s">
        <v>298</v>
      </c>
      <c r="C129" s="23" t="s">
        <v>299</v>
      </c>
      <c r="D129" s="19" t="s">
        <v>37</v>
      </c>
      <c r="E129" s="24" t="s">
        <v>300</v>
      </c>
      <c r="F129" s="25" t="s">
        <v>212</v>
      </c>
      <c r="G129" s="26">
        <v>24.55</v>
      </c>
      <c r="H129" s="27">
        <v>0</v>
      </c>
      <c r="I129" s="27">
        <f>ROUND(ROUND(H129,2)*ROUND(G129,3),2)</f>
      </c>
      <c r="O129">
        <f>(I129*21)/100</f>
      </c>
      <c r="P129" t="s">
        <v>13</v>
      </c>
    </row>
    <row r="130" spans="1:5" ht="12.75">
      <c r="A130" s="28" t="s">
        <v>40</v>
      </c>
      <c r="E130" s="29" t="s">
        <v>37</v>
      </c>
    </row>
    <row r="131" spans="1:5" ht="12.75">
      <c r="A131" s="30" t="s">
        <v>42</v>
      </c>
      <c r="E131" s="31" t="s">
        <v>301</v>
      </c>
    </row>
    <row r="132" spans="1:5" ht="25.5">
      <c r="A132" t="s">
        <v>43</v>
      </c>
      <c r="E132" s="29" t="s">
        <v>302</v>
      </c>
    </row>
    <row r="133" spans="1:16" ht="12.75">
      <c r="A133" s="19" t="s">
        <v>35</v>
      </c>
      <c r="B133" s="23" t="s">
        <v>303</v>
      </c>
      <c r="C133" s="23" t="s">
        <v>304</v>
      </c>
      <c r="D133" s="19" t="s">
        <v>37</v>
      </c>
      <c r="E133" s="24" t="s">
        <v>305</v>
      </c>
      <c r="F133" s="25" t="s">
        <v>212</v>
      </c>
      <c r="G133" s="26">
        <v>30</v>
      </c>
      <c r="H133" s="27">
        <v>0</v>
      </c>
      <c r="I133" s="27">
        <f>ROUND(ROUND(H133,2)*ROUND(G133,3),2)</f>
      </c>
      <c r="O133">
        <f>(I133*0)/100</f>
      </c>
      <c r="P133" t="s">
        <v>17</v>
      </c>
    </row>
    <row r="134" spans="1:5" ht="12.75">
      <c r="A134" s="28" t="s">
        <v>40</v>
      </c>
      <c r="E134" s="29" t="s">
        <v>306</v>
      </c>
    </row>
    <row r="135" spans="1:5" ht="12.75">
      <c r="A135" s="30" t="s">
        <v>42</v>
      </c>
      <c r="E135" s="31" t="s">
        <v>214</v>
      </c>
    </row>
    <row r="136" spans="1:5" ht="89.25">
      <c r="A136" t="s">
        <v>43</v>
      </c>
      <c r="E136" s="29" t="s">
        <v>307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</c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308</v>
      </c>
      <c r="I3" s="32">
        <f>0+I8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308</v>
      </c>
      <c r="D4" s="5"/>
      <c r="E4" s="14" t="s">
        <v>309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30</v>
      </c>
      <c r="D8" s="15"/>
      <c r="E8" s="21" t="s">
        <v>146</v>
      </c>
      <c r="F8" s="15"/>
      <c r="G8" s="15"/>
      <c r="H8" s="15"/>
      <c r="I8" s="22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19" t="s">
        <v>35</v>
      </c>
      <c r="B9" s="23" t="s">
        <v>19</v>
      </c>
      <c r="C9" s="23" t="s">
        <v>310</v>
      </c>
      <c r="D9" s="19" t="s">
        <v>37</v>
      </c>
      <c r="E9" s="24" t="s">
        <v>311</v>
      </c>
      <c r="F9" s="25" t="s">
        <v>76</v>
      </c>
      <c r="G9" s="26">
        <v>15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12.75">
      <c r="A10" s="28" t="s">
        <v>40</v>
      </c>
      <c r="E10" s="29" t="s">
        <v>37</v>
      </c>
    </row>
    <row r="11" spans="1:5" ht="12.75">
      <c r="A11" s="30" t="s">
        <v>42</v>
      </c>
      <c r="E11" s="31" t="s">
        <v>37</v>
      </c>
    </row>
    <row r="12" spans="1:5" ht="38.25">
      <c r="A12" t="s">
        <v>43</v>
      </c>
      <c r="E12" s="29" t="s">
        <v>312</v>
      </c>
    </row>
    <row r="13" spans="1:16" ht="25.5">
      <c r="A13" s="19" t="s">
        <v>35</v>
      </c>
      <c r="B13" s="23" t="s">
        <v>13</v>
      </c>
      <c r="C13" s="23" t="s">
        <v>313</v>
      </c>
      <c r="D13" s="19" t="s">
        <v>37</v>
      </c>
      <c r="E13" s="24" t="s">
        <v>314</v>
      </c>
      <c r="F13" s="25" t="s">
        <v>76</v>
      </c>
      <c r="G13" s="26">
        <v>4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12.75">
      <c r="A14" s="28" t="s">
        <v>40</v>
      </c>
      <c r="E14" s="29" t="s">
        <v>315</v>
      </c>
    </row>
    <row r="15" spans="1:5" ht="12.75">
      <c r="A15" s="30" t="s">
        <v>42</v>
      </c>
      <c r="E15" s="31" t="s">
        <v>316</v>
      </c>
    </row>
    <row r="16" spans="1:5" ht="25.5">
      <c r="A16" t="s">
        <v>43</v>
      </c>
      <c r="E16" s="29" t="s">
        <v>317</v>
      </c>
    </row>
    <row r="17" spans="1:16" ht="12.75">
      <c r="A17" s="19" t="s">
        <v>35</v>
      </c>
      <c r="B17" s="23" t="s">
        <v>12</v>
      </c>
      <c r="C17" s="23" t="s">
        <v>318</v>
      </c>
      <c r="D17" s="19" t="s">
        <v>37</v>
      </c>
      <c r="E17" s="24" t="s">
        <v>319</v>
      </c>
      <c r="F17" s="25" t="s">
        <v>76</v>
      </c>
      <c r="G17" s="26">
        <v>12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12.75">
      <c r="A18" s="28" t="s">
        <v>40</v>
      </c>
      <c r="E18" s="29" t="s">
        <v>315</v>
      </c>
    </row>
    <row r="19" spans="1:5" ht="25.5">
      <c r="A19" s="30" t="s">
        <v>42</v>
      </c>
      <c r="E19" s="31" t="s">
        <v>320</v>
      </c>
    </row>
    <row r="20" spans="1:5" ht="25.5">
      <c r="A20" t="s">
        <v>43</v>
      </c>
      <c r="E20" s="29" t="s">
        <v>317</v>
      </c>
    </row>
    <row r="21" spans="1:16" ht="12.75">
      <c r="A21" s="19" t="s">
        <v>35</v>
      </c>
      <c r="B21" s="23" t="s">
        <v>23</v>
      </c>
      <c r="C21" s="23" t="s">
        <v>321</v>
      </c>
      <c r="D21" s="19" t="s">
        <v>37</v>
      </c>
      <c r="E21" s="24" t="s">
        <v>322</v>
      </c>
      <c r="F21" s="25" t="s">
        <v>76</v>
      </c>
      <c r="G21" s="26">
        <v>11</v>
      </c>
      <c r="H21" s="27">
        <v>0</v>
      </c>
      <c r="I21" s="27">
        <f>ROUND(ROUND(H21,2)*ROUND(G21,3),2)</f>
      </c>
      <c r="O21">
        <f>(I21*21)/100</f>
      </c>
      <c r="P21" t="s">
        <v>13</v>
      </c>
    </row>
    <row r="22" spans="1:5" ht="12.75">
      <c r="A22" s="28" t="s">
        <v>40</v>
      </c>
      <c r="E22" s="29" t="s">
        <v>315</v>
      </c>
    </row>
    <row r="23" spans="1:5" ht="12.75">
      <c r="A23" s="30" t="s">
        <v>42</v>
      </c>
      <c r="E23" s="31" t="s">
        <v>323</v>
      </c>
    </row>
    <row r="24" spans="1:5" ht="25.5">
      <c r="A24" t="s">
        <v>43</v>
      </c>
      <c r="E24" s="29" t="s">
        <v>317</v>
      </c>
    </row>
    <row r="25" spans="1:16" ht="12.75">
      <c r="A25" s="19" t="s">
        <v>35</v>
      </c>
      <c r="B25" s="23" t="s">
        <v>25</v>
      </c>
      <c r="C25" s="23" t="s">
        <v>324</v>
      </c>
      <c r="D25" s="19" t="s">
        <v>37</v>
      </c>
      <c r="E25" s="24" t="s">
        <v>325</v>
      </c>
      <c r="F25" s="25" t="s">
        <v>76</v>
      </c>
      <c r="G25" s="26">
        <v>2</v>
      </c>
      <c r="H25" s="27">
        <v>0</v>
      </c>
      <c r="I25" s="27">
        <f>ROUND(ROUND(H25,2)*ROUND(G25,3),2)</f>
      </c>
      <c r="O25">
        <f>(I25*21)/100</f>
      </c>
      <c r="P25" t="s">
        <v>13</v>
      </c>
    </row>
    <row r="26" spans="1:5" ht="12.75">
      <c r="A26" s="28" t="s">
        <v>40</v>
      </c>
      <c r="E26" s="29" t="s">
        <v>315</v>
      </c>
    </row>
    <row r="27" spans="1:5" ht="12.75">
      <c r="A27" s="30" t="s">
        <v>42</v>
      </c>
      <c r="E27" s="31" t="s">
        <v>37</v>
      </c>
    </row>
    <row r="28" spans="1:5" ht="63.75">
      <c r="A28" t="s">
        <v>43</v>
      </c>
      <c r="E28" s="29" t="s">
        <v>326</v>
      </c>
    </row>
    <row r="29" spans="1:16" ht="12.75">
      <c r="A29" s="19" t="s">
        <v>35</v>
      </c>
      <c r="B29" s="23" t="s">
        <v>27</v>
      </c>
      <c r="C29" s="23" t="s">
        <v>327</v>
      </c>
      <c r="D29" s="19" t="s">
        <v>37</v>
      </c>
      <c r="E29" s="24" t="s">
        <v>328</v>
      </c>
      <c r="F29" s="25" t="s">
        <v>76</v>
      </c>
      <c r="G29" s="26">
        <v>2</v>
      </c>
      <c r="H29" s="27">
        <v>0</v>
      </c>
      <c r="I29" s="27">
        <f>ROUND(ROUND(H29,2)*ROUND(G29,3),2)</f>
      </c>
      <c r="O29">
        <f>(I29*21)/100</f>
      </c>
      <c r="P29" t="s">
        <v>13</v>
      </c>
    </row>
    <row r="30" spans="1:5" ht="12.75">
      <c r="A30" s="28" t="s">
        <v>40</v>
      </c>
      <c r="E30" s="29" t="s">
        <v>37</v>
      </c>
    </row>
    <row r="31" spans="1:5" ht="12.75">
      <c r="A31" s="30" t="s">
        <v>42</v>
      </c>
      <c r="E31" s="31" t="s">
        <v>37</v>
      </c>
    </row>
    <row r="32" spans="1:5" ht="25.5">
      <c r="A32" t="s">
        <v>43</v>
      </c>
      <c r="E32" s="29" t="s">
        <v>329</v>
      </c>
    </row>
    <row r="33" spans="1:16" ht="12.75">
      <c r="A33" s="19" t="s">
        <v>35</v>
      </c>
      <c r="B33" s="23" t="s">
        <v>61</v>
      </c>
      <c r="C33" s="23" t="s">
        <v>330</v>
      </c>
      <c r="D33" s="19" t="s">
        <v>37</v>
      </c>
      <c r="E33" s="24" t="s">
        <v>331</v>
      </c>
      <c r="F33" s="25" t="s">
        <v>76</v>
      </c>
      <c r="G33" s="26">
        <v>2</v>
      </c>
      <c r="H33" s="27">
        <v>0</v>
      </c>
      <c r="I33" s="27">
        <f>ROUND(ROUND(H33,2)*ROUND(G33,3),2)</f>
      </c>
      <c r="O33">
        <f>(I33*21)/100</f>
      </c>
      <c r="P33" t="s">
        <v>13</v>
      </c>
    </row>
    <row r="34" spans="1:5" ht="12.75">
      <c r="A34" s="28" t="s">
        <v>40</v>
      </c>
      <c r="E34" s="29" t="s">
        <v>315</v>
      </c>
    </row>
    <row r="35" spans="1:5" ht="12.75">
      <c r="A35" s="30" t="s">
        <v>42</v>
      </c>
      <c r="E35" s="31" t="s">
        <v>37</v>
      </c>
    </row>
    <row r="36" spans="1:5" ht="51">
      <c r="A36" t="s">
        <v>43</v>
      </c>
      <c r="E36" s="29" t="s">
        <v>332</v>
      </c>
    </row>
    <row r="37" spans="1:16" ht="12.75">
      <c r="A37" s="19" t="s">
        <v>35</v>
      </c>
      <c r="B37" s="23" t="s">
        <v>63</v>
      </c>
      <c r="C37" s="23" t="s">
        <v>333</v>
      </c>
      <c r="D37" s="19" t="s">
        <v>37</v>
      </c>
      <c r="E37" s="24" t="s">
        <v>334</v>
      </c>
      <c r="F37" s="25" t="s">
        <v>76</v>
      </c>
      <c r="G37" s="26">
        <v>11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12.75">
      <c r="A38" s="28" t="s">
        <v>40</v>
      </c>
      <c r="E38" s="29" t="s">
        <v>37</v>
      </c>
    </row>
    <row r="39" spans="1:5" ht="12.75">
      <c r="A39" s="30" t="s">
        <v>42</v>
      </c>
      <c r="E39" s="31" t="s">
        <v>37</v>
      </c>
    </row>
    <row r="40" spans="1:5" ht="25.5">
      <c r="A40" t="s">
        <v>43</v>
      </c>
      <c r="E40" s="29" t="s">
        <v>329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0+O8+O13+O42+O59+O88+O121+O142+O179</f>
      </c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335</v>
      </c>
      <c r="I3" s="32">
        <f>0+I8+I13+I42+I59+I88+I121+I142+I179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335</v>
      </c>
      <c r="D4" s="5"/>
      <c r="E4" s="14" t="s">
        <v>336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</f>
      </c>
      <c r="R8">
        <f>0+O9</f>
      </c>
    </row>
    <row r="9" spans="1:16" ht="25.5">
      <c r="A9" s="19" t="s">
        <v>35</v>
      </c>
      <c r="B9" s="23" t="s">
        <v>19</v>
      </c>
      <c r="C9" s="23" t="s">
        <v>170</v>
      </c>
      <c r="D9" s="19" t="s">
        <v>37</v>
      </c>
      <c r="E9" s="24" t="s">
        <v>171</v>
      </c>
      <c r="F9" s="25" t="s">
        <v>122</v>
      </c>
      <c r="G9" s="26">
        <v>1723.756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12.75">
      <c r="A10" s="28" t="s">
        <v>40</v>
      </c>
      <c r="E10" s="29" t="s">
        <v>337</v>
      </c>
    </row>
    <row r="11" spans="1:5" ht="12.75">
      <c r="A11" s="30" t="s">
        <v>42</v>
      </c>
      <c r="E11" s="31" t="s">
        <v>338</v>
      </c>
    </row>
    <row r="12" spans="1:5" ht="140.25">
      <c r="A12" t="s">
        <v>43</v>
      </c>
      <c r="E12" s="29" t="s">
        <v>130</v>
      </c>
    </row>
    <row r="13" spans="1:18" ht="12.75" customHeight="1">
      <c r="A13" s="5" t="s">
        <v>33</v>
      </c>
      <c r="B13" s="5"/>
      <c r="C13" s="35" t="s">
        <v>19</v>
      </c>
      <c r="D13" s="5"/>
      <c r="E13" s="21" t="s">
        <v>135</v>
      </c>
      <c r="F13" s="5"/>
      <c r="G13" s="5"/>
      <c r="H13" s="5"/>
      <c r="I13" s="36">
        <f>0+Q13</f>
      </c>
      <c r="O13">
        <f>0+R13</f>
      </c>
      <c r="Q13">
        <f>0+I14+I18+I22+I26+I30+I34+I38</f>
      </c>
      <c r="R13">
        <f>0+O14+O18+O22+O26+O30+O34+O38</f>
      </c>
    </row>
    <row r="14" spans="1:16" ht="12.75">
      <c r="A14" s="19" t="s">
        <v>35</v>
      </c>
      <c r="B14" s="23" t="s">
        <v>13</v>
      </c>
      <c r="C14" s="23" t="s">
        <v>339</v>
      </c>
      <c r="D14" s="19" t="s">
        <v>37</v>
      </c>
      <c r="E14" s="24" t="s">
        <v>340</v>
      </c>
      <c r="F14" s="25" t="s">
        <v>212</v>
      </c>
      <c r="G14" s="26">
        <v>26</v>
      </c>
      <c r="H14" s="27">
        <v>0</v>
      </c>
      <c r="I14" s="27">
        <f>ROUND(ROUND(H14,2)*ROUND(G14,3),2)</f>
      </c>
      <c r="O14">
        <f>(I14*0)/100</f>
      </c>
      <c r="P14" t="s">
        <v>17</v>
      </c>
    </row>
    <row r="15" spans="1:5" ht="12.75">
      <c r="A15" s="28" t="s">
        <v>40</v>
      </c>
      <c r="E15" s="29" t="s">
        <v>341</v>
      </c>
    </row>
    <row r="16" spans="1:5" ht="12.75">
      <c r="A16" s="30" t="s">
        <v>42</v>
      </c>
      <c r="E16" s="31" t="s">
        <v>342</v>
      </c>
    </row>
    <row r="17" spans="1:5" ht="38.25">
      <c r="A17" t="s">
        <v>43</v>
      </c>
      <c r="E17" s="29" t="s">
        <v>343</v>
      </c>
    </row>
    <row r="18" spans="1:16" ht="12.75">
      <c r="A18" s="19" t="s">
        <v>35</v>
      </c>
      <c r="B18" s="23" t="s">
        <v>12</v>
      </c>
      <c r="C18" s="23" t="s">
        <v>344</v>
      </c>
      <c r="D18" s="19" t="s">
        <v>37</v>
      </c>
      <c r="E18" s="24" t="s">
        <v>345</v>
      </c>
      <c r="F18" s="25" t="s">
        <v>138</v>
      </c>
      <c r="G18" s="26">
        <v>816.516</v>
      </c>
      <c r="H18" s="27">
        <v>0</v>
      </c>
      <c r="I18" s="27">
        <f>ROUND(ROUND(H18,2)*ROUND(G18,3),2)</f>
      </c>
      <c r="O18">
        <f>(I18*0)/100</f>
      </c>
      <c r="P18" t="s">
        <v>17</v>
      </c>
    </row>
    <row r="19" spans="1:5" ht="12.75">
      <c r="A19" s="28" t="s">
        <v>40</v>
      </c>
      <c r="E19" s="29" t="s">
        <v>346</v>
      </c>
    </row>
    <row r="20" spans="1:5" ht="63.75">
      <c r="A20" s="30" t="s">
        <v>42</v>
      </c>
      <c r="E20" s="31" t="s">
        <v>347</v>
      </c>
    </row>
    <row r="21" spans="1:5" ht="318.75">
      <c r="A21" t="s">
        <v>43</v>
      </c>
      <c r="E21" s="29" t="s">
        <v>348</v>
      </c>
    </row>
    <row r="22" spans="1:16" ht="12.75">
      <c r="A22" s="19" t="s">
        <v>35</v>
      </c>
      <c r="B22" s="23" t="s">
        <v>23</v>
      </c>
      <c r="C22" s="23" t="s">
        <v>349</v>
      </c>
      <c r="D22" s="19" t="s">
        <v>37</v>
      </c>
      <c r="E22" s="24" t="s">
        <v>350</v>
      </c>
      <c r="F22" s="25" t="s">
        <v>138</v>
      </c>
      <c r="G22" s="26">
        <v>90.724</v>
      </c>
      <c r="H22" s="27">
        <v>0</v>
      </c>
      <c r="I22" s="27">
        <f>ROUND(ROUND(H22,2)*ROUND(G22,3),2)</f>
      </c>
      <c r="O22">
        <f>(I22*0)/100</f>
      </c>
      <c r="P22" t="s">
        <v>17</v>
      </c>
    </row>
    <row r="23" spans="1:5" ht="12.75">
      <c r="A23" s="28" t="s">
        <v>40</v>
      </c>
      <c r="E23" s="29" t="s">
        <v>351</v>
      </c>
    </row>
    <row r="24" spans="1:5" ht="63.75">
      <c r="A24" s="30" t="s">
        <v>42</v>
      </c>
      <c r="E24" s="31" t="s">
        <v>352</v>
      </c>
    </row>
    <row r="25" spans="1:5" ht="318.75">
      <c r="A25" t="s">
        <v>43</v>
      </c>
      <c r="E25" s="29" t="s">
        <v>353</v>
      </c>
    </row>
    <row r="26" spans="1:16" ht="12.75">
      <c r="A26" s="19" t="s">
        <v>35</v>
      </c>
      <c r="B26" s="23" t="s">
        <v>25</v>
      </c>
      <c r="C26" s="23" t="s">
        <v>354</v>
      </c>
      <c r="D26" s="19" t="s">
        <v>37</v>
      </c>
      <c r="E26" s="24" t="s">
        <v>355</v>
      </c>
      <c r="F26" s="25" t="s">
        <v>138</v>
      </c>
      <c r="G26" s="26">
        <v>769.513</v>
      </c>
      <c r="H26" s="27">
        <v>0</v>
      </c>
      <c r="I26" s="27">
        <f>ROUND(ROUND(H26,2)*ROUND(G26,3),2)</f>
      </c>
      <c r="O26">
        <f>(I26*0)/100</f>
      </c>
      <c r="P26" t="s">
        <v>17</v>
      </c>
    </row>
    <row r="27" spans="1:5" ht="12.75">
      <c r="A27" s="28" t="s">
        <v>40</v>
      </c>
      <c r="E27" s="29" t="s">
        <v>356</v>
      </c>
    </row>
    <row r="28" spans="1:5" ht="102">
      <c r="A28" s="30" t="s">
        <v>42</v>
      </c>
      <c r="E28" s="31" t="s">
        <v>357</v>
      </c>
    </row>
    <row r="29" spans="1:5" ht="280.5">
      <c r="A29" t="s">
        <v>43</v>
      </c>
      <c r="E29" s="29" t="s">
        <v>358</v>
      </c>
    </row>
    <row r="30" spans="1:16" ht="12.75">
      <c r="A30" s="19" t="s">
        <v>35</v>
      </c>
      <c r="B30" s="23" t="s">
        <v>27</v>
      </c>
      <c r="C30" s="23" t="s">
        <v>359</v>
      </c>
      <c r="D30" s="19" t="s">
        <v>37</v>
      </c>
      <c r="E30" s="24" t="s">
        <v>360</v>
      </c>
      <c r="F30" s="25" t="s">
        <v>138</v>
      </c>
      <c r="G30" s="26">
        <v>32.175</v>
      </c>
      <c r="H30" s="27">
        <v>0</v>
      </c>
      <c r="I30" s="27">
        <f>ROUND(ROUND(H30,2)*ROUND(G30,3),2)</f>
      </c>
      <c r="O30">
        <f>(I30*21)/100</f>
      </c>
      <c r="P30" t="s">
        <v>13</v>
      </c>
    </row>
    <row r="31" spans="1:5" ht="12.75">
      <c r="A31" s="28" t="s">
        <v>40</v>
      </c>
      <c r="E31" s="29" t="s">
        <v>361</v>
      </c>
    </row>
    <row r="32" spans="1:5" ht="12.75">
      <c r="A32" s="30" t="s">
        <v>42</v>
      </c>
      <c r="E32" s="31" t="s">
        <v>362</v>
      </c>
    </row>
    <row r="33" spans="1:5" ht="280.5">
      <c r="A33" t="s">
        <v>43</v>
      </c>
      <c r="E33" s="29" t="s">
        <v>363</v>
      </c>
    </row>
    <row r="34" spans="1:16" ht="12.75">
      <c r="A34" s="19" t="s">
        <v>35</v>
      </c>
      <c r="B34" s="23" t="s">
        <v>61</v>
      </c>
      <c r="C34" s="23" t="s">
        <v>364</v>
      </c>
      <c r="D34" s="19" t="s">
        <v>37</v>
      </c>
      <c r="E34" s="24" t="s">
        <v>365</v>
      </c>
      <c r="F34" s="25" t="s">
        <v>138</v>
      </c>
      <c r="G34" s="26">
        <v>31.11</v>
      </c>
      <c r="H34" s="27">
        <v>0</v>
      </c>
      <c r="I34" s="27">
        <f>ROUND(ROUND(H34,2)*ROUND(G34,3),2)</f>
      </c>
      <c r="O34">
        <f>(I34*21)/100</f>
      </c>
      <c r="P34" t="s">
        <v>13</v>
      </c>
    </row>
    <row r="35" spans="1:5" ht="12.75">
      <c r="A35" s="28" t="s">
        <v>40</v>
      </c>
      <c r="E35" s="29" t="s">
        <v>366</v>
      </c>
    </row>
    <row r="36" spans="1:5" ht="12.75">
      <c r="A36" s="30" t="s">
        <v>42</v>
      </c>
      <c r="E36" s="31" t="s">
        <v>367</v>
      </c>
    </row>
    <row r="37" spans="1:5" ht="267.75">
      <c r="A37" t="s">
        <v>43</v>
      </c>
      <c r="E37" s="29" t="s">
        <v>368</v>
      </c>
    </row>
    <row r="38" spans="1:16" ht="12.75">
      <c r="A38" s="19" t="s">
        <v>35</v>
      </c>
      <c r="B38" s="23" t="s">
        <v>63</v>
      </c>
      <c r="C38" s="23" t="s">
        <v>369</v>
      </c>
      <c r="D38" s="19" t="s">
        <v>37</v>
      </c>
      <c r="E38" s="24" t="s">
        <v>370</v>
      </c>
      <c r="F38" s="25" t="s">
        <v>180</v>
      </c>
      <c r="G38" s="26">
        <v>176</v>
      </c>
      <c r="H38" s="27">
        <v>0</v>
      </c>
      <c r="I38" s="27">
        <f>ROUND(ROUND(H38,2)*ROUND(G38,3),2)</f>
      </c>
      <c r="O38">
        <f>(I38*0)/100</f>
      </c>
      <c r="P38" t="s">
        <v>17</v>
      </c>
    </row>
    <row r="39" spans="1:5" ht="12.75">
      <c r="A39" s="28" t="s">
        <v>40</v>
      </c>
      <c r="E39" s="29" t="s">
        <v>371</v>
      </c>
    </row>
    <row r="40" spans="1:5" ht="12.75">
      <c r="A40" s="30" t="s">
        <v>42</v>
      </c>
      <c r="E40" s="31" t="s">
        <v>372</v>
      </c>
    </row>
    <row r="41" spans="1:5" ht="25.5">
      <c r="A41" t="s">
        <v>43</v>
      </c>
      <c r="E41" s="29" t="s">
        <v>228</v>
      </c>
    </row>
    <row r="42" spans="1:18" ht="12.75" customHeight="1">
      <c r="A42" s="5" t="s">
        <v>33</v>
      </c>
      <c r="B42" s="5"/>
      <c r="C42" s="35" t="s">
        <v>13</v>
      </c>
      <c r="D42" s="5"/>
      <c r="E42" s="21" t="s">
        <v>236</v>
      </c>
      <c r="F42" s="5"/>
      <c r="G42" s="5"/>
      <c r="H42" s="5"/>
      <c r="I42" s="36">
        <f>0+Q42</f>
      </c>
      <c r="O42">
        <f>0+R42</f>
      </c>
      <c r="Q42">
        <f>0+I43+I47+I51+I55</f>
      </c>
      <c r="R42">
        <f>0+O43+O47+O51+O55</f>
      </c>
    </row>
    <row r="43" spans="1:16" ht="12.75">
      <c r="A43" s="19" t="s">
        <v>35</v>
      </c>
      <c r="B43" s="23" t="s">
        <v>30</v>
      </c>
      <c r="C43" s="23" t="s">
        <v>373</v>
      </c>
      <c r="D43" s="19" t="s">
        <v>37</v>
      </c>
      <c r="E43" s="24" t="s">
        <v>374</v>
      </c>
      <c r="F43" s="25" t="s">
        <v>212</v>
      </c>
      <c r="G43" s="26">
        <v>16</v>
      </c>
      <c r="H43" s="27">
        <v>0</v>
      </c>
      <c r="I43" s="27">
        <f>ROUND(ROUND(H43,2)*ROUND(G43,3),2)</f>
      </c>
      <c r="O43">
        <f>(I43*21)/100</f>
      </c>
      <c r="P43" t="s">
        <v>13</v>
      </c>
    </row>
    <row r="44" spans="1:5" ht="25.5">
      <c r="A44" s="28" t="s">
        <v>40</v>
      </c>
      <c r="E44" s="29" t="s">
        <v>375</v>
      </c>
    </row>
    <row r="45" spans="1:5" ht="12.75">
      <c r="A45" s="30" t="s">
        <v>42</v>
      </c>
      <c r="E45" s="31" t="s">
        <v>376</v>
      </c>
    </row>
    <row r="46" spans="1:5" ht="165.75">
      <c r="A46" t="s">
        <v>43</v>
      </c>
      <c r="E46" s="29" t="s">
        <v>377</v>
      </c>
    </row>
    <row r="47" spans="1:16" ht="12.75">
      <c r="A47" s="19" t="s">
        <v>35</v>
      </c>
      <c r="B47" s="23" t="s">
        <v>32</v>
      </c>
      <c r="C47" s="23" t="s">
        <v>378</v>
      </c>
      <c r="D47" s="19" t="s">
        <v>37</v>
      </c>
      <c r="E47" s="24" t="s">
        <v>379</v>
      </c>
      <c r="F47" s="25" t="s">
        <v>138</v>
      </c>
      <c r="G47" s="26">
        <v>6.55</v>
      </c>
      <c r="H47" s="27">
        <v>0</v>
      </c>
      <c r="I47" s="27">
        <f>ROUND(ROUND(H47,2)*ROUND(G47,3),2)</f>
      </c>
      <c r="O47">
        <f>(I47*21)/100</f>
      </c>
      <c r="P47" t="s">
        <v>13</v>
      </c>
    </row>
    <row r="48" spans="1:5" ht="12.75">
      <c r="A48" s="28" t="s">
        <v>40</v>
      </c>
      <c r="E48" s="29" t="s">
        <v>380</v>
      </c>
    </row>
    <row r="49" spans="1:5" ht="38.25">
      <c r="A49" s="30" t="s">
        <v>42</v>
      </c>
      <c r="E49" s="31" t="s">
        <v>381</v>
      </c>
    </row>
    <row r="50" spans="1:5" ht="369.75">
      <c r="A50" t="s">
        <v>43</v>
      </c>
      <c r="E50" s="29" t="s">
        <v>382</v>
      </c>
    </row>
    <row r="51" spans="1:16" ht="12.75">
      <c r="A51" s="19" t="s">
        <v>35</v>
      </c>
      <c r="B51" s="23" t="s">
        <v>73</v>
      </c>
      <c r="C51" s="23" t="s">
        <v>383</v>
      </c>
      <c r="D51" s="19" t="s">
        <v>37</v>
      </c>
      <c r="E51" s="24" t="s">
        <v>384</v>
      </c>
      <c r="F51" s="25" t="s">
        <v>138</v>
      </c>
      <c r="G51" s="26">
        <v>51</v>
      </c>
      <c r="H51" s="27">
        <v>0</v>
      </c>
      <c r="I51" s="27">
        <f>ROUND(ROUND(H51,2)*ROUND(G51,3),2)</f>
      </c>
      <c r="O51">
        <f>(I51*21)/100</f>
      </c>
      <c r="P51" t="s">
        <v>13</v>
      </c>
    </row>
    <row r="52" spans="1:5" ht="12.75">
      <c r="A52" s="28" t="s">
        <v>40</v>
      </c>
      <c r="E52" s="29" t="s">
        <v>385</v>
      </c>
    </row>
    <row r="53" spans="1:5" ht="12.75">
      <c r="A53" s="30" t="s">
        <v>42</v>
      </c>
      <c r="E53" s="31" t="s">
        <v>386</v>
      </c>
    </row>
    <row r="54" spans="1:5" ht="369.75">
      <c r="A54" t="s">
        <v>43</v>
      </c>
      <c r="E54" s="29" t="s">
        <v>382</v>
      </c>
    </row>
    <row r="55" spans="1:16" ht="12.75">
      <c r="A55" s="19" t="s">
        <v>35</v>
      </c>
      <c r="B55" s="23" t="s">
        <v>78</v>
      </c>
      <c r="C55" s="23" t="s">
        <v>387</v>
      </c>
      <c r="D55" s="19" t="s">
        <v>37</v>
      </c>
      <c r="E55" s="24" t="s">
        <v>388</v>
      </c>
      <c r="F55" s="25" t="s">
        <v>122</v>
      </c>
      <c r="G55" s="26">
        <v>6.63</v>
      </c>
      <c r="H55" s="27">
        <v>0</v>
      </c>
      <c r="I55" s="27">
        <f>ROUND(ROUND(H55,2)*ROUND(G55,3),2)</f>
      </c>
      <c r="O55">
        <f>(I55*21)/100</f>
      </c>
      <c r="P55" t="s">
        <v>13</v>
      </c>
    </row>
    <row r="56" spans="1:5" ht="12.75">
      <c r="A56" s="28" t="s">
        <v>40</v>
      </c>
      <c r="E56" s="29" t="s">
        <v>389</v>
      </c>
    </row>
    <row r="57" spans="1:5" ht="12.75">
      <c r="A57" s="30" t="s">
        <v>42</v>
      </c>
      <c r="E57" s="31" t="s">
        <v>390</v>
      </c>
    </row>
    <row r="58" spans="1:5" ht="267.75">
      <c r="A58" t="s">
        <v>43</v>
      </c>
      <c r="E58" s="29" t="s">
        <v>391</v>
      </c>
    </row>
    <row r="59" spans="1:18" ht="12.75" customHeight="1">
      <c r="A59" s="5" t="s">
        <v>33</v>
      </c>
      <c r="B59" s="5"/>
      <c r="C59" s="35" t="s">
        <v>12</v>
      </c>
      <c r="D59" s="5"/>
      <c r="E59" s="21" t="s">
        <v>392</v>
      </c>
      <c r="F59" s="5"/>
      <c r="G59" s="5"/>
      <c r="H59" s="5"/>
      <c r="I59" s="36">
        <f>0+Q59</f>
      </c>
      <c r="O59">
        <f>0+R59</f>
      </c>
      <c r="Q59">
        <f>0+I60+I64+I68+I72+I76+I80+I84</f>
      </c>
      <c r="R59">
        <f>0+O60+O64+O68+O72+O76+O80+O84</f>
      </c>
    </row>
    <row r="60" spans="1:16" ht="12.75">
      <c r="A60" s="19" t="s">
        <v>35</v>
      </c>
      <c r="B60" s="23" t="s">
        <v>82</v>
      </c>
      <c r="C60" s="23" t="s">
        <v>393</v>
      </c>
      <c r="D60" s="19" t="s">
        <v>37</v>
      </c>
      <c r="E60" s="24" t="s">
        <v>394</v>
      </c>
      <c r="F60" s="25" t="s">
        <v>395</v>
      </c>
      <c r="G60" s="26">
        <v>239.36</v>
      </c>
      <c r="H60" s="27">
        <v>0</v>
      </c>
      <c r="I60" s="27">
        <f>ROUND(ROUND(H60,2)*ROUND(G60,3),2)</f>
      </c>
      <c r="O60">
        <f>(I60*21)/100</f>
      </c>
      <c r="P60" t="s">
        <v>13</v>
      </c>
    </row>
    <row r="61" spans="1:5" ht="12.75">
      <c r="A61" s="28" t="s">
        <v>40</v>
      </c>
      <c r="E61" s="29" t="s">
        <v>396</v>
      </c>
    </row>
    <row r="62" spans="1:5" ht="25.5">
      <c r="A62" s="30" t="s">
        <v>42</v>
      </c>
      <c r="E62" s="31" t="s">
        <v>397</v>
      </c>
    </row>
    <row r="63" spans="1:5" ht="25.5">
      <c r="A63" t="s">
        <v>43</v>
      </c>
      <c r="E63" s="29" t="s">
        <v>398</v>
      </c>
    </row>
    <row r="64" spans="1:16" ht="12.75">
      <c r="A64" s="19" t="s">
        <v>35</v>
      </c>
      <c r="B64" s="23" t="s">
        <v>86</v>
      </c>
      <c r="C64" s="23" t="s">
        <v>399</v>
      </c>
      <c r="D64" s="19" t="s">
        <v>37</v>
      </c>
      <c r="E64" s="24" t="s">
        <v>400</v>
      </c>
      <c r="F64" s="25" t="s">
        <v>138</v>
      </c>
      <c r="G64" s="26">
        <v>15.969</v>
      </c>
      <c r="H64" s="27">
        <v>0</v>
      </c>
      <c r="I64" s="27">
        <f>ROUND(ROUND(H64,2)*ROUND(G64,3),2)</f>
      </c>
      <c r="O64">
        <f>(I64*21)/100</f>
      </c>
      <c r="P64" t="s">
        <v>13</v>
      </c>
    </row>
    <row r="65" spans="1:5" ht="12.75">
      <c r="A65" s="28" t="s">
        <v>40</v>
      </c>
      <c r="E65" s="29" t="s">
        <v>401</v>
      </c>
    </row>
    <row r="66" spans="1:5" ht="38.25">
      <c r="A66" s="30" t="s">
        <v>42</v>
      </c>
      <c r="E66" s="31" t="s">
        <v>402</v>
      </c>
    </row>
    <row r="67" spans="1:5" ht="382.5">
      <c r="A67" t="s">
        <v>43</v>
      </c>
      <c r="E67" s="29" t="s">
        <v>403</v>
      </c>
    </row>
    <row r="68" spans="1:16" ht="12.75">
      <c r="A68" s="19" t="s">
        <v>35</v>
      </c>
      <c r="B68" s="23" t="s">
        <v>91</v>
      </c>
      <c r="C68" s="23" t="s">
        <v>404</v>
      </c>
      <c r="D68" s="19" t="s">
        <v>37</v>
      </c>
      <c r="E68" s="24" t="s">
        <v>405</v>
      </c>
      <c r="F68" s="25" t="s">
        <v>122</v>
      </c>
      <c r="G68" s="26">
        <v>2.395</v>
      </c>
      <c r="H68" s="27">
        <v>0</v>
      </c>
      <c r="I68" s="27">
        <f>ROUND(ROUND(H68,2)*ROUND(G68,3),2)</f>
      </c>
      <c r="O68">
        <f>(I68*21)/100</f>
      </c>
      <c r="P68" t="s">
        <v>13</v>
      </c>
    </row>
    <row r="69" spans="1:5" ht="12.75">
      <c r="A69" s="28" t="s">
        <v>40</v>
      </c>
      <c r="E69" s="29" t="s">
        <v>406</v>
      </c>
    </row>
    <row r="70" spans="1:5" ht="12.75">
      <c r="A70" s="30" t="s">
        <v>42</v>
      </c>
      <c r="E70" s="31" t="s">
        <v>407</v>
      </c>
    </row>
    <row r="71" spans="1:5" ht="242.25">
      <c r="A71" t="s">
        <v>43</v>
      </c>
      <c r="E71" s="29" t="s">
        <v>408</v>
      </c>
    </row>
    <row r="72" spans="1:16" ht="12.75">
      <c r="A72" s="19" t="s">
        <v>35</v>
      </c>
      <c r="B72" s="23" t="s">
        <v>95</v>
      </c>
      <c r="C72" s="23" t="s">
        <v>409</v>
      </c>
      <c r="D72" s="19" t="s">
        <v>37</v>
      </c>
      <c r="E72" s="24" t="s">
        <v>410</v>
      </c>
      <c r="F72" s="25" t="s">
        <v>138</v>
      </c>
      <c r="G72" s="26">
        <v>50</v>
      </c>
      <c r="H72" s="27">
        <v>0</v>
      </c>
      <c r="I72" s="27">
        <f>ROUND(ROUND(H72,2)*ROUND(G72,3),2)</f>
      </c>
      <c r="O72">
        <f>(I72*0)/100</f>
      </c>
      <c r="P72" t="s">
        <v>17</v>
      </c>
    </row>
    <row r="73" spans="1:5" ht="12.75">
      <c r="A73" s="28" t="s">
        <v>40</v>
      </c>
      <c r="E73" s="29" t="s">
        <v>411</v>
      </c>
    </row>
    <row r="74" spans="1:5" ht="12.75">
      <c r="A74" s="30" t="s">
        <v>42</v>
      </c>
      <c r="E74" s="31" t="s">
        <v>412</v>
      </c>
    </row>
    <row r="75" spans="1:5" ht="369.75">
      <c r="A75" t="s">
        <v>43</v>
      </c>
      <c r="E75" s="29" t="s">
        <v>413</v>
      </c>
    </row>
    <row r="76" spans="1:16" ht="12.75">
      <c r="A76" s="19" t="s">
        <v>35</v>
      </c>
      <c r="B76" s="23" t="s">
        <v>100</v>
      </c>
      <c r="C76" s="23" t="s">
        <v>414</v>
      </c>
      <c r="D76" s="19" t="s">
        <v>37</v>
      </c>
      <c r="E76" s="24" t="s">
        <v>415</v>
      </c>
      <c r="F76" s="25" t="s">
        <v>122</v>
      </c>
      <c r="G76" s="26">
        <v>7.5</v>
      </c>
      <c r="H76" s="27">
        <v>0</v>
      </c>
      <c r="I76" s="27">
        <f>ROUND(ROUND(H76,2)*ROUND(G76,3),2)</f>
      </c>
      <c r="O76">
        <f>(I76*21)/100</f>
      </c>
      <c r="P76" t="s">
        <v>13</v>
      </c>
    </row>
    <row r="77" spans="1:5" ht="12.75">
      <c r="A77" s="28" t="s">
        <v>40</v>
      </c>
      <c r="E77" s="29" t="s">
        <v>406</v>
      </c>
    </row>
    <row r="78" spans="1:5" ht="12.75">
      <c r="A78" s="30" t="s">
        <v>42</v>
      </c>
      <c r="E78" s="31" t="s">
        <v>416</v>
      </c>
    </row>
    <row r="79" spans="1:5" ht="267.75">
      <c r="A79" t="s">
        <v>43</v>
      </c>
      <c r="E79" s="29" t="s">
        <v>391</v>
      </c>
    </row>
    <row r="80" spans="1:16" ht="12.75">
      <c r="A80" s="19" t="s">
        <v>35</v>
      </c>
      <c r="B80" s="23" t="s">
        <v>106</v>
      </c>
      <c r="C80" s="23" t="s">
        <v>417</v>
      </c>
      <c r="D80" s="19" t="s">
        <v>37</v>
      </c>
      <c r="E80" s="24" t="s">
        <v>418</v>
      </c>
      <c r="F80" s="25" t="s">
        <v>138</v>
      </c>
      <c r="G80" s="26">
        <v>80</v>
      </c>
      <c r="H80" s="27">
        <v>0</v>
      </c>
      <c r="I80" s="27">
        <f>ROUND(ROUND(H80,2)*ROUND(G80,3),2)</f>
      </c>
      <c r="O80">
        <f>(I80*0)/100</f>
      </c>
      <c r="P80" t="s">
        <v>17</v>
      </c>
    </row>
    <row r="81" spans="1:5" ht="12.75">
      <c r="A81" s="28" t="s">
        <v>40</v>
      </c>
      <c r="E81" s="29" t="s">
        <v>419</v>
      </c>
    </row>
    <row r="82" spans="1:5" ht="12.75">
      <c r="A82" s="30" t="s">
        <v>42</v>
      </c>
      <c r="E82" s="31" t="s">
        <v>420</v>
      </c>
    </row>
    <row r="83" spans="1:5" ht="369.75">
      <c r="A83" t="s">
        <v>43</v>
      </c>
      <c r="E83" s="29" t="s">
        <v>421</v>
      </c>
    </row>
    <row r="84" spans="1:16" ht="12.75">
      <c r="A84" s="19" t="s">
        <v>35</v>
      </c>
      <c r="B84" s="23" t="s">
        <v>111</v>
      </c>
      <c r="C84" s="23" t="s">
        <v>422</v>
      </c>
      <c r="D84" s="19" t="s">
        <v>37</v>
      </c>
      <c r="E84" s="24" t="s">
        <v>423</v>
      </c>
      <c r="F84" s="25" t="s">
        <v>122</v>
      </c>
      <c r="G84" s="26">
        <v>12</v>
      </c>
      <c r="H84" s="27">
        <v>0</v>
      </c>
      <c r="I84" s="27">
        <f>ROUND(ROUND(H84,2)*ROUND(G84,3),2)</f>
      </c>
      <c r="O84">
        <f>(I84*0)/100</f>
      </c>
      <c r="P84" t="s">
        <v>17</v>
      </c>
    </row>
    <row r="85" spans="1:5" ht="12.75">
      <c r="A85" s="28" t="s">
        <v>40</v>
      </c>
      <c r="E85" s="29" t="s">
        <v>424</v>
      </c>
    </row>
    <row r="86" spans="1:5" ht="12.75">
      <c r="A86" s="30" t="s">
        <v>42</v>
      </c>
      <c r="E86" s="31" t="s">
        <v>425</v>
      </c>
    </row>
    <row r="87" spans="1:5" ht="267.75">
      <c r="A87" t="s">
        <v>43</v>
      </c>
      <c r="E87" s="29" t="s">
        <v>426</v>
      </c>
    </row>
    <row r="88" spans="1:18" ht="12.75" customHeight="1">
      <c r="A88" s="5" t="s">
        <v>33</v>
      </c>
      <c r="B88" s="5"/>
      <c r="C88" s="35" t="s">
        <v>23</v>
      </c>
      <c r="D88" s="5"/>
      <c r="E88" s="21" t="s">
        <v>427</v>
      </c>
      <c r="F88" s="5"/>
      <c r="G88" s="5"/>
      <c r="H88" s="5"/>
      <c r="I88" s="36">
        <f>0+Q88</f>
      </c>
      <c r="O88">
        <f>0+R88</f>
      </c>
      <c r="Q88">
        <f>0+I89+I93+I97+I101+I105+I109+I113+I117</f>
      </c>
      <c r="R88">
        <f>0+O89+O93+O97+O101+O105+O109+O113+O117</f>
      </c>
    </row>
    <row r="89" spans="1:16" ht="12.75">
      <c r="A89" s="19" t="s">
        <v>35</v>
      </c>
      <c r="B89" s="23" t="s">
        <v>115</v>
      </c>
      <c r="C89" s="23" t="s">
        <v>428</v>
      </c>
      <c r="D89" s="19" t="s">
        <v>37</v>
      </c>
      <c r="E89" s="24" t="s">
        <v>429</v>
      </c>
      <c r="F89" s="25" t="s">
        <v>138</v>
      </c>
      <c r="G89" s="26">
        <v>1.403</v>
      </c>
      <c r="H89" s="27">
        <v>0</v>
      </c>
      <c r="I89" s="27">
        <f>ROUND(ROUND(H89,2)*ROUND(G89,3),2)</f>
      </c>
      <c r="O89">
        <f>(I89*0)/100</f>
      </c>
      <c r="P89" t="s">
        <v>17</v>
      </c>
    </row>
    <row r="90" spans="1:5" ht="12.75">
      <c r="A90" s="28" t="s">
        <v>40</v>
      </c>
      <c r="E90" s="29" t="s">
        <v>430</v>
      </c>
    </row>
    <row r="91" spans="1:5" ht="12.75">
      <c r="A91" s="30" t="s">
        <v>42</v>
      </c>
      <c r="E91" s="31" t="s">
        <v>431</v>
      </c>
    </row>
    <row r="92" spans="1:5" ht="38.25">
      <c r="A92" t="s">
        <v>43</v>
      </c>
      <c r="E92" s="29" t="s">
        <v>432</v>
      </c>
    </row>
    <row r="93" spans="1:16" ht="12.75">
      <c r="A93" s="19" t="s">
        <v>35</v>
      </c>
      <c r="B93" s="23" t="s">
        <v>251</v>
      </c>
      <c r="C93" s="23" t="s">
        <v>433</v>
      </c>
      <c r="D93" s="19" t="s">
        <v>37</v>
      </c>
      <c r="E93" s="24" t="s">
        <v>434</v>
      </c>
      <c r="F93" s="25" t="s">
        <v>138</v>
      </c>
      <c r="G93" s="26">
        <v>2.99</v>
      </c>
      <c r="H93" s="27">
        <v>0</v>
      </c>
      <c r="I93" s="27">
        <f>ROUND(ROUND(H93,2)*ROUND(G93,3),2)</f>
      </c>
      <c r="O93">
        <f>(I93*21)/100</f>
      </c>
      <c r="P93" t="s">
        <v>13</v>
      </c>
    </row>
    <row r="94" spans="1:5" ht="12.75">
      <c r="A94" s="28" t="s">
        <v>40</v>
      </c>
      <c r="E94" s="29" t="s">
        <v>435</v>
      </c>
    </row>
    <row r="95" spans="1:5" ht="12.75">
      <c r="A95" s="30" t="s">
        <v>42</v>
      </c>
      <c r="E95" s="31" t="s">
        <v>436</v>
      </c>
    </row>
    <row r="96" spans="1:5" ht="369.75">
      <c r="A96" t="s">
        <v>43</v>
      </c>
      <c r="E96" s="29" t="s">
        <v>437</v>
      </c>
    </row>
    <row r="97" spans="1:16" ht="12.75">
      <c r="A97" s="19" t="s">
        <v>35</v>
      </c>
      <c r="B97" s="23" t="s">
        <v>257</v>
      </c>
      <c r="C97" s="23" t="s">
        <v>438</v>
      </c>
      <c r="D97" s="19" t="s">
        <v>37</v>
      </c>
      <c r="E97" s="24" t="s">
        <v>439</v>
      </c>
      <c r="F97" s="25" t="s">
        <v>138</v>
      </c>
      <c r="G97" s="26">
        <v>37.123</v>
      </c>
      <c r="H97" s="27">
        <v>0</v>
      </c>
      <c r="I97" s="27">
        <f>ROUND(ROUND(H97,2)*ROUND(G97,3),2)</f>
      </c>
      <c r="O97">
        <f>(I97*21)/100</f>
      </c>
      <c r="P97" t="s">
        <v>13</v>
      </c>
    </row>
    <row r="98" spans="1:5" ht="12.75">
      <c r="A98" s="28" t="s">
        <v>40</v>
      </c>
      <c r="E98" s="29" t="s">
        <v>440</v>
      </c>
    </row>
    <row r="99" spans="1:5" ht="63.75">
      <c r="A99" s="30" t="s">
        <v>42</v>
      </c>
      <c r="E99" s="31" t="s">
        <v>441</v>
      </c>
    </row>
    <row r="100" spans="1:5" ht="369.75">
      <c r="A100" t="s">
        <v>43</v>
      </c>
      <c r="E100" s="29" t="s">
        <v>437</v>
      </c>
    </row>
    <row r="101" spans="1:16" ht="12.75">
      <c r="A101" s="19" t="s">
        <v>35</v>
      </c>
      <c r="B101" s="23" t="s">
        <v>262</v>
      </c>
      <c r="C101" s="23" t="s">
        <v>442</v>
      </c>
      <c r="D101" s="19" t="s">
        <v>37</v>
      </c>
      <c r="E101" s="24" t="s">
        <v>443</v>
      </c>
      <c r="F101" s="25" t="s">
        <v>138</v>
      </c>
      <c r="G101" s="26">
        <v>60.45</v>
      </c>
      <c r="H101" s="27">
        <v>0</v>
      </c>
      <c r="I101" s="27">
        <f>ROUND(ROUND(H101,2)*ROUND(G101,3),2)</f>
      </c>
      <c r="O101">
        <f>(I101*21)/100</f>
      </c>
      <c r="P101" t="s">
        <v>13</v>
      </c>
    </row>
    <row r="102" spans="1:5" ht="12.75">
      <c r="A102" s="28" t="s">
        <v>40</v>
      </c>
      <c r="E102" s="29" t="s">
        <v>444</v>
      </c>
    </row>
    <row r="103" spans="1:5" ht="12.75">
      <c r="A103" s="30" t="s">
        <v>42</v>
      </c>
      <c r="E103" s="31" t="s">
        <v>445</v>
      </c>
    </row>
    <row r="104" spans="1:5" ht="38.25">
      <c r="A104" t="s">
        <v>43</v>
      </c>
      <c r="E104" s="29" t="s">
        <v>446</v>
      </c>
    </row>
    <row r="105" spans="1:16" ht="12.75">
      <c r="A105" s="19" t="s">
        <v>35</v>
      </c>
      <c r="B105" s="23" t="s">
        <v>268</v>
      </c>
      <c r="C105" s="23" t="s">
        <v>447</v>
      </c>
      <c r="D105" s="19" t="s">
        <v>37</v>
      </c>
      <c r="E105" s="24" t="s">
        <v>448</v>
      </c>
      <c r="F105" s="25" t="s">
        <v>138</v>
      </c>
      <c r="G105" s="26">
        <v>32.175</v>
      </c>
      <c r="H105" s="27">
        <v>0</v>
      </c>
      <c r="I105" s="27">
        <f>ROUND(ROUND(H105,2)*ROUND(G105,3),2)</f>
      </c>
      <c r="O105">
        <f>(I105*21)/100</f>
      </c>
      <c r="P105" t="s">
        <v>13</v>
      </c>
    </row>
    <row r="106" spans="1:5" ht="12.75">
      <c r="A106" s="28" t="s">
        <v>40</v>
      </c>
      <c r="E106" s="29" t="s">
        <v>449</v>
      </c>
    </row>
    <row r="107" spans="1:5" ht="12.75">
      <c r="A107" s="30" t="s">
        <v>42</v>
      </c>
      <c r="E107" s="31" t="s">
        <v>362</v>
      </c>
    </row>
    <row r="108" spans="1:5" ht="38.25">
      <c r="A108" t="s">
        <v>43</v>
      </c>
      <c r="E108" s="29" t="s">
        <v>446</v>
      </c>
    </row>
    <row r="109" spans="1:16" ht="12.75">
      <c r="A109" s="19" t="s">
        <v>35</v>
      </c>
      <c r="B109" s="23" t="s">
        <v>273</v>
      </c>
      <c r="C109" s="23" t="s">
        <v>450</v>
      </c>
      <c r="D109" s="19" t="s">
        <v>37</v>
      </c>
      <c r="E109" s="24" t="s">
        <v>451</v>
      </c>
      <c r="F109" s="25" t="s">
        <v>138</v>
      </c>
      <c r="G109" s="26">
        <v>1.98</v>
      </c>
      <c r="H109" s="27">
        <v>0</v>
      </c>
      <c r="I109" s="27">
        <f>ROUND(ROUND(H109,2)*ROUND(G109,3),2)</f>
      </c>
      <c r="O109">
        <f>(I109*21)/100</f>
      </c>
      <c r="P109" t="s">
        <v>13</v>
      </c>
    </row>
    <row r="110" spans="1:5" ht="12.75">
      <c r="A110" s="28" t="s">
        <v>40</v>
      </c>
      <c r="E110" s="29" t="s">
        <v>452</v>
      </c>
    </row>
    <row r="111" spans="1:5" ht="12.75">
      <c r="A111" s="30" t="s">
        <v>42</v>
      </c>
      <c r="E111" s="31" t="s">
        <v>453</v>
      </c>
    </row>
    <row r="112" spans="1:5" ht="51">
      <c r="A112" t="s">
        <v>43</v>
      </c>
      <c r="E112" s="29" t="s">
        <v>454</v>
      </c>
    </row>
    <row r="113" spans="1:16" ht="12.75">
      <c r="A113" s="19" t="s">
        <v>35</v>
      </c>
      <c r="B113" s="23" t="s">
        <v>278</v>
      </c>
      <c r="C113" s="23" t="s">
        <v>455</v>
      </c>
      <c r="D113" s="19" t="s">
        <v>37</v>
      </c>
      <c r="E113" s="24" t="s">
        <v>456</v>
      </c>
      <c r="F113" s="25" t="s">
        <v>138</v>
      </c>
      <c r="G113" s="26">
        <v>71.44</v>
      </c>
      <c r="H113" s="27">
        <v>0</v>
      </c>
      <c r="I113" s="27">
        <f>ROUND(ROUND(H113,2)*ROUND(G113,3),2)</f>
      </c>
      <c r="O113">
        <f>(I113*21)/100</f>
      </c>
      <c r="P113" t="s">
        <v>13</v>
      </c>
    </row>
    <row r="114" spans="1:5" ht="25.5">
      <c r="A114" s="28" t="s">
        <v>40</v>
      </c>
      <c r="E114" s="29" t="s">
        <v>457</v>
      </c>
    </row>
    <row r="115" spans="1:5" ht="51">
      <c r="A115" s="30" t="s">
        <v>42</v>
      </c>
      <c r="E115" s="31" t="s">
        <v>458</v>
      </c>
    </row>
    <row r="116" spans="1:5" ht="102">
      <c r="A116" t="s">
        <v>43</v>
      </c>
      <c r="E116" s="29" t="s">
        <v>459</v>
      </c>
    </row>
    <row r="117" spans="1:16" ht="12.75">
      <c r="A117" s="19" t="s">
        <v>35</v>
      </c>
      <c r="B117" s="23" t="s">
        <v>283</v>
      </c>
      <c r="C117" s="23" t="s">
        <v>460</v>
      </c>
      <c r="D117" s="19" t="s">
        <v>37</v>
      </c>
      <c r="E117" s="24" t="s">
        <v>461</v>
      </c>
      <c r="F117" s="25" t="s">
        <v>138</v>
      </c>
      <c r="G117" s="26">
        <v>4.23</v>
      </c>
      <c r="H117" s="27">
        <v>0</v>
      </c>
      <c r="I117" s="27">
        <f>ROUND(ROUND(H117,2)*ROUND(G117,3),2)</f>
      </c>
      <c r="O117">
        <f>(I117*21)/100</f>
      </c>
      <c r="P117" t="s">
        <v>13</v>
      </c>
    </row>
    <row r="118" spans="1:5" ht="12.75">
      <c r="A118" s="28" t="s">
        <v>40</v>
      </c>
      <c r="E118" s="29" t="s">
        <v>462</v>
      </c>
    </row>
    <row r="119" spans="1:5" ht="12.75">
      <c r="A119" s="30" t="s">
        <v>42</v>
      </c>
      <c r="E119" s="31" t="s">
        <v>463</v>
      </c>
    </row>
    <row r="120" spans="1:5" ht="357">
      <c r="A120" t="s">
        <v>43</v>
      </c>
      <c r="E120" s="29" t="s">
        <v>464</v>
      </c>
    </row>
    <row r="121" spans="1:18" ht="12.75" customHeight="1">
      <c r="A121" s="5" t="s">
        <v>33</v>
      </c>
      <c r="B121" s="5"/>
      <c r="C121" s="35" t="s">
        <v>25</v>
      </c>
      <c r="D121" s="5"/>
      <c r="E121" s="21" t="s">
        <v>169</v>
      </c>
      <c r="F121" s="5"/>
      <c r="G121" s="5"/>
      <c r="H121" s="5"/>
      <c r="I121" s="36">
        <f>0+Q121</f>
      </c>
      <c r="O121">
        <f>0+R121</f>
      </c>
      <c r="Q121">
        <f>0+I122+I126+I130+I134+I138</f>
      </c>
      <c r="R121">
        <f>0+O122+O126+O130+O134+O138</f>
      </c>
    </row>
    <row r="122" spans="1:16" ht="12.75">
      <c r="A122" s="19" t="s">
        <v>35</v>
      </c>
      <c r="B122" s="23" t="s">
        <v>287</v>
      </c>
      <c r="C122" s="23" t="s">
        <v>465</v>
      </c>
      <c r="D122" s="19" t="s">
        <v>37</v>
      </c>
      <c r="E122" s="24" t="s">
        <v>466</v>
      </c>
      <c r="F122" s="25" t="s">
        <v>180</v>
      </c>
      <c r="G122" s="26">
        <v>117.65</v>
      </c>
      <c r="H122" s="27">
        <v>0</v>
      </c>
      <c r="I122" s="27">
        <f>ROUND(ROUND(H122,2)*ROUND(G122,3),2)</f>
      </c>
      <c r="O122">
        <f>(I122*21)/100</f>
      </c>
      <c r="P122" t="s">
        <v>13</v>
      </c>
    </row>
    <row r="123" spans="1:5" ht="12.75">
      <c r="A123" s="28" t="s">
        <v>40</v>
      </c>
      <c r="E123" s="29" t="s">
        <v>467</v>
      </c>
    </row>
    <row r="124" spans="1:5" ht="12.75">
      <c r="A124" s="30" t="s">
        <v>42</v>
      </c>
      <c r="E124" s="31" t="s">
        <v>468</v>
      </c>
    </row>
    <row r="125" spans="1:5" ht="51">
      <c r="A125" t="s">
        <v>43</v>
      </c>
      <c r="E125" s="29" t="s">
        <v>267</v>
      </c>
    </row>
    <row r="126" spans="1:16" ht="12.75">
      <c r="A126" s="19" t="s">
        <v>35</v>
      </c>
      <c r="B126" s="23" t="s">
        <v>292</v>
      </c>
      <c r="C126" s="23" t="s">
        <v>469</v>
      </c>
      <c r="D126" s="19" t="s">
        <v>37</v>
      </c>
      <c r="E126" s="24" t="s">
        <v>470</v>
      </c>
      <c r="F126" s="25" t="s">
        <v>138</v>
      </c>
      <c r="G126" s="26">
        <v>58.825</v>
      </c>
      <c r="H126" s="27">
        <v>0</v>
      </c>
      <c r="I126" s="27">
        <f>ROUND(ROUND(H126,2)*ROUND(G126,3),2)</f>
      </c>
      <c r="O126">
        <f>(I126*0)/100</f>
      </c>
      <c r="P126" t="s">
        <v>17</v>
      </c>
    </row>
    <row r="127" spans="1:5" ht="12.75">
      <c r="A127" s="28" t="s">
        <v>40</v>
      </c>
      <c r="E127" s="29" t="s">
        <v>37</v>
      </c>
    </row>
    <row r="128" spans="1:5" ht="12.75">
      <c r="A128" s="30" t="s">
        <v>42</v>
      </c>
      <c r="E128" s="31" t="s">
        <v>471</v>
      </c>
    </row>
    <row r="129" spans="1:5" ht="140.25">
      <c r="A129" t="s">
        <v>43</v>
      </c>
      <c r="E129" s="29" t="s">
        <v>277</v>
      </c>
    </row>
    <row r="130" spans="1:16" ht="12.75">
      <c r="A130" s="19" t="s">
        <v>35</v>
      </c>
      <c r="B130" s="23" t="s">
        <v>298</v>
      </c>
      <c r="C130" s="23" t="s">
        <v>279</v>
      </c>
      <c r="D130" s="19" t="s">
        <v>37</v>
      </c>
      <c r="E130" s="24" t="s">
        <v>280</v>
      </c>
      <c r="F130" s="25" t="s">
        <v>180</v>
      </c>
      <c r="G130" s="26">
        <v>58.825</v>
      </c>
      <c r="H130" s="27">
        <v>0</v>
      </c>
      <c r="I130" s="27">
        <f>ROUND(ROUND(H130,2)*ROUND(G130,3),2)</f>
      </c>
      <c r="O130">
        <f>(I130*0)/100</f>
      </c>
      <c r="P130" t="s">
        <v>17</v>
      </c>
    </row>
    <row r="131" spans="1:5" ht="12.75">
      <c r="A131" s="28" t="s">
        <v>40</v>
      </c>
      <c r="E131" s="29" t="s">
        <v>37</v>
      </c>
    </row>
    <row r="132" spans="1:5" ht="12.75">
      <c r="A132" s="30" t="s">
        <v>42</v>
      </c>
      <c r="E132" s="31" t="s">
        <v>471</v>
      </c>
    </row>
    <row r="133" spans="1:5" ht="140.25">
      <c r="A133" t="s">
        <v>43</v>
      </c>
      <c r="E133" s="29" t="s">
        <v>282</v>
      </c>
    </row>
    <row r="134" spans="1:16" ht="12.75">
      <c r="A134" s="19" t="s">
        <v>35</v>
      </c>
      <c r="B134" s="23" t="s">
        <v>303</v>
      </c>
      <c r="C134" s="23" t="s">
        <v>472</v>
      </c>
      <c r="D134" s="19" t="s">
        <v>37</v>
      </c>
      <c r="E134" s="24" t="s">
        <v>473</v>
      </c>
      <c r="F134" s="25" t="s">
        <v>180</v>
      </c>
      <c r="G134" s="26">
        <v>58.825</v>
      </c>
      <c r="H134" s="27">
        <v>0</v>
      </c>
      <c r="I134" s="27">
        <f>ROUND(ROUND(H134,2)*ROUND(G134,3),2)</f>
      </c>
      <c r="O134">
        <f>(I134*0)/100</f>
      </c>
      <c r="P134" t="s">
        <v>17</v>
      </c>
    </row>
    <row r="135" spans="1:5" ht="12.75">
      <c r="A135" s="28" t="s">
        <v>40</v>
      </c>
      <c r="E135" s="29" t="s">
        <v>37</v>
      </c>
    </row>
    <row r="136" spans="1:5" ht="12.75">
      <c r="A136" s="30" t="s">
        <v>42</v>
      </c>
      <c r="E136" s="31" t="s">
        <v>471</v>
      </c>
    </row>
    <row r="137" spans="1:5" ht="140.25">
      <c r="A137" t="s">
        <v>43</v>
      </c>
      <c r="E137" s="29" t="s">
        <v>282</v>
      </c>
    </row>
    <row r="138" spans="1:16" ht="12.75">
      <c r="A138" s="19" t="s">
        <v>35</v>
      </c>
      <c r="B138" s="23" t="s">
        <v>474</v>
      </c>
      <c r="C138" s="23" t="s">
        <v>288</v>
      </c>
      <c r="D138" s="19" t="s">
        <v>37</v>
      </c>
      <c r="E138" s="24" t="s">
        <v>289</v>
      </c>
      <c r="F138" s="25" t="s">
        <v>212</v>
      </c>
      <c r="G138" s="26">
        <v>45</v>
      </c>
      <c r="H138" s="27">
        <v>0</v>
      </c>
      <c r="I138" s="27">
        <f>ROUND(ROUND(H138,2)*ROUND(G138,3),2)</f>
      </c>
      <c r="O138">
        <f>(I138*21)/100</f>
      </c>
      <c r="P138" t="s">
        <v>13</v>
      </c>
    </row>
    <row r="139" spans="1:5" ht="12.75">
      <c r="A139" s="28" t="s">
        <v>40</v>
      </c>
      <c r="E139" s="29" t="s">
        <v>475</v>
      </c>
    </row>
    <row r="140" spans="1:5" ht="12.75">
      <c r="A140" s="30" t="s">
        <v>42</v>
      </c>
      <c r="E140" s="31" t="s">
        <v>476</v>
      </c>
    </row>
    <row r="141" spans="1:5" ht="38.25">
      <c r="A141" t="s">
        <v>43</v>
      </c>
      <c r="E141" s="29" t="s">
        <v>291</v>
      </c>
    </row>
    <row r="142" spans="1:18" ht="12.75" customHeight="1">
      <c r="A142" s="5" t="s">
        <v>33</v>
      </c>
      <c r="B142" s="5"/>
      <c r="C142" s="35" t="s">
        <v>61</v>
      </c>
      <c r="D142" s="5"/>
      <c r="E142" s="21" t="s">
        <v>477</v>
      </c>
      <c r="F142" s="5"/>
      <c r="G142" s="5"/>
      <c r="H142" s="5"/>
      <c r="I142" s="36">
        <f>0+Q142</f>
      </c>
      <c r="O142">
        <f>0+R142</f>
      </c>
      <c r="Q142">
        <f>0+I143+I147+I151+I155+I159+I163+I167+I171+I175</f>
      </c>
      <c r="R142">
        <f>0+O143+O147+O151+O155+O159+O163+O167+O171+O175</f>
      </c>
    </row>
    <row r="143" spans="1:16" ht="12.75">
      <c r="A143" s="19" t="s">
        <v>35</v>
      </c>
      <c r="B143" s="23" t="s">
        <v>478</v>
      </c>
      <c r="C143" s="23" t="s">
        <v>479</v>
      </c>
      <c r="D143" s="19" t="s">
        <v>37</v>
      </c>
      <c r="E143" s="24" t="s">
        <v>480</v>
      </c>
      <c r="F143" s="25" t="s">
        <v>180</v>
      </c>
      <c r="G143" s="26">
        <v>70.228</v>
      </c>
      <c r="H143" s="27">
        <v>0</v>
      </c>
      <c r="I143" s="27">
        <f>ROUND(ROUND(H143,2)*ROUND(G143,3),2)</f>
      </c>
      <c r="O143">
        <f>(I143*21)/100</f>
      </c>
      <c r="P143" t="s">
        <v>13</v>
      </c>
    </row>
    <row r="144" spans="1:5" ht="12.75">
      <c r="A144" s="28" t="s">
        <v>40</v>
      </c>
      <c r="E144" s="29" t="s">
        <v>481</v>
      </c>
    </row>
    <row r="145" spans="1:5" ht="38.25">
      <c r="A145" s="30" t="s">
        <v>42</v>
      </c>
      <c r="E145" s="31" t="s">
        <v>482</v>
      </c>
    </row>
    <row r="146" spans="1:5" ht="191.25">
      <c r="A146" t="s">
        <v>43</v>
      </c>
      <c r="E146" s="29" t="s">
        <v>483</v>
      </c>
    </row>
    <row r="147" spans="1:16" ht="12.75">
      <c r="A147" s="19" t="s">
        <v>35</v>
      </c>
      <c r="B147" s="23" t="s">
        <v>484</v>
      </c>
      <c r="C147" s="23" t="s">
        <v>479</v>
      </c>
      <c r="D147" s="19" t="s">
        <v>19</v>
      </c>
      <c r="E147" s="24" t="s">
        <v>480</v>
      </c>
      <c r="F147" s="25" t="s">
        <v>180</v>
      </c>
      <c r="G147" s="26">
        <v>277.096</v>
      </c>
      <c r="H147" s="27">
        <v>0</v>
      </c>
      <c r="I147" s="27">
        <f>ROUND(ROUND(H147,2)*ROUND(G147,3),2)</f>
      </c>
      <c r="O147">
        <f>(I147*21)/100</f>
      </c>
      <c r="P147" t="s">
        <v>13</v>
      </c>
    </row>
    <row r="148" spans="1:5" ht="12.75">
      <c r="A148" s="28" t="s">
        <v>40</v>
      </c>
      <c r="E148" s="29" t="s">
        <v>485</v>
      </c>
    </row>
    <row r="149" spans="1:5" ht="51">
      <c r="A149" s="30" t="s">
        <v>42</v>
      </c>
      <c r="E149" s="31" t="s">
        <v>486</v>
      </c>
    </row>
    <row r="150" spans="1:5" ht="191.25">
      <c r="A150" t="s">
        <v>43</v>
      </c>
      <c r="E150" s="29" t="s">
        <v>483</v>
      </c>
    </row>
    <row r="151" spans="1:16" ht="12.75">
      <c r="A151" s="19" t="s">
        <v>35</v>
      </c>
      <c r="B151" s="23" t="s">
        <v>487</v>
      </c>
      <c r="C151" s="23" t="s">
        <v>488</v>
      </c>
      <c r="D151" s="19" t="s">
        <v>37</v>
      </c>
      <c r="E151" s="24" t="s">
        <v>489</v>
      </c>
      <c r="F151" s="25" t="s">
        <v>180</v>
      </c>
      <c r="G151" s="26">
        <v>196.728</v>
      </c>
      <c r="H151" s="27">
        <v>0</v>
      </c>
      <c r="I151" s="27">
        <f>ROUND(ROUND(H151,2)*ROUND(G151,3),2)</f>
      </c>
      <c r="O151">
        <f>(I151*21)/100</f>
      </c>
      <c r="P151" t="s">
        <v>13</v>
      </c>
    </row>
    <row r="152" spans="1:5" ht="12.75">
      <c r="A152" s="28" t="s">
        <v>40</v>
      </c>
      <c r="E152" s="29" t="s">
        <v>490</v>
      </c>
    </row>
    <row r="153" spans="1:5" ht="38.25">
      <c r="A153" s="30" t="s">
        <v>42</v>
      </c>
      <c r="E153" s="31" t="s">
        <v>491</v>
      </c>
    </row>
    <row r="154" spans="1:5" ht="191.25">
      <c r="A154" t="s">
        <v>43</v>
      </c>
      <c r="E154" s="29" t="s">
        <v>483</v>
      </c>
    </row>
    <row r="155" spans="1:16" ht="12.75">
      <c r="A155" s="19" t="s">
        <v>35</v>
      </c>
      <c r="B155" s="23" t="s">
        <v>492</v>
      </c>
      <c r="C155" s="23" t="s">
        <v>493</v>
      </c>
      <c r="D155" s="19" t="s">
        <v>37</v>
      </c>
      <c r="E155" s="24" t="s">
        <v>494</v>
      </c>
      <c r="F155" s="25" t="s">
        <v>180</v>
      </c>
      <c r="G155" s="26">
        <v>107.9</v>
      </c>
      <c r="H155" s="27">
        <v>0</v>
      </c>
      <c r="I155" s="27">
        <f>ROUND(ROUND(H155,2)*ROUND(G155,3),2)</f>
      </c>
      <c r="O155">
        <f>(I155*0)/100</f>
      </c>
      <c r="P155" t="s">
        <v>17</v>
      </c>
    </row>
    <row r="156" spans="1:5" ht="12.75">
      <c r="A156" s="28" t="s">
        <v>40</v>
      </c>
      <c r="E156" s="29" t="s">
        <v>495</v>
      </c>
    </row>
    <row r="157" spans="1:5" ht="12.75">
      <c r="A157" s="30" t="s">
        <v>42</v>
      </c>
      <c r="E157" s="31" t="s">
        <v>496</v>
      </c>
    </row>
    <row r="158" spans="1:5" ht="191.25">
      <c r="A158" t="s">
        <v>43</v>
      </c>
      <c r="E158" s="29" t="s">
        <v>497</v>
      </c>
    </row>
    <row r="159" spans="1:16" ht="12.75">
      <c r="A159" s="19" t="s">
        <v>35</v>
      </c>
      <c r="B159" s="23" t="s">
        <v>498</v>
      </c>
      <c r="C159" s="23" t="s">
        <v>499</v>
      </c>
      <c r="D159" s="19" t="s">
        <v>37</v>
      </c>
      <c r="E159" s="24" t="s">
        <v>500</v>
      </c>
      <c r="F159" s="25" t="s">
        <v>180</v>
      </c>
      <c r="G159" s="26">
        <v>14.25</v>
      </c>
      <c r="H159" s="27">
        <v>0</v>
      </c>
      <c r="I159" s="27">
        <f>ROUND(ROUND(H159,2)*ROUND(G159,3),2)</f>
      </c>
      <c r="O159">
        <f>(I159*0)/100</f>
      </c>
      <c r="P159" t="s">
        <v>17</v>
      </c>
    </row>
    <row r="160" spans="1:5" ht="12.75">
      <c r="A160" s="28" t="s">
        <v>40</v>
      </c>
      <c r="E160" s="29" t="s">
        <v>501</v>
      </c>
    </row>
    <row r="161" spans="1:5" ht="12.75">
      <c r="A161" s="30" t="s">
        <v>42</v>
      </c>
      <c r="E161" s="31" t="s">
        <v>502</v>
      </c>
    </row>
    <row r="162" spans="1:5" ht="204">
      <c r="A162" t="s">
        <v>43</v>
      </c>
      <c r="E162" s="29" t="s">
        <v>503</v>
      </c>
    </row>
    <row r="163" spans="1:16" ht="25.5">
      <c r="A163" s="19" t="s">
        <v>35</v>
      </c>
      <c r="B163" s="23" t="s">
        <v>504</v>
      </c>
      <c r="C163" s="23" t="s">
        <v>505</v>
      </c>
      <c r="D163" s="19" t="s">
        <v>37</v>
      </c>
      <c r="E163" s="24" t="s">
        <v>506</v>
      </c>
      <c r="F163" s="25" t="s">
        <v>180</v>
      </c>
      <c r="G163" s="26">
        <v>70.3</v>
      </c>
      <c r="H163" s="27">
        <v>0</v>
      </c>
      <c r="I163" s="27">
        <f>ROUND(ROUND(H163,2)*ROUND(G163,3),2)</f>
      </c>
      <c r="O163">
        <f>(I163*0)/100</f>
      </c>
      <c r="P163" t="s">
        <v>17</v>
      </c>
    </row>
    <row r="164" spans="1:5" ht="12.75">
      <c r="A164" s="28" t="s">
        <v>40</v>
      </c>
      <c r="E164" s="29" t="s">
        <v>507</v>
      </c>
    </row>
    <row r="165" spans="1:5" ht="12.75">
      <c r="A165" s="30" t="s">
        <v>42</v>
      </c>
      <c r="E165" s="31" t="s">
        <v>508</v>
      </c>
    </row>
    <row r="166" spans="1:5" ht="204">
      <c r="A166" t="s">
        <v>43</v>
      </c>
      <c r="E166" s="29" t="s">
        <v>509</v>
      </c>
    </row>
    <row r="167" spans="1:16" ht="12.75">
      <c r="A167" s="19" t="s">
        <v>35</v>
      </c>
      <c r="B167" s="23" t="s">
        <v>510</v>
      </c>
      <c r="C167" s="23" t="s">
        <v>511</v>
      </c>
      <c r="D167" s="19" t="s">
        <v>37</v>
      </c>
      <c r="E167" s="24" t="s">
        <v>512</v>
      </c>
      <c r="F167" s="25" t="s">
        <v>180</v>
      </c>
      <c r="G167" s="26">
        <v>196.728</v>
      </c>
      <c r="H167" s="27">
        <v>0</v>
      </c>
      <c r="I167" s="27">
        <f>ROUND(ROUND(H167,2)*ROUND(G167,3),2)</f>
      </c>
      <c r="O167">
        <f>(I167*0)/100</f>
      </c>
      <c r="P167" t="s">
        <v>17</v>
      </c>
    </row>
    <row r="168" spans="1:5" ht="25.5">
      <c r="A168" s="28" t="s">
        <v>40</v>
      </c>
      <c r="E168" s="29" t="s">
        <v>513</v>
      </c>
    </row>
    <row r="169" spans="1:5" ht="38.25">
      <c r="A169" s="30" t="s">
        <v>42</v>
      </c>
      <c r="E169" s="31" t="s">
        <v>491</v>
      </c>
    </row>
    <row r="170" spans="1:5" ht="38.25">
      <c r="A170" t="s">
        <v>43</v>
      </c>
      <c r="E170" s="29" t="s">
        <v>514</v>
      </c>
    </row>
    <row r="171" spans="1:16" ht="12.75">
      <c r="A171" s="19" t="s">
        <v>35</v>
      </c>
      <c r="B171" s="23" t="s">
        <v>515</v>
      </c>
      <c r="C171" s="23" t="s">
        <v>516</v>
      </c>
      <c r="D171" s="19" t="s">
        <v>37</v>
      </c>
      <c r="E171" s="24" t="s">
        <v>517</v>
      </c>
      <c r="F171" s="25" t="s">
        <v>180</v>
      </c>
      <c r="G171" s="26">
        <v>138.548</v>
      </c>
      <c r="H171" s="27">
        <v>0</v>
      </c>
      <c r="I171" s="27">
        <f>ROUND(ROUND(H171,2)*ROUND(G171,3),2)</f>
      </c>
      <c r="O171">
        <f>(I171*21)/100</f>
      </c>
      <c r="P171" t="s">
        <v>13</v>
      </c>
    </row>
    <row r="172" spans="1:5" ht="25.5">
      <c r="A172" s="28" t="s">
        <v>40</v>
      </c>
      <c r="E172" s="29" t="s">
        <v>518</v>
      </c>
    </row>
    <row r="173" spans="1:5" ht="51">
      <c r="A173" s="30" t="s">
        <v>42</v>
      </c>
      <c r="E173" s="31" t="s">
        <v>519</v>
      </c>
    </row>
    <row r="174" spans="1:5" ht="38.25">
      <c r="A174" t="s">
        <v>43</v>
      </c>
      <c r="E174" s="29" t="s">
        <v>520</v>
      </c>
    </row>
    <row r="175" spans="1:16" ht="12.75">
      <c r="A175" s="19" t="s">
        <v>35</v>
      </c>
      <c r="B175" s="23" t="s">
        <v>521</v>
      </c>
      <c r="C175" s="23" t="s">
        <v>522</v>
      </c>
      <c r="D175" s="19" t="s">
        <v>37</v>
      </c>
      <c r="E175" s="24" t="s">
        <v>523</v>
      </c>
      <c r="F175" s="25" t="s">
        <v>180</v>
      </c>
      <c r="G175" s="26">
        <v>27.1</v>
      </c>
      <c r="H175" s="27">
        <v>0</v>
      </c>
      <c r="I175" s="27">
        <f>ROUND(ROUND(H175,2)*ROUND(G175,3),2)</f>
      </c>
      <c r="O175">
        <f>(I175*21)/100</f>
      </c>
      <c r="P175" t="s">
        <v>13</v>
      </c>
    </row>
    <row r="176" spans="1:5" ht="12.75">
      <c r="A176" s="28" t="s">
        <v>40</v>
      </c>
      <c r="E176" s="29" t="s">
        <v>524</v>
      </c>
    </row>
    <row r="177" spans="1:5" ht="38.25">
      <c r="A177" s="30" t="s">
        <v>42</v>
      </c>
      <c r="E177" s="31" t="s">
        <v>525</v>
      </c>
    </row>
    <row r="178" spans="1:5" ht="51">
      <c r="A178" t="s">
        <v>43</v>
      </c>
      <c r="E178" s="29" t="s">
        <v>526</v>
      </c>
    </row>
    <row r="179" spans="1:18" ht="12.75" customHeight="1">
      <c r="A179" s="5" t="s">
        <v>33</v>
      </c>
      <c r="B179" s="5"/>
      <c r="C179" s="35" t="s">
        <v>30</v>
      </c>
      <c r="D179" s="5"/>
      <c r="E179" s="21" t="s">
        <v>146</v>
      </c>
      <c r="F179" s="5"/>
      <c r="G179" s="5"/>
      <c r="H179" s="5"/>
      <c r="I179" s="36">
        <f>0+Q179</f>
      </c>
      <c r="O179">
        <f>0+R179</f>
      </c>
      <c r="Q179">
        <f>0+I180+I184+I188+I192+I196+I200+I204</f>
      </c>
      <c r="R179">
        <f>0+O180+O184+O188+O192+O196+O200+O204</f>
      </c>
    </row>
    <row r="180" spans="1:16" ht="12.75">
      <c r="A180" s="19" t="s">
        <v>35</v>
      </c>
      <c r="B180" s="23" t="s">
        <v>527</v>
      </c>
      <c r="C180" s="23" t="s">
        <v>528</v>
      </c>
      <c r="D180" s="19" t="s">
        <v>37</v>
      </c>
      <c r="E180" s="24" t="s">
        <v>529</v>
      </c>
      <c r="F180" s="25" t="s">
        <v>212</v>
      </c>
      <c r="G180" s="26">
        <v>46</v>
      </c>
      <c r="H180" s="27">
        <v>0</v>
      </c>
      <c r="I180" s="27">
        <f>ROUND(ROUND(H180,2)*ROUND(G180,3),2)</f>
      </c>
      <c r="O180">
        <f>(I180*0)/100</f>
      </c>
      <c r="P180" t="s">
        <v>17</v>
      </c>
    </row>
    <row r="181" spans="1:5" ht="38.25">
      <c r="A181" s="28" t="s">
        <v>40</v>
      </c>
      <c r="E181" s="29" t="s">
        <v>530</v>
      </c>
    </row>
    <row r="182" spans="1:5" ht="12.75">
      <c r="A182" s="30" t="s">
        <v>42</v>
      </c>
      <c r="E182" s="31" t="s">
        <v>531</v>
      </c>
    </row>
    <row r="183" spans="1:5" ht="114.75">
      <c r="A183" t="s">
        <v>43</v>
      </c>
      <c r="E183" s="29" t="s">
        <v>532</v>
      </c>
    </row>
    <row r="184" spans="1:16" ht="12.75">
      <c r="A184" s="19" t="s">
        <v>35</v>
      </c>
      <c r="B184" s="23" t="s">
        <v>533</v>
      </c>
      <c r="C184" s="23" t="s">
        <v>534</v>
      </c>
      <c r="D184" s="19" t="s">
        <v>37</v>
      </c>
      <c r="E184" s="24" t="s">
        <v>535</v>
      </c>
      <c r="F184" s="25" t="s">
        <v>76</v>
      </c>
      <c r="G184" s="26">
        <v>2</v>
      </c>
      <c r="H184" s="27">
        <v>0</v>
      </c>
      <c r="I184" s="27">
        <f>ROUND(ROUND(H184,2)*ROUND(G184,3),2)</f>
      </c>
      <c r="O184">
        <f>(I184*21)/100</f>
      </c>
      <c r="P184" t="s">
        <v>13</v>
      </c>
    </row>
    <row r="185" spans="1:5" ht="12.75">
      <c r="A185" s="28" t="s">
        <v>40</v>
      </c>
      <c r="E185" s="29" t="s">
        <v>536</v>
      </c>
    </row>
    <row r="186" spans="1:5" ht="12.75">
      <c r="A186" s="30" t="s">
        <v>42</v>
      </c>
      <c r="E186" s="31" t="s">
        <v>37</v>
      </c>
    </row>
    <row r="187" spans="1:5" ht="25.5">
      <c r="A187" t="s">
        <v>43</v>
      </c>
      <c r="E187" s="29" t="s">
        <v>537</v>
      </c>
    </row>
    <row r="188" spans="1:16" ht="12.75">
      <c r="A188" s="19" t="s">
        <v>35</v>
      </c>
      <c r="B188" s="23" t="s">
        <v>538</v>
      </c>
      <c r="C188" s="23" t="s">
        <v>539</v>
      </c>
      <c r="D188" s="19" t="s">
        <v>37</v>
      </c>
      <c r="E188" s="24" t="s">
        <v>540</v>
      </c>
      <c r="F188" s="25" t="s">
        <v>212</v>
      </c>
      <c r="G188" s="26">
        <v>48</v>
      </c>
      <c r="H188" s="27">
        <v>0</v>
      </c>
      <c r="I188" s="27">
        <f>ROUND(ROUND(H188,2)*ROUND(G188,3),2)</f>
      </c>
      <c r="O188">
        <f>(I188*21)/100</f>
      </c>
      <c r="P188" t="s">
        <v>13</v>
      </c>
    </row>
    <row r="189" spans="1:5" ht="12.75">
      <c r="A189" s="28" t="s">
        <v>40</v>
      </c>
      <c r="E189" s="29" t="s">
        <v>541</v>
      </c>
    </row>
    <row r="190" spans="1:5" ht="25.5">
      <c r="A190" s="30" t="s">
        <v>42</v>
      </c>
      <c r="E190" s="31" t="s">
        <v>542</v>
      </c>
    </row>
    <row r="191" spans="1:5" ht="51">
      <c r="A191" t="s">
        <v>43</v>
      </c>
      <c r="E191" s="29" t="s">
        <v>543</v>
      </c>
    </row>
    <row r="192" spans="1:16" ht="12.75">
      <c r="A192" s="19" t="s">
        <v>35</v>
      </c>
      <c r="B192" s="23" t="s">
        <v>544</v>
      </c>
      <c r="C192" s="23" t="s">
        <v>299</v>
      </c>
      <c r="D192" s="19" t="s">
        <v>37</v>
      </c>
      <c r="E192" s="24" t="s">
        <v>300</v>
      </c>
      <c r="F192" s="25" t="s">
        <v>212</v>
      </c>
      <c r="G192" s="26">
        <v>45</v>
      </c>
      <c r="H192" s="27">
        <v>0</v>
      </c>
      <c r="I192" s="27">
        <f>ROUND(ROUND(H192,2)*ROUND(G192,3),2)</f>
      </c>
      <c r="O192">
        <f>(I192*21)/100</f>
      </c>
      <c r="P192" t="s">
        <v>13</v>
      </c>
    </row>
    <row r="193" spans="1:5" ht="12.75">
      <c r="A193" s="28" t="s">
        <v>40</v>
      </c>
      <c r="E193" s="29" t="s">
        <v>545</v>
      </c>
    </row>
    <row r="194" spans="1:5" ht="12.75">
      <c r="A194" s="30" t="s">
        <v>42</v>
      </c>
      <c r="E194" s="31" t="s">
        <v>476</v>
      </c>
    </row>
    <row r="195" spans="1:5" ht="25.5">
      <c r="A195" t="s">
        <v>43</v>
      </c>
      <c r="E195" s="29" t="s">
        <v>302</v>
      </c>
    </row>
    <row r="196" spans="1:16" ht="12.75">
      <c r="A196" s="19" t="s">
        <v>35</v>
      </c>
      <c r="B196" s="23" t="s">
        <v>546</v>
      </c>
      <c r="C196" s="23" t="s">
        <v>547</v>
      </c>
      <c r="D196" s="19" t="s">
        <v>37</v>
      </c>
      <c r="E196" s="24" t="s">
        <v>548</v>
      </c>
      <c r="F196" s="25" t="s">
        <v>180</v>
      </c>
      <c r="G196" s="26">
        <v>1.4</v>
      </c>
      <c r="H196" s="27">
        <v>0</v>
      </c>
      <c r="I196" s="27">
        <f>ROUND(ROUND(H196,2)*ROUND(G196,3),2)</f>
      </c>
      <c r="O196">
        <f>(I196*0)/100</f>
      </c>
      <c r="P196" t="s">
        <v>17</v>
      </c>
    </row>
    <row r="197" spans="1:5" ht="12.75">
      <c r="A197" s="28" t="s">
        <v>40</v>
      </c>
      <c r="E197" s="29" t="s">
        <v>549</v>
      </c>
    </row>
    <row r="198" spans="1:5" ht="12.75">
      <c r="A198" s="30" t="s">
        <v>42</v>
      </c>
      <c r="E198" s="31" t="s">
        <v>550</v>
      </c>
    </row>
    <row r="199" spans="1:5" ht="25.5">
      <c r="A199" t="s">
        <v>43</v>
      </c>
      <c r="E199" s="29" t="s">
        <v>551</v>
      </c>
    </row>
    <row r="200" spans="1:16" ht="25.5">
      <c r="A200" s="19" t="s">
        <v>35</v>
      </c>
      <c r="B200" s="23" t="s">
        <v>552</v>
      </c>
      <c r="C200" s="23" t="s">
        <v>553</v>
      </c>
      <c r="D200" s="19" t="s">
        <v>37</v>
      </c>
      <c r="E200" s="24" t="s">
        <v>554</v>
      </c>
      <c r="F200" s="25" t="s">
        <v>212</v>
      </c>
      <c r="G200" s="26">
        <v>8.4</v>
      </c>
      <c r="H200" s="27">
        <v>0</v>
      </c>
      <c r="I200" s="27">
        <f>ROUND(ROUND(H200,2)*ROUND(G200,3),2)</f>
      </c>
      <c r="O200">
        <f>(I200*0)/100</f>
      </c>
      <c r="P200" t="s">
        <v>17</v>
      </c>
    </row>
    <row r="201" spans="1:5" ht="12.75">
      <c r="A201" s="28" t="s">
        <v>40</v>
      </c>
      <c r="E201" s="29" t="s">
        <v>555</v>
      </c>
    </row>
    <row r="202" spans="1:5" ht="12.75">
      <c r="A202" s="30" t="s">
        <v>42</v>
      </c>
      <c r="E202" s="31" t="s">
        <v>556</v>
      </c>
    </row>
    <row r="203" spans="1:5" ht="38.25">
      <c r="A203" t="s">
        <v>43</v>
      </c>
      <c r="E203" s="29" t="s">
        <v>557</v>
      </c>
    </row>
    <row r="204" spans="1:16" ht="12.75">
      <c r="A204" s="19" t="s">
        <v>35</v>
      </c>
      <c r="B204" s="23" t="s">
        <v>558</v>
      </c>
      <c r="C204" s="23" t="s">
        <v>559</v>
      </c>
      <c r="D204" s="19" t="s">
        <v>37</v>
      </c>
      <c r="E204" s="24" t="s">
        <v>560</v>
      </c>
      <c r="F204" s="25" t="s">
        <v>212</v>
      </c>
      <c r="G204" s="26">
        <v>8.4</v>
      </c>
      <c r="H204" s="27">
        <v>0</v>
      </c>
      <c r="I204" s="27">
        <f>ROUND(ROUND(H204,2)*ROUND(G204,3),2)</f>
      </c>
      <c r="O204">
        <f>(I204*0)/100</f>
      </c>
      <c r="P204" t="s">
        <v>17</v>
      </c>
    </row>
    <row r="205" spans="1:5" ht="12.75">
      <c r="A205" s="28" t="s">
        <v>40</v>
      </c>
      <c r="E205" s="29" t="s">
        <v>561</v>
      </c>
    </row>
    <row r="206" spans="1:5" ht="12.75">
      <c r="A206" s="30" t="s">
        <v>42</v>
      </c>
      <c r="E206" s="31" t="s">
        <v>562</v>
      </c>
    </row>
    <row r="207" spans="1:5" ht="25.5">
      <c r="A207" t="s">
        <v>43</v>
      </c>
      <c r="E207" s="29" t="s">
        <v>551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