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Zdravotně technické i..."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'1 - Zdravotně technické i...'!$C$88:$K$213</definedName>
    <definedName name="_xlnm.Print_Area" localSheetId="1">'1 - Zdravotně technické i...'!$C$4:$J$39,'1 - Zdravotně technické i...'!$C$45:$J$70,'1 - Zdravotně technické i...'!$C$76:$K$213</definedName>
    <definedName name="_xlnm.Print_Titles" localSheetId="1">'1 - Zdravotně technické i...'!$88:$88</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7"/>
  <c r="J36"/>
  <c i="1" r="AY55"/>
  <c i="2" r="J35"/>
  <c i="1" r="AX55"/>
  <c i="2"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T205"/>
  <c r="T204"/>
  <c r="R206"/>
  <c r="R205"/>
  <c r="R204"/>
  <c r="P206"/>
  <c r="P205"/>
  <c r="P204"/>
  <c r="BK206"/>
  <c r="BK205"/>
  <c r="J205"/>
  <c r="BK204"/>
  <c r="J204"/>
  <c r="J206"/>
  <c r="BE206"/>
  <c r="J69"/>
  <c r="J68"/>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T185"/>
  <c r="R186"/>
  <c r="R185"/>
  <c r="P186"/>
  <c r="P185"/>
  <c r="BK186"/>
  <c r="BK185"/>
  <c r="J185"/>
  <c r="J186"/>
  <c r="BE186"/>
  <c r="J67"/>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T176"/>
  <c r="R177"/>
  <c r="R176"/>
  <c r="P177"/>
  <c r="P176"/>
  <c r="BK177"/>
  <c r="BK176"/>
  <c r="J176"/>
  <c r="J177"/>
  <c r="BE177"/>
  <c r="J6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T155"/>
  <c r="R156"/>
  <c r="R155"/>
  <c r="P156"/>
  <c r="P155"/>
  <c r="BK156"/>
  <c r="BK155"/>
  <c r="J155"/>
  <c r="J156"/>
  <c r="BE156"/>
  <c r="J6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T142"/>
  <c r="T141"/>
  <c r="R143"/>
  <c r="R142"/>
  <c r="R141"/>
  <c r="P143"/>
  <c r="P142"/>
  <c r="P141"/>
  <c r="BK143"/>
  <c r="BK142"/>
  <c r="J142"/>
  <c r="BK141"/>
  <c r="J141"/>
  <c r="J143"/>
  <c r="BE143"/>
  <c r="J64"/>
  <c r="J63"/>
  <c r="BI139"/>
  <c r="BH139"/>
  <c r="BG139"/>
  <c r="BF139"/>
  <c r="T139"/>
  <c r="R139"/>
  <c r="P139"/>
  <c r="BK139"/>
  <c r="J139"/>
  <c r="BE139"/>
  <c r="BI137"/>
  <c r="BH137"/>
  <c r="BG137"/>
  <c r="BF137"/>
  <c r="T137"/>
  <c r="R137"/>
  <c r="P137"/>
  <c r="BK137"/>
  <c r="J137"/>
  <c r="BE137"/>
  <c r="BI135"/>
  <c r="BH135"/>
  <c r="BG135"/>
  <c r="BF135"/>
  <c r="T135"/>
  <c r="T134"/>
  <c r="R135"/>
  <c r="R134"/>
  <c r="P135"/>
  <c r="P134"/>
  <c r="BK135"/>
  <c r="BK134"/>
  <c r="J134"/>
  <c r="J135"/>
  <c r="BE135"/>
  <c r="J62"/>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F37"/>
  <c i="1" r="BD55"/>
  <c i="2" r="BH92"/>
  <c r="F36"/>
  <c i="1" r="BC55"/>
  <c i="2" r="BG92"/>
  <c r="F35"/>
  <c i="1" r="BB55"/>
  <c i="2" r="BF92"/>
  <c r="J34"/>
  <c i="1" r="AW55"/>
  <c i="2" r="F34"/>
  <c i="1" r="BA55"/>
  <c i="2" r="T92"/>
  <c r="T91"/>
  <c r="T90"/>
  <c r="T89"/>
  <c r="R92"/>
  <c r="R91"/>
  <c r="R90"/>
  <c r="R89"/>
  <c r="P92"/>
  <c r="P91"/>
  <c r="P90"/>
  <c r="P89"/>
  <c i="1" r="AU55"/>
  <c i="2" r="BK92"/>
  <c r="BK91"/>
  <c r="J91"/>
  <c r="BK90"/>
  <c r="J90"/>
  <c r="BK89"/>
  <c r="J89"/>
  <c r="J59"/>
  <c r="J30"/>
  <c i="1" r="AG55"/>
  <c i="2" r="J92"/>
  <c r="BE92"/>
  <c r="J33"/>
  <c i="1" r="AV55"/>
  <c i="2" r="F33"/>
  <c i="1" r="AZ55"/>
  <c i="2" r="J61"/>
  <c r="J60"/>
  <c r="F83"/>
  <c r="E81"/>
  <c r="F52"/>
  <c r="E50"/>
  <c r="J39"/>
  <c r="J24"/>
  <c r="E24"/>
  <c r="J86"/>
  <c r="J55"/>
  <c r="J23"/>
  <c r="J21"/>
  <c r="E21"/>
  <c r="J85"/>
  <c r="J54"/>
  <c r="J20"/>
  <c r="J18"/>
  <c r="E18"/>
  <c r="F86"/>
  <c r="F55"/>
  <c r="J17"/>
  <c r="J15"/>
  <c r="E15"/>
  <c r="F85"/>
  <c r="F54"/>
  <c r="J14"/>
  <c r="J12"/>
  <c r="J83"/>
  <c r="J52"/>
  <c r="E7"/>
  <c r="E79"/>
  <c r="E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<sst xmlns="http://schemas.openxmlformats.org/spreadsheetml/2006/main">
  <si>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</si>
  <si>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</si>
  <si>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</si>
  <si>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</si>
  <si>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</si>
  <si>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{266907f5-4a2e-4cd4-80a9-329230b7f28e}</t>
  </si>
  <si>
    <t>0,01</t>
  </si>
  <si>
    <t>21</t>
  </si>
  <si>
    <t>15</t>
  </si>
  <si>
    <t>REKAPITULACE STAVBY</t>
  </si>
  <si>
    <t xml:space="preserve">v ---  níže se nacházejí doplnkové a pomocné údaje k sestavám  --- v</t>
  </si>
  <si>
    <t>Návod na vyplnění</t>
  </si>
  <si>
    <t>0,001</t>
  </si>
  <si>
    <t>Kód:</t>
  </si>
  <si>
    <t>06-16-RP</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</si>
  <si>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</si>
  <si>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</si>
  <si>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Demolice údržby</t>
  </si>
  <si>
    <t>0,1</t>
  </si>
  <si>
    <t>KSO:</t>
  </si>
  <si>
    <t/>
  </si>
  <si>
    <t>CC-CZ:</t>
  </si>
  <si>
    <t>1</t>
  </si>
  <si>
    <t>Místo:</t>
  </si>
  <si>
    <t xml:space="preserve"> </t>
  </si>
  <si>
    <t>Datum:</t>
  </si>
  <si>
    <t>14. 3. 2016</t>
  </si>
  <si>
    <t>10</t>
  </si>
  <si>
    <t>100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</si>
  <si>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</si>
  <si>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</si>
  <si>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</si>
  <si>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</si>
  <si>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</si>
  <si>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</si>
  <si>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</si>
  <si>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</si>
  <si>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</si>
  <si>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</si>
  <si>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</si>
  <si>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</si>
  <si>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</si>
  <si>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</si>
  <si>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</si>
  <si>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</si>
  <si>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</si>
  <si>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</si>
  <si>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</si>
  <si>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</si>
  <si>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</si>
  <si>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</si>
  <si>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</si>
  <si>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</si>
  <si>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</si>
  <si>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</si>
  <si>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</si>
  <si>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</si>
  <si>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</si>
  <si>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</si>
  <si>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</si>
  <si>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</si>
  <si>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</si>
  <si>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</si>
  <si>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</si>
  <si>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</si>
  <si>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</si>
  <si>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</si>
  <si>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</si>
  <si>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</si>
  <si>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</si>
  <si>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</si>
  <si>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</si>
  <si>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</si>
  <si>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</si>
  <si>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</si>
  <si>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</si>
  <si>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</si>
  <si>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</si>
  <si>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Zdravotně technické instalace</t>
  </si>
  <si>
    <t>STA</t>
  </si>
  <si>
    <t>{ed06a96b-d5ee-4e76-bab4-49f03a28634a}</t>
  </si>
  <si>
    <t>801 4</t>
  </si>
  <si>
    <t>2</t>
  </si>
  <si>
    <t>KRYCÍ LIST SOUPISU PRACÍ</t>
  </si>
  <si>
    <t>Objekt:</t>
  </si>
  <si>
    <t>1 - Zdravotně technické instalace</t>
  </si>
  <si>
    <t>126</t>
  </si>
  <si>
    <t>REKAPITULACE ČLENĚNÍ SOUPISU PRACÍ</t>
  </si>
  <si>
    <t>Kód dílu - Popis</t>
  </si>
  <si>
    <t>Cena celkem [CZK]</t>
  </si>
  <si>
    <t>-1</t>
  </si>
  <si>
    <t>HSV - Práce a dodávky HSV</t>
  </si>
  <si>
    <t xml:space="preserve">    1 - Zemní práce</t>
  </si>
  <si>
    <t xml:space="preserve">    9 - Ostatní konstrukce a práce-bourání</t>
  </si>
  <si>
    <t>PSV - Práce a dodávky PSV</t>
  </si>
  <si>
    <t xml:space="preserve">    721 - Zdravotechnika - vnitřní kanalizace</t>
  </si>
  <si>
    <t xml:space="preserve">    722 - Zdravotechnika - vnitřní vodovod</t>
  </si>
  <si>
    <t xml:space="preserve">    725 - Zdravotechnika - zařizovací předměty</t>
  </si>
  <si>
    <t xml:space="preserve">    751 - Vzduchotechnika</t>
  </si>
  <si>
    <t>M - Práce a dodávky M</t>
  </si>
  <si>
    <t xml:space="preserve">    23-M - Montáže potrubí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</si>
  <si>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</si>
  <si>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</si>
  <si>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</si>
  <si>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</si>
  <si>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</si>
  <si>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</si>
  <si>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</si>
  <si>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</si>
  <si>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</si>
  <si>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</si>
  <si>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</si>
  <si>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</si>
  <si>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</si>
  <si>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</si>
  <si>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</si>
  <si>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</si>
  <si>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</si>
  <si>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</si>
  <si>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113107211</t>
  </si>
  <si>
    <t>Odstraň.podkladu nebo krytů, s přem. na skládku na vzdál. do 20 m nebo s nalož. na dopr. prostř., v ploše jednotlivě přes 200 m2 z kam. tež., o tl. vrstvy do 100mm</t>
  </si>
  <si>
    <t>m2</t>
  </si>
  <si>
    <t>4</t>
  </si>
  <si>
    <t>423672904</t>
  </si>
  <si>
    <t>PP</t>
  </si>
  <si>
    <t>Odstraň.podkladu nebo krytů, s přem. na skládku na vzdál. do 20 m nebo s nalož. na dopr. prostř., v ploše jednotlivě do 200 m2 z kam. tež., o tl. vrstvy do 100mm</t>
  </si>
  <si>
    <t>113107226</t>
  </si>
  <si>
    <t>Odstraň.podkladu nebo krytů, s přem. na skládku na vzdál. do 20 m nebo s nalož. na dopr. prostř., v ploše jednotlivě přes 200 m2 z kam. drc. se štětem , o tl. vrstvy od 250 do 450mm</t>
  </si>
  <si>
    <t>588440755</t>
  </si>
  <si>
    <t>Odstraň.podkladu nebo krytů, s přem. na skládku na vzdál. do 20 m nebo s nalož. na dopr. prostř., v ploše jednotlivě do 200 m2 z kam. drc. se štětem , o tl. vrstvy od 250 do 450mm</t>
  </si>
  <si>
    <t>3</t>
  </si>
  <si>
    <t>113107243</t>
  </si>
  <si>
    <t>Odstraň.podkladu nebo krytů, s přem. na skládku na vzdál. do 20 m nebo s nalož. na dopr. prostř., v ploše jednotlivě do 200 m2 ze živice, o tl. vrstvy do 150mm</t>
  </si>
  <si>
    <t>957681086</t>
  </si>
  <si>
    <t>115101301</t>
  </si>
  <si>
    <t>Pohotovost čerpací soupravy pro dopravní výšku do 10 m přítok do 500 l/min</t>
  </si>
  <si>
    <t>den</t>
  </si>
  <si>
    <t>CS ÚRS 2012 02</t>
  </si>
  <si>
    <t>2021174906</t>
  </si>
  <si>
    <t>5</t>
  </si>
  <si>
    <t>132301202</t>
  </si>
  <si>
    <t>Hloubení rýh š do 2000 mm v hornině tř. 4 objemu do 1000 m3</t>
  </si>
  <si>
    <t>m3</t>
  </si>
  <si>
    <t>204932574</t>
  </si>
  <si>
    <t>6</t>
  </si>
  <si>
    <t>132301209</t>
  </si>
  <si>
    <t>Příplatek za lepivost k hloubení rýh š do 2000 mm v hornině tř. 4</t>
  </si>
  <si>
    <t>-1794966803</t>
  </si>
  <si>
    <t>7</t>
  </si>
  <si>
    <t>133301101</t>
  </si>
  <si>
    <t>Hloubení šachet v hornině tř. 4 objemu do 100 m3</t>
  </si>
  <si>
    <t>1255509185</t>
  </si>
  <si>
    <t>8</t>
  </si>
  <si>
    <t>133301109</t>
  </si>
  <si>
    <t>Příplatek za lepivost u hloubení šachet v hornině tř. 4</t>
  </si>
  <si>
    <t>78308663</t>
  </si>
  <si>
    <t>9</t>
  </si>
  <si>
    <t>151101101</t>
  </si>
  <si>
    <t>Zřízení příložného pažení a rozepření stěn rýh hl do 2 m</t>
  </si>
  <si>
    <t>979837566</t>
  </si>
  <si>
    <t>151101111</t>
  </si>
  <si>
    <t>Odstranění příložného pažení a rozepření stěn rýh hl do 2 m</t>
  </si>
  <si>
    <t>-380062494</t>
  </si>
  <si>
    <t>11</t>
  </si>
  <si>
    <t>161101101</t>
  </si>
  <si>
    <t>Svislé přemístění výkopku z horniny tř. 1 až 4 hl výkopu do 3,0 m</t>
  </si>
  <si>
    <t>1475140354</t>
  </si>
  <si>
    <t>12</t>
  </si>
  <si>
    <t>162201102</t>
  </si>
  <si>
    <t>Vodorovné přemístění do 50 m výkopku/sypaniny z horniny tř. 1 až 4</t>
  </si>
  <si>
    <t>354965345</t>
  </si>
  <si>
    <t>13</t>
  </si>
  <si>
    <t>167101102</t>
  </si>
  <si>
    <t>Nakládání výkopku z hornin tř. 1 až 4 do 100 m3</t>
  </si>
  <si>
    <t>-1612483686</t>
  </si>
  <si>
    <t>14</t>
  </si>
  <si>
    <t>171201211</t>
  </si>
  <si>
    <t>Poplatek za uložení odpadu ze sypaniny na skládce (skládkovné)</t>
  </si>
  <si>
    <t>t</t>
  </si>
  <si>
    <t>159585789</t>
  </si>
  <si>
    <t>175101101</t>
  </si>
  <si>
    <t>Obsypání potrubí bez prohození sypaniny z hornin tř. 1 až 4 uloženým do 3 m od kraje výkopu</t>
  </si>
  <si>
    <t>978050690</t>
  </si>
  <si>
    <t>16</t>
  </si>
  <si>
    <t>451573111</t>
  </si>
  <si>
    <t>Lože pod potrubí a stoky ze štěrkopísku</t>
  </si>
  <si>
    <t>929317833</t>
  </si>
  <si>
    <t>17</t>
  </si>
  <si>
    <t>R592605002</t>
  </si>
  <si>
    <t>asfaltový povrch ACO 11+, tl.50mm</t>
  </si>
  <si>
    <t>1830500422</t>
  </si>
  <si>
    <t>18</t>
  </si>
  <si>
    <t>R592605003</t>
  </si>
  <si>
    <t>asfaltový povrch ACO 16, tl.50mm</t>
  </si>
  <si>
    <t>-1518558028</t>
  </si>
  <si>
    <t>19</t>
  </si>
  <si>
    <t>R592605004</t>
  </si>
  <si>
    <t>obalované kamenivo</t>
  </si>
  <si>
    <t>-687153104</t>
  </si>
  <si>
    <t>20</t>
  </si>
  <si>
    <t>R592605005</t>
  </si>
  <si>
    <t>štěrkopísek zpevněný cementem tl.150mm</t>
  </si>
  <si>
    <t>370701987</t>
  </si>
  <si>
    <t>R919735113</t>
  </si>
  <si>
    <t>řezání živičného krytu v tl.12cm</t>
  </si>
  <si>
    <t>m</t>
  </si>
  <si>
    <t>-228472536</t>
  </si>
  <si>
    <t>Ostatní konstrukce a práce-bourání</t>
  </si>
  <si>
    <t>22</t>
  </si>
  <si>
    <t>R979000002</t>
  </si>
  <si>
    <t>Vodorovná doprava vybour. hmot po suchu bez naložení ale se složení na vzdál. skládku</t>
  </si>
  <si>
    <t>-128603132</t>
  </si>
  <si>
    <t>23</t>
  </si>
  <si>
    <t>R979000003</t>
  </si>
  <si>
    <t>Nakládání vybour. hmot na dopravní prostředek</t>
  </si>
  <si>
    <t>-844020436</t>
  </si>
  <si>
    <t>24</t>
  </si>
  <si>
    <t>R998000001</t>
  </si>
  <si>
    <t>Přesun hmot pro pozemní komunikace s dlážděným krytem (822 2.3 a 5.3)</t>
  </si>
  <si>
    <t>-10714204</t>
  </si>
  <si>
    <t>PSV</t>
  </si>
  <si>
    <t>Práce a dodávky PSV</t>
  </si>
  <si>
    <t>721</t>
  </si>
  <si>
    <t>Zdravotechnika - vnitřní kanalizace</t>
  </si>
  <si>
    <t>25</t>
  </si>
  <si>
    <t>721173604</t>
  </si>
  <si>
    <t>Potrubí kanalizační z PE svodné DN 70 (ležaté)</t>
  </si>
  <si>
    <t>1309904162</t>
  </si>
  <si>
    <t>26</t>
  </si>
  <si>
    <t>721173607</t>
  </si>
  <si>
    <t>Potrubí kanalizační z PE svodné DN 125 (ležaté)</t>
  </si>
  <si>
    <t>-432485045</t>
  </si>
  <si>
    <t>27</t>
  </si>
  <si>
    <t>721226521</t>
  </si>
  <si>
    <t>Zápachová uzávěrka nástěnná pro pračku a myčku DN 40</t>
  </si>
  <si>
    <t>kus</t>
  </si>
  <si>
    <t>1318131851</t>
  </si>
  <si>
    <t>28</t>
  </si>
  <si>
    <t>R721000201</t>
  </si>
  <si>
    <t>Lapač střešních splavenin z PVC se zápachovou klapkou a lapacím košem DN 125</t>
  </si>
  <si>
    <t>-1819325836</t>
  </si>
  <si>
    <t>29</t>
  </si>
  <si>
    <t>R721000202</t>
  </si>
  <si>
    <t>Potrubí kanalizační plastové systém KG DN 125 SN8 vč.tvarovek</t>
  </si>
  <si>
    <t>-382401454</t>
  </si>
  <si>
    <t>30</t>
  </si>
  <si>
    <t>R721000203</t>
  </si>
  <si>
    <t>Potrubí kanalizační plastové systém KG DN 150 SN8 vč.tvarovek</t>
  </si>
  <si>
    <t>-1382984338</t>
  </si>
  <si>
    <t>722</t>
  </si>
  <si>
    <t>Zdravotechnika - vnitřní vodovod</t>
  </si>
  <si>
    <t>31</t>
  </si>
  <si>
    <t>722130236</t>
  </si>
  <si>
    <t>Potrubí vodovodní ocelové závitové pozinkované svařované běžné DN 50 - jako ochranné potrubí pro venkovní vodovod</t>
  </si>
  <si>
    <t>1824240309</t>
  </si>
  <si>
    <t>Potrubí vodovodní ocelové závitové pozinkované svařované běžné DN 50</t>
  </si>
  <si>
    <t>32</t>
  </si>
  <si>
    <t>722173103</t>
  </si>
  <si>
    <t>Potrubí vodovodní plastové PE-Xa spoj násuvnou objímkou plastovou D 20x2,8 mm</t>
  </si>
  <si>
    <t>1637469823</t>
  </si>
  <si>
    <t>33</t>
  </si>
  <si>
    <t>722173104</t>
  </si>
  <si>
    <t>Potrubí vodovodní plastové PE-Xa spoj násuvnou objímkou plastovou D 25x3,5 mm</t>
  </si>
  <si>
    <t>2031838706</t>
  </si>
  <si>
    <t>34</t>
  </si>
  <si>
    <t>722173105</t>
  </si>
  <si>
    <t>Potrubí vodovodní plastové PE-Xa spoj násuvnou objímkou plastovou D 32x4,4 mm</t>
  </si>
  <si>
    <t>1612927771</t>
  </si>
  <si>
    <t>35</t>
  </si>
  <si>
    <t>722181231</t>
  </si>
  <si>
    <t>Ochrana vodovodního potrubí přilepenými tepelně izolačními trubicemi z PE tl do 15 mm DN do 22 mm</t>
  </si>
  <si>
    <t>-1038832418</t>
  </si>
  <si>
    <t>36</t>
  </si>
  <si>
    <t>722181232</t>
  </si>
  <si>
    <t>Ochrana vodovodního potrubí přilepenými tepelně izolačními trubicemi z PE tl do 15 mm DN do 42 mm</t>
  </si>
  <si>
    <t>-719461192</t>
  </si>
  <si>
    <t>37</t>
  </si>
  <si>
    <t>722181241</t>
  </si>
  <si>
    <t>Ochrana vodovodního potrubí přilepenými tepelně izolačními trubicemi z PE tl do 20 mm DN do 22 mm</t>
  </si>
  <si>
    <t>-1200087526</t>
  </si>
  <si>
    <t>38</t>
  </si>
  <si>
    <t>722224115</t>
  </si>
  <si>
    <t>Kohout plnicí nebo vypouštěcí G 1/2 PN 10 s jedním závitem</t>
  </si>
  <si>
    <t>-421613851</t>
  </si>
  <si>
    <t>39</t>
  </si>
  <si>
    <t>722232046</t>
  </si>
  <si>
    <t>Kohout kulový přímý G 1 1/4 PN 42 do 185°C vnitřní závit</t>
  </si>
  <si>
    <t>2128913282</t>
  </si>
  <si>
    <t>40</t>
  </si>
  <si>
    <t>722290234</t>
  </si>
  <si>
    <t>Proplach a dezinfekce vodovodního potrubí do DN 80</t>
  </si>
  <si>
    <t>-100537798</t>
  </si>
  <si>
    <t>725</t>
  </si>
  <si>
    <t>Zdravotechnika - zařizovací předměty</t>
  </si>
  <si>
    <t>41</t>
  </si>
  <si>
    <t>R725000001</t>
  </si>
  <si>
    <t>nerezový závěsný umývací žlab š.cca 1,35m, pro 3 výtoky. 3x nástěnná baterie nerezová, baterie s problouženou zárukou min. 5let</t>
  </si>
  <si>
    <t>938234729</t>
  </si>
  <si>
    <t>42</t>
  </si>
  <si>
    <t>R725000002</t>
  </si>
  <si>
    <t>umyvadlo keramické bez zakrytí sifonu - z.u.,konzoly,nerez sifon, baterie nerezová páková, stojánková, rohové ventilky - baterie s problouženou zárukou min. 5let</t>
  </si>
  <si>
    <t>1885323250</t>
  </si>
  <si>
    <t>43</t>
  </si>
  <si>
    <t>R725000003</t>
  </si>
  <si>
    <t>Drobný režijní materiál, závěsná technika, konzole, objímky, utahovací kroužky, hmožděnky, atd. pro zařizovací předměty, vodovod, kanalizaci a VZT - nutno doplnit dle potřeby na stavbě</t>
  </si>
  <si>
    <t>soubor</t>
  </si>
  <si>
    <t>-1883692287</t>
  </si>
  <si>
    <t>44</t>
  </si>
  <si>
    <t>R725000005</t>
  </si>
  <si>
    <t>Plochý elektrická ohřívač vody, 230V, 1,5kW, závěsný na zeď, objem ohřívače 12litrů, osazení nad umyvadlo, včetně uzávěrů a pojistných ventilů</t>
  </si>
  <si>
    <t>1812658635</t>
  </si>
  <si>
    <t>751</t>
  </si>
  <si>
    <t>Vzduchotechnika</t>
  </si>
  <si>
    <t>45</t>
  </si>
  <si>
    <t>751122092</t>
  </si>
  <si>
    <t>Mtž vent rad ntl potrubního základního D do 200 mm</t>
  </si>
  <si>
    <t>522439038</t>
  </si>
  <si>
    <t>Montáž ventilátoru radiálního nízkotlakého potrubního základního do kruhového potrubí, průměru přes 100 do 200 mm</t>
  </si>
  <si>
    <t>46</t>
  </si>
  <si>
    <t>751510042</t>
  </si>
  <si>
    <t>Vzduchotechnické potrubí pozink kruhové spirálně vinuté D do 200 mm</t>
  </si>
  <si>
    <t>1014126811</t>
  </si>
  <si>
    <t>Vzduchotechnické potrubí z pozinkovaného plechu kruhové, trouba spirálně vinutá bez příruby, průměru přes 100 do 200 mm</t>
  </si>
  <si>
    <t>47</t>
  </si>
  <si>
    <t>751514662</t>
  </si>
  <si>
    <t>Mtž škrtící klapky do plech potrubí kruhové s přírubou D do 200 mm</t>
  </si>
  <si>
    <t>2127851850</t>
  </si>
  <si>
    <t>Montáž škrtící klapky nebo zpětné klapky do plechového potrubí kruhové s přírubou, průměru přes 100 do 200 mm</t>
  </si>
  <si>
    <t>48</t>
  </si>
  <si>
    <t>R722181000</t>
  </si>
  <si>
    <t>Ochrana vzt potrubí přilepenými tepelně izolačními trubicemi z PE tl do 6 mm DN 160 mm</t>
  </si>
  <si>
    <t>482613900</t>
  </si>
  <si>
    <t>Ochrana vodovodního potrubí přilepenými tepelně izolačními trubicemi z PE tl do 6 mm DN 160 mm</t>
  </si>
  <si>
    <t>49</t>
  </si>
  <si>
    <t>R751000001</t>
  </si>
  <si>
    <t>Ventilátor do potrubí RM 160, spínání samostatným spínačem umístěným na digestoři</t>
  </si>
  <si>
    <t>82338580</t>
  </si>
  <si>
    <t>50</t>
  </si>
  <si>
    <t>R751000002</t>
  </si>
  <si>
    <t>Digestoř nerezová atypická, délky 2,2m, šířky 0,8m a výšky 0,7m.</t>
  </si>
  <si>
    <t>411672447</t>
  </si>
  <si>
    <t>51</t>
  </si>
  <si>
    <t>R751000003</t>
  </si>
  <si>
    <t>Trubní vyústění zkosené s mřížkou d160</t>
  </si>
  <si>
    <t>426070477</t>
  </si>
  <si>
    <t>52</t>
  </si>
  <si>
    <t>R751000004</t>
  </si>
  <si>
    <t>Kovové pevné potrubí z pozinkovaného plechu do 100 °C - d160 mm</t>
  </si>
  <si>
    <t>1662234390</t>
  </si>
  <si>
    <t>Vzduchotechnické potrubí pozink kruhové spirálně vinuté D do 160 mm</t>
  </si>
  <si>
    <t>53</t>
  </si>
  <si>
    <t>R751000005</t>
  </si>
  <si>
    <t>Zpětná klapka do kruhového potrubí d160, RSK</t>
  </si>
  <si>
    <t>-346674526</t>
  </si>
  <si>
    <t>Mtž škrtící klapky do plech potrubí kruhové s přírubou D do 160 mm</t>
  </si>
  <si>
    <t>M</t>
  </si>
  <si>
    <t>Práce a dodávky M</t>
  </si>
  <si>
    <t>23-M</t>
  </si>
  <si>
    <t>Montáže potrubí</t>
  </si>
  <si>
    <t>54</t>
  </si>
  <si>
    <t>230170014</t>
  </si>
  <si>
    <t>Tlakové zkoušky těsnosti potrubí - zkouška DN do 200</t>
  </si>
  <si>
    <t>64</t>
  </si>
  <si>
    <t>-630294804</t>
  </si>
  <si>
    <t>55</t>
  </si>
  <si>
    <t>R451000004</t>
  </si>
  <si>
    <t>Stavební výpomoce - prostupy stavebními konstrukcemi, drážkování vč.hrubého zapravení pro instalace ZTI a VZT, stavební výpomoce pro ležatou část kanalizace - výkopy v uzavřeném prostoru</t>
  </si>
  <si>
    <t>soub</t>
  </si>
  <si>
    <t>796140725</t>
  </si>
  <si>
    <t>Stavební výpomoce - prostupy stavebními konstrukcemi, drážkování vč.hrubého zapravení pro instalace ZTI a VZT, stavební výpomoce pro ležatou část kanalizace - výkopy v uzavřeném prostoru (zděná kce - prostup vody 1x d60 délky 0,5m obvodovou stěnou, drážky pro vodu š.50mm cca 14m, drážky pro kanalizaci š.80mm cca 5m, prostup VZT 1x200x200mm délky 0,3m obvodovou stěnou, ležatá kanalizace délky cca 72m prům.hloubka 1,4m, ležatý rozvod vody délky cca 7,5m prům.hloubka 1,5m, lože kanalizace a vody - pískové tl.100mm fr.do 4mm, obsyp štěrkový tl.300mm fr. do 16mm)</t>
  </si>
  <si>
    <t>56</t>
  </si>
  <si>
    <t>R721000001</t>
  </si>
  <si>
    <t>Uliční vpust s mříží - kompletní - litinová mříž D400, tělo z PP, dno s odtokem do boku, forma vpusti krátká - do celkové výšky 720mm.</t>
  </si>
  <si>
    <t>947500161</t>
  </si>
  <si>
    <t>57</t>
  </si>
  <si>
    <t>R721000002</t>
  </si>
  <si>
    <t>Šachta kanalizační PVC DN 600 hloubka 900 mm kompletní vč. pojezdného poklopu</t>
  </si>
  <si>
    <t>-742757647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</si>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</sst>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30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5" fillId="0" borderId="29" xfId="0" applyFont="1" applyBorder="1" applyAlignment="1">
      <alignment horizontal="left"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4" fillId="0" borderId="1" xfId="0" applyFont="1" applyBorder="1" applyAlignment="1">
      <alignment horizontal="center"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3" t="s">
        <v>0</v>
      </c>
      <c r="AZ1" s="13" t="s">
        <v>1</v>
      </c>
      <c r="BA1" s="13" t="s">
        <v>2</v>
      </c>
      <c r="BB1" s="13" t="s">
        <v>3</v>
      </c>
      <c r="BT1" s="13" t="s">
        <v>4</v>
      </c>
      <c r="BU1" s="13" t="s">
        <v>4</v>
      </c>
      <c r="BV1" s="13" t="s">
        <v>5</v>
      </c>
    </row>
    <row r="2" ht="36.96" customHeight="1">
      <c r="AR2"/>
      <c r="BS2" s="14" t="s">
        <v>6</v>
      </c>
      <c r="BT2" s="14" t="s">
        <v>7</v>
      </c>
    </row>
    <row r="3"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18</v>
      </c>
    </row>
    <row r="7" ht="12" customHeight="1">
      <c r="B7" s="18"/>
      <c r="C7" s="19"/>
      <c r="D7" s="29" t="s">
        <v>19</v>
      </c>
      <c r="E7" s="19"/>
      <c r="F7" s="19"/>
      <c r="G7" s="19"/>
      <c r="H7" s="19"/>
      <c r="I7" s="19"/>
      <c r="J7" s="19"/>
      <c r="K7" s="24"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21</v>
      </c>
      <c r="AL7" s="19"/>
      <c r="AM7" s="19"/>
      <c r="AN7" s="24" t="s">
        <v>20</v>
      </c>
      <c r="AO7" s="19"/>
      <c r="AP7" s="19"/>
      <c r="AQ7" s="19"/>
      <c r="AR7" s="17"/>
      <c r="BE7" s="28"/>
      <c r="BS7" s="14" t="s">
        <v>22</v>
      </c>
    </row>
    <row r="8" ht="12" customHeight="1">
      <c r="B8" s="18"/>
      <c r="C8" s="19"/>
      <c r="D8" s="29" t="s">
        <v>23</v>
      </c>
      <c r="E8" s="19"/>
      <c r="F8" s="19"/>
      <c r="G8" s="19"/>
      <c r="H8" s="19"/>
      <c r="I8" s="19"/>
      <c r="J8" s="19"/>
      <c r="K8" s="24"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25</v>
      </c>
      <c r="AL8" s="19"/>
      <c r="AM8" s="19"/>
      <c r="AN8" s="30" t="s">
        <v>26</v>
      </c>
      <c r="AO8" s="19"/>
      <c r="AP8" s="19"/>
      <c r="AQ8" s="19"/>
      <c r="AR8" s="17"/>
      <c r="BE8" s="28"/>
      <c r="BS8" s="14" t="s">
        <v>27</v>
      </c>
    </row>
    <row r="9"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28</v>
      </c>
    </row>
    <row r="10" ht="12" customHeight="1">
      <c r="B10" s="18"/>
      <c r="C10" s="19"/>
      <c r="D10" s="29" t="s">
        <v>29</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30</v>
      </c>
      <c r="AL10" s="19"/>
      <c r="AM10" s="19"/>
      <c r="AN10" s="24" t="s">
        <v>20</v>
      </c>
      <c r="AO10" s="19"/>
      <c r="AP10" s="19"/>
      <c r="AQ10" s="19"/>
      <c r="AR10" s="17"/>
      <c r="BE10" s="28"/>
      <c r="BS10" s="14" t="s">
        <v>18</v>
      </c>
    </row>
    <row r="11" ht="18.48" customHeight="1">
      <c r="B11" s="18"/>
      <c r="C11" s="19"/>
      <c r="D11" s="19"/>
      <c r="E11" s="24" t="s">
        <v>24</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31</v>
      </c>
      <c r="AL11" s="19"/>
      <c r="AM11" s="19"/>
      <c r="AN11" s="24" t="s">
        <v>20</v>
      </c>
      <c r="AO11" s="19"/>
      <c r="AP11" s="19"/>
      <c r="AQ11" s="19"/>
      <c r="AR11" s="17"/>
      <c r="BE11" s="28"/>
      <c r="BS11" s="14" t="s">
        <v>18</v>
      </c>
    </row>
    <row r="12"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18</v>
      </c>
    </row>
    <row r="13" ht="12" customHeight="1">
      <c r="B13" s="18"/>
      <c r="C13" s="19"/>
      <c r="D13" s="29" t="s">
        <v>32</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30</v>
      </c>
      <c r="AL13" s="19"/>
      <c r="AM13" s="19"/>
      <c r="AN13" s="31" t="s">
        <v>33</v>
      </c>
      <c r="AO13" s="19"/>
      <c r="AP13" s="19"/>
      <c r="AQ13" s="19"/>
      <c r="AR13" s="17"/>
      <c r="BE13" s="28"/>
      <c r="BS13" s="14" t="s">
        <v>18</v>
      </c>
    </row>
    <row r="14">
      <c r="B14" s="18"/>
      <c r="C14" s="19"/>
      <c r="D14" s="19"/>
      <c r="E14" s="31" t="s">
        <v>33</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31</v>
      </c>
      <c r="AL14" s="19"/>
      <c r="AM14" s="19"/>
      <c r="AN14" s="31" t="s">
        <v>33</v>
      </c>
      <c r="AO14" s="19"/>
      <c r="AP14" s="19"/>
      <c r="AQ14" s="19"/>
      <c r="AR14" s="17"/>
      <c r="BE14" s="28"/>
      <c r="BS14" s="14" t="s">
        <v>18</v>
      </c>
    </row>
    <row r="15"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ht="12" customHeight="1">
      <c r="B16" s="18"/>
      <c r="C16" s="19"/>
      <c r="D16" s="29" t="s">
        <v>34</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30</v>
      </c>
      <c r="AL16" s="19"/>
      <c r="AM16" s="19"/>
      <c r="AN16" s="24" t="s">
        <v>20</v>
      </c>
      <c r="AO16" s="19"/>
      <c r="AP16" s="19"/>
      <c r="AQ16" s="19"/>
      <c r="AR16" s="17"/>
      <c r="BE16" s="28"/>
      <c r="BS16" s="14" t="s">
        <v>4</v>
      </c>
    </row>
    <row r="17" ht="18.48" customHeight="1">
      <c r="B17" s="18"/>
      <c r="C17" s="19"/>
      <c r="D17" s="19"/>
      <c r="E17" s="24" t="s">
        <v>24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31</v>
      </c>
      <c r="AL17" s="19"/>
      <c r="AM17" s="19"/>
      <c r="AN17" s="24" t="s">
        <v>20</v>
      </c>
      <c r="AO17" s="19"/>
      <c r="AP17" s="19"/>
      <c r="AQ17" s="19"/>
      <c r="AR17" s="17"/>
      <c r="BE17" s="28"/>
      <c r="BS17" s="14" t="s">
        <v>35</v>
      </c>
    </row>
    <row r="18"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ht="12" customHeight="1">
      <c r="B19" s="18"/>
      <c r="C19" s="19"/>
      <c r="D19" s="29"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30</v>
      </c>
      <c r="AL19" s="19"/>
      <c r="AM19" s="19"/>
      <c r="AN19" s="24" t="s">
        <v>20</v>
      </c>
      <c r="AO19" s="19"/>
      <c r="AP19" s="19"/>
      <c r="AQ19" s="19"/>
      <c r="AR19" s="17"/>
      <c r="BE19" s="28"/>
      <c r="BS19" s="14" t="s">
        <v>6</v>
      </c>
    </row>
    <row r="20" ht="18.48" customHeight="1">
      <c r="B20" s="18"/>
      <c r="C20" s="19"/>
      <c r="D20" s="19"/>
      <c r="E20" s="24" t="s">
        <v>24</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31</v>
      </c>
      <c r="AL20" s="19"/>
      <c r="AM20" s="19"/>
      <c r="AN20" s="24" t="s">
        <v>20</v>
      </c>
      <c r="AO20" s="19"/>
      <c r="AP20" s="19"/>
      <c r="AQ20" s="19"/>
      <c r="AR20" s="17"/>
      <c r="BE20" s="28"/>
      <c r="BS20" s="14" t="s">
        <v>35</v>
      </c>
    </row>
    <row r="2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ht="12" customHeight="1">
      <c r="B22" s="18"/>
      <c r="C22" s="19"/>
      <c r="D22" s="29"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ht="51" customHeight="1">
      <c r="B23" s="18"/>
      <c r="C23" s="19"/>
      <c r="D23" s="19"/>
      <c r="E23" s="33" t="s">
        <v>38</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1" customFormat="1" ht="25.92" customHeight="1">
      <c r="B26" s="35"/>
      <c r="C26" s="36"/>
      <c r="D26" s="37" t="s">
        <v>39</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ROUND(AG54,2)</f>
        <v>0</v>
      </c>
      <c r="AL26" s="38"/>
      <c r="AM26" s="38"/>
      <c r="AN26" s="38"/>
      <c r="AO26" s="38"/>
      <c r="AP26" s="36"/>
      <c r="AQ26" s="36"/>
      <c r="AR26" s="40"/>
      <c r="BE26" s="28"/>
    </row>
    <row r="27" s="1" customFormat="1" ht="6.96" customHeight="1">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8"/>
    </row>
    <row r="28" s="1" customFormat="1">
      <c r="B28" s="35"/>
      <c r="C28" s="36"/>
      <c r="D28" s="36"/>
      <c r="E28" s="36"/>
      <c r="F28" s="36"/>
      <c r="G28" s="36"/>
      <c r="H28" s="36"/>
      <c r="I28" s="36"/>
      <c r="J28" s="36"/>
      <c r="K28" s="36"/>
      <c r="L28" s="41" t="s">
        <v>40</v>
      </c>
      <c r="M28" s="41"/>
      <c r="N28" s="41"/>
      <c r="O28" s="41"/>
      <c r="P28" s="41"/>
      <c r="Q28" s="36"/>
      <c r="R28" s="36"/>
      <c r="S28" s="36"/>
      <c r="T28" s="36"/>
      <c r="U28" s="36"/>
      <c r="V28" s="36"/>
      <c r="W28" s="41" t="s">
        <v>41</v>
      </c>
      <c r="X28" s="41"/>
      <c r="Y28" s="41"/>
      <c r="Z28" s="41"/>
      <c r="AA28" s="41"/>
      <c r="AB28" s="41"/>
      <c r="AC28" s="41"/>
      <c r="AD28" s="41"/>
      <c r="AE28" s="41"/>
      <c r="AF28" s="36"/>
      <c r="AG28" s="36"/>
      <c r="AH28" s="36"/>
      <c r="AI28" s="36"/>
      <c r="AJ28" s="36"/>
      <c r="AK28" s="41" t="s">
        <v>42</v>
      </c>
      <c r="AL28" s="41"/>
      <c r="AM28" s="41"/>
      <c r="AN28" s="41"/>
      <c r="AO28" s="41"/>
      <c r="AP28" s="36"/>
      <c r="AQ28" s="36"/>
      <c r="AR28" s="40"/>
      <c r="BE28" s="28"/>
    </row>
    <row r="29" s="2" customFormat="1" ht="14.4" customHeight="1">
      <c r="B29" s="42"/>
      <c r="C29" s="43"/>
      <c r="D29" s="29" t="s">
        <v>43</v>
      </c>
      <c r="E29" s="43"/>
      <c r="F29" s="29" t="s">
        <v>44</v>
      </c>
      <c r="G29" s="43"/>
      <c r="H29" s="43"/>
      <c r="I29" s="43"/>
      <c r="J29" s="43"/>
      <c r="K29" s="43"/>
      <c r="L29" s="44">
        <v>0.20999999999999999</v>
      </c>
      <c r="M29" s="43"/>
      <c r="N29" s="43"/>
      <c r="O29" s="43"/>
      <c r="P29" s="43"/>
      <c r="Q29" s="43"/>
      <c r="R29" s="43"/>
      <c r="S29" s="43"/>
      <c r="T29" s="43"/>
      <c r="U29" s="43"/>
      <c r="V29" s="43"/>
      <c r="W29" s="45">
        <f>ROUND(AZ54, 2)</f>
        <v>0</v>
      </c>
      <c r="X29" s="43"/>
      <c r="Y29" s="43"/>
      <c r="Z29" s="43"/>
      <c r="AA29" s="43"/>
      <c r="AB29" s="43"/>
      <c r="AC29" s="43"/>
      <c r="AD29" s="43"/>
      <c r="AE29" s="43"/>
      <c r="AF29" s="43"/>
      <c r="AG29" s="43"/>
      <c r="AH29" s="43"/>
      <c r="AI29" s="43"/>
      <c r="AJ29" s="43"/>
      <c r="AK29" s="45">
        <f>ROUND(AV54, 2)</f>
        <v>0</v>
      </c>
      <c r="AL29" s="43"/>
      <c r="AM29" s="43"/>
      <c r="AN29" s="43"/>
      <c r="AO29" s="43"/>
      <c r="AP29" s="43"/>
      <c r="AQ29" s="43"/>
      <c r="AR29" s="46"/>
      <c r="BE29" s="47"/>
    </row>
    <row r="30" s="2" customFormat="1" ht="14.4" customHeight="1">
      <c r="B30" s="42"/>
      <c r="C30" s="43"/>
      <c r="D30" s="43"/>
      <c r="E30" s="43"/>
      <c r="F30" s="29" t="s">
        <v>45</v>
      </c>
      <c r="G30" s="43"/>
      <c r="H30" s="43"/>
      <c r="I30" s="43"/>
      <c r="J30" s="43"/>
      <c r="K30" s="43"/>
      <c r="L30" s="44">
        <v>0.14999999999999999</v>
      </c>
      <c r="M30" s="43"/>
      <c r="N30" s="43"/>
      <c r="O30" s="43"/>
      <c r="P30" s="43"/>
      <c r="Q30" s="43"/>
      <c r="R30" s="43"/>
      <c r="S30" s="43"/>
      <c r="T30" s="43"/>
      <c r="U30" s="43"/>
      <c r="V30" s="43"/>
      <c r="W30" s="45">
        <f>ROUND(BA54, 2)</f>
        <v>0</v>
      </c>
      <c r="X30" s="43"/>
      <c r="Y30" s="43"/>
      <c r="Z30" s="43"/>
      <c r="AA30" s="43"/>
      <c r="AB30" s="43"/>
      <c r="AC30" s="43"/>
      <c r="AD30" s="43"/>
      <c r="AE30" s="43"/>
      <c r="AF30" s="43"/>
      <c r="AG30" s="43"/>
      <c r="AH30" s="43"/>
      <c r="AI30" s="43"/>
      <c r="AJ30" s="43"/>
      <c r="AK30" s="45">
        <f>ROUND(AW54, 2)</f>
        <v>0</v>
      </c>
      <c r="AL30" s="43"/>
      <c r="AM30" s="43"/>
      <c r="AN30" s="43"/>
      <c r="AO30" s="43"/>
      <c r="AP30" s="43"/>
      <c r="AQ30" s="43"/>
      <c r="AR30" s="46"/>
      <c r="BE30" s="47"/>
    </row>
    <row r="31" hidden="1" s="2" customFormat="1" ht="14.4" customHeight="1">
      <c r="B31" s="42"/>
      <c r="C31" s="43"/>
      <c r="D31" s="43"/>
      <c r="E31" s="43"/>
      <c r="F31" s="29" t="s">
        <v>46</v>
      </c>
      <c r="G31" s="43"/>
      <c r="H31" s="43"/>
      <c r="I31" s="43"/>
      <c r="J31" s="43"/>
      <c r="K31" s="43"/>
      <c r="L31" s="44">
        <v>0.20999999999999999</v>
      </c>
      <c r="M31" s="43"/>
      <c r="N31" s="43"/>
      <c r="O31" s="43"/>
      <c r="P31" s="43"/>
      <c r="Q31" s="43"/>
      <c r="R31" s="43"/>
      <c r="S31" s="43"/>
      <c r="T31" s="43"/>
      <c r="U31" s="43"/>
      <c r="V31" s="43"/>
      <c r="W31" s="45">
        <f>ROUND(BB54,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2" customFormat="1" ht="14.4" customHeight="1">
      <c r="B32" s="42"/>
      <c r="C32" s="43"/>
      <c r="D32" s="43"/>
      <c r="E32" s="43"/>
      <c r="F32" s="29" t="s">
        <v>47</v>
      </c>
      <c r="G32" s="43"/>
      <c r="H32" s="43"/>
      <c r="I32" s="43"/>
      <c r="J32" s="43"/>
      <c r="K32" s="43"/>
      <c r="L32" s="44">
        <v>0.14999999999999999</v>
      </c>
      <c r="M32" s="43"/>
      <c r="N32" s="43"/>
      <c r="O32" s="43"/>
      <c r="P32" s="43"/>
      <c r="Q32" s="43"/>
      <c r="R32" s="43"/>
      <c r="S32" s="43"/>
      <c r="T32" s="43"/>
      <c r="U32" s="43"/>
      <c r="V32" s="43"/>
      <c r="W32" s="45">
        <f>ROUND(BC54,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2" customFormat="1" ht="14.4" customHeight="1">
      <c r="B33" s="42"/>
      <c r="C33" s="43"/>
      <c r="D33" s="43"/>
      <c r="E33" s="43"/>
      <c r="F33" s="29" t="s">
        <v>48</v>
      </c>
      <c r="G33" s="43"/>
      <c r="H33" s="43"/>
      <c r="I33" s="43"/>
      <c r="J33" s="43"/>
      <c r="K33" s="43"/>
      <c r="L33" s="44">
        <v>0</v>
      </c>
      <c r="M33" s="43"/>
      <c r="N33" s="43"/>
      <c r="O33" s="43"/>
      <c r="P33" s="43"/>
      <c r="Q33" s="43"/>
      <c r="R33" s="43"/>
      <c r="S33" s="43"/>
      <c r="T33" s="43"/>
      <c r="U33" s="43"/>
      <c r="V33" s="43"/>
      <c r="W33" s="45">
        <f>ROUND(BD54, 2)</f>
        <v>0</v>
      </c>
      <c r="X33" s="43"/>
      <c r="Y33" s="43"/>
      <c r="Z33" s="43"/>
      <c r="AA33" s="43"/>
      <c r="AB33" s="43"/>
      <c r="AC33" s="43"/>
      <c r="AD33" s="43"/>
      <c r="AE33" s="43"/>
      <c r="AF33" s="43"/>
      <c r="AG33" s="43"/>
      <c r="AH33" s="43"/>
      <c r="AI33" s="43"/>
      <c r="AJ33" s="43"/>
      <c r="AK33" s="45">
        <v>0</v>
      </c>
      <c r="AL33" s="43"/>
      <c r="AM33" s="43"/>
      <c r="AN33" s="43"/>
      <c r="AO33" s="43"/>
      <c r="AP33" s="43"/>
      <c r="AQ33" s="43"/>
      <c r="AR33" s="46"/>
    </row>
    <row r="34" s="1" customFormat="1" ht="6.96" customHeight="1">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row>
    <row r="35" s="1" customFormat="1" ht="25.92" customHeight="1">
      <c r="B35" s="35"/>
      <c r="C35" s="48"/>
      <c r="D35" s="49" t="s">
        <v>49</v>
      </c>
      <c r="E35" s="50"/>
      <c r="F35" s="50"/>
      <c r="G35" s="50"/>
      <c r="H35" s="50"/>
      <c r="I35" s="50"/>
      <c r="J35" s="50"/>
      <c r="K35" s="50"/>
      <c r="L35" s="50"/>
      <c r="M35" s="50"/>
      <c r="N35" s="50"/>
      <c r="O35" s="50"/>
      <c r="P35" s="50"/>
      <c r="Q35" s="50"/>
      <c r="R35" s="50"/>
      <c r="S35" s="50"/>
      <c r="T35" s="51" t="s">
        <v>50</v>
      </c>
      <c r="U35" s="50"/>
      <c r="V35" s="50"/>
      <c r="W35" s="50"/>
      <c r="X35" s="52" t="s">
        <v>51</v>
      </c>
      <c r="Y35" s="50"/>
      <c r="Z35" s="50"/>
      <c r="AA35" s="50"/>
      <c r="AB35" s="50"/>
      <c r="AC35" s="50"/>
      <c r="AD35" s="50"/>
      <c r="AE35" s="50"/>
      <c r="AF35" s="50"/>
      <c r="AG35" s="50"/>
      <c r="AH35" s="50"/>
      <c r="AI35" s="50"/>
      <c r="AJ35" s="50"/>
      <c r="AK35" s="53">
        <f>SUM(AK26:AK33)</f>
        <v>0</v>
      </c>
      <c r="AL35" s="50"/>
      <c r="AM35" s="50"/>
      <c r="AN35" s="50"/>
      <c r="AO35" s="54"/>
      <c r="AP35" s="48"/>
      <c r="AQ35" s="48"/>
      <c r="AR35" s="40"/>
    </row>
    <row r="36" s="1" customFormat="1" ht="6.96" customHeight="1">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0"/>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0"/>
    </row>
    <row r="42" s="1" customFormat="1" ht="24.96" customHeight="1">
      <c r="B42" s="35"/>
      <c r="C42" s="20" t="s">
        <v>52</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40"/>
    </row>
    <row r="43" s="1" customFormat="1" ht="6.96" customHeight="1">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40"/>
    </row>
    <row r="44" s="3" customFormat="1" ht="12" customHeight="1">
      <c r="B44" s="59"/>
      <c r="C44" s="29" t="s">
        <v>13</v>
      </c>
      <c r="D44" s="60"/>
      <c r="E44" s="60"/>
      <c r="F44" s="60"/>
      <c r="G44" s="60"/>
      <c r="H44" s="60"/>
      <c r="I44" s="60"/>
      <c r="J44" s="60"/>
      <c r="K44" s="60"/>
      <c r="L44" s="60" t="str">
        <f>K5</f>
        <v>06-16-RP</v>
      </c>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1"/>
    </row>
    <row r="45" s="4" customFormat="1" ht="36.96" customHeight="1">
      <c r="B45" s="62"/>
      <c r="C45" s="63" t="s">
        <v>16</v>
      </c>
      <c r="D45" s="64"/>
      <c r="E45" s="64"/>
      <c r="F45" s="64"/>
      <c r="G45" s="64"/>
      <c r="H45" s="64"/>
      <c r="I45" s="64"/>
      <c r="J45" s="64"/>
      <c r="K45" s="64"/>
      <c r="L45" s="65" t="str">
        <f>K6</f>
        <v>Demolice údržby</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40"/>
    </row>
    <row r="47" s="1" customFormat="1" ht="12" customHeight="1">
      <c r="B47" s="35"/>
      <c r="C47" s="29" t="s">
        <v>23</v>
      </c>
      <c r="D47" s="36"/>
      <c r="E47" s="36"/>
      <c r="F47" s="36"/>
      <c r="G47" s="36"/>
      <c r="H47" s="36"/>
      <c r="I47" s="36"/>
      <c r="J47" s="36"/>
      <c r="K47" s="36"/>
      <c r="L47" s="67" t="str">
        <f>IF(K8="","",K8)</f>
        <v xml:space="preserve"> </v>
      </c>
      <c r="M47" s="36"/>
      <c r="N47" s="36"/>
      <c r="O47" s="36"/>
      <c r="P47" s="36"/>
      <c r="Q47" s="36"/>
      <c r="R47" s="36"/>
      <c r="S47" s="36"/>
      <c r="T47" s="36"/>
      <c r="U47" s="36"/>
      <c r="V47" s="36"/>
      <c r="W47" s="36"/>
      <c r="X47" s="36"/>
      <c r="Y47" s="36"/>
      <c r="Z47" s="36"/>
      <c r="AA47" s="36"/>
      <c r="AB47" s="36"/>
      <c r="AC47" s="36"/>
      <c r="AD47" s="36"/>
      <c r="AE47" s="36"/>
      <c r="AF47" s="36"/>
      <c r="AG47" s="36"/>
      <c r="AH47" s="36"/>
      <c r="AI47" s="29" t="s">
        <v>25</v>
      </c>
      <c r="AJ47" s="36"/>
      <c r="AK47" s="36"/>
      <c r="AL47" s="36"/>
      <c r="AM47" s="68" t="str">
        <f>IF(AN8= "","",AN8)</f>
        <v>14. 3. 2016</v>
      </c>
      <c r="AN47" s="68"/>
      <c r="AO47" s="36"/>
      <c r="AP47" s="36"/>
      <c r="AQ47" s="36"/>
      <c r="AR47" s="40"/>
    </row>
    <row r="48" s="1" customFormat="1" ht="6.96" customHeight="1">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40"/>
    </row>
    <row r="49" s="1" customFormat="1" ht="15.15" customHeight="1">
      <c r="B49" s="35"/>
      <c r="C49" s="29" t="s">
        <v>29</v>
      </c>
      <c r="D49" s="36"/>
      <c r="E49" s="36"/>
      <c r="F49" s="36"/>
      <c r="G49" s="36"/>
      <c r="H49" s="36"/>
      <c r="I49" s="36"/>
      <c r="J49" s="36"/>
      <c r="K49" s="36"/>
      <c r="L49" s="60" t="str">
        <f>IF(E11= "","",E11)</f>
        <v xml:space="preserve"> </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69" t="str">
        <f>IF(E17="","",E17)</f>
        <v xml:space="preserve"> </v>
      </c>
      <c r="AN49" s="60"/>
      <c r="AO49" s="60"/>
      <c r="AP49" s="60"/>
      <c r="AQ49" s="36"/>
      <c r="AR49" s="40"/>
      <c r="AS49" s="70" t="s">
        <v>53</v>
      </c>
      <c r="AT49" s="71"/>
      <c r="AU49" s="72"/>
      <c r="AV49" s="72"/>
      <c r="AW49" s="72"/>
      <c r="AX49" s="72"/>
      <c r="AY49" s="72"/>
      <c r="AZ49" s="72"/>
      <c r="BA49" s="72"/>
      <c r="BB49" s="72"/>
      <c r="BC49" s="72"/>
      <c r="BD49" s="73"/>
    </row>
    <row r="50" s="1" customFormat="1" ht="15.15" customHeight="1">
      <c r="B50" s="35"/>
      <c r="C50" s="29" t="s">
        <v>32</v>
      </c>
      <c r="D50" s="36"/>
      <c r="E50" s="36"/>
      <c r="F50" s="36"/>
      <c r="G50" s="36"/>
      <c r="H50" s="36"/>
      <c r="I50" s="36"/>
      <c r="J50" s="36"/>
      <c r="K50" s="36"/>
      <c r="L50" s="60"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36</v>
      </c>
      <c r="AJ50" s="36"/>
      <c r="AK50" s="36"/>
      <c r="AL50" s="36"/>
      <c r="AM50" s="69" t="str">
        <f>IF(E20="","",E20)</f>
        <v xml:space="preserve"> </v>
      </c>
      <c r="AN50" s="60"/>
      <c r="AO50" s="60"/>
      <c r="AP50" s="60"/>
      <c r="AQ50" s="36"/>
      <c r="AR50" s="40"/>
      <c r="AS50" s="74"/>
      <c r="AT50" s="75"/>
      <c r="AU50" s="76"/>
      <c r="AV50" s="76"/>
      <c r="AW50" s="76"/>
      <c r="AX50" s="76"/>
      <c r="AY50" s="76"/>
      <c r="AZ50" s="76"/>
      <c r="BA50" s="76"/>
      <c r="BB50" s="76"/>
      <c r="BC50" s="76"/>
      <c r="BD50" s="77"/>
    </row>
    <row r="51" s="1" customFormat="1" ht="10.8" customHeight="1">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40"/>
      <c r="AS51" s="78"/>
      <c r="AT51" s="79"/>
      <c r="AU51" s="80"/>
      <c r="AV51" s="80"/>
      <c r="AW51" s="80"/>
      <c r="AX51" s="80"/>
      <c r="AY51" s="80"/>
      <c r="AZ51" s="80"/>
      <c r="BA51" s="80"/>
      <c r="BB51" s="80"/>
      <c r="BC51" s="80"/>
      <c r="BD51" s="81"/>
    </row>
    <row r="52" s="1" customFormat="1" ht="29.28" customHeight="1">
      <c r="B52" s="35"/>
      <c r="C52" s="82" t="s">
        <v>54</v>
      </c>
      <c r="D52" s="83"/>
      <c r="E52" s="83"/>
      <c r="F52" s="83"/>
      <c r="G52" s="83"/>
      <c r="H52" s="84"/>
      <c r="I52" s="85" t="s">
        <v>55</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56</v>
      </c>
      <c r="AH52" s="83"/>
      <c r="AI52" s="83"/>
      <c r="AJ52" s="83"/>
      <c r="AK52" s="83"/>
      <c r="AL52" s="83"/>
      <c r="AM52" s="83"/>
      <c r="AN52" s="85" t="s">
        <v>57</v>
      </c>
      <c r="AO52" s="83"/>
      <c r="AP52" s="83"/>
      <c r="AQ52" s="87" t="s">
        <v>58</v>
      </c>
      <c r="AR52" s="40"/>
      <c r="AS52" s="88" t="s">
        <v>59</v>
      </c>
      <c r="AT52" s="89" t="s">
        <v>60</v>
      </c>
      <c r="AU52" s="89" t="s">
        <v>61</v>
      </c>
      <c r="AV52" s="89" t="s">
        <v>62</v>
      </c>
      <c r="AW52" s="89" t="s">
        <v>63</v>
      </c>
      <c r="AX52" s="89" t="s">
        <v>64</v>
      </c>
      <c r="AY52" s="89" t="s">
        <v>65</v>
      </c>
      <c r="AZ52" s="89" t="s">
        <v>66</v>
      </c>
      <c r="BA52" s="89" t="s">
        <v>67</v>
      </c>
      <c r="BB52" s="89" t="s">
        <v>68</v>
      </c>
      <c r="BC52" s="89" t="s">
        <v>69</v>
      </c>
      <c r="BD52" s="90" t="s">
        <v>70</v>
      </c>
    </row>
    <row r="53" s="1" customFormat="1" ht="10.8" customHeight="1">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40"/>
      <c r="AS53" s="91"/>
      <c r="AT53" s="92"/>
      <c r="AU53" s="92"/>
      <c r="AV53" s="92"/>
      <c r="AW53" s="92"/>
      <c r="AX53" s="92"/>
      <c r="AY53" s="92"/>
      <c r="AZ53" s="92"/>
      <c r="BA53" s="92"/>
      <c r="BB53" s="92"/>
      <c r="BC53" s="92"/>
      <c r="BD53" s="93"/>
    </row>
    <row r="54" s="5" customFormat="1" ht="32.4" customHeight="1">
      <c r="B54" s="94"/>
      <c r="C54" s="95" t="s">
        <v>71</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ROUND(AG55,2)</f>
        <v>0</v>
      </c>
      <c r="AH54" s="97"/>
      <c r="AI54" s="97"/>
      <c r="AJ54" s="97"/>
      <c r="AK54" s="97"/>
      <c r="AL54" s="97"/>
      <c r="AM54" s="97"/>
      <c r="AN54" s="98">
        <f>SUM(AG54,AT54)</f>
        <v>0</v>
      </c>
      <c r="AO54" s="98"/>
      <c r="AP54" s="98"/>
      <c r="AQ54" s="99" t="s">
        <v>20</v>
      </c>
      <c r="AR54" s="100"/>
      <c r="AS54" s="101">
        <f>ROUND(AS55,2)</f>
        <v>0</v>
      </c>
      <c r="AT54" s="102">
        <f>ROUND(SUM(AV54:AW54),2)</f>
        <v>0</v>
      </c>
      <c r="AU54" s="103">
        <f>ROUND(AU55,5)</f>
        <v>0</v>
      </c>
      <c r="AV54" s="102">
        <f>ROUND(AZ54*L29,2)</f>
        <v>0</v>
      </c>
      <c r="AW54" s="102">
        <f>ROUND(BA54*L30,2)</f>
        <v>0</v>
      </c>
      <c r="AX54" s="102">
        <f>ROUND(BB54*L29,2)</f>
        <v>0</v>
      </c>
      <c r="AY54" s="102">
        <f>ROUND(BC54*L30,2)</f>
        <v>0</v>
      </c>
      <c r="AZ54" s="102">
        <f>ROUND(AZ55,2)</f>
        <v>0</v>
      </c>
      <c r="BA54" s="102">
        <f>ROUND(BA55,2)</f>
        <v>0</v>
      </c>
      <c r="BB54" s="102">
        <f>ROUND(BB55,2)</f>
        <v>0</v>
      </c>
      <c r="BC54" s="102">
        <f>ROUND(BC55,2)</f>
        <v>0</v>
      </c>
      <c r="BD54" s="104">
        <f>ROUND(BD55,2)</f>
        <v>0</v>
      </c>
      <c r="BS54" s="105" t="s">
        <v>72</v>
      </c>
      <c r="BT54" s="105" t="s">
        <v>73</v>
      </c>
      <c r="BU54" s="106" t="s">
        <v>74</v>
      </c>
      <c r="BV54" s="105" t="s">
        <v>75</v>
      </c>
      <c r="BW54" s="105" t="s">
        <v>5</v>
      </c>
      <c r="BX54" s="105" t="s">
        <v>76</v>
      </c>
      <c r="CL54" s="105" t="s">
        <v>20</v>
      </c>
    </row>
    <row r="55" s="6" customFormat="1" ht="16.5" customHeight="1">
      <c r="A55" s="107" t="s">
        <v>77</v>
      </c>
      <c r="B55" s="108"/>
      <c r="C55" s="109"/>
      <c r="D55" s="110" t="s">
        <v>22</v>
      </c>
      <c r="E55" s="110"/>
      <c r="F55" s="110"/>
      <c r="G55" s="110"/>
      <c r="H55" s="110"/>
      <c r="I55" s="111"/>
      <c r="J55" s="110" t="s">
        <v>78</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'1 - Zdravotně technické i...'!J30</f>
        <v>0</v>
      </c>
      <c r="AH55" s="111"/>
      <c r="AI55" s="111"/>
      <c r="AJ55" s="111"/>
      <c r="AK55" s="111"/>
      <c r="AL55" s="111"/>
      <c r="AM55" s="111"/>
      <c r="AN55" s="112">
        <f>SUM(AG55,AT55)</f>
        <v>0</v>
      </c>
      <c r="AO55" s="111"/>
      <c r="AP55" s="111"/>
      <c r="AQ55" s="113" t="s">
        <v>79</v>
      </c>
      <c r="AR55" s="114"/>
      <c r="AS55" s="115">
        <v>0</v>
      </c>
      <c r="AT55" s="116">
        <f>ROUND(SUM(AV55:AW55),2)</f>
        <v>0</v>
      </c>
      <c r="AU55" s="117">
        <f>'1 - Zdravotně technické i...'!P89</f>
        <v>0</v>
      </c>
      <c r="AV55" s="116">
        <f>'1 - Zdravotně technické i...'!J33</f>
        <v>0</v>
      </c>
      <c r="AW55" s="116">
        <f>'1 - Zdravotně technické i...'!J34</f>
        <v>0</v>
      </c>
      <c r="AX55" s="116">
        <f>'1 - Zdravotně technické i...'!J35</f>
        <v>0</v>
      </c>
      <c r="AY55" s="116">
        <f>'1 - Zdravotně technické i...'!J36</f>
        <v>0</v>
      </c>
      <c r="AZ55" s="116">
        <f>'1 - Zdravotně technické i...'!F33</f>
        <v>0</v>
      </c>
      <c r="BA55" s="116">
        <f>'1 - Zdravotně technické i...'!F34</f>
        <v>0</v>
      </c>
      <c r="BB55" s="116">
        <f>'1 - Zdravotně technické i...'!F35</f>
        <v>0</v>
      </c>
      <c r="BC55" s="116">
        <f>'1 - Zdravotně technické i...'!F36</f>
        <v>0</v>
      </c>
      <c r="BD55" s="118">
        <f>'1 - Zdravotně technické i...'!F37</f>
        <v>0</v>
      </c>
      <c r="BT55" s="119" t="s">
        <v>22</v>
      </c>
      <c r="BV55" s="119" t="s">
        <v>75</v>
      </c>
      <c r="BW55" s="119" t="s">
        <v>80</v>
      </c>
      <c r="BX55" s="119" t="s">
        <v>5</v>
      </c>
      <c r="CL55" s="119" t="s">
        <v>81</v>
      </c>
      <c r="CM55" s="119" t="s">
        <v>82</v>
      </c>
    </row>
    <row r="56" s="1" customFormat="1" ht="30" customHeight="1">
      <c r="B56" s="35"/>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40"/>
    </row>
    <row r="57" s="1" customFormat="1" ht="6.96" customHeight="1">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40"/>
    </row>
  </sheetData>
  <sheetProtection sheet="1" formatColumns="0" formatRows="0" objects="1" scenarios="1" spinCount="100000" saltValue="pHcpuAYFIbT9IsAOChwcvqL9YwdnfK8MW/P5PxyBoB+6xPhRoYB9U4ExOactCnZhJWqfo69Lh8BCQ+LxJBhM9g==" hashValue="ue97c2zyu3nixTz6izsx/vHLOuOLmemTFVDhxXlE3XLnEqgcpUluBaERfpcJKQFCg2+0tMyhQOUus8MMWOpRCg=="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1 - Zdravotně technické 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0"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80</v>
      </c>
    </row>
    <row r="3" ht="6.96" customHeight="1">
      <c r="B3" s="121"/>
      <c r="C3" s="122"/>
      <c r="D3" s="122"/>
      <c r="E3" s="122"/>
      <c r="F3" s="122"/>
      <c r="G3" s="122"/>
      <c r="H3" s="122"/>
      <c r="I3" s="123"/>
      <c r="J3" s="122"/>
      <c r="K3" s="122"/>
      <c r="L3" s="17"/>
      <c r="AT3" s="14" t="s">
        <v>82</v>
      </c>
    </row>
    <row r="4" ht="24.96" customHeight="1">
      <c r="B4" s="17"/>
      <c r="D4" s="124" t="s">
        <v>83</v>
      </c>
      <c r="L4" s="17"/>
      <c r="M4" s="125" t="s">
        <v>10</v>
      </c>
      <c r="AT4" s="14" t="s">
        <v>4</v>
      </c>
    </row>
    <row r="5" ht="6.96" customHeight="1">
      <c r="B5" s="17"/>
      <c r="L5" s="17"/>
    </row>
    <row r="6" ht="12" customHeight="1">
      <c r="B6" s="17"/>
      <c r="D6" s="126" t="s">
        <v>16</v>
      </c>
      <c r="L6" s="17"/>
    </row>
    <row r="7" ht="16.5" customHeight="1">
      <c r="B7" s="17"/>
      <c r="E7" s="127" t="str">
        <f>'Rekapitulace stavby'!K6</f>
        <v>Demolice údržby</v>
      </c>
      <c r="F7" s="126"/>
      <c r="G7" s="126"/>
      <c r="H7" s="126"/>
      <c r="L7" s="17"/>
    </row>
    <row r="8" s="1" customFormat="1" ht="12" customHeight="1">
      <c r="B8" s="40"/>
      <c r="D8" s="126" t="s">
        <v>84</v>
      </c>
      <c r="I8" s="128"/>
      <c r="L8" s="40"/>
    </row>
    <row r="9" s="1" customFormat="1" ht="36.96" customHeight="1">
      <c r="B9" s="40"/>
      <c r="E9" s="129" t="s">
        <v>85</v>
      </c>
      <c r="F9" s="1"/>
      <c r="G9" s="1"/>
      <c r="H9" s="1"/>
      <c r="I9" s="128"/>
      <c r="L9" s="40"/>
    </row>
    <row r="10" s="1" customFormat="1">
      <c r="B10" s="40"/>
      <c r="I10" s="128"/>
      <c r="L10" s="40"/>
    </row>
    <row r="11" s="1" customFormat="1" ht="12" customHeight="1">
      <c r="B11" s="40"/>
      <c r="D11" s="126" t="s">
        <v>19</v>
      </c>
      <c r="F11" s="130" t="s">
        <v>81</v>
      </c>
      <c r="I11" s="131" t="s">
        <v>21</v>
      </c>
      <c r="J11" s="130" t="s">
        <v>86</v>
      </c>
      <c r="L11" s="40"/>
    </row>
    <row r="12" s="1" customFormat="1" ht="12" customHeight="1">
      <c r="B12" s="40"/>
      <c r="D12" s="126" t="s">
        <v>23</v>
      </c>
      <c r="F12" s="130" t="s">
        <v>24</v>
      </c>
      <c r="I12" s="131" t="s">
        <v>25</v>
      </c>
      <c r="J12" s="132" t="str">
        <f>'Rekapitulace stavby'!AN8</f>
        <v>14. 3. 2016</v>
      </c>
      <c r="L12" s="40"/>
    </row>
    <row r="13" s="1" customFormat="1" ht="10.8" customHeight="1">
      <c r="B13" s="40"/>
      <c r="I13" s="128"/>
      <c r="L13" s="40"/>
    </row>
    <row r="14" s="1" customFormat="1" ht="12" customHeight="1">
      <c r="B14" s="40"/>
      <c r="D14" s="126" t="s">
        <v>29</v>
      </c>
      <c r="I14" s="131" t="s">
        <v>30</v>
      </c>
      <c r="J14" s="130" t="str">
        <f>IF('Rekapitulace stavby'!AN10="","",'Rekapitulace stavby'!AN10)</f>
        <v/>
      </c>
      <c r="L14" s="40"/>
    </row>
    <row r="15" s="1" customFormat="1" ht="18" customHeight="1">
      <c r="B15" s="40"/>
      <c r="E15" s="130" t="str">
        <f>IF('Rekapitulace stavby'!E11="","",'Rekapitulace stavby'!E11)</f>
        <v xml:space="preserve"> </v>
      </c>
      <c r="I15" s="131" t="s">
        <v>31</v>
      </c>
      <c r="J15" s="130" t="str">
        <f>IF('Rekapitulace stavby'!AN11="","",'Rekapitulace stavby'!AN11)</f>
        <v/>
      </c>
      <c r="L15" s="40"/>
    </row>
    <row r="16" s="1" customFormat="1" ht="6.96" customHeight="1">
      <c r="B16" s="40"/>
      <c r="I16" s="128"/>
      <c r="L16" s="40"/>
    </row>
    <row r="17" s="1" customFormat="1" ht="12" customHeight="1">
      <c r="B17" s="40"/>
      <c r="D17" s="126" t="s">
        <v>32</v>
      </c>
      <c r="I17" s="131" t="s">
        <v>30</v>
      </c>
      <c r="J17" s="30" t="str">
        <f>'Rekapitulace stavby'!AN13</f>
        <v>Vyplň údaj</v>
      </c>
      <c r="L17" s="40"/>
    </row>
    <row r="18" s="1" customFormat="1" ht="18" customHeight="1">
      <c r="B18" s="40"/>
      <c r="E18" s="30" t="str">
        <f>'Rekapitulace stavby'!E14</f>
        <v>Vyplň údaj</v>
      </c>
      <c r="F18" s="130"/>
      <c r="G18" s="130"/>
      <c r="H18" s="130"/>
      <c r="I18" s="131" t="s">
        <v>31</v>
      </c>
      <c r="J18" s="30" t="str">
        <f>'Rekapitulace stavby'!AN14</f>
        <v>Vyplň údaj</v>
      </c>
      <c r="L18" s="40"/>
    </row>
    <row r="19" s="1" customFormat="1" ht="6.96" customHeight="1">
      <c r="B19" s="40"/>
      <c r="I19" s="128"/>
      <c r="L19" s="40"/>
    </row>
    <row r="20" s="1" customFormat="1" ht="12" customHeight="1">
      <c r="B20" s="40"/>
      <c r="D20" s="126" t="s">
        <v>34</v>
      </c>
      <c r="I20" s="131" t="s">
        <v>30</v>
      </c>
      <c r="J20" s="130" t="str">
        <f>IF('Rekapitulace stavby'!AN16="","",'Rekapitulace stavby'!AN16)</f>
        <v/>
      </c>
      <c r="L20" s="40"/>
    </row>
    <row r="21" s="1" customFormat="1" ht="18" customHeight="1">
      <c r="B21" s="40"/>
      <c r="E21" s="130" t="str">
        <f>IF('Rekapitulace stavby'!E17="","",'Rekapitulace stavby'!E17)</f>
        <v xml:space="preserve"> </v>
      </c>
      <c r="I21" s="131" t="s">
        <v>31</v>
      </c>
      <c r="J21" s="130" t="str">
        <f>IF('Rekapitulace stavby'!AN17="","",'Rekapitulace stavby'!AN17)</f>
        <v/>
      </c>
      <c r="L21" s="40"/>
    </row>
    <row r="22" s="1" customFormat="1" ht="6.96" customHeight="1">
      <c r="B22" s="40"/>
      <c r="I22" s="128"/>
      <c r="L22" s="40"/>
    </row>
    <row r="23" s="1" customFormat="1" ht="12" customHeight="1">
      <c r="B23" s="40"/>
      <c r="D23" s="126" t="s">
        <v>36</v>
      </c>
      <c r="I23" s="131" t="s">
        <v>30</v>
      </c>
      <c r="J23" s="130" t="str">
        <f>IF('Rekapitulace stavby'!AN19="","",'Rekapitulace stavby'!AN19)</f>
        <v/>
      </c>
      <c r="L23" s="40"/>
    </row>
    <row r="24" s="1" customFormat="1" ht="18" customHeight="1">
      <c r="B24" s="40"/>
      <c r="E24" s="130" t="str">
        <f>IF('Rekapitulace stavby'!E20="","",'Rekapitulace stavby'!E20)</f>
        <v xml:space="preserve"> </v>
      </c>
      <c r="I24" s="131" t="s">
        <v>31</v>
      </c>
      <c r="J24" s="130" t="str">
        <f>IF('Rekapitulace stavby'!AN20="","",'Rekapitulace stavby'!AN20)</f>
        <v/>
      </c>
      <c r="L24" s="40"/>
    </row>
    <row r="25" s="1" customFormat="1" ht="6.96" customHeight="1">
      <c r="B25" s="40"/>
      <c r="I25" s="128"/>
      <c r="L25" s="40"/>
    </row>
    <row r="26" s="1" customFormat="1" ht="12" customHeight="1">
      <c r="B26" s="40"/>
      <c r="D26" s="126" t="s">
        <v>37</v>
      </c>
      <c r="I26" s="128"/>
      <c r="L26" s="40"/>
    </row>
    <row r="27" s="7" customFormat="1" ht="16.5" customHeight="1">
      <c r="B27" s="133"/>
      <c r="E27" s="134" t="s">
        <v>20</v>
      </c>
      <c r="F27" s="134"/>
      <c r="G27" s="134"/>
      <c r="H27" s="134"/>
      <c r="I27" s="135"/>
      <c r="L27" s="133"/>
    </row>
    <row r="28" s="1" customFormat="1" ht="6.96" customHeight="1">
      <c r="B28" s="40"/>
      <c r="I28" s="128"/>
      <c r="L28" s="40"/>
    </row>
    <row r="29" s="1" customFormat="1" ht="6.96" customHeight="1">
      <c r="B29" s="40"/>
      <c r="D29" s="72"/>
      <c r="E29" s="72"/>
      <c r="F29" s="72"/>
      <c r="G29" s="72"/>
      <c r="H29" s="72"/>
      <c r="I29" s="136"/>
      <c r="J29" s="72"/>
      <c r="K29" s="72"/>
      <c r="L29" s="40"/>
    </row>
    <row r="30" s="1" customFormat="1" ht="25.44" customHeight="1">
      <c r="B30" s="40"/>
      <c r="D30" s="137" t="s">
        <v>39</v>
      </c>
      <c r="I30" s="128"/>
      <c r="J30" s="138">
        <f>ROUND(J89, 2)</f>
        <v>0</v>
      </c>
      <c r="L30" s="40"/>
    </row>
    <row r="31" s="1" customFormat="1" ht="6.96" customHeight="1">
      <c r="B31" s="40"/>
      <c r="D31" s="72"/>
      <c r="E31" s="72"/>
      <c r="F31" s="72"/>
      <c r="G31" s="72"/>
      <c r="H31" s="72"/>
      <c r="I31" s="136"/>
      <c r="J31" s="72"/>
      <c r="K31" s="72"/>
      <c r="L31" s="40"/>
    </row>
    <row r="32" s="1" customFormat="1" ht="14.4" customHeight="1">
      <c r="B32" s="40"/>
      <c r="F32" s="139" t="s">
        <v>41</v>
      </c>
      <c r="I32" s="140" t="s">
        <v>40</v>
      </c>
      <c r="J32" s="139" t="s">
        <v>42</v>
      </c>
      <c r="L32" s="40"/>
    </row>
    <row r="33" s="1" customFormat="1" ht="14.4" customHeight="1">
      <c r="B33" s="40"/>
      <c r="D33" s="141" t="s">
        <v>43</v>
      </c>
      <c r="E33" s="126" t="s">
        <v>44</v>
      </c>
      <c r="F33" s="142">
        <f>ROUND((SUM(BE89:BE213)),  2)</f>
        <v>0</v>
      </c>
      <c r="I33" s="143">
        <v>0.20999999999999999</v>
      </c>
      <c r="J33" s="142">
        <f>ROUND(((SUM(BE89:BE213))*I33),  2)</f>
        <v>0</v>
      </c>
      <c r="L33" s="40"/>
    </row>
    <row r="34" s="1" customFormat="1" ht="14.4" customHeight="1">
      <c r="B34" s="40"/>
      <c r="E34" s="126" t="s">
        <v>45</v>
      </c>
      <c r="F34" s="142">
        <f>ROUND((SUM(BF89:BF213)),  2)</f>
        <v>0</v>
      </c>
      <c r="I34" s="143">
        <v>0.14999999999999999</v>
      </c>
      <c r="J34" s="142">
        <f>ROUND(((SUM(BF89:BF213))*I34),  2)</f>
        <v>0</v>
      </c>
      <c r="L34" s="40"/>
    </row>
    <row r="35" hidden="1" s="1" customFormat="1" ht="14.4" customHeight="1">
      <c r="B35" s="40"/>
      <c r="E35" s="126" t="s">
        <v>46</v>
      </c>
      <c r="F35" s="142">
        <f>ROUND((SUM(BG89:BG213)),  2)</f>
        <v>0</v>
      </c>
      <c r="I35" s="143">
        <v>0.20999999999999999</v>
      </c>
      <c r="J35" s="142">
        <f>0</f>
        <v>0</v>
      </c>
      <c r="L35" s="40"/>
    </row>
    <row r="36" hidden="1" s="1" customFormat="1" ht="14.4" customHeight="1">
      <c r="B36" s="40"/>
      <c r="E36" s="126" t="s">
        <v>47</v>
      </c>
      <c r="F36" s="142">
        <f>ROUND((SUM(BH89:BH213)),  2)</f>
        <v>0</v>
      </c>
      <c r="I36" s="143">
        <v>0.14999999999999999</v>
      </c>
      <c r="J36" s="142">
        <f>0</f>
        <v>0</v>
      </c>
      <c r="L36" s="40"/>
    </row>
    <row r="37" hidden="1" s="1" customFormat="1" ht="14.4" customHeight="1">
      <c r="B37" s="40"/>
      <c r="E37" s="126" t="s">
        <v>48</v>
      </c>
      <c r="F37" s="142">
        <f>ROUND((SUM(BI89:BI213)),  2)</f>
        <v>0</v>
      </c>
      <c r="I37" s="143">
        <v>0</v>
      </c>
      <c r="J37" s="142">
        <f>0</f>
        <v>0</v>
      </c>
      <c r="L37" s="40"/>
    </row>
    <row r="38" s="1" customFormat="1" ht="6.96" customHeight="1">
      <c r="B38" s="40"/>
      <c r="I38" s="128"/>
      <c r="L38" s="40"/>
    </row>
    <row r="39" s="1" customFormat="1" ht="25.44" customHeight="1">
      <c r="B39" s="40"/>
      <c r="C39" s="144"/>
      <c r="D39" s="145" t="s">
        <v>49</v>
      </c>
      <c r="E39" s="146"/>
      <c r="F39" s="146"/>
      <c r="G39" s="147" t="s">
        <v>50</v>
      </c>
      <c r="H39" s="148" t="s">
        <v>51</v>
      </c>
      <c r="I39" s="149"/>
      <c r="J39" s="150">
        <f>SUM(J30:J37)</f>
        <v>0</v>
      </c>
      <c r="K39" s="151"/>
      <c r="L39" s="40"/>
    </row>
    <row r="40" s="1" customFormat="1" ht="14.4" customHeight="1">
      <c r="B40" s="152"/>
      <c r="C40" s="153"/>
      <c r="D40" s="153"/>
      <c r="E40" s="153"/>
      <c r="F40" s="153"/>
      <c r="G40" s="153"/>
      <c r="H40" s="153"/>
      <c r="I40" s="154"/>
      <c r="J40" s="153"/>
      <c r="K40" s="153"/>
      <c r="L40" s="40"/>
    </row>
    <row r="44" s="1" customFormat="1" ht="6.96" customHeight="1">
      <c r="B44" s="155"/>
      <c r="C44" s="156"/>
      <c r="D44" s="156"/>
      <c r="E44" s="156"/>
      <c r="F44" s="156"/>
      <c r="G44" s="156"/>
      <c r="H44" s="156"/>
      <c r="I44" s="157"/>
      <c r="J44" s="156"/>
      <c r="K44" s="156"/>
      <c r="L44" s="40"/>
    </row>
    <row r="45" s="1" customFormat="1" ht="24.96" customHeight="1">
      <c r="B45" s="35"/>
      <c r="C45" s="20" t="s">
        <v>87</v>
      </c>
      <c r="D45" s="36"/>
      <c r="E45" s="36"/>
      <c r="F45" s="36"/>
      <c r="G45" s="36"/>
      <c r="H45" s="36"/>
      <c r="I45" s="128"/>
      <c r="J45" s="36"/>
      <c r="K45" s="36"/>
      <c r="L45" s="40"/>
    </row>
    <row r="46" s="1" customFormat="1" ht="6.96" customHeight="1">
      <c r="B46" s="35"/>
      <c r="C46" s="36"/>
      <c r="D46" s="36"/>
      <c r="E46" s="36"/>
      <c r="F46" s="36"/>
      <c r="G46" s="36"/>
      <c r="H46" s="36"/>
      <c r="I46" s="128"/>
      <c r="J46" s="36"/>
      <c r="K46" s="36"/>
      <c r="L46" s="40"/>
    </row>
    <row r="47" s="1" customFormat="1" ht="12" customHeight="1">
      <c r="B47" s="35"/>
      <c r="C47" s="29" t="s">
        <v>16</v>
      </c>
      <c r="D47" s="36"/>
      <c r="E47" s="36"/>
      <c r="F47" s="36"/>
      <c r="G47" s="36"/>
      <c r="H47" s="36"/>
      <c r="I47" s="128"/>
      <c r="J47" s="36"/>
      <c r="K47" s="36"/>
      <c r="L47" s="40"/>
    </row>
    <row r="48" s="1" customFormat="1" ht="16.5" customHeight="1">
      <c r="B48" s="35"/>
      <c r="C48" s="36"/>
      <c r="D48" s="36"/>
      <c r="E48" s="158" t="str">
        <f>E7</f>
        <v>Demolice údržby</v>
      </c>
      <c r="F48" s="29"/>
      <c r="G48" s="29"/>
      <c r="H48" s="29"/>
      <c r="I48" s="128"/>
      <c r="J48" s="36"/>
      <c r="K48" s="36"/>
      <c r="L48" s="40"/>
    </row>
    <row r="49" s="1" customFormat="1" ht="12" customHeight="1">
      <c r="B49" s="35"/>
      <c r="C49" s="29" t="s">
        <v>84</v>
      </c>
      <c r="D49" s="36"/>
      <c r="E49" s="36"/>
      <c r="F49" s="36"/>
      <c r="G49" s="36"/>
      <c r="H49" s="36"/>
      <c r="I49" s="128"/>
      <c r="J49" s="36"/>
      <c r="K49" s="36"/>
      <c r="L49" s="40"/>
    </row>
    <row r="50" s="1" customFormat="1" ht="16.5" customHeight="1">
      <c r="B50" s="35"/>
      <c r="C50" s="36"/>
      <c r="D50" s="36"/>
      <c r="E50" s="65" t="str">
        <f>E9</f>
        <v>1 - Zdravotně technické instalace</v>
      </c>
      <c r="F50" s="36"/>
      <c r="G50" s="36"/>
      <c r="H50" s="36"/>
      <c r="I50" s="128"/>
      <c r="J50" s="36"/>
      <c r="K50" s="36"/>
      <c r="L50" s="40"/>
    </row>
    <row r="51" s="1" customFormat="1" ht="6.96" customHeight="1">
      <c r="B51" s="35"/>
      <c r="C51" s="36"/>
      <c r="D51" s="36"/>
      <c r="E51" s="36"/>
      <c r="F51" s="36"/>
      <c r="G51" s="36"/>
      <c r="H51" s="36"/>
      <c r="I51" s="128"/>
      <c r="J51" s="36"/>
      <c r="K51" s="36"/>
      <c r="L51" s="40"/>
    </row>
    <row r="52" s="1" customFormat="1" ht="12" customHeight="1">
      <c r="B52" s="35"/>
      <c r="C52" s="29" t="s">
        <v>23</v>
      </c>
      <c r="D52" s="36"/>
      <c r="E52" s="36"/>
      <c r="F52" s="24" t="str">
        <f>F12</f>
        <v xml:space="preserve"> </v>
      </c>
      <c r="G52" s="36"/>
      <c r="H52" s="36"/>
      <c r="I52" s="131" t="s">
        <v>25</v>
      </c>
      <c r="J52" s="68" t="str">
        <f>IF(J12="","",J12)</f>
        <v>14. 3. 2016</v>
      </c>
      <c r="K52" s="36"/>
      <c r="L52" s="40"/>
    </row>
    <row r="53" s="1" customFormat="1" ht="6.96" customHeight="1">
      <c r="B53" s="35"/>
      <c r="C53" s="36"/>
      <c r="D53" s="36"/>
      <c r="E53" s="36"/>
      <c r="F53" s="36"/>
      <c r="G53" s="36"/>
      <c r="H53" s="36"/>
      <c r="I53" s="128"/>
      <c r="J53" s="36"/>
      <c r="K53" s="36"/>
      <c r="L53" s="40"/>
    </row>
    <row r="54" s="1" customFormat="1" ht="15.15" customHeight="1">
      <c r="B54" s="35"/>
      <c r="C54" s="29" t="s">
        <v>29</v>
      </c>
      <c r="D54" s="36"/>
      <c r="E54" s="36"/>
      <c r="F54" s="24" t="str">
        <f>E15</f>
        <v xml:space="preserve"> </v>
      </c>
      <c r="G54" s="36"/>
      <c r="H54" s="36"/>
      <c r="I54" s="131" t="s">
        <v>34</v>
      </c>
      <c r="J54" s="33" t="str">
        <f>E21</f>
        <v xml:space="preserve"> </v>
      </c>
      <c r="K54" s="36"/>
      <c r="L54" s="40"/>
    </row>
    <row r="55" s="1" customFormat="1" ht="15.15" customHeight="1">
      <c r="B55" s="35"/>
      <c r="C55" s="29" t="s">
        <v>32</v>
      </c>
      <c r="D55" s="36"/>
      <c r="E55" s="36"/>
      <c r="F55" s="24" t="str">
        <f>IF(E18="","",E18)</f>
        <v>Vyplň údaj</v>
      </c>
      <c r="G55" s="36"/>
      <c r="H55" s="36"/>
      <c r="I55" s="131" t="s">
        <v>36</v>
      </c>
      <c r="J55" s="33" t="str">
        <f>E24</f>
        <v xml:space="preserve"> </v>
      </c>
      <c r="K55" s="36"/>
      <c r="L55" s="40"/>
    </row>
    <row r="56" s="1" customFormat="1" ht="10.32" customHeight="1">
      <c r="B56" s="35"/>
      <c r="C56" s="36"/>
      <c r="D56" s="36"/>
      <c r="E56" s="36"/>
      <c r="F56" s="36"/>
      <c r="G56" s="36"/>
      <c r="H56" s="36"/>
      <c r="I56" s="128"/>
      <c r="J56" s="36"/>
      <c r="K56" s="36"/>
      <c r="L56" s="40"/>
    </row>
    <row r="57" s="1" customFormat="1" ht="29.28" customHeight="1">
      <c r="B57" s="35"/>
      <c r="C57" s="159" t="s">
        <v>88</v>
      </c>
      <c r="D57" s="160"/>
      <c r="E57" s="160"/>
      <c r="F57" s="160"/>
      <c r="G57" s="160"/>
      <c r="H57" s="160"/>
      <c r="I57" s="161"/>
      <c r="J57" s="162" t="s">
        <v>89</v>
      </c>
      <c r="K57" s="160"/>
      <c r="L57" s="40"/>
    </row>
    <row r="58" s="1" customFormat="1" ht="10.32" customHeight="1">
      <c r="B58" s="35"/>
      <c r="C58" s="36"/>
      <c r="D58" s="36"/>
      <c r="E58" s="36"/>
      <c r="F58" s="36"/>
      <c r="G58" s="36"/>
      <c r="H58" s="36"/>
      <c r="I58" s="128"/>
      <c r="J58" s="36"/>
      <c r="K58" s="36"/>
      <c r="L58" s="40"/>
    </row>
    <row r="59" s="1" customFormat="1" ht="22.8" customHeight="1">
      <c r="B59" s="35"/>
      <c r="C59" s="163" t="s">
        <v>71</v>
      </c>
      <c r="D59" s="36"/>
      <c r="E59" s="36"/>
      <c r="F59" s="36"/>
      <c r="G59" s="36"/>
      <c r="H59" s="36"/>
      <c r="I59" s="128"/>
      <c r="J59" s="98">
        <f>J89</f>
        <v>0</v>
      </c>
      <c r="K59" s="36"/>
      <c r="L59" s="40"/>
      <c r="AU59" s="14" t="s">
        <v>90</v>
      </c>
    </row>
    <row r="60" s="8" customFormat="1" ht="24.96" customHeight="1">
      <c r="B60" s="164"/>
      <c r="C60" s="165"/>
      <c r="D60" s="166" t="s">
        <v>91</v>
      </c>
      <c r="E60" s="167"/>
      <c r="F60" s="167"/>
      <c r="G60" s="167"/>
      <c r="H60" s="167"/>
      <c r="I60" s="168"/>
      <c r="J60" s="169">
        <f>J90</f>
        <v>0</v>
      </c>
      <c r="K60" s="165"/>
      <c r="L60" s="170"/>
    </row>
    <row r="61" s="9" customFormat="1" ht="19.92" customHeight="1">
      <c r="B61" s="171"/>
      <c r="C61" s="172"/>
      <c r="D61" s="173" t="s">
        <v>92</v>
      </c>
      <c r="E61" s="174"/>
      <c r="F61" s="174"/>
      <c r="G61" s="174"/>
      <c r="H61" s="174"/>
      <c r="I61" s="175"/>
      <c r="J61" s="176">
        <f>J91</f>
        <v>0</v>
      </c>
      <c r="K61" s="172"/>
      <c r="L61" s="177"/>
    </row>
    <row r="62" s="9" customFormat="1" ht="19.92" customHeight="1">
      <c r="B62" s="171"/>
      <c r="C62" s="172"/>
      <c r="D62" s="173" t="s">
        <v>93</v>
      </c>
      <c r="E62" s="174"/>
      <c r="F62" s="174"/>
      <c r="G62" s="174"/>
      <c r="H62" s="174"/>
      <c r="I62" s="175"/>
      <c r="J62" s="176">
        <f>J134</f>
        <v>0</v>
      </c>
      <c r="K62" s="172"/>
      <c r="L62" s="177"/>
    </row>
    <row r="63" s="8" customFormat="1" ht="24.96" customHeight="1">
      <c r="B63" s="164"/>
      <c r="C63" s="165"/>
      <c r="D63" s="166" t="s">
        <v>94</v>
      </c>
      <c r="E63" s="167"/>
      <c r="F63" s="167"/>
      <c r="G63" s="167"/>
      <c r="H63" s="167"/>
      <c r="I63" s="168"/>
      <c r="J63" s="169">
        <f>J141</f>
        <v>0</v>
      </c>
      <c r="K63" s="165"/>
      <c r="L63" s="170"/>
    </row>
    <row r="64" s="9" customFormat="1" ht="19.92" customHeight="1">
      <c r="B64" s="171"/>
      <c r="C64" s="172"/>
      <c r="D64" s="173" t="s">
        <v>95</v>
      </c>
      <c r="E64" s="174"/>
      <c r="F64" s="174"/>
      <c r="G64" s="174"/>
      <c r="H64" s="174"/>
      <c r="I64" s="175"/>
      <c r="J64" s="176">
        <f>J142</f>
        <v>0</v>
      </c>
      <c r="K64" s="172"/>
      <c r="L64" s="177"/>
    </row>
    <row r="65" s="9" customFormat="1" ht="19.92" customHeight="1">
      <c r="B65" s="171"/>
      <c r="C65" s="172"/>
      <c r="D65" s="173" t="s">
        <v>96</v>
      </c>
      <c r="E65" s="174"/>
      <c r="F65" s="174"/>
      <c r="G65" s="174"/>
      <c r="H65" s="174"/>
      <c r="I65" s="175"/>
      <c r="J65" s="176">
        <f>J155</f>
        <v>0</v>
      </c>
      <c r="K65" s="172"/>
      <c r="L65" s="177"/>
    </row>
    <row r="66" s="9" customFormat="1" ht="19.92" customHeight="1">
      <c r="B66" s="171"/>
      <c r="C66" s="172"/>
      <c r="D66" s="173" t="s">
        <v>97</v>
      </c>
      <c r="E66" s="174"/>
      <c r="F66" s="174"/>
      <c r="G66" s="174"/>
      <c r="H66" s="174"/>
      <c r="I66" s="175"/>
      <c r="J66" s="176">
        <f>J176</f>
        <v>0</v>
      </c>
      <c r="K66" s="172"/>
      <c r="L66" s="177"/>
    </row>
    <row r="67" s="9" customFormat="1" ht="19.92" customHeight="1">
      <c r="B67" s="171"/>
      <c r="C67" s="172"/>
      <c r="D67" s="173" t="s">
        <v>98</v>
      </c>
      <c r="E67" s="174"/>
      <c r="F67" s="174"/>
      <c r="G67" s="174"/>
      <c r="H67" s="174"/>
      <c r="I67" s="175"/>
      <c r="J67" s="176">
        <f>J185</f>
        <v>0</v>
      </c>
      <c r="K67" s="172"/>
      <c r="L67" s="177"/>
    </row>
    <row r="68" s="8" customFormat="1" ht="24.96" customHeight="1">
      <c r="B68" s="164"/>
      <c r="C68" s="165"/>
      <c r="D68" s="166" t="s">
        <v>99</v>
      </c>
      <c r="E68" s="167"/>
      <c r="F68" s="167"/>
      <c r="G68" s="167"/>
      <c r="H68" s="167"/>
      <c r="I68" s="168"/>
      <c r="J68" s="169">
        <f>J204</f>
        <v>0</v>
      </c>
      <c r="K68" s="165"/>
      <c r="L68" s="170"/>
    </row>
    <row r="69" s="9" customFormat="1" ht="19.92" customHeight="1">
      <c r="B69" s="171"/>
      <c r="C69" s="172"/>
      <c r="D69" s="173" t="s">
        <v>100</v>
      </c>
      <c r="E69" s="174"/>
      <c r="F69" s="174"/>
      <c r="G69" s="174"/>
      <c r="H69" s="174"/>
      <c r="I69" s="175"/>
      <c r="J69" s="176">
        <f>J205</f>
        <v>0</v>
      </c>
      <c r="K69" s="172"/>
      <c r="L69" s="177"/>
    </row>
    <row r="70" s="1" customFormat="1" ht="21.84" customHeight="1">
      <c r="B70" s="35"/>
      <c r="C70" s="36"/>
      <c r="D70" s="36"/>
      <c r="E70" s="36"/>
      <c r="F70" s="36"/>
      <c r="G70" s="36"/>
      <c r="H70" s="36"/>
      <c r="I70" s="128"/>
      <c r="J70" s="36"/>
      <c r="K70" s="36"/>
      <c r="L70" s="40"/>
    </row>
    <row r="71" s="1" customFormat="1" ht="6.96" customHeight="1">
      <c r="B71" s="55"/>
      <c r="C71" s="56"/>
      <c r="D71" s="56"/>
      <c r="E71" s="56"/>
      <c r="F71" s="56"/>
      <c r="G71" s="56"/>
      <c r="H71" s="56"/>
      <c r="I71" s="154"/>
      <c r="J71" s="56"/>
      <c r="K71" s="56"/>
      <c r="L71" s="40"/>
    </row>
    <row r="75" s="1" customFormat="1" ht="6.96" customHeight="1">
      <c r="B75" s="57"/>
      <c r="C75" s="58"/>
      <c r="D75" s="58"/>
      <c r="E75" s="58"/>
      <c r="F75" s="58"/>
      <c r="G75" s="58"/>
      <c r="H75" s="58"/>
      <c r="I75" s="157"/>
      <c r="J75" s="58"/>
      <c r="K75" s="58"/>
      <c r="L75" s="40"/>
    </row>
    <row r="76" s="1" customFormat="1" ht="24.96" customHeight="1">
      <c r="B76" s="35"/>
      <c r="C76" s="20" t="s">
        <v>101</v>
      </c>
      <c r="D76" s="36"/>
      <c r="E76" s="36"/>
      <c r="F76" s="36"/>
      <c r="G76" s="36"/>
      <c r="H76" s="36"/>
      <c r="I76" s="128"/>
      <c r="J76" s="36"/>
      <c r="K76" s="36"/>
      <c r="L76" s="40"/>
    </row>
    <row r="77" s="1" customFormat="1" ht="6.96" customHeight="1">
      <c r="B77" s="35"/>
      <c r="C77" s="36"/>
      <c r="D77" s="36"/>
      <c r="E77" s="36"/>
      <c r="F77" s="36"/>
      <c r="G77" s="36"/>
      <c r="H77" s="36"/>
      <c r="I77" s="128"/>
      <c r="J77" s="36"/>
      <c r="K77" s="36"/>
      <c r="L77" s="40"/>
    </row>
    <row r="78" s="1" customFormat="1" ht="12" customHeight="1">
      <c r="B78" s="35"/>
      <c r="C78" s="29" t="s">
        <v>16</v>
      </c>
      <c r="D78" s="36"/>
      <c r="E78" s="36"/>
      <c r="F78" s="36"/>
      <c r="G78" s="36"/>
      <c r="H78" s="36"/>
      <c r="I78" s="128"/>
      <c r="J78" s="36"/>
      <c r="K78" s="36"/>
      <c r="L78" s="40"/>
    </row>
    <row r="79" s="1" customFormat="1" ht="16.5" customHeight="1">
      <c r="B79" s="35"/>
      <c r="C79" s="36"/>
      <c r="D79" s="36"/>
      <c r="E79" s="158" t="str">
        <f>E7</f>
        <v>Demolice údržby</v>
      </c>
      <c r="F79" s="29"/>
      <c r="G79" s="29"/>
      <c r="H79" s="29"/>
      <c r="I79" s="128"/>
      <c r="J79" s="36"/>
      <c r="K79" s="36"/>
      <c r="L79" s="40"/>
    </row>
    <row r="80" s="1" customFormat="1" ht="12" customHeight="1">
      <c r="B80" s="35"/>
      <c r="C80" s="29" t="s">
        <v>84</v>
      </c>
      <c r="D80" s="36"/>
      <c r="E80" s="36"/>
      <c r="F80" s="36"/>
      <c r="G80" s="36"/>
      <c r="H80" s="36"/>
      <c r="I80" s="128"/>
      <c r="J80" s="36"/>
      <c r="K80" s="36"/>
      <c r="L80" s="40"/>
    </row>
    <row r="81" s="1" customFormat="1" ht="16.5" customHeight="1">
      <c r="B81" s="35"/>
      <c r="C81" s="36"/>
      <c r="D81" s="36"/>
      <c r="E81" s="65" t="str">
        <f>E9</f>
        <v>1 - Zdravotně technické instalace</v>
      </c>
      <c r="F81" s="36"/>
      <c r="G81" s="36"/>
      <c r="H81" s="36"/>
      <c r="I81" s="128"/>
      <c r="J81" s="36"/>
      <c r="K81" s="36"/>
      <c r="L81" s="40"/>
    </row>
    <row r="82" s="1" customFormat="1" ht="6.96" customHeight="1">
      <c r="B82" s="35"/>
      <c r="C82" s="36"/>
      <c r="D82" s="36"/>
      <c r="E82" s="36"/>
      <c r="F82" s="36"/>
      <c r="G82" s="36"/>
      <c r="H82" s="36"/>
      <c r="I82" s="128"/>
      <c r="J82" s="36"/>
      <c r="K82" s="36"/>
      <c r="L82" s="40"/>
    </row>
    <row r="83" s="1" customFormat="1" ht="12" customHeight="1">
      <c r="B83" s="35"/>
      <c r="C83" s="29" t="s">
        <v>23</v>
      </c>
      <c r="D83" s="36"/>
      <c r="E83" s="36"/>
      <c r="F83" s="24" t="str">
        <f>F12</f>
        <v xml:space="preserve"> </v>
      </c>
      <c r="G83" s="36"/>
      <c r="H83" s="36"/>
      <c r="I83" s="131" t="s">
        <v>25</v>
      </c>
      <c r="J83" s="68" t="str">
        <f>IF(J12="","",J12)</f>
        <v>14. 3. 2016</v>
      </c>
      <c r="K83" s="36"/>
      <c r="L83" s="40"/>
    </row>
    <row r="84" s="1" customFormat="1" ht="6.96" customHeight="1">
      <c r="B84" s="35"/>
      <c r="C84" s="36"/>
      <c r="D84" s="36"/>
      <c r="E84" s="36"/>
      <c r="F84" s="36"/>
      <c r="G84" s="36"/>
      <c r="H84" s="36"/>
      <c r="I84" s="128"/>
      <c r="J84" s="36"/>
      <c r="K84" s="36"/>
      <c r="L84" s="40"/>
    </row>
    <row r="85" s="1" customFormat="1" ht="15.15" customHeight="1">
      <c r="B85" s="35"/>
      <c r="C85" s="29" t="s">
        <v>29</v>
      </c>
      <c r="D85" s="36"/>
      <c r="E85" s="36"/>
      <c r="F85" s="24" t="str">
        <f>E15</f>
        <v xml:space="preserve"> </v>
      </c>
      <c r="G85" s="36"/>
      <c r="H85" s="36"/>
      <c r="I85" s="131" t="s">
        <v>34</v>
      </c>
      <c r="J85" s="33" t="str">
        <f>E21</f>
        <v xml:space="preserve"> </v>
      </c>
      <c r="K85" s="36"/>
      <c r="L85" s="40"/>
    </row>
    <row r="86" s="1" customFormat="1" ht="15.15" customHeight="1">
      <c r="B86" s="35"/>
      <c r="C86" s="29" t="s">
        <v>32</v>
      </c>
      <c r="D86" s="36"/>
      <c r="E86" s="36"/>
      <c r="F86" s="24" t="str">
        <f>IF(E18="","",E18)</f>
        <v>Vyplň údaj</v>
      </c>
      <c r="G86" s="36"/>
      <c r="H86" s="36"/>
      <c r="I86" s="131" t="s">
        <v>36</v>
      </c>
      <c r="J86" s="33" t="str">
        <f>E24</f>
        <v xml:space="preserve"> </v>
      </c>
      <c r="K86" s="36"/>
      <c r="L86" s="40"/>
    </row>
    <row r="87" s="1" customFormat="1" ht="10.32" customHeight="1">
      <c r="B87" s="35"/>
      <c r="C87" s="36"/>
      <c r="D87" s="36"/>
      <c r="E87" s="36"/>
      <c r="F87" s="36"/>
      <c r="G87" s="36"/>
      <c r="H87" s="36"/>
      <c r="I87" s="128"/>
      <c r="J87" s="36"/>
      <c r="K87" s="36"/>
      <c r="L87" s="40"/>
    </row>
    <row r="88" s="10" customFormat="1" ht="29.28" customHeight="1">
      <c r="B88" s="178"/>
      <c r="C88" s="179" t="s">
        <v>102</v>
      </c>
      <c r="D88" s="180" t="s">
        <v>58</v>
      </c>
      <c r="E88" s="180" t="s">
        <v>54</v>
      </c>
      <c r="F88" s="180" t="s">
        <v>55</v>
      </c>
      <c r="G88" s="180" t="s">
        <v>103</v>
      </c>
      <c r="H88" s="180" t="s">
        <v>104</v>
      </c>
      <c r="I88" s="181" t="s">
        <v>105</v>
      </c>
      <c r="J88" s="180" t="s">
        <v>89</v>
      </c>
      <c r="K88" s="182" t="s">
        <v>106</v>
      </c>
      <c r="L88" s="183"/>
      <c r="M88" s="88" t="s">
        <v>20</v>
      </c>
      <c r="N88" s="89" t="s">
        <v>43</v>
      </c>
      <c r="O88" s="89" t="s">
        <v>107</v>
      </c>
      <c r="P88" s="89" t="s">
        <v>108</v>
      </c>
      <c r="Q88" s="89" t="s">
        <v>109</v>
      </c>
      <c r="R88" s="89" t="s">
        <v>110</v>
      </c>
      <c r="S88" s="89" t="s">
        <v>111</v>
      </c>
      <c r="T88" s="90" t="s">
        <v>112</v>
      </c>
    </row>
    <row r="89" s="1" customFormat="1" ht="22.8" customHeight="1">
      <c r="B89" s="35"/>
      <c r="C89" s="95" t="s">
        <v>113</v>
      </c>
      <c r="D89" s="36"/>
      <c r="E89" s="36"/>
      <c r="F89" s="36"/>
      <c r="G89" s="36"/>
      <c r="H89" s="36"/>
      <c r="I89" s="128"/>
      <c r="J89" s="184">
        <f>BK89</f>
        <v>0</v>
      </c>
      <c r="K89" s="36"/>
      <c r="L89" s="40"/>
      <c r="M89" s="91"/>
      <c r="N89" s="92"/>
      <c r="O89" s="92"/>
      <c r="P89" s="185">
        <f>P90+P141+P204</f>
        <v>0</v>
      </c>
      <c r="Q89" s="92"/>
      <c r="R89" s="185">
        <f>R90+R141+R204</f>
        <v>0.25313999999999998</v>
      </c>
      <c r="S89" s="92"/>
      <c r="T89" s="186">
        <f>T90+T141+T204</f>
        <v>0</v>
      </c>
      <c r="AT89" s="14" t="s">
        <v>72</v>
      </c>
      <c r="AU89" s="14" t="s">
        <v>90</v>
      </c>
      <c r="BK89" s="187">
        <f>BK90+BK141+BK204</f>
        <v>0</v>
      </c>
    </row>
    <row r="90" s="11" customFormat="1" ht="25.92" customHeight="1">
      <c r="B90" s="188"/>
      <c r="C90" s="189"/>
      <c r="D90" s="190" t="s">
        <v>72</v>
      </c>
      <c r="E90" s="191" t="s">
        <v>114</v>
      </c>
      <c r="F90" s="191" t="s">
        <v>115</v>
      </c>
      <c r="G90" s="189"/>
      <c r="H90" s="189"/>
      <c r="I90" s="192"/>
      <c r="J90" s="193">
        <f>BK90</f>
        <v>0</v>
      </c>
      <c r="K90" s="189"/>
      <c r="L90" s="194"/>
      <c r="M90" s="195"/>
      <c r="N90" s="196"/>
      <c r="O90" s="196"/>
      <c r="P90" s="197">
        <f>P91+P134</f>
        <v>0</v>
      </c>
      <c r="Q90" s="196"/>
      <c r="R90" s="197">
        <f>R91+R134</f>
        <v>0.047879999999999999</v>
      </c>
      <c r="S90" s="196"/>
      <c r="T90" s="198">
        <f>T91+T134</f>
        <v>0</v>
      </c>
      <c r="AR90" s="199" t="s">
        <v>22</v>
      </c>
      <c r="AT90" s="200" t="s">
        <v>72</v>
      </c>
      <c r="AU90" s="200" t="s">
        <v>73</v>
      </c>
      <c r="AY90" s="199" t="s">
        <v>116</v>
      </c>
      <c r="BK90" s="201">
        <f>BK91+BK134</f>
        <v>0</v>
      </c>
    </row>
    <row r="91" s="11" customFormat="1" ht="22.8" customHeight="1">
      <c r="B91" s="188"/>
      <c r="C91" s="189"/>
      <c r="D91" s="190" t="s">
        <v>72</v>
      </c>
      <c r="E91" s="202" t="s">
        <v>22</v>
      </c>
      <c r="F91" s="202" t="s">
        <v>117</v>
      </c>
      <c r="G91" s="189"/>
      <c r="H91" s="189"/>
      <c r="I91" s="192"/>
      <c r="J91" s="203">
        <f>BK91</f>
        <v>0</v>
      </c>
      <c r="K91" s="189"/>
      <c r="L91" s="194"/>
      <c r="M91" s="195"/>
      <c r="N91" s="196"/>
      <c r="O91" s="196"/>
      <c r="P91" s="197">
        <f>SUM(P92:P133)</f>
        <v>0</v>
      </c>
      <c r="Q91" s="196"/>
      <c r="R91" s="197">
        <f>SUM(R92:R133)</f>
        <v>0.047879999999999999</v>
      </c>
      <c r="S91" s="196"/>
      <c r="T91" s="198">
        <f>SUM(T92:T133)</f>
        <v>0</v>
      </c>
      <c r="AR91" s="199" t="s">
        <v>22</v>
      </c>
      <c r="AT91" s="200" t="s">
        <v>72</v>
      </c>
      <c r="AU91" s="200" t="s">
        <v>22</v>
      </c>
      <c r="AY91" s="199" t="s">
        <v>116</v>
      </c>
      <c r="BK91" s="201">
        <f>SUM(BK92:BK133)</f>
        <v>0</v>
      </c>
    </row>
    <row r="92" s="1" customFormat="1" ht="48" customHeight="1">
      <c r="B92" s="35"/>
      <c r="C92" s="204" t="s">
        <v>22</v>
      </c>
      <c r="D92" s="204" t="s">
        <v>118</v>
      </c>
      <c r="E92" s="205" t="s">
        <v>119</v>
      </c>
      <c r="F92" s="206" t="s">
        <v>120</v>
      </c>
      <c r="G92" s="207" t="s">
        <v>121</v>
      </c>
      <c r="H92" s="208">
        <v>24.800000000000001</v>
      </c>
      <c r="I92" s="209"/>
      <c r="J92" s="210">
        <f>ROUND(I92*H92,2)</f>
        <v>0</v>
      </c>
      <c r="K92" s="206" t="s">
        <v>20</v>
      </c>
      <c r="L92" s="40"/>
      <c r="M92" s="211" t="s">
        <v>20</v>
      </c>
      <c r="N92" s="212" t="s">
        <v>44</v>
      </c>
      <c r="O92" s="80"/>
      <c r="P92" s="213">
        <f>O92*H92</f>
        <v>0</v>
      </c>
      <c r="Q92" s="213">
        <v>0</v>
      </c>
      <c r="R92" s="213">
        <f>Q92*H92</f>
        <v>0</v>
      </c>
      <c r="S92" s="213">
        <v>0</v>
      </c>
      <c r="T92" s="214">
        <f>S92*H92</f>
        <v>0</v>
      </c>
      <c r="AR92" s="215" t="s">
        <v>122</v>
      </c>
      <c r="AT92" s="215" t="s">
        <v>118</v>
      </c>
      <c r="AU92" s="215" t="s">
        <v>82</v>
      </c>
      <c r="AY92" s="14" t="s">
        <v>116</v>
      </c>
      <c r="BE92" s="216">
        <f>IF(N92="základní",J92,0)</f>
        <v>0</v>
      </c>
      <c r="BF92" s="216">
        <f>IF(N92="snížená",J92,0)</f>
        <v>0</v>
      </c>
      <c r="BG92" s="216">
        <f>IF(N92="zákl. přenesená",J92,0)</f>
        <v>0</v>
      </c>
      <c r="BH92" s="216">
        <f>IF(N92="sníž. přenesená",J92,0)</f>
        <v>0</v>
      </c>
      <c r="BI92" s="216">
        <f>IF(N92="nulová",J92,0)</f>
        <v>0</v>
      </c>
      <c r="BJ92" s="14" t="s">
        <v>22</v>
      </c>
      <c r="BK92" s="216">
        <f>ROUND(I92*H92,2)</f>
        <v>0</v>
      </c>
      <c r="BL92" s="14" t="s">
        <v>122</v>
      </c>
      <c r="BM92" s="215" t="s">
        <v>123</v>
      </c>
    </row>
    <row r="93" s="1" customFormat="1">
      <c r="B93" s="35"/>
      <c r="C93" s="36"/>
      <c r="D93" s="217" t="s">
        <v>124</v>
      </c>
      <c r="E93" s="36"/>
      <c r="F93" s="218" t="s">
        <v>125</v>
      </c>
      <c r="G93" s="36"/>
      <c r="H93" s="36"/>
      <c r="I93" s="128"/>
      <c r="J93" s="36"/>
      <c r="K93" s="36"/>
      <c r="L93" s="40"/>
      <c r="M93" s="219"/>
      <c r="N93" s="80"/>
      <c r="O93" s="80"/>
      <c r="P93" s="80"/>
      <c r="Q93" s="80"/>
      <c r="R93" s="80"/>
      <c r="S93" s="80"/>
      <c r="T93" s="81"/>
      <c r="AT93" s="14" t="s">
        <v>124</v>
      </c>
      <c r="AU93" s="14" t="s">
        <v>82</v>
      </c>
    </row>
    <row r="94" s="1" customFormat="1" ht="48" customHeight="1">
      <c r="B94" s="35"/>
      <c r="C94" s="204" t="s">
        <v>82</v>
      </c>
      <c r="D94" s="204" t="s">
        <v>118</v>
      </c>
      <c r="E94" s="205" t="s">
        <v>126</v>
      </c>
      <c r="F94" s="206" t="s">
        <v>127</v>
      </c>
      <c r="G94" s="207" t="s">
        <v>121</v>
      </c>
      <c r="H94" s="208">
        <v>24.800000000000001</v>
      </c>
      <c r="I94" s="209"/>
      <c r="J94" s="210">
        <f>ROUND(I94*H94,2)</f>
        <v>0</v>
      </c>
      <c r="K94" s="206" t="s">
        <v>20</v>
      </c>
      <c r="L94" s="40"/>
      <c r="M94" s="211" t="s">
        <v>20</v>
      </c>
      <c r="N94" s="212" t="s">
        <v>44</v>
      </c>
      <c r="O94" s="80"/>
      <c r="P94" s="213">
        <f>O94*H94</f>
        <v>0</v>
      </c>
      <c r="Q94" s="213">
        <v>0</v>
      </c>
      <c r="R94" s="213">
        <f>Q94*H94</f>
        <v>0</v>
      </c>
      <c r="S94" s="213">
        <v>0</v>
      </c>
      <c r="T94" s="214">
        <f>S94*H94</f>
        <v>0</v>
      </c>
      <c r="AR94" s="215" t="s">
        <v>122</v>
      </c>
      <c r="AT94" s="215" t="s">
        <v>118</v>
      </c>
      <c r="AU94" s="215" t="s">
        <v>82</v>
      </c>
      <c r="AY94" s="14" t="s">
        <v>116</v>
      </c>
      <c r="BE94" s="216">
        <f>IF(N94="základní",J94,0)</f>
        <v>0</v>
      </c>
      <c r="BF94" s="216">
        <f>IF(N94="snížená",J94,0)</f>
        <v>0</v>
      </c>
      <c r="BG94" s="216">
        <f>IF(N94="zákl. přenesená",J94,0)</f>
        <v>0</v>
      </c>
      <c r="BH94" s="216">
        <f>IF(N94="sníž. přenesená",J94,0)</f>
        <v>0</v>
      </c>
      <c r="BI94" s="216">
        <f>IF(N94="nulová",J94,0)</f>
        <v>0</v>
      </c>
      <c r="BJ94" s="14" t="s">
        <v>22</v>
      </c>
      <c r="BK94" s="216">
        <f>ROUND(I94*H94,2)</f>
        <v>0</v>
      </c>
      <c r="BL94" s="14" t="s">
        <v>122</v>
      </c>
      <c r="BM94" s="215" t="s">
        <v>128</v>
      </c>
    </row>
    <row r="95" s="1" customFormat="1">
      <c r="B95" s="35"/>
      <c r="C95" s="36"/>
      <c r="D95" s="217" t="s">
        <v>124</v>
      </c>
      <c r="E95" s="36"/>
      <c r="F95" s="218" t="s">
        <v>129</v>
      </c>
      <c r="G95" s="36"/>
      <c r="H95" s="36"/>
      <c r="I95" s="128"/>
      <c r="J95" s="36"/>
      <c r="K95" s="36"/>
      <c r="L95" s="40"/>
      <c r="M95" s="219"/>
      <c r="N95" s="80"/>
      <c r="O95" s="80"/>
      <c r="P95" s="80"/>
      <c r="Q95" s="80"/>
      <c r="R95" s="80"/>
      <c r="S95" s="80"/>
      <c r="T95" s="81"/>
      <c r="AT95" s="14" t="s">
        <v>124</v>
      </c>
      <c r="AU95" s="14" t="s">
        <v>82</v>
      </c>
    </row>
    <row r="96" s="1" customFormat="1" ht="36" customHeight="1">
      <c r="B96" s="35"/>
      <c r="C96" s="204" t="s">
        <v>130</v>
      </c>
      <c r="D96" s="204" t="s">
        <v>118</v>
      </c>
      <c r="E96" s="205" t="s">
        <v>131</v>
      </c>
      <c r="F96" s="206" t="s">
        <v>132</v>
      </c>
      <c r="G96" s="207" t="s">
        <v>121</v>
      </c>
      <c r="H96" s="208">
        <v>24.800000000000001</v>
      </c>
      <c r="I96" s="209"/>
      <c r="J96" s="210">
        <f>ROUND(I96*H96,2)</f>
        <v>0</v>
      </c>
      <c r="K96" s="206" t="s">
        <v>20</v>
      </c>
      <c r="L96" s="40"/>
      <c r="M96" s="211" t="s">
        <v>20</v>
      </c>
      <c r="N96" s="212" t="s">
        <v>44</v>
      </c>
      <c r="O96" s="80"/>
      <c r="P96" s="213">
        <f>O96*H96</f>
        <v>0</v>
      </c>
      <c r="Q96" s="213">
        <v>0</v>
      </c>
      <c r="R96" s="213">
        <f>Q96*H96</f>
        <v>0</v>
      </c>
      <c r="S96" s="213">
        <v>0</v>
      </c>
      <c r="T96" s="214">
        <f>S96*H96</f>
        <v>0</v>
      </c>
      <c r="AR96" s="215" t="s">
        <v>122</v>
      </c>
      <c r="AT96" s="215" t="s">
        <v>118</v>
      </c>
      <c r="AU96" s="215" t="s">
        <v>82</v>
      </c>
      <c r="AY96" s="14" t="s">
        <v>116</v>
      </c>
      <c r="BE96" s="216">
        <f>IF(N96="základní",J96,0)</f>
        <v>0</v>
      </c>
      <c r="BF96" s="216">
        <f>IF(N96="snížená",J96,0)</f>
        <v>0</v>
      </c>
      <c r="BG96" s="216">
        <f>IF(N96="zákl. přenesená",J96,0)</f>
        <v>0</v>
      </c>
      <c r="BH96" s="216">
        <f>IF(N96="sníž. přenesená",J96,0)</f>
        <v>0</v>
      </c>
      <c r="BI96" s="216">
        <f>IF(N96="nulová",J96,0)</f>
        <v>0</v>
      </c>
      <c r="BJ96" s="14" t="s">
        <v>22</v>
      </c>
      <c r="BK96" s="216">
        <f>ROUND(I96*H96,2)</f>
        <v>0</v>
      </c>
      <c r="BL96" s="14" t="s">
        <v>122</v>
      </c>
      <c r="BM96" s="215" t="s">
        <v>133</v>
      </c>
    </row>
    <row r="97" s="1" customFormat="1">
      <c r="B97" s="35"/>
      <c r="C97" s="36"/>
      <c r="D97" s="217" t="s">
        <v>124</v>
      </c>
      <c r="E97" s="36"/>
      <c r="F97" s="218" t="s">
        <v>132</v>
      </c>
      <c r="G97" s="36"/>
      <c r="H97" s="36"/>
      <c r="I97" s="128"/>
      <c r="J97" s="36"/>
      <c r="K97" s="36"/>
      <c r="L97" s="40"/>
      <c r="M97" s="219"/>
      <c r="N97" s="80"/>
      <c r="O97" s="80"/>
      <c r="P97" s="80"/>
      <c r="Q97" s="80"/>
      <c r="R97" s="80"/>
      <c r="S97" s="80"/>
      <c r="T97" s="81"/>
      <c r="AT97" s="14" t="s">
        <v>124</v>
      </c>
      <c r="AU97" s="14" t="s">
        <v>82</v>
      </c>
    </row>
    <row r="98" s="1" customFormat="1" ht="24" customHeight="1">
      <c r="B98" s="35"/>
      <c r="C98" s="204" t="s">
        <v>122</v>
      </c>
      <c r="D98" s="204" t="s">
        <v>118</v>
      </c>
      <c r="E98" s="205" t="s">
        <v>134</v>
      </c>
      <c r="F98" s="206" t="s">
        <v>135</v>
      </c>
      <c r="G98" s="207" t="s">
        <v>136</v>
      </c>
      <c r="H98" s="208">
        <v>2</v>
      </c>
      <c r="I98" s="209"/>
      <c r="J98" s="210">
        <f>ROUND(I98*H98,2)</f>
        <v>0</v>
      </c>
      <c r="K98" s="206" t="s">
        <v>137</v>
      </c>
      <c r="L98" s="40"/>
      <c r="M98" s="211" t="s">
        <v>20</v>
      </c>
      <c r="N98" s="212" t="s">
        <v>44</v>
      </c>
      <c r="O98" s="80"/>
      <c r="P98" s="213">
        <f>O98*H98</f>
        <v>0</v>
      </c>
      <c r="Q98" s="213">
        <v>0</v>
      </c>
      <c r="R98" s="213">
        <f>Q98*H98</f>
        <v>0</v>
      </c>
      <c r="S98" s="213">
        <v>0</v>
      </c>
      <c r="T98" s="214">
        <f>S98*H98</f>
        <v>0</v>
      </c>
      <c r="AR98" s="215" t="s">
        <v>122</v>
      </c>
      <c r="AT98" s="215" t="s">
        <v>118</v>
      </c>
      <c r="AU98" s="215" t="s">
        <v>82</v>
      </c>
      <c r="AY98" s="14" t="s">
        <v>116</v>
      </c>
      <c r="BE98" s="216">
        <f>IF(N98="základní",J98,0)</f>
        <v>0</v>
      </c>
      <c r="BF98" s="216">
        <f>IF(N98="snížená",J98,0)</f>
        <v>0</v>
      </c>
      <c r="BG98" s="216">
        <f>IF(N98="zákl. přenesená",J98,0)</f>
        <v>0</v>
      </c>
      <c r="BH98" s="216">
        <f>IF(N98="sníž. přenesená",J98,0)</f>
        <v>0</v>
      </c>
      <c r="BI98" s="216">
        <f>IF(N98="nulová",J98,0)</f>
        <v>0</v>
      </c>
      <c r="BJ98" s="14" t="s">
        <v>22</v>
      </c>
      <c r="BK98" s="216">
        <f>ROUND(I98*H98,2)</f>
        <v>0</v>
      </c>
      <c r="BL98" s="14" t="s">
        <v>122</v>
      </c>
      <c r="BM98" s="215" t="s">
        <v>138</v>
      </c>
    </row>
    <row r="99" s="1" customFormat="1">
      <c r="B99" s="35"/>
      <c r="C99" s="36"/>
      <c r="D99" s="217" t="s">
        <v>124</v>
      </c>
      <c r="E99" s="36"/>
      <c r="F99" s="218" t="s">
        <v>135</v>
      </c>
      <c r="G99" s="36"/>
      <c r="H99" s="36"/>
      <c r="I99" s="128"/>
      <c r="J99" s="36"/>
      <c r="K99" s="36"/>
      <c r="L99" s="40"/>
      <c r="M99" s="219"/>
      <c r="N99" s="80"/>
      <c r="O99" s="80"/>
      <c r="P99" s="80"/>
      <c r="Q99" s="80"/>
      <c r="R99" s="80"/>
      <c r="S99" s="80"/>
      <c r="T99" s="81"/>
      <c r="AT99" s="14" t="s">
        <v>124</v>
      </c>
      <c r="AU99" s="14" t="s">
        <v>82</v>
      </c>
    </row>
    <row r="100" s="1" customFormat="1" ht="24" customHeight="1">
      <c r="B100" s="35"/>
      <c r="C100" s="204" t="s">
        <v>139</v>
      </c>
      <c r="D100" s="204" t="s">
        <v>118</v>
      </c>
      <c r="E100" s="205" t="s">
        <v>140</v>
      </c>
      <c r="F100" s="206" t="s">
        <v>141</v>
      </c>
      <c r="G100" s="207" t="s">
        <v>142</v>
      </c>
      <c r="H100" s="208">
        <v>21.899999999999999</v>
      </c>
      <c r="I100" s="209"/>
      <c r="J100" s="210">
        <f>ROUND(I100*H100,2)</f>
        <v>0</v>
      </c>
      <c r="K100" s="206" t="s">
        <v>137</v>
      </c>
      <c r="L100" s="40"/>
      <c r="M100" s="211" t="s">
        <v>20</v>
      </c>
      <c r="N100" s="212" t="s">
        <v>44</v>
      </c>
      <c r="O100" s="80"/>
      <c r="P100" s="213">
        <f>O100*H100</f>
        <v>0</v>
      </c>
      <c r="Q100" s="213">
        <v>0</v>
      </c>
      <c r="R100" s="213">
        <f>Q100*H100</f>
        <v>0</v>
      </c>
      <c r="S100" s="213">
        <v>0</v>
      </c>
      <c r="T100" s="214">
        <f>S100*H100</f>
        <v>0</v>
      </c>
      <c r="AR100" s="215" t="s">
        <v>122</v>
      </c>
      <c r="AT100" s="215" t="s">
        <v>118</v>
      </c>
      <c r="AU100" s="215" t="s">
        <v>82</v>
      </c>
      <c r="AY100" s="14" t="s">
        <v>116</v>
      </c>
      <c r="BE100" s="216">
        <f>IF(N100="základní",J100,0)</f>
        <v>0</v>
      </c>
      <c r="BF100" s="216">
        <f>IF(N100="snížená",J100,0)</f>
        <v>0</v>
      </c>
      <c r="BG100" s="216">
        <f>IF(N100="zákl. přenesená",J100,0)</f>
        <v>0</v>
      </c>
      <c r="BH100" s="216">
        <f>IF(N100="sníž. přenesená",J100,0)</f>
        <v>0</v>
      </c>
      <c r="BI100" s="216">
        <f>IF(N100="nulová",J100,0)</f>
        <v>0</v>
      </c>
      <c r="BJ100" s="14" t="s">
        <v>22</v>
      </c>
      <c r="BK100" s="216">
        <f>ROUND(I100*H100,2)</f>
        <v>0</v>
      </c>
      <c r="BL100" s="14" t="s">
        <v>122</v>
      </c>
      <c r="BM100" s="215" t="s">
        <v>143</v>
      </c>
    </row>
    <row r="101" s="1" customFormat="1">
      <c r="B101" s="35"/>
      <c r="C101" s="36"/>
      <c r="D101" s="217" t="s">
        <v>124</v>
      </c>
      <c r="E101" s="36"/>
      <c r="F101" s="218" t="s">
        <v>141</v>
      </c>
      <c r="G101" s="36"/>
      <c r="H101" s="36"/>
      <c r="I101" s="128"/>
      <c r="J101" s="36"/>
      <c r="K101" s="36"/>
      <c r="L101" s="40"/>
      <c r="M101" s="219"/>
      <c r="N101" s="80"/>
      <c r="O101" s="80"/>
      <c r="P101" s="80"/>
      <c r="Q101" s="80"/>
      <c r="R101" s="80"/>
      <c r="S101" s="80"/>
      <c r="T101" s="81"/>
      <c r="AT101" s="14" t="s">
        <v>124</v>
      </c>
      <c r="AU101" s="14" t="s">
        <v>82</v>
      </c>
    </row>
    <row r="102" s="1" customFormat="1" ht="24" customHeight="1">
      <c r="B102" s="35"/>
      <c r="C102" s="204" t="s">
        <v>144</v>
      </c>
      <c r="D102" s="204" t="s">
        <v>118</v>
      </c>
      <c r="E102" s="205" t="s">
        <v>145</v>
      </c>
      <c r="F102" s="206" t="s">
        <v>146</v>
      </c>
      <c r="G102" s="207" t="s">
        <v>142</v>
      </c>
      <c r="H102" s="208">
        <v>21.899999999999999</v>
      </c>
      <c r="I102" s="209"/>
      <c r="J102" s="210">
        <f>ROUND(I102*H102,2)</f>
        <v>0</v>
      </c>
      <c r="K102" s="206" t="s">
        <v>137</v>
      </c>
      <c r="L102" s="40"/>
      <c r="M102" s="211" t="s">
        <v>20</v>
      </c>
      <c r="N102" s="212" t="s">
        <v>44</v>
      </c>
      <c r="O102" s="80"/>
      <c r="P102" s="213">
        <f>O102*H102</f>
        <v>0</v>
      </c>
      <c r="Q102" s="213">
        <v>0</v>
      </c>
      <c r="R102" s="213">
        <f>Q102*H102</f>
        <v>0</v>
      </c>
      <c r="S102" s="213">
        <v>0</v>
      </c>
      <c r="T102" s="214">
        <f>S102*H102</f>
        <v>0</v>
      </c>
      <c r="AR102" s="215" t="s">
        <v>122</v>
      </c>
      <c r="AT102" s="215" t="s">
        <v>118</v>
      </c>
      <c r="AU102" s="215" t="s">
        <v>82</v>
      </c>
      <c r="AY102" s="14" t="s">
        <v>116</v>
      </c>
      <c r="BE102" s="216">
        <f>IF(N102="základní",J102,0)</f>
        <v>0</v>
      </c>
      <c r="BF102" s="216">
        <f>IF(N102="snížená",J102,0)</f>
        <v>0</v>
      </c>
      <c r="BG102" s="216">
        <f>IF(N102="zákl. přenesená",J102,0)</f>
        <v>0</v>
      </c>
      <c r="BH102" s="216">
        <f>IF(N102="sníž. přenesená",J102,0)</f>
        <v>0</v>
      </c>
      <c r="BI102" s="216">
        <f>IF(N102="nulová",J102,0)</f>
        <v>0</v>
      </c>
      <c r="BJ102" s="14" t="s">
        <v>22</v>
      </c>
      <c r="BK102" s="216">
        <f>ROUND(I102*H102,2)</f>
        <v>0</v>
      </c>
      <c r="BL102" s="14" t="s">
        <v>122</v>
      </c>
      <c r="BM102" s="215" t="s">
        <v>147</v>
      </c>
    </row>
    <row r="103" s="1" customFormat="1">
      <c r="B103" s="35"/>
      <c r="C103" s="36"/>
      <c r="D103" s="217" t="s">
        <v>124</v>
      </c>
      <c r="E103" s="36"/>
      <c r="F103" s="218" t="s">
        <v>146</v>
      </c>
      <c r="G103" s="36"/>
      <c r="H103" s="36"/>
      <c r="I103" s="128"/>
      <c r="J103" s="36"/>
      <c r="K103" s="36"/>
      <c r="L103" s="40"/>
      <c r="M103" s="219"/>
      <c r="N103" s="80"/>
      <c r="O103" s="80"/>
      <c r="P103" s="80"/>
      <c r="Q103" s="80"/>
      <c r="R103" s="80"/>
      <c r="S103" s="80"/>
      <c r="T103" s="81"/>
      <c r="AT103" s="14" t="s">
        <v>124</v>
      </c>
      <c r="AU103" s="14" t="s">
        <v>82</v>
      </c>
    </row>
    <row r="104" s="1" customFormat="1" ht="16.5" customHeight="1">
      <c r="B104" s="35"/>
      <c r="C104" s="204" t="s">
        <v>148</v>
      </c>
      <c r="D104" s="204" t="s">
        <v>118</v>
      </c>
      <c r="E104" s="205" t="s">
        <v>149</v>
      </c>
      <c r="F104" s="206" t="s">
        <v>150</v>
      </c>
      <c r="G104" s="207" t="s">
        <v>142</v>
      </c>
      <c r="H104" s="208">
        <v>1.2</v>
      </c>
      <c r="I104" s="209"/>
      <c r="J104" s="210">
        <f>ROUND(I104*H104,2)</f>
        <v>0</v>
      </c>
      <c r="K104" s="206" t="s">
        <v>137</v>
      </c>
      <c r="L104" s="40"/>
      <c r="M104" s="211" t="s">
        <v>20</v>
      </c>
      <c r="N104" s="212" t="s">
        <v>44</v>
      </c>
      <c r="O104" s="80"/>
      <c r="P104" s="213">
        <f>O104*H104</f>
        <v>0</v>
      </c>
      <c r="Q104" s="213">
        <v>0</v>
      </c>
      <c r="R104" s="213">
        <f>Q104*H104</f>
        <v>0</v>
      </c>
      <c r="S104" s="213">
        <v>0</v>
      </c>
      <c r="T104" s="214">
        <f>S104*H104</f>
        <v>0</v>
      </c>
      <c r="AR104" s="215" t="s">
        <v>122</v>
      </c>
      <c r="AT104" s="215" t="s">
        <v>118</v>
      </c>
      <c r="AU104" s="215" t="s">
        <v>82</v>
      </c>
      <c r="AY104" s="14" t="s">
        <v>116</v>
      </c>
      <c r="BE104" s="216">
        <f>IF(N104="základní",J104,0)</f>
        <v>0</v>
      </c>
      <c r="BF104" s="216">
        <f>IF(N104="snížená",J104,0)</f>
        <v>0</v>
      </c>
      <c r="BG104" s="216">
        <f>IF(N104="zákl. přenesená",J104,0)</f>
        <v>0</v>
      </c>
      <c r="BH104" s="216">
        <f>IF(N104="sníž. přenesená",J104,0)</f>
        <v>0</v>
      </c>
      <c r="BI104" s="216">
        <f>IF(N104="nulová",J104,0)</f>
        <v>0</v>
      </c>
      <c r="BJ104" s="14" t="s">
        <v>22</v>
      </c>
      <c r="BK104" s="216">
        <f>ROUND(I104*H104,2)</f>
        <v>0</v>
      </c>
      <c r="BL104" s="14" t="s">
        <v>122</v>
      </c>
      <c r="BM104" s="215" t="s">
        <v>151</v>
      </c>
    </row>
    <row r="105" s="1" customFormat="1">
      <c r="B105" s="35"/>
      <c r="C105" s="36"/>
      <c r="D105" s="217" t="s">
        <v>124</v>
      </c>
      <c r="E105" s="36"/>
      <c r="F105" s="218" t="s">
        <v>150</v>
      </c>
      <c r="G105" s="36"/>
      <c r="H105" s="36"/>
      <c r="I105" s="128"/>
      <c r="J105" s="36"/>
      <c r="K105" s="36"/>
      <c r="L105" s="40"/>
      <c r="M105" s="219"/>
      <c r="N105" s="80"/>
      <c r="O105" s="80"/>
      <c r="P105" s="80"/>
      <c r="Q105" s="80"/>
      <c r="R105" s="80"/>
      <c r="S105" s="80"/>
      <c r="T105" s="81"/>
      <c r="AT105" s="14" t="s">
        <v>124</v>
      </c>
      <c r="AU105" s="14" t="s">
        <v>82</v>
      </c>
    </row>
    <row r="106" s="1" customFormat="1" ht="16.5" customHeight="1">
      <c r="B106" s="35"/>
      <c r="C106" s="204" t="s">
        <v>152</v>
      </c>
      <c r="D106" s="204" t="s">
        <v>118</v>
      </c>
      <c r="E106" s="205" t="s">
        <v>153</v>
      </c>
      <c r="F106" s="206" t="s">
        <v>154</v>
      </c>
      <c r="G106" s="207" t="s">
        <v>142</v>
      </c>
      <c r="H106" s="208">
        <v>1.2</v>
      </c>
      <c r="I106" s="209"/>
      <c r="J106" s="210">
        <f>ROUND(I106*H106,2)</f>
        <v>0</v>
      </c>
      <c r="K106" s="206" t="s">
        <v>137</v>
      </c>
      <c r="L106" s="40"/>
      <c r="M106" s="211" t="s">
        <v>20</v>
      </c>
      <c r="N106" s="212" t="s">
        <v>44</v>
      </c>
      <c r="O106" s="80"/>
      <c r="P106" s="213">
        <f>O106*H106</f>
        <v>0</v>
      </c>
      <c r="Q106" s="213">
        <v>0</v>
      </c>
      <c r="R106" s="213">
        <f>Q106*H106</f>
        <v>0</v>
      </c>
      <c r="S106" s="213">
        <v>0</v>
      </c>
      <c r="T106" s="214">
        <f>S106*H106</f>
        <v>0</v>
      </c>
      <c r="AR106" s="215" t="s">
        <v>122</v>
      </c>
      <c r="AT106" s="215" t="s">
        <v>118</v>
      </c>
      <c r="AU106" s="215" t="s">
        <v>82</v>
      </c>
      <c r="AY106" s="14" t="s">
        <v>116</v>
      </c>
      <c r="BE106" s="216">
        <f>IF(N106="základní",J106,0)</f>
        <v>0</v>
      </c>
      <c r="BF106" s="216">
        <f>IF(N106="snížená",J106,0)</f>
        <v>0</v>
      </c>
      <c r="BG106" s="216">
        <f>IF(N106="zákl. přenesená",J106,0)</f>
        <v>0</v>
      </c>
      <c r="BH106" s="216">
        <f>IF(N106="sníž. přenesená",J106,0)</f>
        <v>0</v>
      </c>
      <c r="BI106" s="216">
        <f>IF(N106="nulová",J106,0)</f>
        <v>0</v>
      </c>
      <c r="BJ106" s="14" t="s">
        <v>22</v>
      </c>
      <c r="BK106" s="216">
        <f>ROUND(I106*H106,2)</f>
        <v>0</v>
      </c>
      <c r="BL106" s="14" t="s">
        <v>122</v>
      </c>
      <c r="BM106" s="215" t="s">
        <v>155</v>
      </c>
    </row>
    <row r="107" s="1" customFormat="1">
      <c r="B107" s="35"/>
      <c r="C107" s="36"/>
      <c r="D107" s="217" t="s">
        <v>124</v>
      </c>
      <c r="E107" s="36"/>
      <c r="F107" s="218" t="s">
        <v>154</v>
      </c>
      <c r="G107" s="36"/>
      <c r="H107" s="36"/>
      <c r="I107" s="128"/>
      <c r="J107" s="36"/>
      <c r="K107" s="36"/>
      <c r="L107" s="40"/>
      <c r="M107" s="219"/>
      <c r="N107" s="80"/>
      <c r="O107" s="80"/>
      <c r="P107" s="80"/>
      <c r="Q107" s="80"/>
      <c r="R107" s="80"/>
      <c r="S107" s="80"/>
      <c r="T107" s="81"/>
      <c r="AT107" s="14" t="s">
        <v>124</v>
      </c>
      <c r="AU107" s="14" t="s">
        <v>82</v>
      </c>
    </row>
    <row r="108" s="1" customFormat="1" ht="16.5" customHeight="1">
      <c r="B108" s="35"/>
      <c r="C108" s="204" t="s">
        <v>156</v>
      </c>
      <c r="D108" s="204" t="s">
        <v>118</v>
      </c>
      <c r="E108" s="205" t="s">
        <v>157</v>
      </c>
      <c r="F108" s="206" t="s">
        <v>158</v>
      </c>
      <c r="G108" s="207" t="s">
        <v>121</v>
      </c>
      <c r="H108" s="208">
        <v>57</v>
      </c>
      <c r="I108" s="209"/>
      <c r="J108" s="210">
        <f>ROUND(I108*H108,2)</f>
        <v>0</v>
      </c>
      <c r="K108" s="206" t="s">
        <v>137</v>
      </c>
      <c r="L108" s="40"/>
      <c r="M108" s="211" t="s">
        <v>20</v>
      </c>
      <c r="N108" s="212" t="s">
        <v>44</v>
      </c>
      <c r="O108" s="80"/>
      <c r="P108" s="213">
        <f>O108*H108</f>
        <v>0</v>
      </c>
      <c r="Q108" s="213">
        <v>0.00084000000000000003</v>
      </c>
      <c r="R108" s="213">
        <f>Q108*H108</f>
        <v>0.047879999999999999</v>
      </c>
      <c r="S108" s="213">
        <v>0</v>
      </c>
      <c r="T108" s="214">
        <f>S108*H108</f>
        <v>0</v>
      </c>
      <c r="AR108" s="215" t="s">
        <v>122</v>
      </c>
      <c r="AT108" s="215" t="s">
        <v>118</v>
      </c>
      <c r="AU108" s="215" t="s">
        <v>82</v>
      </c>
      <c r="AY108" s="14" t="s">
        <v>116</v>
      </c>
      <c r="BE108" s="216">
        <f>IF(N108="základní",J108,0)</f>
        <v>0</v>
      </c>
      <c r="BF108" s="216">
        <f>IF(N108="snížená",J108,0)</f>
        <v>0</v>
      </c>
      <c r="BG108" s="216">
        <f>IF(N108="zákl. přenesená",J108,0)</f>
        <v>0</v>
      </c>
      <c r="BH108" s="216">
        <f>IF(N108="sníž. přenesená",J108,0)</f>
        <v>0</v>
      </c>
      <c r="BI108" s="216">
        <f>IF(N108="nulová",J108,0)</f>
        <v>0</v>
      </c>
      <c r="BJ108" s="14" t="s">
        <v>22</v>
      </c>
      <c r="BK108" s="216">
        <f>ROUND(I108*H108,2)</f>
        <v>0</v>
      </c>
      <c r="BL108" s="14" t="s">
        <v>122</v>
      </c>
      <c r="BM108" s="215" t="s">
        <v>159</v>
      </c>
    </row>
    <row r="109" s="1" customFormat="1">
      <c r="B109" s="35"/>
      <c r="C109" s="36"/>
      <c r="D109" s="217" t="s">
        <v>124</v>
      </c>
      <c r="E109" s="36"/>
      <c r="F109" s="218" t="s">
        <v>158</v>
      </c>
      <c r="G109" s="36"/>
      <c r="H109" s="36"/>
      <c r="I109" s="128"/>
      <c r="J109" s="36"/>
      <c r="K109" s="36"/>
      <c r="L109" s="40"/>
      <c r="M109" s="219"/>
      <c r="N109" s="80"/>
      <c r="O109" s="80"/>
      <c r="P109" s="80"/>
      <c r="Q109" s="80"/>
      <c r="R109" s="80"/>
      <c r="S109" s="80"/>
      <c r="T109" s="81"/>
      <c r="AT109" s="14" t="s">
        <v>124</v>
      </c>
      <c r="AU109" s="14" t="s">
        <v>82</v>
      </c>
    </row>
    <row r="110" s="1" customFormat="1" ht="24" customHeight="1">
      <c r="B110" s="35"/>
      <c r="C110" s="204" t="s">
        <v>27</v>
      </c>
      <c r="D110" s="204" t="s">
        <v>118</v>
      </c>
      <c r="E110" s="205" t="s">
        <v>160</v>
      </c>
      <c r="F110" s="206" t="s">
        <v>161</v>
      </c>
      <c r="G110" s="207" t="s">
        <v>121</v>
      </c>
      <c r="H110" s="208">
        <v>57</v>
      </c>
      <c r="I110" s="209"/>
      <c r="J110" s="210">
        <f>ROUND(I110*H110,2)</f>
        <v>0</v>
      </c>
      <c r="K110" s="206" t="s">
        <v>137</v>
      </c>
      <c r="L110" s="40"/>
      <c r="M110" s="211" t="s">
        <v>20</v>
      </c>
      <c r="N110" s="212" t="s">
        <v>44</v>
      </c>
      <c r="O110" s="80"/>
      <c r="P110" s="213">
        <f>O110*H110</f>
        <v>0</v>
      </c>
      <c r="Q110" s="213">
        <v>0</v>
      </c>
      <c r="R110" s="213">
        <f>Q110*H110</f>
        <v>0</v>
      </c>
      <c r="S110" s="213">
        <v>0</v>
      </c>
      <c r="T110" s="214">
        <f>S110*H110</f>
        <v>0</v>
      </c>
      <c r="AR110" s="215" t="s">
        <v>122</v>
      </c>
      <c r="AT110" s="215" t="s">
        <v>118</v>
      </c>
      <c r="AU110" s="215" t="s">
        <v>82</v>
      </c>
      <c r="AY110" s="14" t="s">
        <v>116</v>
      </c>
      <c r="BE110" s="216">
        <f>IF(N110="základní",J110,0)</f>
        <v>0</v>
      </c>
      <c r="BF110" s="216">
        <f>IF(N110="snížená",J110,0)</f>
        <v>0</v>
      </c>
      <c r="BG110" s="216">
        <f>IF(N110="zákl. přenesená",J110,0)</f>
        <v>0</v>
      </c>
      <c r="BH110" s="216">
        <f>IF(N110="sníž. přenesená",J110,0)</f>
        <v>0</v>
      </c>
      <c r="BI110" s="216">
        <f>IF(N110="nulová",J110,0)</f>
        <v>0</v>
      </c>
      <c r="BJ110" s="14" t="s">
        <v>22</v>
      </c>
      <c r="BK110" s="216">
        <f>ROUND(I110*H110,2)</f>
        <v>0</v>
      </c>
      <c r="BL110" s="14" t="s">
        <v>122</v>
      </c>
      <c r="BM110" s="215" t="s">
        <v>162</v>
      </c>
    </row>
    <row r="111" s="1" customFormat="1">
      <c r="B111" s="35"/>
      <c r="C111" s="36"/>
      <c r="D111" s="217" t="s">
        <v>124</v>
      </c>
      <c r="E111" s="36"/>
      <c r="F111" s="218" t="s">
        <v>161</v>
      </c>
      <c r="G111" s="36"/>
      <c r="H111" s="36"/>
      <c r="I111" s="128"/>
      <c r="J111" s="36"/>
      <c r="K111" s="36"/>
      <c r="L111" s="40"/>
      <c r="M111" s="219"/>
      <c r="N111" s="80"/>
      <c r="O111" s="80"/>
      <c r="P111" s="80"/>
      <c r="Q111" s="80"/>
      <c r="R111" s="80"/>
      <c r="S111" s="80"/>
      <c r="T111" s="81"/>
      <c r="AT111" s="14" t="s">
        <v>124</v>
      </c>
      <c r="AU111" s="14" t="s">
        <v>82</v>
      </c>
    </row>
    <row r="112" s="1" customFormat="1" ht="24" customHeight="1">
      <c r="B112" s="35"/>
      <c r="C112" s="204" t="s">
        <v>163</v>
      </c>
      <c r="D112" s="204" t="s">
        <v>118</v>
      </c>
      <c r="E112" s="205" t="s">
        <v>164</v>
      </c>
      <c r="F112" s="206" t="s">
        <v>165</v>
      </c>
      <c r="G112" s="207" t="s">
        <v>142</v>
      </c>
      <c r="H112" s="208">
        <v>31.199999999999999</v>
      </c>
      <c r="I112" s="209"/>
      <c r="J112" s="210">
        <f>ROUND(I112*H112,2)</f>
        <v>0</v>
      </c>
      <c r="K112" s="206" t="s">
        <v>137</v>
      </c>
      <c r="L112" s="40"/>
      <c r="M112" s="211" t="s">
        <v>20</v>
      </c>
      <c r="N112" s="212" t="s">
        <v>44</v>
      </c>
      <c r="O112" s="80"/>
      <c r="P112" s="213">
        <f>O112*H112</f>
        <v>0</v>
      </c>
      <c r="Q112" s="213">
        <v>0</v>
      </c>
      <c r="R112" s="213">
        <f>Q112*H112</f>
        <v>0</v>
      </c>
      <c r="S112" s="213">
        <v>0</v>
      </c>
      <c r="T112" s="214">
        <f>S112*H112</f>
        <v>0</v>
      </c>
      <c r="AR112" s="215" t="s">
        <v>122</v>
      </c>
      <c r="AT112" s="215" t="s">
        <v>118</v>
      </c>
      <c r="AU112" s="215" t="s">
        <v>82</v>
      </c>
      <c r="AY112" s="14" t="s">
        <v>116</v>
      </c>
      <c r="BE112" s="216">
        <f>IF(N112="základní",J112,0)</f>
        <v>0</v>
      </c>
      <c r="BF112" s="216">
        <f>IF(N112="snížená",J112,0)</f>
        <v>0</v>
      </c>
      <c r="BG112" s="216">
        <f>IF(N112="zákl. přenesená",J112,0)</f>
        <v>0</v>
      </c>
      <c r="BH112" s="216">
        <f>IF(N112="sníž. přenesená",J112,0)</f>
        <v>0</v>
      </c>
      <c r="BI112" s="216">
        <f>IF(N112="nulová",J112,0)</f>
        <v>0</v>
      </c>
      <c r="BJ112" s="14" t="s">
        <v>22</v>
      </c>
      <c r="BK112" s="216">
        <f>ROUND(I112*H112,2)</f>
        <v>0</v>
      </c>
      <c r="BL112" s="14" t="s">
        <v>122</v>
      </c>
      <c r="BM112" s="215" t="s">
        <v>166</v>
      </c>
    </row>
    <row r="113" s="1" customFormat="1">
      <c r="B113" s="35"/>
      <c r="C113" s="36"/>
      <c r="D113" s="217" t="s">
        <v>124</v>
      </c>
      <c r="E113" s="36"/>
      <c r="F113" s="218" t="s">
        <v>165</v>
      </c>
      <c r="G113" s="36"/>
      <c r="H113" s="36"/>
      <c r="I113" s="128"/>
      <c r="J113" s="36"/>
      <c r="K113" s="36"/>
      <c r="L113" s="40"/>
      <c r="M113" s="219"/>
      <c r="N113" s="80"/>
      <c r="O113" s="80"/>
      <c r="P113" s="80"/>
      <c r="Q113" s="80"/>
      <c r="R113" s="80"/>
      <c r="S113" s="80"/>
      <c r="T113" s="81"/>
      <c r="AT113" s="14" t="s">
        <v>124</v>
      </c>
      <c r="AU113" s="14" t="s">
        <v>82</v>
      </c>
    </row>
    <row r="114" s="1" customFormat="1" ht="24" customHeight="1">
      <c r="B114" s="35"/>
      <c r="C114" s="204" t="s">
        <v>167</v>
      </c>
      <c r="D114" s="204" t="s">
        <v>118</v>
      </c>
      <c r="E114" s="205" t="s">
        <v>168</v>
      </c>
      <c r="F114" s="206" t="s">
        <v>169</v>
      </c>
      <c r="G114" s="207" t="s">
        <v>142</v>
      </c>
      <c r="H114" s="208">
        <v>31.199999999999999</v>
      </c>
      <c r="I114" s="209"/>
      <c r="J114" s="210">
        <f>ROUND(I114*H114,2)</f>
        <v>0</v>
      </c>
      <c r="K114" s="206" t="s">
        <v>137</v>
      </c>
      <c r="L114" s="40"/>
      <c r="M114" s="211" t="s">
        <v>20</v>
      </c>
      <c r="N114" s="212" t="s">
        <v>44</v>
      </c>
      <c r="O114" s="80"/>
      <c r="P114" s="213">
        <f>O114*H114</f>
        <v>0</v>
      </c>
      <c r="Q114" s="213">
        <v>0</v>
      </c>
      <c r="R114" s="213">
        <f>Q114*H114</f>
        <v>0</v>
      </c>
      <c r="S114" s="213">
        <v>0</v>
      </c>
      <c r="T114" s="214">
        <f>S114*H114</f>
        <v>0</v>
      </c>
      <c r="AR114" s="215" t="s">
        <v>122</v>
      </c>
      <c r="AT114" s="215" t="s">
        <v>118</v>
      </c>
      <c r="AU114" s="215" t="s">
        <v>82</v>
      </c>
      <c r="AY114" s="14" t="s">
        <v>116</v>
      </c>
      <c r="BE114" s="216">
        <f>IF(N114="základní",J114,0)</f>
        <v>0</v>
      </c>
      <c r="BF114" s="216">
        <f>IF(N114="snížená",J114,0)</f>
        <v>0</v>
      </c>
      <c r="BG114" s="216">
        <f>IF(N114="zákl. přenesená",J114,0)</f>
        <v>0</v>
      </c>
      <c r="BH114" s="216">
        <f>IF(N114="sníž. přenesená",J114,0)</f>
        <v>0</v>
      </c>
      <c r="BI114" s="216">
        <f>IF(N114="nulová",J114,0)</f>
        <v>0</v>
      </c>
      <c r="BJ114" s="14" t="s">
        <v>22</v>
      </c>
      <c r="BK114" s="216">
        <f>ROUND(I114*H114,2)</f>
        <v>0</v>
      </c>
      <c r="BL114" s="14" t="s">
        <v>122</v>
      </c>
      <c r="BM114" s="215" t="s">
        <v>170</v>
      </c>
    </row>
    <row r="115" s="1" customFormat="1">
      <c r="B115" s="35"/>
      <c r="C115" s="36"/>
      <c r="D115" s="217" t="s">
        <v>124</v>
      </c>
      <c r="E115" s="36"/>
      <c r="F115" s="218" t="s">
        <v>169</v>
      </c>
      <c r="G115" s="36"/>
      <c r="H115" s="36"/>
      <c r="I115" s="128"/>
      <c r="J115" s="36"/>
      <c r="K115" s="36"/>
      <c r="L115" s="40"/>
      <c r="M115" s="219"/>
      <c r="N115" s="80"/>
      <c r="O115" s="80"/>
      <c r="P115" s="80"/>
      <c r="Q115" s="80"/>
      <c r="R115" s="80"/>
      <c r="S115" s="80"/>
      <c r="T115" s="81"/>
      <c r="AT115" s="14" t="s">
        <v>124</v>
      </c>
      <c r="AU115" s="14" t="s">
        <v>82</v>
      </c>
    </row>
    <row r="116" s="1" customFormat="1" ht="16.5" customHeight="1">
      <c r="B116" s="35"/>
      <c r="C116" s="204" t="s">
        <v>171</v>
      </c>
      <c r="D116" s="204" t="s">
        <v>118</v>
      </c>
      <c r="E116" s="205" t="s">
        <v>172</v>
      </c>
      <c r="F116" s="206" t="s">
        <v>173</v>
      </c>
      <c r="G116" s="207" t="s">
        <v>142</v>
      </c>
      <c r="H116" s="208">
        <v>23.100000000000001</v>
      </c>
      <c r="I116" s="209"/>
      <c r="J116" s="210">
        <f>ROUND(I116*H116,2)</f>
        <v>0</v>
      </c>
      <c r="K116" s="206" t="s">
        <v>137</v>
      </c>
      <c r="L116" s="40"/>
      <c r="M116" s="211" t="s">
        <v>20</v>
      </c>
      <c r="N116" s="212" t="s">
        <v>44</v>
      </c>
      <c r="O116" s="80"/>
      <c r="P116" s="213">
        <f>O116*H116</f>
        <v>0</v>
      </c>
      <c r="Q116" s="213">
        <v>0</v>
      </c>
      <c r="R116" s="213">
        <f>Q116*H116</f>
        <v>0</v>
      </c>
      <c r="S116" s="213">
        <v>0</v>
      </c>
      <c r="T116" s="214">
        <f>S116*H116</f>
        <v>0</v>
      </c>
      <c r="AR116" s="215" t="s">
        <v>122</v>
      </c>
      <c r="AT116" s="215" t="s">
        <v>118</v>
      </c>
      <c r="AU116" s="215" t="s">
        <v>82</v>
      </c>
      <c r="AY116" s="14" t="s">
        <v>116</v>
      </c>
      <c r="BE116" s="216">
        <f>IF(N116="základní",J116,0)</f>
        <v>0</v>
      </c>
      <c r="BF116" s="216">
        <f>IF(N116="snížená",J116,0)</f>
        <v>0</v>
      </c>
      <c r="BG116" s="216">
        <f>IF(N116="zákl. přenesená",J116,0)</f>
        <v>0</v>
      </c>
      <c r="BH116" s="216">
        <f>IF(N116="sníž. přenesená",J116,0)</f>
        <v>0</v>
      </c>
      <c r="BI116" s="216">
        <f>IF(N116="nulová",J116,0)</f>
        <v>0</v>
      </c>
      <c r="BJ116" s="14" t="s">
        <v>22</v>
      </c>
      <c r="BK116" s="216">
        <f>ROUND(I116*H116,2)</f>
        <v>0</v>
      </c>
      <c r="BL116" s="14" t="s">
        <v>122</v>
      </c>
      <c r="BM116" s="215" t="s">
        <v>174</v>
      </c>
    </row>
    <row r="117" s="1" customFormat="1">
      <c r="B117" s="35"/>
      <c r="C117" s="36"/>
      <c r="D117" s="217" t="s">
        <v>124</v>
      </c>
      <c r="E117" s="36"/>
      <c r="F117" s="218" t="s">
        <v>173</v>
      </c>
      <c r="G117" s="36"/>
      <c r="H117" s="36"/>
      <c r="I117" s="128"/>
      <c r="J117" s="36"/>
      <c r="K117" s="36"/>
      <c r="L117" s="40"/>
      <c r="M117" s="219"/>
      <c r="N117" s="80"/>
      <c r="O117" s="80"/>
      <c r="P117" s="80"/>
      <c r="Q117" s="80"/>
      <c r="R117" s="80"/>
      <c r="S117" s="80"/>
      <c r="T117" s="81"/>
      <c r="AT117" s="14" t="s">
        <v>124</v>
      </c>
      <c r="AU117" s="14" t="s">
        <v>82</v>
      </c>
    </row>
    <row r="118" s="1" customFormat="1" ht="24" customHeight="1">
      <c r="B118" s="35"/>
      <c r="C118" s="204" t="s">
        <v>175</v>
      </c>
      <c r="D118" s="204" t="s">
        <v>118</v>
      </c>
      <c r="E118" s="205" t="s">
        <v>176</v>
      </c>
      <c r="F118" s="206" t="s">
        <v>177</v>
      </c>
      <c r="G118" s="207" t="s">
        <v>178</v>
      </c>
      <c r="H118" s="208">
        <v>42.299999999999997</v>
      </c>
      <c r="I118" s="209"/>
      <c r="J118" s="210">
        <f>ROUND(I118*H118,2)</f>
        <v>0</v>
      </c>
      <c r="K118" s="206" t="s">
        <v>137</v>
      </c>
      <c r="L118" s="40"/>
      <c r="M118" s="211" t="s">
        <v>20</v>
      </c>
      <c r="N118" s="212" t="s">
        <v>44</v>
      </c>
      <c r="O118" s="80"/>
      <c r="P118" s="213">
        <f>O118*H118</f>
        <v>0</v>
      </c>
      <c r="Q118" s="213">
        <v>0</v>
      </c>
      <c r="R118" s="213">
        <f>Q118*H118</f>
        <v>0</v>
      </c>
      <c r="S118" s="213">
        <v>0</v>
      </c>
      <c r="T118" s="214">
        <f>S118*H118</f>
        <v>0</v>
      </c>
      <c r="AR118" s="215" t="s">
        <v>122</v>
      </c>
      <c r="AT118" s="215" t="s">
        <v>118</v>
      </c>
      <c r="AU118" s="215" t="s">
        <v>82</v>
      </c>
      <c r="AY118" s="14" t="s">
        <v>116</v>
      </c>
      <c r="BE118" s="216">
        <f>IF(N118="základní",J118,0)</f>
        <v>0</v>
      </c>
      <c r="BF118" s="216">
        <f>IF(N118="snížená",J118,0)</f>
        <v>0</v>
      </c>
      <c r="BG118" s="216">
        <f>IF(N118="zákl. přenesená",J118,0)</f>
        <v>0</v>
      </c>
      <c r="BH118" s="216">
        <f>IF(N118="sníž. přenesená",J118,0)</f>
        <v>0</v>
      </c>
      <c r="BI118" s="216">
        <f>IF(N118="nulová",J118,0)</f>
        <v>0</v>
      </c>
      <c r="BJ118" s="14" t="s">
        <v>22</v>
      </c>
      <c r="BK118" s="216">
        <f>ROUND(I118*H118,2)</f>
        <v>0</v>
      </c>
      <c r="BL118" s="14" t="s">
        <v>122</v>
      </c>
      <c r="BM118" s="215" t="s">
        <v>179</v>
      </c>
    </row>
    <row r="119" s="1" customFormat="1">
      <c r="B119" s="35"/>
      <c r="C119" s="36"/>
      <c r="D119" s="217" t="s">
        <v>124</v>
      </c>
      <c r="E119" s="36"/>
      <c r="F119" s="218" t="s">
        <v>177</v>
      </c>
      <c r="G119" s="36"/>
      <c r="H119" s="36"/>
      <c r="I119" s="128"/>
      <c r="J119" s="36"/>
      <c r="K119" s="36"/>
      <c r="L119" s="40"/>
      <c r="M119" s="219"/>
      <c r="N119" s="80"/>
      <c r="O119" s="80"/>
      <c r="P119" s="80"/>
      <c r="Q119" s="80"/>
      <c r="R119" s="80"/>
      <c r="S119" s="80"/>
      <c r="T119" s="81"/>
      <c r="AT119" s="14" t="s">
        <v>124</v>
      </c>
      <c r="AU119" s="14" t="s">
        <v>82</v>
      </c>
    </row>
    <row r="120" s="1" customFormat="1" ht="24" customHeight="1">
      <c r="B120" s="35"/>
      <c r="C120" s="204" t="s">
        <v>8</v>
      </c>
      <c r="D120" s="204" t="s">
        <v>118</v>
      </c>
      <c r="E120" s="205" t="s">
        <v>180</v>
      </c>
      <c r="F120" s="206" t="s">
        <v>181</v>
      </c>
      <c r="G120" s="207" t="s">
        <v>142</v>
      </c>
      <c r="H120" s="208">
        <v>16.300000000000001</v>
      </c>
      <c r="I120" s="209"/>
      <c r="J120" s="210">
        <f>ROUND(I120*H120,2)</f>
        <v>0</v>
      </c>
      <c r="K120" s="206" t="s">
        <v>137</v>
      </c>
      <c r="L120" s="40"/>
      <c r="M120" s="211" t="s">
        <v>20</v>
      </c>
      <c r="N120" s="212" t="s">
        <v>44</v>
      </c>
      <c r="O120" s="80"/>
      <c r="P120" s="213">
        <f>O120*H120</f>
        <v>0</v>
      </c>
      <c r="Q120" s="213">
        <v>0</v>
      </c>
      <c r="R120" s="213">
        <f>Q120*H120</f>
        <v>0</v>
      </c>
      <c r="S120" s="213">
        <v>0</v>
      </c>
      <c r="T120" s="214">
        <f>S120*H120</f>
        <v>0</v>
      </c>
      <c r="AR120" s="215" t="s">
        <v>122</v>
      </c>
      <c r="AT120" s="215" t="s">
        <v>118</v>
      </c>
      <c r="AU120" s="215" t="s">
        <v>82</v>
      </c>
      <c r="AY120" s="14" t="s">
        <v>116</v>
      </c>
      <c r="BE120" s="216">
        <f>IF(N120="základní",J120,0)</f>
        <v>0</v>
      </c>
      <c r="BF120" s="216">
        <f>IF(N120="snížená",J120,0)</f>
        <v>0</v>
      </c>
      <c r="BG120" s="216">
        <f>IF(N120="zákl. přenesená",J120,0)</f>
        <v>0</v>
      </c>
      <c r="BH120" s="216">
        <f>IF(N120="sníž. přenesená",J120,0)</f>
        <v>0</v>
      </c>
      <c r="BI120" s="216">
        <f>IF(N120="nulová",J120,0)</f>
        <v>0</v>
      </c>
      <c r="BJ120" s="14" t="s">
        <v>22</v>
      </c>
      <c r="BK120" s="216">
        <f>ROUND(I120*H120,2)</f>
        <v>0</v>
      </c>
      <c r="BL120" s="14" t="s">
        <v>122</v>
      </c>
      <c r="BM120" s="215" t="s">
        <v>182</v>
      </c>
    </row>
    <row r="121" s="1" customFormat="1">
      <c r="B121" s="35"/>
      <c r="C121" s="36"/>
      <c r="D121" s="217" t="s">
        <v>124</v>
      </c>
      <c r="E121" s="36"/>
      <c r="F121" s="218" t="s">
        <v>181</v>
      </c>
      <c r="G121" s="36"/>
      <c r="H121" s="36"/>
      <c r="I121" s="128"/>
      <c r="J121" s="36"/>
      <c r="K121" s="36"/>
      <c r="L121" s="40"/>
      <c r="M121" s="219"/>
      <c r="N121" s="80"/>
      <c r="O121" s="80"/>
      <c r="P121" s="80"/>
      <c r="Q121" s="80"/>
      <c r="R121" s="80"/>
      <c r="S121" s="80"/>
      <c r="T121" s="81"/>
      <c r="AT121" s="14" t="s">
        <v>124</v>
      </c>
      <c r="AU121" s="14" t="s">
        <v>82</v>
      </c>
    </row>
    <row r="122" s="1" customFormat="1" ht="16.5" customHeight="1">
      <c r="B122" s="35"/>
      <c r="C122" s="204" t="s">
        <v>183</v>
      </c>
      <c r="D122" s="204" t="s">
        <v>118</v>
      </c>
      <c r="E122" s="205" t="s">
        <v>184</v>
      </c>
      <c r="F122" s="206" t="s">
        <v>185</v>
      </c>
      <c r="G122" s="207" t="s">
        <v>142</v>
      </c>
      <c r="H122" s="208">
        <v>8.0999999999999996</v>
      </c>
      <c r="I122" s="209"/>
      <c r="J122" s="210">
        <f>ROUND(I122*H122,2)</f>
        <v>0</v>
      </c>
      <c r="K122" s="206" t="s">
        <v>20</v>
      </c>
      <c r="L122" s="40"/>
      <c r="M122" s="211" t="s">
        <v>20</v>
      </c>
      <c r="N122" s="212" t="s">
        <v>44</v>
      </c>
      <c r="O122" s="80"/>
      <c r="P122" s="213">
        <f>O122*H122</f>
        <v>0</v>
      </c>
      <c r="Q122" s="213">
        <v>0</v>
      </c>
      <c r="R122" s="213">
        <f>Q122*H122</f>
        <v>0</v>
      </c>
      <c r="S122" s="213">
        <v>0</v>
      </c>
      <c r="T122" s="214">
        <f>S122*H122</f>
        <v>0</v>
      </c>
      <c r="AR122" s="215" t="s">
        <v>122</v>
      </c>
      <c r="AT122" s="215" t="s">
        <v>118</v>
      </c>
      <c r="AU122" s="215" t="s">
        <v>82</v>
      </c>
      <c r="AY122" s="14" t="s">
        <v>116</v>
      </c>
      <c r="BE122" s="216">
        <f>IF(N122="základní",J122,0)</f>
        <v>0</v>
      </c>
      <c r="BF122" s="216">
        <f>IF(N122="snížená",J122,0)</f>
        <v>0</v>
      </c>
      <c r="BG122" s="216">
        <f>IF(N122="zákl. přenesená",J122,0)</f>
        <v>0</v>
      </c>
      <c r="BH122" s="216">
        <f>IF(N122="sníž. přenesená",J122,0)</f>
        <v>0</v>
      </c>
      <c r="BI122" s="216">
        <f>IF(N122="nulová",J122,0)</f>
        <v>0</v>
      </c>
      <c r="BJ122" s="14" t="s">
        <v>22</v>
      </c>
      <c r="BK122" s="216">
        <f>ROUND(I122*H122,2)</f>
        <v>0</v>
      </c>
      <c r="BL122" s="14" t="s">
        <v>122</v>
      </c>
      <c r="BM122" s="215" t="s">
        <v>186</v>
      </c>
    </row>
    <row r="123" s="1" customFormat="1">
      <c r="B123" s="35"/>
      <c r="C123" s="36"/>
      <c r="D123" s="217" t="s">
        <v>124</v>
      </c>
      <c r="E123" s="36"/>
      <c r="F123" s="218" t="s">
        <v>185</v>
      </c>
      <c r="G123" s="36"/>
      <c r="H123" s="36"/>
      <c r="I123" s="128"/>
      <c r="J123" s="36"/>
      <c r="K123" s="36"/>
      <c r="L123" s="40"/>
      <c r="M123" s="219"/>
      <c r="N123" s="80"/>
      <c r="O123" s="80"/>
      <c r="P123" s="80"/>
      <c r="Q123" s="80"/>
      <c r="R123" s="80"/>
      <c r="S123" s="80"/>
      <c r="T123" s="81"/>
      <c r="AT123" s="14" t="s">
        <v>124</v>
      </c>
      <c r="AU123" s="14" t="s">
        <v>82</v>
      </c>
    </row>
    <row r="124" s="1" customFormat="1" ht="16.5" customHeight="1">
      <c r="B124" s="35"/>
      <c r="C124" s="204" t="s">
        <v>187</v>
      </c>
      <c r="D124" s="204" t="s">
        <v>118</v>
      </c>
      <c r="E124" s="205" t="s">
        <v>188</v>
      </c>
      <c r="F124" s="206" t="s">
        <v>189</v>
      </c>
      <c r="G124" s="207" t="s">
        <v>121</v>
      </c>
      <c r="H124" s="208">
        <v>51.799999999999997</v>
      </c>
      <c r="I124" s="209"/>
      <c r="J124" s="210">
        <f>ROUND(I124*H124,2)</f>
        <v>0</v>
      </c>
      <c r="K124" s="206" t="s">
        <v>20</v>
      </c>
      <c r="L124" s="40"/>
      <c r="M124" s="211" t="s">
        <v>20</v>
      </c>
      <c r="N124" s="212" t="s">
        <v>44</v>
      </c>
      <c r="O124" s="80"/>
      <c r="P124" s="213">
        <f>O124*H124</f>
        <v>0</v>
      </c>
      <c r="Q124" s="213">
        <v>0</v>
      </c>
      <c r="R124" s="213">
        <f>Q124*H124</f>
        <v>0</v>
      </c>
      <c r="S124" s="213">
        <v>0</v>
      </c>
      <c r="T124" s="214">
        <f>S124*H124</f>
        <v>0</v>
      </c>
      <c r="AR124" s="215" t="s">
        <v>122</v>
      </c>
      <c r="AT124" s="215" t="s">
        <v>118</v>
      </c>
      <c r="AU124" s="215" t="s">
        <v>82</v>
      </c>
      <c r="AY124" s="14" t="s">
        <v>116</v>
      </c>
      <c r="BE124" s="216">
        <f>IF(N124="základní",J124,0)</f>
        <v>0</v>
      </c>
      <c r="BF124" s="216">
        <f>IF(N124="snížená",J124,0)</f>
        <v>0</v>
      </c>
      <c r="BG124" s="216">
        <f>IF(N124="zákl. přenesená",J124,0)</f>
        <v>0</v>
      </c>
      <c r="BH124" s="216">
        <f>IF(N124="sníž. přenesená",J124,0)</f>
        <v>0</v>
      </c>
      <c r="BI124" s="216">
        <f>IF(N124="nulová",J124,0)</f>
        <v>0</v>
      </c>
      <c r="BJ124" s="14" t="s">
        <v>22</v>
      </c>
      <c r="BK124" s="216">
        <f>ROUND(I124*H124,2)</f>
        <v>0</v>
      </c>
      <c r="BL124" s="14" t="s">
        <v>122</v>
      </c>
      <c r="BM124" s="215" t="s">
        <v>190</v>
      </c>
    </row>
    <row r="125" s="1" customFormat="1">
      <c r="B125" s="35"/>
      <c r="C125" s="36"/>
      <c r="D125" s="217" t="s">
        <v>124</v>
      </c>
      <c r="E125" s="36"/>
      <c r="F125" s="218" t="s">
        <v>189</v>
      </c>
      <c r="G125" s="36"/>
      <c r="H125" s="36"/>
      <c r="I125" s="128"/>
      <c r="J125" s="36"/>
      <c r="K125" s="36"/>
      <c r="L125" s="40"/>
      <c r="M125" s="219"/>
      <c r="N125" s="80"/>
      <c r="O125" s="80"/>
      <c r="P125" s="80"/>
      <c r="Q125" s="80"/>
      <c r="R125" s="80"/>
      <c r="S125" s="80"/>
      <c r="T125" s="81"/>
      <c r="AT125" s="14" t="s">
        <v>124</v>
      </c>
      <c r="AU125" s="14" t="s">
        <v>82</v>
      </c>
    </row>
    <row r="126" s="1" customFormat="1" ht="16.5" customHeight="1">
      <c r="B126" s="35"/>
      <c r="C126" s="204" t="s">
        <v>191</v>
      </c>
      <c r="D126" s="204" t="s">
        <v>118</v>
      </c>
      <c r="E126" s="205" t="s">
        <v>192</v>
      </c>
      <c r="F126" s="206" t="s">
        <v>193</v>
      </c>
      <c r="G126" s="207" t="s">
        <v>121</v>
      </c>
      <c r="H126" s="208">
        <v>51.799999999999997</v>
      </c>
      <c r="I126" s="209"/>
      <c r="J126" s="210">
        <f>ROUND(I126*H126,2)</f>
        <v>0</v>
      </c>
      <c r="K126" s="206" t="s">
        <v>20</v>
      </c>
      <c r="L126" s="40"/>
      <c r="M126" s="211" t="s">
        <v>20</v>
      </c>
      <c r="N126" s="212" t="s">
        <v>44</v>
      </c>
      <c r="O126" s="80"/>
      <c r="P126" s="213">
        <f>O126*H126</f>
        <v>0</v>
      </c>
      <c r="Q126" s="213">
        <v>0</v>
      </c>
      <c r="R126" s="213">
        <f>Q126*H126</f>
        <v>0</v>
      </c>
      <c r="S126" s="213">
        <v>0</v>
      </c>
      <c r="T126" s="214">
        <f>S126*H126</f>
        <v>0</v>
      </c>
      <c r="AR126" s="215" t="s">
        <v>122</v>
      </c>
      <c r="AT126" s="215" t="s">
        <v>118</v>
      </c>
      <c r="AU126" s="215" t="s">
        <v>82</v>
      </c>
      <c r="AY126" s="14" t="s">
        <v>116</v>
      </c>
      <c r="BE126" s="216">
        <f>IF(N126="základní",J126,0)</f>
        <v>0</v>
      </c>
      <c r="BF126" s="216">
        <f>IF(N126="snížená",J126,0)</f>
        <v>0</v>
      </c>
      <c r="BG126" s="216">
        <f>IF(N126="zákl. přenesená",J126,0)</f>
        <v>0</v>
      </c>
      <c r="BH126" s="216">
        <f>IF(N126="sníž. přenesená",J126,0)</f>
        <v>0</v>
      </c>
      <c r="BI126" s="216">
        <f>IF(N126="nulová",J126,0)</f>
        <v>0</v>
      </c>
      <c r="BJ126" s="14" t="s">
        <v>22</v>
      </c>
      <c r="BK126" s="216">
        <f>ROUND(I126*H126,2)</f>
        <v>0</v>
      </c>
      <c r="BL126" s="14" t="s">
        <v>122</v>
      </c>
      <c r="BM126" s="215" t="s">
        <v>194</v>
      </c>
    </row>
    <row r="127" s="1" customFormat="1">
      <c r="B127" s="35"/>
      <c r="C127" s="36"/>
      <c r="D127" s="217" t="s">
        <v>124</v>
      </c>
      <c r="E127" s="36"/>
      <c r="F127" s="218" t="s">
        <v>193</v>
      </c>
      <c r="G127" s="36"/>
      <c r="H127" s="36"/>
      <c r="I127" s="128"/>
      <c r="J127" s="36"/>
      <c r="K127" s="36"/>
      <c r="L127" s="40"/>
      <c r="M127" s="219"/>
      <c r="N127" s="80"/>
      <c r="O127" s="80"/>
      <c r="P127" s="80"/>
      <c r="Q127" s="80"/>
      <c r="R127" s="80"/>
      <c r="S127" s="80"/>
      <c r="T127" s="81"/>
      <c r="AT127" s="14" t="s">
        <v>124</v>
      </c>
      <c r="AU127" s="14" t="s">
        <v>82</v>
      </c>
    </row>
    <row r="128" s="1" customFormat="1" ht="16.5" customHeight="1">
      <c r="B128" s="35"/>
      <c r="C128" s="204" t="s">
        <v>195</v>
      </c>
      <c r="D128" s="204" t="s">
        <v>118</v>
      </c>
      <c r="E128" s="205" t="s">
        <v>196</v>
      </c>
      <c r="F128" s="206" t="s">
        <v>197</v>
      </c>
      <c r="G128" s="207" t="s">
        <v>142</v>
      </c>
      <c r="H128" s="208">
        <v>3.1099999999999999</v>
      </c>
      <c r="I128" s="209"/>
      <c r="J128" s="210">
        <f>ROUND(I128*H128,2)</f>
        <v>0</v>
      </c>
      <c r="K128" s="206" t="s">
        <v>20</v>
      </c>
      <c r="L128" s="40"/>
      <c r="M128" s="211" t="s">
        <v>20</v>
      </c>
      <c r="N128" s="212" t="s">
        <v>44</v>
      </c>
      <c r="O128" s="80"/>
      <c r="P128" s="213">
        <f>O128*H128</f>
        <v>0</v>
      </c>
      <c r="Q128" s="213">
        <v>0</v>
      </c>
      <c r="R128" s="213">
        <f>Q128*H128</f>
        <v>0</v>
      </c>
      <c r="S128" s="213">
        <v>0</v>
      </c>
      <c r="T128" s="214">
        <f>S128*H128</f>
        <v>0</v>
      </c>
      <c r="AR128" s="215" t="s">
        <v>122</v>
      </c>
      <c r="AT128" s="215" t="s">
        <v>118</v>
      </c>
      <c r="AU128" s="215" t="s">
        <v>82</v>
      </c>
      <c r="AY128" s="14" t="s">
        <v>116</v>
      </c>
      <c r="BE128" s="216">
        <f>IF(N128="základní",J128,0)</f>
        <v>0</v>
      </c>
      <c r="BF128" s="216">
        <f>IF(N128="snížená",J128,0)</f>
        <v>0</v>
      </c>
      <c r="BG128" s="216">
        <f>IF(N128="zákl. přenesená",J128,0)</f>
        <v>0</v>
      </c>
      <c r="BH128" s="216">
        <f>IF(N128="sníž. přenesená",J128,0)</f>
        <v>0</v>
      </c>
      <c r="BI128" s="216">
        <f>IF(N128="nulová",J128,0)</f>
        <v>0</v>
      </c>
      <c r="BJ128" s="14" t="s">
        <v>22</v>
      </c>
      <c r="BK128" s="216">
        <f>ROUND(I128*H128,2)</f>
        <v>0</v>
      </c>
      <c r="BL128" s="14" t="s">
        <v>122</v>
      </c>
      <c r="BM128" s="215" t="s">
        <v>198</v>
      </c>
    </row>
    <row r="129" s="1" customFormat="1">
      <c r="B129" s="35"/>
      <c r="C129" s="36"/>
      <c r="D129" s="217" t="s">
        <v>124</v>
      </c>
      <c r="E129" s="36"/>
      <c r="F129" s="218" t="s">
        <v>197</v>
      </c>
      <c r="G129" s="36"/>
      <c r="H129" s="36"/>
      <c r="I129" s="128"/>
      <c r="J129" s="36"/>
      <c r="K129" s="36"/>
      <c r="L129" s="40"/>
      <c r="M129" s="219"/>
      <c r="N129" s="80"/>
      <c r="O129" s="80"/>
      <c r="P129" s="80"/>
      <c r="Q129" s="80"/>
      <c r="R129" s="80"/>
      <c r="S129" s="80"/>
      <c r="T129" s="81"/>
      <c r="AT129" s="14" t="s">
        <v>124</v>
      </c>
      <c r="AU129" s="14" t="s">
        <v>82</v>
      </c>
    </row>
    <row r="130" s="1" customFormat="1" ht="16.5" customHeight="1">
      <c r="B130" s="35"/>
      <c r="C130" s="204" t="s">
        <v>199</v>
      </c>
      <c r="D130" s="204" t="s">
        <v>118</v>
      </c>
      <c r="E130" s="205" t="s">
        <v>200</v>
      </c>
      <c r="F130" s="206" t="s">
        <v>201</v>
      </c>
      <c r="G130" s="207" t="s">
        <v>121</v>
      </c>
      <c r="H130" s="208">
        <v>51.799999999999997</v>
      </c>
      <c r="I130" s="209"/>
      <c r="J130" s="210">
        <f>ROUND(I130*H130,2)</f>
        <v>0</v>
      </c>
      <c r="K130" s="206" t="s">
        <v>20</v>
      </c>
      <c r="L130" s="40"/>
      <c r="M130" s="211" t="s">
        <v>20</v>
      </c>
      <c r="N130" s="212" t="s">
        <v>44</v>
      </c>
      <c r="O130" s="80"/>
      <c r="P130" s="213">
        <f>O130*H130</f>
        <v>0</v>
      </c>
      <c r="Q130" s="213">
        <v>0</v>
      </c>
      <c r="R130" s="213">
        <f>Q130*H130</f>
        <v>0</v>
      </c>
      <c r="S130" s="213">
        <v>0</v>
      </c>
      <c r="T130" s="214">
        <f>S130*H130</f>
        <v>0</v>
      </c>
      <c r="AR130" s="215" t="s">
        <v>122</v>
      </c>
      <c r="AT130" s="215" t="s">
        <v>118</v>
      </c>
      <c r="AU130" s="215" t="s">
        <v>82</v>
      </c>
      <c r="AY130" s="14" t="s">
        <v>116</v>
      </c>
      <c r="BE130" s="216">
        <f>IF(N130="základní",J130,0)</f>
        <v>0</v>
      </c>
      <c r="BF130" s="216">
        <f>IF(N130="snížená",J130,0)</f>
        <v>0</v>
      </c>
      <c r="BG130" s="216">
        <f>IF(N130="zákl. přenesená",J130,0)</f>
        <v>0</v>
      </c>
      <c r="BH130" s="216">
        <f>IF(N130="sníž. přenesená",J130,0)</f>
        <v>0</v>
      </c>
      <c r="BI130" s="216">
        <f>IF(N130="nulová",J130,0)</f>
        <v>0</v>
      </c>
      <c r="BJ130" s="14" t="s">
        <v>22</v>
      </c>
      <c r="BK130" s="216">
        <f>ROUND(I130*H130,2)</f>
        <v>0</v>
      </c>
      <c r="BL130" s="14" t="s">
        <v>122</v>
      </c>
      <c r="BM130" s="215" t="s">
        <v>202</v>
      </c>
    </row>
    <row r="131" s="1" customFormat="1">
      <c r="B131" s="35"/>
      <c r="C131" s="36"/>
      <c r="D131" s="217" t="s">
        <v>124</v>
      </c>
      <c r="E131" s="36"/>
      <c r="F131" s="218" t="s">
        <v>201</v>
      </c>
      <c r="G131" s="36"/>
      <c r="H131" s="36"/>
      <c r="I131" s="128"/>
      <c r="J131" s="36"/>
      <c r="K131" s="36"/>
      <c r="L131" s="40"/>
      <c r="M131" s="219"/>
      <c r="N131" s="80"/>
      <c r="O131" s="80"/>
      <c r="P131" s="80"/>
      <c r="Q131" s="80"/>
      <c r="R131" s="80"/>
      <c r="S131" s="80"/>
      <c r="T131" s="81"/>
      <c r="AT131" s="14" t="s">
        <v>124</v>
      </c>
      <c r="AU131" s="14" t="s">
        <v>82</v>
      </c>
    </row>
    <row r="132" s="1" customFormat="1" ht="16.5" customHeight="1">
      <c r="B132" s="35"/>
      <c r="C132" s="204" t="s">
        <v>7</v>
      </c>
      <c r="D132" s="204" t="s">
        <v>118</v>
      </c>
      <c r="E132" s="205" t="s">
        <v>203</v>
      </c>
      <c r="F132" s="206" t="s">
        <v>204</v>
      </c>
      <c r="G132" s="207" t="s">
        <v>205</v>
      </c>
      <c r="H132" s="208">
        <v>38.799999999999997</v>
      </c>
      <c r="I132" s="209"/>
      <c r="J132" s="210">
        <f>ROUND(I132*H132,2)</f>
        <v>0</v>
      </c>
      <c r="K132" s="206" t="s">
        <v>20</v>
      </c>
      <c r="L132" s="40"/>
      <c r="M132" s="211" t="s">
        <v>20</v>
      </c>
      <c r="N132" s="212" t="s">
        <v>44</v>
      </c>
      <c r="O132" s="80"/>
      <c r="P132" s="213">
        <f>O132*H132</f>
        <v>0</v>
      </c>
      <c r="Q132" s="213">
        <v>0</v>
      </c>
      <c r="R132" s="213">
        <f>Q132*H132</f>
        <v>0</v>
      </c>
      <c r="S132" s="213">
        <v>0</v>
      </c>
      <c r="T132" s="214">
        <f>S132*H132</f>
        <v>0</v>
      </c>
      <c r="AR132" s="215" t="s">
        <v>122</v>
      </c>
      <c r="AT132" s="215" t="s">
        <v>118</v>
      </c>
      <c r="AU132" s="215" t="s">
        <v>82</v>
      </c>
      <c r="AY132" s="14" t="s">
        <v>116</v>
      </c>
      <c r="BE132" s="216">
        <f>IF(N132="základní",J132,0)</f>
        <v>0</v>
      </c>
      <c r="BF132" s="216">
        <f>IF(N132="snížená",J132,0)</f>
        <v>0</v>
      </c>
      <c r="BG132" s="216">
        <f>IF(N132="zákl. přenesená",J132,0)</f>
        <v>0</v>
      </c>
      <c r="BH132" s="216">
        <f>IF(N132="sníž. přenesená",J132,0)</f>
        <v>0</v>
      </c>
      <c r="BI132" s="216">
        <f>IF(N132="nulová",J132,0)</f>
        <v>0</v>
      </c>
      <c r="BJ132" s="14" t="s">
        <v>22</v>
      </c>
      <c r="BK132" s="216">
        <f>ROUND(I132*H132,2)</f>
        <v>0</v>
      </c>
      <c r="BL132" s="14" t="s">
        <v>122</v>
      </c>
      <c r="BM132" s="215" t="s">
        <v>206</v>
      </c>
    </row>
    <row r="133" s="1" customFormat="1">
      <c r="B133" s="35"/>
      <c r="C133" s="36"/>
      <c r="D133" s="217" t="s">
        <v>124</v>
      </c>
      <c r="E133" s="36"/>
      <c r="F133" s="218" t="s">
        <v>204</v>
      </c>
      <c r="G133" s="36"/>
      <c r="H133" s="36"/>
      <c r="I133" s="128"/>
      <c r="J133" s="36"/>
      <c r="K133" s="36"/>
      <c r="L133" s="40"/>
      <c r="M133" s="219"/>
      <c r="N133" s="80"/>
      <c r="O133" s="80"/>
      <c r="P133" s="80"/>
      <c r="Q133" s="80"/>
      <c r="R133" s="80"/>
      <c r="S133" s="80"/>
      <c r="T133" s="81"/>
      <c r="AT133" s="14" t="s">
        <v>124</v>
      </c>
      <c r="AU133" s="14" t="s">
        <v>82</v>
      </c>
    </row>
    <row r="134" s="11" customFormat="1" ht="22.8" customHeight="1">
      <c r="B134" s="188"/>
      <c r="C134" s="189"/>
      <c r="D134" s="190" t="s">
        <v>72</v>
      </c>
      <c r="E134" s="202" t="s">
        <v>156</v>
      </c>
      <c r="F134" s="202" t="s">
        <v>207</v>
      </c>
      <c r="G134" s="189"/>
      <c r="H134" s="189"/>
      <c r="I134" s="192"/>
      <c r="J134" s="203">
        <f>BK134</f>
        <v>0</v>
      </c>
      <c r="K134" s="189"/>
      <c r="L134" s="194"/>
      <c r="M134" s="195"/>
      <c r="N134" s="196"/>
      <c r="O134" s="196"/>
      <c r="P134" s="197">
        <f>SUM(P135:P140)</f>
        <v>0</v>
      </c>
      <c r="Q134" s="196"/>
      <c r="R134" s="197">
        <f>SUM(R135:R140)</f>
        <v>0</v>
      </c>
      <c r="S134" s="196"/>
      <c r="T134" s="198">
        <f>SUM(T135:T140)</f>
        <v>0</v>
      </c>
      <c r="AR134" s="199" t="s">
        <v>22</v>
      </c>
      <c r="AT134" s="200" t="s">
        <v>72</v>
      </c>
      <c r="AU134" s="200" t="s">
        <v>22</v>
      </c>
      <c r="AY134" s="199" t="s">
        <v>116</v>
      </c>
      <c r="BK134" s="201">
        <f>SUM(BK135:BK140)</f>
        <v>0</v>
      </c>
    </row>
    <row r="135" s="1" customFormat="1" ht="24" customHeight="1">
      <c r="B135" s="35"/>
      <c r="C135" s="204" t="s">
        <v>208</v>
      </c>
      <c r="D135" s="204" t="s">
        <v>118</v>
      </c>
      <c r="E135" s="205" t="s">
        <v>209</v>
      </c>
      <c r="F135" s="206" t="s">
        <v>210</v>
      </c>
      <c r="G135" s="207" t="s">
        <v>178</v>
      </c>
      <c r="H135" s="208">
        <v>23.399999999999999</v>
      </c>
      <c r="I135" s="209"/>
      <c r="J135" s="210">
        <f>ROUND(I135*H135,2)</f>
        <v>0</v>
      </c>
      <c r="K135" s="206" t="s">
        <v>20</v>
      </c>
      <c r="L135" s="40"/>
      <c r="M135" s="211" t="s">
        <v>20</v>
      </c>
      <c r="N135" s="212" t="s">
        <v>44</v>
      </c>
      <c r="O135" s="80"/>
      <c r="P135" s="213">
        <f>O135*H135</f>
        <v>0</v>
      </c>
      <c r="Q135" s="213">
        <v>0</v>
      </c>
      <c r="R135" s="213">
        <f>Q135*H135</f>
        <v>0</v>
      </c>
      <c r="S135" s="213">
        <v>0</v>
      </c>
      <c r="T135" s="214">
        <f>S135*H135</f>
        <v>0</v>
      </c>
      <c r="AR135" s="215" t="s">
        <v>122</v>
      </c>
      <c r="AT135" s="215" t="s">
        <v>118</v>
      </c>
      <c r="AU135" s="215" t="s">
        <v>82</v>
      </c>
      <c r="AY135" s="14" t="s">
        <v>116</v>
      </c>
      <c r="BE135" s="216">
        <f>IF(N135="základní",J135,0)</f>
        <v>0</v>
      </c>
      <c r="BF135" s="216">
        <f>IF(N135="snížená",J135,0)</f>
        <v>0</v>
      </c>
      <c r="BG135" s="216">
        <f>IF(N135="zákl. přenesená",J135,0)</f>
        <v>0</v>
      </c>
      <c r="BH135" s="216">
        <f>IF(N135="sníž. přenesená",J135,0)</f>
        <v>0</v>
      </c>
      <c r="BI135" s="216">
        <f>IF(N135="nulová",J135,0)</f>
        <v>0</v>
      </c>
      <c r="BJ135" s="14" t="s">
        <v>22</v>
      </c>
      <c r="BK135" s="216">
        <f>ROUND(I135*H135,2)</f>
        <v>0</v>
      </c>
      <c r="BL135" s="14" t="s">
        <v>122</v>
      </c>
      <c r="BM135" s="215" t="s">
        <v>211</v>
      </c>
    </row>
    <row r="136" s="1" customFormat="1">
      <c r="B136" s="35"/>
      <c r="C136" s="36"/>
      <c r="D136" s="217" t="s">
        <v>124</v>
      </c>
      <c r="E136" s="36"/>
      <c r="F136" s="218" t="s">
        <v>210</v>
      </c>
      <c r="G136" s="36"/>
      <c r="H136" s="36"/>
      <c r="I136" s="128"/>
      <c r="J136" s="36"/>
      <c r="K136" s="36"/>
      <c r="L136" s="40"/>
      <c r="M136" s="219"/>
      <c r="N136" s="80"/>
      <c r="O136" s="80"/>
      <c r="P136" s="80"/>
      <c r="Q136" s="80"/>
      <c r="R136" s="80"/>
      <c r="S136" s="80"/>
      <c r="T136" s="81"/>
      <c r="AT136" s="14" t="s">
        <v>124</v>
      </c>
      <c r="AU136" s="14" t="s">
        <v>82</v>
      </c>
    </row>
    <row r="137" s="1" customFormat="1" ht="16.5" customHeight="1">
      <c r="B137" s="35"/>
      <c r="C137" s="204" t="s">
        <v>212</v>
      </c>
      <c r="D137" s="204" t="s">
        <v>118</v>
      </c>
      <c r="E137" s="205" t="s">
        <v>213</v>
      </c>
      <c r="F137" s="206" t="s">
        <v>214</v>
      </c>
      <c r="G137" s="207" t="s">
        <v>178</v>
      </c>
      <c r="H137" s="208">
        <v>23.399999999999999</v>
      </c>
      <c r="I137" s="209"/>
      <c r="J137" s="210">
        <f>ROUND(I137*H137,2)</f>
        <v>0</v>
      </c>
      <c r="K137" s="206" t="s">
        <v>20</v>
      </c>
      <c r="L137" s="40"/>
      <c r="M137" s="211" t="s">
        <v>20</v>
      </c>
      <c r="N137" s="212" t="s">
        <v>44</v>
      </c>
      <c r="O137" s="80"/>
      <c r="P137" s="213">
        <f>O137*H137</f>
        <v>0</v>
      </c>
      <c r="Q137" s="213">
        <v>0</v>
      </c>
      <c r="R137" s="213">
        <f>Q137*H137</f>
        <v>0</v>
      </c>
      <c r="S137" s="213">
        <v>0</v>
      </c>
      <c r="T137" s="214">
        <f>S137*H137</f>
        <v>0</v>
      </c>
      <c r="AR137" s="215" t="s">
        <v>122</v>
      </c>
      <c r="AT137" s="215" t="s">
        <v>118</v>
      </c>
      <c r="AU137" s="215" t="s">
        <v>82</v>
      </c>
      <c r="AY137" s="14" t="s">
        <v>116</v>
      </c>
      <c r="BE137" s="216">
        <f>IF(N137="základní",J137,0)</f>
        <v>0</v>
      </c>
      <c r="BF137" s="216">
        <f>IF(N137="snížená",J137,0)</f>
        <v>0</v>
      </c>
      <c r="BG137" s="216">
        <f>IF(N137="zákl. přenesená",J137,0)</f>
        <v>0</v>
      </c>
      <c r="BH137" s="216">
        <f>IF(N137="sníž. přenesená",J137,0)</f>
        <v>0</v>
      </c>
      <c r="BI137" s="216">
        <f>IF(N137="nulová",J137,0)</f>
        <v>0</v>
      </c>
      <c r="BJ137" s="14" t="s">
        <v>22</v>
      </c>
      <c r="BK137" s="216">
        <f>ROUND(I137*H137,2)</f>
        <v>0</v>
      </c>
      <c r="BL137" s="14" t="s">
        <v>122</v>
      </c>
      <c r="BM137" s="215" t="s">
        <v>215</v>
      </c>
    </row>
    <row r="138" s="1" customFormat="1">
      <c r="B138" s="35"/>
      <c r="C138" s="36"/>
      <c r="D138" s="217" t="s">
        <v>124</v>
      </c>
      <c r="E138" s="36"/>
      <c r="F138" s="218" t="s">
        <v>214</v>
      </c>
      <c r="G138" s="36"/>
      <c r="H138" s="36"/>
      <c r="I138" s="128"/>
      <c r="J138" s="36"/>
      <c r="K138" s="36"/>
      <c r="L138" s="40"/>
      <c r="M138" s="219"/>
      <c r="N138" s="80"/>
      <c r="O138" s="80"/>
      <c r="P138" s="80"/>
      <c r="Q138" s="80"/>
      <c r="R138" s="80"/>
      <c r="S138" s="80"/>
      <c r="T138" s="81"/>
      <c r="AT138" s="14" t="s">
        <v>124</v>
      </c>
      <c r="AU138" s="14" t="s">
        <v>82</v>
      </c>
    </row>
    <row r="139" s="1" customFormat="1" ht="24" customHeight="1">
      <c r="B139" s="35"/>
      <c r="C139" s="204" t="s">
        <v>216</v>
      </c>
      <c r="D139" s="204" t="s">
        <v>118</v>
      </c>
      <c r="E139" s="205" t="s">
        <v>217</v>
      </c>
      <c r="F139" s="206" t="s">
        <v>218</v>
      </c>
      <c r="G139" s="207" t="s">
        <v>178</v>
      </c>
      <c r="H139" s="208">
        <v>98.299999999999997</v>
      </c>
      <c r="I139" s="209"/>
      <c r="J139" s="210">
        <f>ROUND(I139*H139,2)</f>
        <v>0</v>
      </c>
      <c r="K139" s="206" t="s">
        <v>20</v>
      </c>
      <c r="L139" s="40"/>
      <c r="M139" s="211" t="s">
        <v>20</v>
      </c>
      <c r="N139" s="212" t="s">
        <v>44</v>
      </c>
      <c r="O139" s="80"/>
      <c r="P139" s="213">
        <f>O139*H139</f>
        <v>0</v>
      </c>
      <c r="Q139" s="213">
        <v>0</v>
      </c>
      <c r="R139" s="213">
        <f>Q139*H139</f>
        <v>0</v>
      </c>
      <c r="S139" s="213">
        <v>0</v>
      </c>
      <c r="T139" s="214">
        <f>S139*H139</f>
        <v>0</v>
      </c>
      <c r="AR139" s="215" t="s">
        <v>122</v>
      </c>
      <c r="AT139" s="215" t="s">
        <v>118</v>
      </c>
      <c r="AU139" s="215" t="s">
        <v>82</v>
      </c>
      <c r="AY139" s="14" t="s">
        <v>116</v>
      </c>
      <c r="BE139" s="216">
        <f>IF(N139="základní",J139,0)</f>
        <v>0</v>
      </c>
      <c r="BF139" s="216">
        <f>IF(N139="snížená",J139,0)</f>
        <v>0</v>
      </c>
      <c r="BG139" s="216">
        <f>IF(N139="zákl. přenesená",J139,0)</f>
        <v>0</v>
      </c>
      <c r="BH139" s="216">
        <f>IF(N139="sníž. přenesená",J139,0)</f>
        <v>0</v>
      </c>
      <c r="BI139" s="216">
        <f>IF(N139="nulová",J139,0)</f>
        <v>0</v>
      </c>
      <c r="BJ139" s="14" t="s">
        <v>22</v>
      </c>
      <c r="BK139" s="216">
        <f>ROUND(I139*H139,2)</f>
        <v>0</v>
      </c>
      <c r="BL139" s="14" t="s">
        <v>122</v>
      </c>
      <c r="BM139" s="215" t="s">
        <v>219</v>
      </c>
    </row>
    <row r="140" s="1" customFormat="1">
      <c r="B140" s="35"/>
      <c r="C140" s="36"/>
      <c r="D140" s="217" t="s">
        <v>124</v>
      </c>
      <c r="E140" s="36"/>
      <c r="F140" s="218" t="s">
        <v>218</v>
      </c>
      <c r="G140" s="36"/>
      <c r="H140" s="36"/>
      <c r="I140" s="128"/>
      <c r="J140" s="36"/>
      <c r="K140" s="36"/>
      <c r="L140" s="40"/>
      <c r="M140" s="219"/>
      <c r="N140" s="80"/>
      <c r="O140" s="80"/>
      <c r="P140" s="80"/>
      <c r="Q140" s="80"/>
      <c r="R140" s="80"/>
      <c r="S140" s="80"/>
      <c r="T140" s="81"/>
      <c r="AT140" s="14" t="s">
        <v>124</v>
      </c>
      <c r="AU140" s="14" t="s">
        <v>82</v>
      </c>
    </row>
    <row r="141" s="11" customFormat="1" ht="25.92" customHeight="1">
      <c r="B141" s="188"/>
      <c r="C141" s="189"/>
      <c r="D141" s="190" t="s">
        <v>72</v>
      </c>
      <c r="E141" s="191" t="s">
        <v>220</v>
      </c>
      <c r="F141" s="191" t="s">
        <v>221</v>
      </c>
      <c r="G141" s="189"/>
      <c r="H141" s="189"/>
      <c r="I141" s="192"/>
      <c r="J141" s="193">
        <f>BK141</f>
        <v>0</v>
      </c>
      <c r="K141" s="189"/>
      <c r="L141" s="194"/>
      <c r="M141" s="195"/>
      <c r="N141" s="196"/>
      <c r="O141" s="196"/>
      <c r="P141" s="197">
        <f>P142+P155+P176+P185</f>
        <v>0</v>
      </c>
      <c r="Q141" s="196"/>
      <c r="R141" s="197">
        <f>R142+R155+R176+R185</f>
        <v>0.20376</v>
      </c>
      <c r="S141" s="196"/>
      <c r="T141" s="198">
        <f>T142+T155+T176+T185</f>
        <v>0</v>
      </c>
      <c r="AR141" s="199" t="s">
        <v>82</v>
      </c>
      <c r="AT141" s="200" t="s">
        <v>72</v>
      </c>
      <c r="AU141" s="200" t="s">
        <v>73</v>
      </c>
      <c r="AY141" s="199" t="s">
        <v>116</v>
      </c>
      <c r="BK141" s="201">
        <f>BK142+BK155+BK176+BK185</f>
        <v>0</v>
      </c>
    </row>
    <row r="142" s="11" customFormat="1" ht="22.8" customHeight="1">
      <c r="B142" s="188"/>
      <c r="C142" s="189"/>
      <c r="D142" s="190" t="s">
        <v>72</v>
      </c>
      <c r="E142" s="202" t="s">
        <v>222</v>
      </c>
      <c r="F142" s="202" t="s">
        <v>223</v>
      </c>
      <c r="G142" s="189"/>
      <c r="H142" s="189"/>
      <c r="I142" s="192"/>
      <c r="J142" s="203">
        <f>BK142</f>
        <v>0</v>
      </c>
      <c r="K142" s="189"/>
      <c r="L142" s="194"/>
      <c r="M142" s="195"/>
      <c r="N142" s="196"/>
      <c r="O142" s="196"/>
      <c r="P142" s="197">
        <f>SUM(P143:P154)</f>
        <v>0</v>
      </c>
      <c r="Q142" s="196"/>
      <c r="R142" s="197">
        <f>SUM(R143:R154)</f>
        <v>0.12435500000000001</v>
      </c>
      <c r="S142" s="196"/>
      <c r="T142" s="198">
        <f>SUM(T143:T154)</f>
        <v>0</v>
      </c>
      <c r="AR142" s="199" t="s">
        <v>82</v>
      </c>
      <c r="AT142" s="200" t="s">
        <v>72</v>
      </c>
      <c r="AU142" s="200" t="s">
        <v>22</v>
      </c>
      <c r="AY142" s="199" t="s">
        <v>116</v>
      </c>
      <c r="BK142" s="201">
        <f>SUM(BK143:BK154)</f>
        <v>0</v>
      </c>
    </row>
    <row r="143" s="1" customFormat="1" ht="16.5" customHeight="1">
      <c r="B143" s="35"/>
      <c r="C143" s="204" t="s">
        <v>224</v>
      </c>
      <c r="D143" s="204" t="s">
        <v>118</v>
      </c>
      <c r="E143" s="205" t="s">
        <v>225</v>
      </c>
      <c r="F143" s="206" t="s">
        <v>226</v>
      </c>
      <c r="G143" s="207" t="s">
        <v>205</v>
      </c>
      <c r="H143" s="208">
        <v>6</v>
      </c>
      <c r="I143" s="209"/>
      <c r="J143" s="210">
        <f>ROUND(I143*H143,2)</f>
        <v>0</v>
      </c>
      <c r="K143" s="206" t="s">
        <v>137</v>
      </c>
      <c r="L143" s="40"/>
      <c r="M143" s="211" t="s">
        <v>20</v>
      </c>
      <c r="N143" s="212" t="s">
        <v>44</v>
      </c>
      <c r="O143" s="80"/>
      <c r="P143" s="213">
        <f>O143*H143</f>
        <v>0</v>
      </c>
      <c r="Q143" s="213">
        <v>0.00079000000000000001</v>
      </c>
      <c r="R143" s="213">
        <f>Q143*H143</f>
        <v>0.0047400000000000003</v>
      </c>
      <c r="S143" s="213">
        <v>0</v>
      </c>
      <c r="T143" s="214">
        <f>S143*H143</f>
        <v>0</v>
      </c>
      <c r="AR143" s="215" t="s">
        <v>183</v>
      </c>
      <c r="AT143" s="215" t="s">
        <v>118</v>
      </c>
      <c r="AU143" s="215" t="s">
        <v>82</v>
      </c>
      <c r="AY143" s="14" t="s">
        <v>116</v>
      </c>
      <c r="BE143" s="216">
        <f>IF(N143="základní",J143,0)</f>
        <v>0</v>
      </c>
      <c r="BF143" s="216">
        <f>IF(N143="snížená",J143,0)</f>
        <v>0</v>
      </c>
      <c r="BG143" s="216">
        <f>IF(N143="zákl. přenesená",J143,0)</f>
        <v>0</v>
      </c>
      <c r="BH143" s="216">
        <f>IF(N143="sníž. přenesená",J143,0)</f>
        <v>0</v>
      </c>
      <c r="BI143" s="216">
        <f>IF(N143="nulová",J143,0)</f>
        <v>0</v>
      </c>
      <c r="BJ143" s="14" t="s">
        <v>22</v>
      </c>
      <c r="BK143" s="216">
        <f>ROUND(I143*H143,2)</f>
        <v>0</v>
      </c>
      <c r="BL143" s="14" t="s">
        <v>183</v>
      </c>
      <c r="BM143" s="215" t="s">
        <v>227</v>
      </c>
    </row>
    <row r="144" s="1" customFormat="1">
      <c r="B144" s="35"/>
      <c r="C144" s="36"/>
      <c r="D144" s="217" t="s">
        <v>124</v>
      </c>
      <c r="E144" s="36"/>
      <c r="F144" s="218" t="s">
        <v>226</v>
      </c>
      <c r="G144" s="36"/>
      <c r="H144" s="36"/>
      <c r="I144" s="128"/>
      <c r="J144" s="36"/>
      <c r="K144" s="36"/>
      <c r="L144" s="40"/>
      <c r="M144" s="219"/>
      <c r="N144" s="80"/>
      <c r="O144" s="80"/>
      <c r="P144" s="80"/>
      <c r="Q144" s="80"/>
      <c r="R144" s="80"/>
      <c r="S144" s="80"/>
      <c r="T144" s="81"/>
      <c r="AT144" s="14" t="s">
        <v>124</v>
      </c>
      <c r="AU144" s="14" t="s">
        <v>82</v>
      </c>
    </row>
    <row r="145" s="1" customFormat="1" ht="16.5" customHeight="1">
      <c r="B145" s="35"/>
      <c r="C145" s="204" t="s">
        <v>228</v>
      </c>
      <c r="D145" s="204" t="s">
        <v>118</v>
      </c>
      <c r="E145" s="205" t="s">
        <v>229</v>
      </c>
      <c r="F145" s="206" t="s">
        <v>230</v>
      </c>
      <c r="G145" s="207" t="s">
        <v>205</v>
      </c>
      <c r="H145" s="208">
        <v>10</v>
      </c>
      <c r="I145" s="209"/>
      <c r="J145" s="210">
        <f>ROUND(I145*H145,2)</f>
        <v>0</v>
      </c>
      <c r="K145" s="206" t="s">
        <v>137</v>
      </c>
      <c r="L145" s="40"/>
      <c r="M145" s="211" t="s">
        <v>20</v>
      </c>
      <c r="N145" s="212" t="s">
        <v>44</v>
      </c>
      <c r="O145" s="80"/>
      <c r="P145" s="213">
        <f>O145*H145</f>
        <v>0</v>
      </c>
      <c r="Q145" s="213">
        <v>0.002</v>
      </c>
      <c r="R145" s="213">
        <f>Q145*H145</f>
        <v>0.02</v>
      </c>
      <c r="S145" s="213">
        <v>0</v>
      </c>
      <c r="T145" s="214">
        <f>S145*H145</f>
        <v>0</v>
      </c>
      <c r="AR145" s="215" t="s">
        <v>183</v>
      </c>
      <c r="AT145" s="215" t="s">
        <v>118</v>
      </c>
      <c r="AU145" s="215" t="s">
        <v>82</v>
      </c>
      <c r="AY145" s="14" t="s">
        <v>116</v>
      </c>
      <c r="BE145" s="216">
        <f>IF(N145="základní",J145,0)</f>
        <v>0</v>
      </c>
      <c r="BF145" s="216">
        <f>IF(N145="snížená",J145,0)</f>
        <v>0</v>
      </c>
      <c r="BG145" s="216">
        <f>IF(N145="zákl. přenesená",J145,0)</f>
        <v>0</v>
      </c>
      <c r="BH145" s="216">
        <f>IF(N145="sníž. přenesená",J145,0)</f>
        <v>0</v>
      </c>
      <c r="BI145" s="216">
        <f>IF(N145="nulová",J145,0)</f>
        <v>0</v>
      </c>
      <c r="BJ145" s="14" t="s">
        <v>22</v>
      </c>
      <c r="BK145" s="216">
        <f>ROUND(I145*H145,2)</f>
        <v>0</v>
      </c>
      <c r="BL145" s="14" t="s">
        <v>183</v>
      </c>
      <c r="BM145" s="215" t="s">
        <v>231</v>
      </c>
    </row>
    <row r="146" s="1" customFormat="1">
      <c r="B146" s="35"/>
      <c r="C146" s="36"/>
      <c r="D146" s="217" t="s">
        <v>124</v>
      </c>
      <c r="E146" s="36"/>
      <c r="F146" s="218" t="s">
        <v>230</v>
      </c>
      <c r="G146" s="36"/>
      <c r="H146" s="36"/>
      <c r="I146" s="128"/>
      <c r="J146" s="36"/>
      <c r="K146" s="36"/>
      <c r="L146" s="40"/>
      <c r="M146" s="219"/>
      <c r="N146" s="80"/>
      <c r="O146" s="80"/>
      <c r="P146" s="80"/>
      <c r="Q146" s="80"/>
      <c r="R146" s="80"/>
      <c r="S146" s="80"/>
      <c r="T146" s="81"/>
      <c r="AT146" s="14" t="s">
        <v>124</v>
      </c>
      <c r="AU146" s="14" t="s">
        <v>82</v>
      </c>
    </row>
    <row r="147" s="1" customFormat="1" ht="24" customHeight="1">
      <c r="B147" s="35"/>
      <c r="C147" s="204" t="s">
        <v>232</v>
      </c>
      <c r="D147" s="204" t="s">
        <v>118</v>
      </c>
      <c r="E147" s="205" t="s">
        <v>233</v>
      </c>
      <c r="F147" s="206" t="s">
        <v>234</v>
      </c>
      <c r="G147" s="207" t="s">
        <v>235</v>
      </c>
      <c r="H147" s="208">
        <v>2</v>
      </c>
      <c r="I147" s="209"/>
      <c r="J147" s="210">
        <f>ROUND(I147*H147,2)</f>
        <v>0</v>
      </c>
      <c r="K147" s="206" t="s">
        <v>137</v>
      </c>
      <c r="L147" s="40"/>
      <c r="M147" s="211" t="s">
        <v>20</v>
      </c>
      <c r="N147" s="212" t="s">
        <v>44</v>
      </c>
      <c r="O147" s="80"/>
      <c r="P147" s="213">
        <f>O147*H147</f>
        <v>0</v>
      </c>
      <c r="Q147" s="213">
        <v>0.00050000000000000001</v>
      </c>
      <c r="R147" s="213">
        <f>Q147*H147</f>
        <v>0.001</v>
      </c>
      <c r="S147" s="213">
        <v>0</v>
      </c>
      <c r="T147" s="214">
        <f>S147*H147</f>
        <v>0</v>
      </c>
      <c r="AR147" s="215" t="s">
        <v>183</v>
      </c>
      <c r="AT147" s="215" t="s">
        <v>118</v>
      </c>
      <c r="AU147" s="215" t="s">
        <v>82</v>
      </c>
      <c r="AY147" s="14" t="s">
        <v>116</v>
      </c>
      <c r="BE147" s="216">
        <f>IF(N147="základní",J147,0)</f>
        <v>0</v>
      </c>
      <c r="BF147" s="216">
        <f>IF(N147="snížená",J147,0)</f>
        <v>0</v>
      </c>
      <c r="BG147" s="216">
        <f>IF(N147="zákl. přenesená",J147,0)</f>
        <v>0</v>
      </c>
      <c r="BH147" s="216">
        <f>IF(N147="sníž. přenesená",J147,0)</f>
        <v>0</v>
      </c>
      <c r="BI147" s="216">
        <f>IF(N147="nulová",J147,0)</f>
        <v>0</v>
      </c>
      <c r="BJ147" s="14" t="s">
        <v>22</v>
      </c>
      <c r="BK147" s="216">
        <f>ROUND(I147*H147,2)</f>
        <v>0</v>
      </c>
      <c r="BL147" s="14" t="s">
        <v>183</v>
      </c>
      <c r="BM147" s="215" t="s">
        <v>236</v>
      </c>
    </row>
    <row r="148" s="1" customFormat="1">
      <c r="B148" s="35"/>
      <c r="C148" s="36"/>
      <c r="D148" s="217" t="s">
        <v>124</v>
      </c>
      <c r="E148" s="36"/>
      <c r="F148" s="218" t="s">
        <v>234</v>
      </c>
      <c r="G148" s="36"/>
      <c r="H148" s="36"/>
      <c r="I148" s="128"/>
      <c r="J148" s="36"/>
      <c r="K148" s="36"/>
      <c r="L148" s="40"/>
      <c r="M148" s="219"/>
      <c r="N148" s="80"/>
      <c r="O148" s="80"/>
      <c r="P148" s="80"/>
      <c r="Q148" s="80"/>
      <c r="R148" s="80"/>
      <c r="S148" s="80"/>
      <c r="T148" s="81"/>
      <c r="AT148" s="14" t="s">
        <v>124</v>
      </c>
      <c r="AU148" s="14" t="s">
        <v>82</v>
      </c>
    </row>
    <row r="149" s="1" customFormat="1" ht="24" customHeight="1">
      <c r="B149" s="35"/>
      <c r="C149" s="204" t="s">
        <v>237</v>
      </c>
      <c r="D149" s="204" t="s">
        <v>118</v>
      </c>
      <c r="E149" s="205" t="s">
        <v>238</v>
      </c>
      <c r="F149" s="206" t="s">
        <v>239</v>
      </c>
      <c r="G149" s="207" t="s">
        <v>235</v>
      </c>
      <c r="H149" s="208">
        <v>4</v>
      </c>
      <c r="I149" s="209"/>
      <c r="J149" s="210">
        <f>ROUND(I149*H149,2)</f>
        <v>0</v>
      </c>
      <c r="K149" s="206" t="s">
        <v>20</v>
      </c>
      <c r="L149" s="40"/>
      <c r="M149" s="211" t="s">
        <v>20</v>
      </c>
      <c r="N149" s="212" t="s">
        <v>44</v>
      </c>
      <c r="O149" s="80"/>
      <c r="P149" s="213">
        <f>O149*H149</f>
        <v>0</v>
      </c>
      <c r="Q149" s="213">
        <v>0.0015</v>
      </c>
      <c r="R149" s="213">
        <f>Q149*H149</f>
        <v>0.0060000000000000001</v>
      </c>
      <c r="S149" s="213">
        <v>0</v>
      </c>
      <c r="T149" s="214">
        <f>S149*H149</f>
        <v>0</v>
      </c>
      <c r="AR149" s="215" t="s">
        <v>183</v>
      </c>
      <c r="AT149" s="215" t="s">
        <v>118</v>
      </c>
      <c r="AU149" s="215" t="s">
        <v>82</v>
      </c>
      <c r="AY149" s="14" t="s">
        <v>116</v>
      </c>
      <c r="BE149" s="216">
        <f>IF(N149="základní",J149,0)</f>
        <v>0</v>
      </c>
      <c r="BF149" s="216">
        <f>IF(N149="snížená",J149,0)</f>
        <v>0</v>
      </c>
      <c r="BG149" s="216">
        <f>IF(N149="zákl. přenesená",J149,0)</f>
        <v>0</v>
      </c>
      <c r="BH149" s="216">
        <f>IF(N149="sníž. přenesená",J149,0)</f>
        <v>0</v>
      </c>
      <c r="BI149" s="216">
        <f>IF(N149="nulová",J149,0)</f>
        <v>0</v>
      </c>
      <c r="BJ149" s="14" t="s">
        <v>22</v>
      </c>
      <c r="BK149" s="216">
        <f>ROUND(I149*H149,2)</f>
        <v>0</v>
      </c>
      <c r="BL149" s="14" t="s">
        <v>183</v>
      </c>
      <c r="BM149" s="215" t="s">
        <v>240</v>
      </c>
    </row>
    <row r="150" s="1" customFormat="1">
      <c r="B150" s="35"/>
      <c r="C150" s="36"/>
      <c r="D150" s="217" t="s">
        <v>124</v>
      </c>
      <c r="E150" s="36"/>
      <c r="F150" s="218" t="s">
        <v>239</v>
      </c>
      <c r="G150" s="36"/>
      <c r="H150" s="36"/>
      <c r="I150" s="128"/>
      <c r="J150" s="36"/>
      <c r="K150" s="36"/>
      <c r="L150" s="40"/>
      <c r="M150" s="219"/>
      <c r="N150" s="80"/>
      <c r="O150" s="80"/>
      <c r="P150" s="80"/>
      <c r="Q150" s="80"/>
      <c r="R150" s="80"/>
      <c r="S150" s="80"/>
      <c r="T150" s="81"/>
      <c r="AT150" s="14" t="s">
        <v>124</v>
      </c>
      <c r="AU150" s="14" t="s">
        <v>82</v>
      </c>
    </row>
    <row r="151" s="1" customFormat="1" ht="24" customHeight="1">
      <c r="B151" s="35"/>
      <c r="C151" s="204" t="s">
        <v>241</v>
      </c>
      <c r="D151" s="204" t="s">
        <v>118</v>
      </c>
      <c r="E151" s="205" t="s">
        <v>242</v>
      </c>
      <c r="F151" s="206" t="s">
        <v>243</v>
      </c>
      <c r="G151" s="207" t="s">
        <v>205</v>
      </c>
      <c r="H151" s="208">
        <v>44.5</v>
      </c>
      <c r="I151" s="209"/>
      <c r="J151" s="210">
        <f>ROUND(I151*H151,2)</f>
        <v>0</v>
      </c>
      <c r="K151" s="206" t="s">
        <v>20</v>
      </c>
      <c r="L151" s="40"/>
      <c r="M151" s="211" t="s">
        <v>20</v>
      </c>
      <c r="N151" s="212" t="s">
        <v>44</v>
      </c>
      <c r="O151" s="80"/>
      <c r="P151" s="213">
        <f>O151*H151</f>
        <v>0</v>
      </c>
      <c r="Q151" s="213">
        <v>0.0017700000000000001</v>
      </c>
      <c r="R151" s="213">
        <f>Q151*H151</f>
        <v>0.078765000000000002</v>
      </c>
      <c r="S151" s="213">
        <v>0</v>
      </c>
      <c r="T151" s="214">
        <f>S151*H151</f>
        <v>0</v>
      </c>
      <c r="AR151" s="215" t="s">
        <v>183</v>
      </c>
      <c r="AT151" s="215" t="s">
        <v>118</v>
      </c>
      <c r="AU151" s="215" t="s">
        <v>82</v>
      </c>
      <c r="AY151" s="14" t="s">
        <v>116</v>
      </c>
      <c r="BE151" s="216">
        <f>IF(N151="základní",J151,0)</f>
        <v>0</v>
      </c>
      <c r="BF151" s="216">
        <f>IF(N151="snížená",J151,0)</f>
        <v>0</v>
      </c>
      <c r="BG151" s="216">
        <f>IF(N151="zákl. přenesená",J151,0)</f>
        <v>0</v>
      </c>
      <c r="BH151" s="216">
        <f>IF(N151="sníž. přenesená",J151,0)</f>
        <v>0</v>
      </c>
      <c r="BI151" s="216">
        <f>IF(N151="nulová",J151,0)</f>
        <v>0</v>
      </c>
      <c r="BJ151" s="14" t="s">
        <v>22</v>
      </c>
      <c r="BK151" s="216">
        <f>ROUND(I151*H151,2)</f>
        <v>0</v>
      </c>
      <c r="BL151" s="14" t="s">
        <v>183</v>
      </c>
      <c r="BM151" s="215" t="s">
        <v>244</v>
      </c>
    </row>
    <row r="152" s="1" customFormat="1">
      <c r="B152" s="35"/>
      <c r="C152" s="36"/>
      <c r="D152" s="217" t="s">
        <v>124</v>
      </c>
      <c r="E152" s="36"/>
      <c r="F152" s="218" t="s">
        <v>243</v>
      </c>
      <c r="G152" s="36"/>
      <c r="H152" s="36"/>
      <c r="I152" s="128"/>
      <c r="J152" s="36"/>
      <c r="K152" s="36"/>
      <c r="L152" s="40"/>
      <c r="M152" s="219"/>
      <c r="N152" s="80"/>
      <c r="O152" s="80"/>
      <c r="P152" s="80"/>
      <c r="Q152" s="80"/>
      <c r="R152" s="80"/>
      <c r="S152" s="80"/>
      <c r="T152" s="81"/>
      <c r="AT152" s="14" t="s">
        <v>124</v>
      </c>
      <c r="AU152" s="14" t="s">
        <v>82</v>
      </c>
    </row>
    <row r="153" s="1" customFormat="1" ht="24" customHeight="1">
      <c r="B153" s="35"/>
      <c r="C153" s="204" t="s">
        <v>245</v>
      </c>
      <c r="D153" s="204" t="s">
        <v>118</v>
      </c>
      <c r="E153" s="205" t="s">
        <v>246</v>
      </c>
      <c r="F153" s="206" t="s">
        <v>247</v>
      </c>
      <c r="G153" s="207" t="s">
        <v>205</v>
      </c>
      <c r="H153" s="208">
        <v>5</v>
      </c>
      <c r="I153" s="209"/>
      <c r="J153" s="210">
        <f>ROUND(I153*H153,2)</f>
        <v>0</v>
      </c>
      <c r="K153" s="206" t="s">
        <v>20</v>
      </c>
      <c r="L153" s="40"/>
      <c r="M153" s="211" t="s">
        <v>20</v>
      </c>
      <c r="N153" s="212" t="s">
        <v>44</v>
      </c>
      <c r="O153" s="80"/>
      <c r="P153" s="213">
        <f>O153*H153</f>
        <v>0</v>
      </c>
      <c r="Q153" s="213">
        <v>0.0027699999999999999</v>
      </c>
      <c r="R153" s="213">
        <f>Q153*H153</f>
        <v>0.01385</v>
      </c>
      <c r="S153" s="213">
        <v>0</v>
      </c>
      <c r="T153" s="214">
        <f>S153*H153</f>
        <v>0</v>
      </c>
      <c r="AR153" s="215" t="s">
        <v>183</v>
      </c>
      <c r="AT153" s="215" t="s">
        <v>118</v>
      </c>
      <c r="AU153" s="215" t="s">
        <v>82</v>
      </c>
      <c r="AY153" s="14" t="s">
        <v>116</v>
      </c>
      <c r="BE153" s="216">
        <f>IF(N153="základní",J153,0)</f>
        <v>0</v>
      </c>
      <c r="BF153" s="216">
        <f>IF(N153="snížená",J153,0)</f>
        <v>0</v>
      </c>
      <c r="BG153" s="216">
        <f>IF(N153="zákl. přenesená",J153,0)</f>
        <v>0</v>
      </c>
      <c r="BH153" s="216">
        <f>IF(N153="sníž. přenesená",J153,0)</f>
        <v>0</v>
      </c>
      <c r="BI153" s="216">
        <f>IF(N153="nulová",J153,0)</f>
        <v>0</v>
      </c>
      <c r="BJ153" s="14" t="s">
        <v>22</v>
      </c>
      <c r="BK153" s="216">
        <f>ROUND(I153*H153,2)</f>
        <v>0</v>
      </c>
      <c r="BL153" s="14" t="s">
        <v>183</v>
      </c>
      <c r="BM153" s="215" t="s">
        <v>248</v>
      </c>
    </row>
    <row r="154" s="1" customFormat="1">
      <c r="B154" s="35"/>
      <c r="C154" s="36"/>
      <c r="D154" s="217" t="s">
        <v>124</v>
      </c>
      <c r="E154" s="36"/>
      <c r="F154" s="218" t="s">
        <v>247</v>
      </c>
      <c r="G154" s="36"/>
      <c r="H154" s="36"/>
      <c r="I154" s="128"/>
      <c r="J154" s="36"/>
      <c r="K154" s="36"/>
      <c r="L154" s="40"/>
      <c r="M154" s="219"/>
      <c r="N154" s="80"/>
      <c r="O154" s="80"/>
      <c r="P154" s="80"/>
      <c r="Q154" s="80"/>
      <c r="R154" s="80"/>
      <c r="S154" s="80"/>
      <c r="T154" s="81"/>
      <c r="AT154" s="14" t="s">
        <v>124</v>
      </c>
      <c r="AU154" s="14" t="s">
        <v>82</v>
      </c>
    </row>
    <row r="155" s="11" customFormat="1" ht="22.8" customHeight="1">
      <c r="B155" s="188"/>
      <c r="C155" s="189"/>
      <c r="D155" s="190" t="s">
        <v>72</v>
      </c>
      <c r="E155" s="202" t="s">
        <v>249</v>
      </c>
      <c r="F155" s="202" t="s">
        <v>250</v>
      </c>
      <c r="G155" s="189"/>
      <c r="H155" s="189"/>
      <c r="I155" s="192"/>
      <c r="J155" s="203">
        <f>BK155</f>
        <v>0</v>
      </c>
      <c r="K155" s="189"/>
      <c r="L155" s="194"/>
      <c r="M155" s="195"/>
      <c r="N155" s="196"/>
      <c r="O155" s="196"/>
      <c r="P155" s="197">
        <f>SUM(P156:P175)</f>
        <v>0</v>
      </c>
      <c r="Q155" s="196"/>
      <c r="R155" s="197">
        <f>SUM(R156:R175)</f>
        <v>0.069565000000000002</v>
      </c>
      <c r="S155" s="196"/>
      <c r="T155" s="198">
        <f>SUM(T156:T175)</f>
        <v>0</v>
      </c>
      <c r="AR155" s="199" t="s">
        <v>82</v>
      </c>
      <c r="AT155" s="200" t="s">
        <v>72</v>
      </c>
      <c r="AU155" s="200" t="s">
        <v>22</v>
      </c>
      <c r="AY155" s="199" t="s">
        <v>116</v>
      </c>
      <c r="BK155" s="201">
        <f>SUM(BK156:BK175)</f>
        <v>0</v>
      </c>
    </row>
    <row r="156" s="1" customFormat="1" ht="36" customHeight="1">
      <c r="B156" s="35"/>
      <c r="C156" s="204" t="s">
        <v>251</v>
      </c>
      <c r="D156" s="204" t="s">
        <v>118</v>
      </c>
      <c r="E156" s="205" t="s">
        <v>252</v>
      </c>
      <c r="F156" s="206" t="s">
        <v>253</v>
      </c>
      <c r="G156" s="207" t="s">
        <v>205</v>
      </c>
      <c r="H156" s="208">
        <v>7.5</v>
      </c>
      <c r="I156" s="209"/>
      <c r="J156" s="210">
        <f>ROUND(I156*H156,2)</f>
        <v>0</v>
      </c>
      <c r="K156" s="206" t="s">
        <v>137</v>
      </c>
      <c r="L156" s="40"/>
      <c r="M156" s="211" t="s">
        <v>20</v>
      </c>
      <c r="N156" s="212" t="s">
        <v>44</v>
      </c>
      <c r="O156" s="80"/>
      <c r="P156" s="213">
        <f>O156*H156</f>
        <v>0</v>
      </c>
      <c r="Q156" s="213">
        <v>0.00645</v>
      </c>
      <c r="R156" s="213">
        <f>Q156*H156</f>
        <v>0.048375000000000001</v>
      </c>
      <c r="S156" s="213">
        <v>0</v>
      </c>
      <c r="T156" s="214">
        <f>S156*H156</f>
        <v>0</v>
      </c>
      <c r="AR156" s="215" t="s">
        <v>183</v>
      </c>
      <c r="AT156" s="215" t="s">
        <v>118</v>
      </c>
      <c r="AU156" s="215" t="s">
        <v>82</v>
      </c>
      <c r="AY156" s="14" t="s">
        <v>116</v>
      </c>
      <c r="BE156" s="216">
        <f>IF(N156="základní",J156,0)</f>
        <v>0</v>
      </c>
      <c r="BF156" s="216">
        <f>IF(N156="snížená",J156,0)</f>
        <v>0</v>
      </c>
      <c r="BG156" s="216">
        <f>IF(N156="zákl. přenesená",J156,0)</f>
        <v>0</v>
      </c>
      <c r="BH156" s="216">
        <f>IF(N156="sníž. přenesená",J156,0)</f>
        <v>0</v>
      </c>
      <c r="BI156" s="216">
        <f>IF(N156="nulová",J156,0)</f>
        <v>0</v>
      </c>
      <c r="BJ156" s="14" t="s">
        <v>22</v>
      </c>
      <c r="BK156" s="216">
        <f>ROUND(I156*H156,2)</f>
        <v>0</v>
      </c>
      <c r="BL156" s="14" t="s">
        <v>183</v>
      </c>
      <c r="BM156" s="215" t="s">
        <v>254</v>
      </c>
    </row>
    <row r="157" s="1" customFormat="1">
      <c r="B157" s="35"/>
      <c r="C157" s="36"/>
      <c r="D157" s="217" t="s">
        <v>124</v>
      </c>
      <c r="E157" s="36"/>
      <c r="F157" s="218" t="s">
        <v>255</v>
      </c>
      <c r="G157" s="36"/>
      <c r="H157" s="36"/>
      <c r="I157" s="128"/>
      <c r="J157" s="36"/>
      <c r="K157" s="36"/>
      <c r="L157" s="40"/>
      <c r="M157" s="219"/>
      <c r="N157" s="80"/>
      <c r="O157" s="80"/>
      <c r="P157" s="80"/>
      <c r="Q157" s="80"/>
      <c r="R157" s="80"/>
      <c r="S157" s="80"/>
      <c r="T157" s="81"/>
      <c r="AT157" s="14" t="s">
        <v>124</v>
      </c>
      <c r="AU157" s="14" t="s">
        <v>82</v>
      </c>
    </row>
    <row r="158" s="1" customFormat="1" ht="24" customHeight="1">
      <c r="B158" s="35"/>
      <c r="C158" s="204" t="s">
        <v>256</v>
      </c>
      <c r="D158" s="204" t="s">
        <v>118</v>
      </c>
      <c r="E158" s="205" t="s">
        <v>257</v>
      </c>
      <c r="F158" s="206" t="s">
        <v>258</v>
      </c>
      <c r="G158" s="207" t="s">
        <v>205</v>
      </c>
      <c r="H158" s="208">
        <v>4</v>
      </c>
      <c r="I158" s="209"/>
      <c r="J158" s="210">
        <f>ROUND(I158*H158,2)</f>
        <v>0</v>
      </c>
      <c r="K158" s="206" t="s">
        <v>137</v>
      </c>
      <c r="L158" s="40"/>
      <c r="M158" s="211" t="s">
        <v>20</v>
      </c>
      <c r="N158" s="212" t="s">
        <v>44</v>
      </c>
      <c r="O158" s="80"/>
      <c r="P158" s="213">
        <f>O158*H158</f>
        <v>0</v>
      </c>
      <c r="Q158" s="213">
        <v>0.00022000000000000001</v>
      </c>
      <c r="R158" s="213">
        <f>Q158*H158</f>
        <v>0.00088000000000000003</v>
      </c>
      <c r="S158" s="213">
        <v>0</v>
      </c>
      <c r="T158" s="214">
        <f>S158*H158</f>
        <v>0</v>
      </c>
      <c r="AR158" s="215" t="s">
        <v>183</v>
      </c>
      <c r="AT158" s="215" t="s">
        <v>118</v>
      </c>
      <c r="AU158" s="215" t="s">
        <v>82</v>
      </c>
      <c r="AY158" s="14" t="s">
        <v>116</v>
      </c>
      <c r="BE158" s="216">
        <f>IF(N158="základní",J158,0)</f>
        <v>0</v>
      </c>
      <c r="BF158" s="216">
        <f>IF(N158="snížená",J158,0)</f>
        <v>0</v>
      </c>
      <c r="BG158" s="216">
        <f>IF(N158="zákl. přenesená",J158,0)</f>
        <v>0</v>
      </c>
      <c r="BH158" s="216">
        <f>IF(N158="sníž. přenesená",J158,0)</f>
        <v>0</v>
      </c>
      <c r="BI158" s="216">
        <f>IF(N158="nulová",J158,0)</f>
        <v>0</v>
      </c>
      <c r="BJ158" s="14" t="s">
        <v>22</v>
      </c>
      <c r="BK158" s="216">
        <f>ROUND(I158*H158,2)</f>
        <v>0</v>
      </c>
      <c r="BL158" s="14" t="s">
        <v>183</v>
      </c>
      <c r="BM158" s="215" t="s">
        <v>259</v>
      </c>
    </row>
    <row r="159" s="1" customFormat="1">
      <c r="B159" s="35"/>
      <c r="C159" s="36"/>
      <c r="D159" s="217" t="s">
        <v>124</v>
      </c>
      <c r="E159" s="36"/>
      <c r="F159" s="218" t="s">
        <v>258</v>
      </c>
      <c r="G159" s="36"/>
      <c r="H159" s="36"/>
      <c r="I159" s="128"/>
      <c r="J159" s="36"/>
      <c r="K159" s="36"/>
      <c r="L159" s="40"/>
      <c r="M159" s="219"/>
      <c r="N159" s="80"/>
      <c r="O159" s="80"/>
      <c r="P159" s="80"/>
      <c r="Q159" s="80"/>
      <c r="R159" s="80"/>
      <c r="S159" s="80"/>
      <c r="T159" s="81"/>
      <c r="AT159" s="14" t="s">
        <v>124</v>
      </c>
      <c r="AU159" s="14" t="s">
        <v>82</v>
      </c>
    </row>
    <row r="160" s="1" customFormat="1" ht="24" customHeight="1">
      <c r="B160" s="35"/>
      <c r="C160" s="204" t="s">
        <v>260</v>
      </c>
      <c r="D160" s="204" t="s">
        <v>118</v>
      </c>
      <c r="E160" s="205" t="s">
        <v>261</v>
      </c>
      <c r="F160" s="206" t="s">
        <v>262</v>
      </c>
      <c r="G160" s="207" t="s">
        <v>205</v>
      </c>
      <c r="H160" s="208">
        <v>19</v>
      </c>
      <c r="I160" s="209"/>
      <c r="J160" s="210">
        <f>ROUND(I160*H160,2)</f>
        <v>0</v>
      </c>
      <c r="K160" s="206" t="s">
        <v>137</v>
      </c>
      <c r="L160" s="40"/>
      <c r="M160" s="211" t="s">
        <v>20</v>
      </c>
      <c r="N160" s="212" t="s">
        <v>44</v>
      </c>
      <c r="O160" s="80"/>
      <c r="P160" s="213">
        <f>O160*H160</f>
        <v>0</v>
      </c>
      <c r="Q160" s="213">
        <v>0.00029999999999999997</v>
      </c>
      <c r="R160" s="213">
        <f>Q160*H160</f>
        <v>0.0056999999999999993</v>
      </c>
      <c r="S160" s="213">
        <v>0</v>
      </c>
      <c r="T160" s="214">
        <f>S160*H160</f>
        <v>0</v>
      </c>
      <c r="AR160" s="215" t="s">
        <v>183</v>
      </c>
      <c r="AT160" s="215" t="s">
        <v>118</v>
      </c>
      <c r="AU160" s="215" t="s">
        <v>82</v>
      </c>
      <c r="AY160" s="14" t="s">
        <v>116</v>
      </c>
      <c r="BE160" s="216">
        <f>IF(N160="základní",J160,0)</f>
        <v>0</v>
      </c>
      <c r="BF160" s="216">
        <f>IF(N160="snížená",J160,0)</f>
        <v>0</v>
      </c>
      <c r="BG160" s="216">
        <f>IF(N160="zákl. přenesená",J160,0)</f>
        <v>0</v>
      </c>
      <c r="BH160" s="216">
        <f>IF(N160="sníž. přenesená",J160,0)</f>
        <v>0</v>
      </c>
      <c r="BI160" s="216">
        <f>IF(N160="nulová",J160,0)</f>
        <v>0</v>
      </c>
      <c r="BJ160" s="14" t="s">
        <v>22</v>
      </c>
      <c r="BK160" s="216">
        <f>ROUND(I160*H160,2)</f>
        <v>0</v>
      </c>
      <c r="BL160" s="14" t="s">
        <v>183</v>
      </c>
      <c r="BM160" s="215" t="s">
        <v>263</v>
      </c>
    </row>
    <row r="161" s="1" customFormat="1">
      <c r="B161" s="35"/>
      <c r="C161" s="36"/>
      <c r="D161" s="217" t="s">
        <v>124</v>
      </c>
      <c r="E161" s="36"/>
      <c r="F161" s="218" t="s">
        <v>262</v>
      </c>
      <c r="G161" s="36"/>
      <c r="H161" s="36"/>
      <c r="I161" s="128"/>
      <c r="J161" s="36"/>
      <c r="K161" s="36"/>
      <c r="L161" s="40"/>
      <c r="M161" s="219"/>
      <c r="N161" s="80"/>
      <c r="O161" s="80"/>
      <c r="P161" s="80"/>
      <c r="Q161" s="80"/>
      <c r="R161" s="80"/>
      <c r="S161" s="80"/>
      <c r="T161" s="81"/>
      <c r="AT161" s="14" t="s">
        <v>124</v>
      </c>
      <c r="AU161" s="14" t="s">
        <v>82</v>
      </c>
    </row>
    <row r="162" s="1" customFormat="1" ht="24" customHeight="1">
      <c r="B162" s="35"/>
      <c r="C162" s="204" t="s">
        <v>264</v>
      </c>
      <c r="D162" s="204" t="s">
        <v>118</v>
      </c>
      <c r="E162" s="205" t="s">
        <v>265</v>
      </c>
      <c r="F162" s="206" t="s">
        <v>266</v>
      </c>
      <c r="G162" s="207" t="s">
        <v>205</v>
      </c>
      <c r="H162" s="208">
        <v>18</v>
      </c>
      <c r="I162" s="209"/>
      <c r="J162" s="210">
        <f>ROUND(I162*H162,2)</f>
        <v>0</v>
      </c>
      <c r="K162" s="206" t="s">
        <v>137</v>
      </c>
      <c r="L162" s="40"/>
      <c r="M162" s="211" t="s">
        <v>20</v>
      </c>
      <c r="N162" s="212" t="s">
        <v>44</v>
      </c>
      <c r="O162" s="80"/>
      <c r="P162" s="213">
        <f>O162*H162</f>
        <v>0</v>
      </c>
      <c r="Q162" s="213">
        <v>0.00051999999999999995</v>
      </c>
      <c r="R162" s="213">
        <f>Q162*H162</f>
        <v>0.0093599999999999985</v>
      </c>
      <c r="S162" s="213">
        <v>0</v>
      </c>
      <c r="T162" s="214">
        <f>S162*H162</f>
        <v>0</v>
      </c>
      <c r="AR162" s="215" t="s">
        <v>183</v>
      </c>
      <c r="AT162" s="215" t="s">
        <v>118</v>
      </c>
      <c r="AU162" s="215" t="s">
        <v>82</v>
      </c>
      <c r="AY162" s="14" t="s">
        <v>116</v>
      </c>
      <c r="BE162" s="216">
        <f>IF(N162="základní",J162,0)</f>
        <v>0</v>
      </c>
      <c r="BF162" s="216">
        <f>IF(N162="snížená",J162,0)</f>
        <v>0</v>
      </c>
      <c r="BG162" s="216">
        <f>IF(N162="zákl. přenesená",J162,0)</f>
        <v>0</v>
      </c>
      <c r="BH162" s="216">
        <f>IF(N162="sníž. přenesená",J162,0)</f>
        <v>0</v>
      </c>
      <c r="BI162" s="216">
        <f>IF(N162="nulová",J162,0)</f>
        <v>0</v>
      </c>
      <c r="BJ162" s="14" t="s">
        <v>22</v>
      </c>
      <c r="BK162" s="216">
        <f>ROUND(I162*H162,2)</f>
        <v>0</v>
      </c>
      <c r="BL162" s="14" t="s">
        <v>183</v>
      </c>
      <c r="BM162" s="215" t="s">
        <v>267</v>
      </c>
    </row>
    <row r="163" s="1" customFormat="1">
      <c r="B163" s="35"/>
      <c r="C163" s="36"/>
      <c r="D163" s="217" t="s">
        <v>124</v>
      </c>
      <c r="E163" s="36"/>
      <c r="F163" s="218" t="s">
        <v>266</v>
      </c>
      <c r="G163" s="36"/>
      <c r="H163" s="36"/>
      <c r="I163" s="128"/>
      <c r="J163" s="36"/>
      <c r="K163" s="36"/>
      <c r="L163" s="40"/>
      <c r="M163" s="219"/>
      <c r="N163" s="80"/>
      <c r="O163" s="80"/>
      <c r="P163" s="80"/>
      <c r="Q163" s="80"/>
      <c r="R163" s="80"/>
      <c r="S163" s="80"/>
      <c r="T163" s="81"/>
      <c r="AT163" s="14" t="s">
        <v>124</v>
      </c>
      <c r="AU163" s="14" t="s">
        <v>82</v>
      </c>
    </row>
    <row r="164" s="1" customFormat="1" ht="24" customHeight="1">
      <c r="B164" s="35"/>
      <c r="C164" s="204" t="s">
        <v>268</v>
      </c>
      <c r="D164" s="204" t="s">
        <v>118</v>
      </c>
      <c r="E164" s="205" t="s">
        <v>269</v>
      </c>
      <c r="F164" s="206" t="s">
        <v>270</v>
      </c>
      <c r="G164" s="207" t="s">
        <v>205</v>
      </c>
      <c r="H164" s="208">
        <v>2</v>
      </c>
      <c r="I164" s="209"/>
      <c r="J164" s="210">
        <f>ROUND(I164*H164,2)</f>
        <v>0</v>
      </c>
      <c r="K164" s="206" t="s">
        <v>137</v>
      </c>
      <c r="L164" s="40"/>
      <c r="M164" s="211" t="s">
        <v>20</v>
      </c>
      <c r="N164" s="212" t="s">
        <v>44</v>
      </c>
      <c r="O164" s="80"/>
      <c r="P164" s="213">
        <f>O164*H164</f>
        <v>0</v>
      </c>
      <c r="Q164" s="213">
        <v>6.9999999999999994E-05</v>
      </c>
      <c r="R164" s="213">
        <f>Q164*H164</f>
        <v>0.00013999999999999999</v>
      </c>
      <c r="S164" s="213">
        <v>0</v>
      </c>
      <c r="T164" s="214">
        <f>S164*H164</f>
        <v>0</v>
      </c>
      <c r="AR164" s="215" t="s">
        <v>183</v>
      </c>
      <c r="AT164" s="215" t="s">
        <v>118</v>
      </c>
      <c r="AU164" s="215" t="s">
        <v>82</v>
      </c>
      <c r="AY164" s="14" t="s">
        <v>116</v>
      </c>
      <c r="BE164" s="216">
        <f>IF(N164="základní",J164,0)</f>
        <v>0</v>
      </c>
      <c r="BF164" s="216">
        <f>IF(N164="snížená",J164,0)</f>
        <v>0</v>
      </c>
      <c r="BG164" s="216">
        <f>IF(N164="zákl. přenesená",J164,0)</f>
        <v>0</v>
      </c>
      <c r="BH164" s="216">
        <f>IF(N164="sníž. přenesená",J164,0)</f>
        <v>0</v>
      </c>
      <c r="BI164" s="216">
        <f>IF(N164="nulová",J164,0)</f>
        <v>0</v>
      </c>
      <c r="BJ164" s="14" t="s">
        <v>22</v>
      </c>
      <c r="BK164" s="216">
        <f>ROUND(I164*H164,2)</f>
        <v>0</v>
      </c>
      <c r="BL164" s="14" t="s">
        <v>183</v>
      </c>
      <c r="BM164" s="215" t="s">
        <v>271</v>
      </c>
    </row>
    <row r="165" s="1" customFormat="1">
      <c r="B165" s="35"/>
      <c r="C165" s="36"/>
      <c r="D165" s="217" t="s">
        <v>124</v>
      </c>
      <c r="E165" s="36"/>
      <c r="F165" s="218" t="s">
        <v>270</v>
      </c>
      <c r="G165" s="36"/>
      <c r="H165" s="36"/>
      <c r="I165" s="128"/>
      <c r="J165" s="36"/>
      <c r="K165" s="36"/>
      <c r="L165" s="40"/>
      <c r="M165" s="219"/>
      <c r="N165" s="80"/>
      <c r="O165" s="80"/>
      <c r="P165" s="80"/>
      <c r="Q165" s="80"/>
      <c r="R165" s="80"/>
      <c r="S165" s="80"/>
      <c r="T165" s="81"/>
      <c r="AT165" s="14" t="s">
        <v>124</v>
      </c>
      <c r="AU165" s="14" t="s">
        <v>82</v>
      </c>
    </row>
    <row r="166" s="1" customFormat="1" ht="24" customHeight="1">
      <c r="B166" s="35"/>
      <c r="C166" s="204" t="s">
        <v>272</v>
      </c>
      <c r="D166" s="204" t="s">
        <v>118</v>
      </c>
      <c r="E166" s="205" t="s">
        <v>273</v>
      </c>
      <c r="F166" s="206" t="s">
        <v>274</v>
      </c>
      <c r="G166" s="207" t="s">
        <v>205</v>
      </c>
      <c r="H166" s="208">
        <v>37</v>
      </c>
      <c r="I166" s="209"/>
      <c r="J166" s="210">
        <f>ROUND(I166*H166,2)</f>
        <v>0</v>
      </c>
      <c r="K166" s="206" t="s">
        <v>137</v>
      </c>
      <c r="L166" s="40"/>
      <c r="M166" s="211" t="s">
        <v>20</v>
      </c>
      <c r="N166" s="212" t="s">
        <v>44</v>
      </c>
      <c r="O166" s="80"/>
      <c r="P166" s="213">
        <f>O166*H166</f>
        <v>0</v>
      </c>
      <c r="Q166" s="213">
        <v>9.0000000000000006E-05</v>
      </c>
      <c r="R166" s="213">
        <f>Q166*H166</f>
        <v>0.0033300000000000001</v>
      </c>
      <c r="S166" s="213">
        <v>0</v>
      </c>
      <c r="T166" s="214">
        <f>S166*H166</f>
        <v>0</v>
      </c>
      <c r="AR166" s="215" t="s">
        <v>183</v>
      </c>
      <c r="AT166" s="215" t="s">
        <v>118</v>
      </c>
      <c r="AU166" s="215" t="s">
        <v>82</v>
      </c>
      <c r="AY166" s="14" t="s">
        <v>116</v>
      </c>
      <c r="BE166" s="216">
        <f>IF(N166="základní",J166,0)</f>
        <v>0</v>
      </c>
      <c r="BF166" s="216">
        <f>IF(N166="snížená",J166,0)</f>
        <v>0</v>
      </c>
      <c r="BG166" s="216">
        <f>IF(N166="zákl. přenesená",J166,0)</f>
        <v>0</v>
      </c>
      <c r="BH166" s="216">
        <f>IF(N166="sníž. přenesená",J166,0)</f>
        <v>0</v>
      </c>
      <c r="BI166" s="216">
        <f>IF(N166="nulová",J166,0)</f>
        <v>0</v>
      </c>
      <c r="BJ166" s="14" t="s">
        <v>22</v>
      </c>
      <c r="BK166" s="216">
        <f>ROUND(I166*H166,2)</f>
        <v>0</v>
      </c>
      <c r="BL166" s="14" t="s">
        <v>183</v>
      </c>
      <c r="BM166" s="215" t="s">
        <v>275</v>
      </c>
    </row>
    <row r="167" s="1" customFormat="1">
      <c r="B167" s="35"/>
      <c r="C167" s="36"/>
      <c r="D167" s="217" t="s">
        <v>124</v>
      </c>
      <c r="E167" s="36"/>
      <c r="F167" s="218" t="s">
        <v>274</v>
      </c>
      <c r="G167" s="36"/>
      <c r="H167" s="36"/>
      <c r="I167" s="128"/>
      <c r="J167" s="36"/>
      <c r="K167" s="36"/>
      <c r="L167" s="40"/>
      <c r="M167" s="219"/>
      <c r="N167" s="80"/>
      <c r="O167" s="80"/>
      <c r="P167" s="80"/>
      <c r="Q167" s="80"/>
      <c r="R167" s="80"/>
      <c r="S167" s="80"/>
      <c r="T167" s="81"/>
      <c r="AT167" s="14" t="s">
        <v>124</v>
      </c>
      <c r="AU167" s="14" t="s">
        <v>82</v>
      </c>
    </row>
    <row r="168" s="1" customFormat="1" ht="24" customHeight="1">
      <c r="B168" s="35"/>
      <c r="C168" s="204" t="s">
        <v>276</v>
      </c>
      <c r="D168" s="204" t="s">
        <v>118</v>
      </c>
      <c r="E168" s="205" t="s">
        <v>277</v>
      </c>
      <c r="F168" s="206" t="s">
        <v>278</v>
      </c>
      <c r="G168" s="207" t="s">
        <v>205</v>
      </c>
      <c r="H168" s="208">
        <v>2</v>
      </c>
      <c r="I168" s="209"/>
      <c r="J168" s="210">
        <f>ROUND(I168*H168,2)</f>
        <v>0</v>
      </c>
      <c r="K168" s="206" t="s">
        <v>137</v>
      </c>
      <c r="L168" s="40"/>
      <c r="M168" s="211" t="s">
        <v>20</v>
      </c>
      <c r="N168" s="212" t="s">
        <v>44</v>
      </c>
      <c r="O168" s="80"/>
      <c r="P168" s="213">
        <f>O168*H168</f>
        <v>0</v>
      </c>
      <c r="Q168" s="213">
        <v>0.00012</v>
      </c>
      <c r="R168" s="213">
        <f>Q168*H168</f>
        <v>0.00024000000000000001</v>
      </c>
      <c r="S168" s="213">
        <v>0</v>
      </c>
      <c r="T168" s="214">
        <f>S168*H168</f>
        <v>0</v>
      </c>
      <c r="AR168" s="215" t="s">
        <v>183</v>
      </c>
      <c r="AT168" s="215" t="s">
        <v>118</v>
      </c>
      <c r="AU168" s="215" t="s">
        <v>82</v>
      </c>
      <c r="AY168" s="14" t="s">
        <v>116</v>
      </c>
      <c r="BE168" s="216">
        <f>IF(N168="základní",J168,0)</f>
        <v>0</v>
      </c>
      <c r="BF168" s="216">
        <f>IF(N168="snížená",J168,0)</f>
        <v>0</v>
      </c>
      <c r="BG168" s="216">
        <f>IF(N168="zákl. přenesená",J168,0)</f>
        <v>0</v>
      </c>
      <c r="BH168" s="216">
        <f>IF(N168="sníž. přenesená",J168,0)</f>
        <v>0</v>
      </c>
      <c r="BI168" s="216">
        <f>IF(N168="nulová",J168,0)</f>
        <v>0</v>
      </c>
      <c r="BJ168" s="14" t="s">
        <v>22</v>
      </c>
      <c r="BK168" s="216">
        <f>ROUND(I168*H168,2)</f>
        <v>0</v>
      </c>
      <c r="BL168" s="14" t="s">
        <v>183</v>
      </c>
      <c r="BM168" s="215" t="s">
        <v>279</v>
      </c>
    </row>
    <row r="169" s="1" customFormat="1">
      <c r="B169" s="35"/>
      <c r="C169" s="36"/>
      <c r="D169" s="217" t="s">
        <v>124</v>
      </c>
      <c r="E169" s="36"/>
      <c r="F169" s="218" t="s">
        <v>278</v>
      </c>
      <c r="G169" s="36"/>
      <c r="H169" s="36"/>
      <c r="I169" s="128"/>
      <c r="J169" s="36"/>
      <c r="K169" s="36"/>
      <c r="L169" s="40"/>
      <c r="M169" s="219"/>
      <c r="N169" s="80"/>
      <c r="O169" s="80"/>
      <c r="P169" s="80"/>
      <c r="Q169" s="80"/>
      <c r="R169" s="80"/>
      <c r="S169" s="80"/>
      <c r="T169" s="81"/>
      <c r="AT169" s="14" t="s">
        <v>124</v>
      </c>
      <c r="AU169" s="14" t="s">
        <v>82</v>
      </c>
    </row>
    <row r="170" s="1" customFormat="1" ht="24" customHeight="1">
      <c r="B170" s="35"/>
      <c r="C170" s="204" t="s">
        <v>280</v>
      </c>
      <c r="D170" s="204" t="s">
        <v>118</v>
      </c>
      <c r="E170" s="205" t="s">
        <v>281</v>
      </c>
      <c r="F170" s="206" t="s">
        <v>282</v>
      </c>
      <c r="G170" s="207" t="s">
        <v>235</v>
      </c>
      <c r="H170" s="208">
        <v>2</v>
      </c>
      <c r="I170" s="209"/>
      <c r="J170" s="210">
        <f>ROUND(I170*H170,2)</f>
        <v>0</v>
      </c>
      <c r="K170" s="206" t="s">
        <v>137</v>
      </c>
      <c r="L170" s="40"/>
      <c r="M170" s="211" t="s">
        <v>20</v>
      </c>
      <c r="N170" s="212" t="s">
        <v>44</v>
      </c>
      <c r="O170" s="80"/>
      <c r="P170" s="213">
        <f>O170*H170</f>
        <v>0</v>
      </c>
      <c r="Q170" s="213">
        <v>0.00022000000000000001</v>
      </c>
      <c r="R170" s="213">
        <f>Q170*H170</f>
        <v>0.00044000000000000002</v>
      </c>
      <c r="S170" s="213">
        <v>0</v>
      </c>
      <c r="T170" s="214">
        <f>S170*H170</f>
        <v>0</v>
      </c>
      <c r="AR170" s="215" t="s">
        <v>183</v>
      </c>
      <c r="AT170" s="215" t="s">
        <v>118</v>
      </c>
      <c r="AU170" s="215" t="s">
        <v>82</v>
      </c>
      <c r="AY170" s="14" t="s">
        <v>116</v>
      </c>
      <c r="BE170" s="216">
        <f>IF(N170="základní",J170,0)</f>
        <v>0</v>
      </c>
      <c r="BF170" s="216">
        <f>IF(N170="snížená",J170,0)</f>
        <v>0</v>
      </c>
      <c r="BG170" s="216">
        <f>IF(N170="zákl. přenesená",J170,0)</f>
        <v>0</v>
      </c>
      <c r="BH170" s="216">
        <f>IF(N170="sníž. přenesená",J170,0)</f>
        <v>0</v>
      </c>
      <c r="BI170" s="216">
        <f>IF(N170="nulová",J170,0)</f>
        <v>0</v>
      </c>
      <c r="BJ170" s="14" t="s">
        <v>22</v>
      </c>
      <c r="BK170" s="216">
        <f>ROUND(I170*H170,2)</f>
        <v>0</v>
      </c>
      <c r="BL170" s="14" t="s">
        <v>183</v>
      </c>
      <c r="BM170" s="215" t="s">
        <v>283</v>
      </c>
    </row>
    <row r="171" s="1" customFormat="1">
      <c r="B171" s="35"/>
      <c r="C171" s="36"/>
      <c r="D171" s="217" t="s">
        <v>124</v>
      </c>
      <c r="E171" s="36"/>
      <c r="F171" s="218" t="s">
        <v>282</v>
      </c>
      <c r="G171" s="36"/>
      <c r="H171" s="36"/>
      <c r="I171" s="128"/>
      <c r="J171" s="36"/>
      <c r="K171" s="36"/>
      <c r="L171" s="40"/>
      <c r="M171" s="219"/>
      <c r="N171" s="80"/>
      <c r="O171" s="80"/>
      <c r="P171" s="80"/>
      <c r="Q171" s="80"/>
      <c r="R171" s="80"/>
      <c r="S171" s="80"/>
      <c r="T171" s="81"/>
      <c r="AT171" s="14" t="s">
        <v>124</v>
      </c>
      <c r="AU171" s="14" t="s">
        <v>82</v>
      </c>
    </row>
    <row r="172" s="1" customFormat="1" ht="24" customHeight="1">
      <c r="B172" s="35"/>
      <c r="C172" s="204" t="s">
        <v>284</v>
      </c>
      <c r="D172" s="204" t="s">
        <v>118</v>
      </c>
      <c r="E172" s="205" t="s">
        <v>285</v>
      </c>
      <c r="F172" s="206" t="s">
        <v>286</v>
      </c>
      <c r="G172" s="207" t="s">
        <v>235</v>
      </c>
      <c r="H172" s="208">
        <v>1</v>
      </c>
      <c r="I172" s="209"/>
      <c r="J172" s="210">
        <f>ROUND(I172*H172,2)</f>
        <v>0</v>
      </c>
      <c r="K172" s="206" t="s">
        <v>137</v>
      </c>
      <c r="L172" s="40"/>
      <c r="M172" s="211" t="s">
        <v>20</v>
      </c>
      <c r="N172" s="212" t="s">
        <v>44</v>
      </c>
      <c r="O172" s="80"/>
      <c r="P172" s="213">
        <f>O172*H172</f>
        <v>0</v>
      </c>
      <c r="Q172" s="213">
        <v>0.00069999999999999999</v>
      </c>
      <c r="R172" s="213">
        <f>Q172*H172</f>
        <v>0.00069999999999999999</v>
      </c>
      <c r="S172" s="213">
        <v>0</v>
      </c>
      <c r="T172" s="214">
        <f>S172*H172</f>
        <v>0</v>
      </c>
      <c r="AR172" s="215" t="s">
        <v>183</v>
      </c>
      <c r="AT172" s="215" t="s">
        <v>118</v>
      </c>
      <c r="AU172" s="215" t="s">
        <v>82</v>
      </c>
      <c r="AY172" s="14" t="s">
        <v>116</v>
      </c>
      <c r="BE172" s="216">
        <f>IF(N172="základní",J172,0)</f>
        <v>0</v>
      </c>
      <c r="BF172" s="216">
        <f>IF(N172="snížená",J172,0)</f>
        <v>0</v>
      </c>
      <c r="BG172" s="216">
        <f>IF(N172="zákl. přenesená",J172,0)</f>
        <v>0</v>
      </c>
      <c r="BH172" s="216">
        <f>IF(N172="sníž. přenesená",J172,0)</f>
        <v>0</v>
      </c>
      <c r="BI172" s="216">
        <f>IF(N172="nulová",J172,0)</f>
        <v>0</v>
      </c>
      <c r="BJ172" s="14" t="s">
        <v>22</v>
      </c>
      <c r="BK172" s="216">
        <f>ROUND(I172*H172,2)</f>
        <v>0</v>
      </c>
      <c r="BL172" s="14" t="s">
        <v>183</v>
      </c>
      <c r="BM172" s="215" t="s">
        <v>287</v>
      </c>
    </row>
    <row r="173" s="1" customFormat="1">
      <c r="B173" s="35"/>
      <c r="C173" s="36"/>
      <c r="D173" s="217" t="s">
        <v>124</v>
      </c>
      <c r="E173" s="36"/>
      <c r="F173" s="218" t="s">
        <v>286</v>
      </c>
      <c r="G173" s="36"/>
      <c r="H173" s="36"/>
      <c r="I173" s="128"/>
      <c r="J173" s="36"/>
      <c r="K173" s="36"/>
      <c r="L173" s="40"/>
      <c r="M173" s="219"/>
      <c r="N173" s="80"/>
      <c r="O173" s="80"/>
      <c r="P173" s="80"/>
      <c r="Q173" s="80"/>
      <c r="R173" s="80"/>
      <c r="S173" s="80"/>
      <c r="T173" s="81"/>
      <c r="AT173" s="14" t="s">
        <v>124</v>
      </c>
      <c r="AU173" s="14" t="s">
        <v>82</v>
      </c>
    </row>
    <row r="174" s="1" customFormat="1" ht="16.5" customHeight="1">
      <c r="B174" s="35"/>
      <c r="C174" s="204" t="s">
        <v>288</v>
      </c>
      <c r="D174" s="204" t="s">
        <v>118</v>
      </c>
      <c r="E174" s="205" t="s">
        <v>289</v>
      </c>
      <c r="F174" s="206" t="s">
        <v>290</v>
      </c>
      <c r="G174" s="207" t="s">
        <v>205</v>
      </c>
      <c r="H174" s="208">
        <v>40</v>
      </c>
      <c r="I174" s="209"/>
      <c r="J174" s="210">
        <f>ROUND(I174*H174,2)</f>
        <v>0</v>
      </c>
      <c r="K174" s="206" t="s">
        <v>137</v>
      </c>
      <c r="L174" s="40"/>
      <c r="M174" s="211" t="s">
        <v>20</v>
      </c>
      <c r="N174" s="212" t="s">
        <v>44</v>
      </c>
      <c r="O174" s="80"/>
      <c r="P174" s="213">
        <f>O174*H174</f>
        <v>0</v>
      </c>
      <c r="Q174" s="213">
        <v>1.0000000000000001E-05</v>
      </c>
      <c r="R174" s="213">
        <f>Q174*H174</f>
        <v>0.00040000000000000002</v>
      </c>
      <c r="S174" s="213">
        <v>0</v>
      </c>
      <c r="T174" s="214">
        <f>S174*H174</f>
        <v>0</v>
      </c>
      <c r="AR174" s="215" t="s">
        <v>183</v>
      </c>
      <c r="AT174" s="215" t="s">
        <v>118</v>
      </c>
      <c r="AU174" s="215" t="s">
        <v>82</v>
      </c>
      <c r="AY174" s="14" t="s">
        <v>116</v>
      </c>
      <c r="BE174" s="216">
        <f>IF(N174="základní",J174,0)</f>
        <v>0</v>
      </c>
      <c r="BF174" s="216">
        <f>IF(N174="snížená",J174,0)</f>
        <v>0</v>
      </c>
      <c r="BG174" s="216">
        <f>IF(N174="zákl. přenesená",J174,0)</f>
        <v>0</v>
      </c>
      <c r="BH174" s="216">
        <f>IF(N174="sníž. přenesená",J174,0)</f>
        <v>0</v>
      </c>
      <c r="BI174" s="216">
        <f>IF(N174="nulová",J174,0)</f>
        <v>0</v>
      </c>
      <c r="BJ174" s="14" t="s">
        <v>22</v>
      </c>
      <c r="BK174" s="216">
        <f>ROUND(I174*H174,2)</f>
        <v>0</v>
      </c>
      <c r="BL174" s="14" t="s">
        <v>183</v>
      </c>
      <c r="BM174" s="215" t="s">
        <v>291</v>
      </c>
    </row>
    <row r="175" s="1" customFormat="1">
      <c r="B175" s="35"/>
      <c r="C175" s="36"/>
      <c r="D175" s="217" t="s">
        <v>124</v>
      </c>
      <c r="E175" s="36"/>
      <c r="F175" s="218" t="s">
        <v>290</v>
      </c>
      <c r="G175" s="36"/>
      <c r="H175" s="36"/>
      <c r="I175" s="128"/>
      <c r="J175" s="36"/>
      <c r="K175" s="36"/>
      <c r="L175" s="40"/>
      <c r="M175" s="219"/>
      <c r="N175" s="80"/>
      <c r="O175" s="80"/>
      <c r="P175" s="80"/>
      <c r="Q175" s="80"/>
      <c r="R175" s="80"/>
      <c r="S175" s="80"/>
      <c r="T175" s="81"/>
      <c r="AT175" s="14" t="s">
        <v>124</v>
      </c>
      <c r="AU175" s="14" t="s">
        <v>82</v>
      </c>
    </row>
    <row r="176" s="11" customFormat="1" ht="22.8" customHeight="1">
      <c r="B176" s="188"/>
      <c r="C176" s="189"/>
      <c r="D176" s="190" t="s">
        <v>72</v>
      </c>
      <c r="E176" s="202" t="s">
        <v>292</v>
      </c>
      <c r="F176" s="202" t="s">
        <v>293</v>
      </c>
      <c r="G176" s="189"/>
      <c r="H176" s="189"/>
      <c r="I176" s="192"/>
      <c r="J176" s="203">
        <f>BK176</f>
        <v>0</v>
      </c>
      <c r="K176" s="189"/>
      <c r="L176" s="194"/>
      <c r="M176" s="195"/>
      <c r="N176" s="196"/>
      <c r="O176" s="196"/>
      <c r="P176" s="197">
        <f>SUM(P177:P184)</f>
        <v>0</v>
      </c>
      <c r="Q176" s="196"/>
      <c r="R176" s="197">
        <f>SUM(R177:R184)</f>
        <v>0</v>
      </c>
      <c r="S176" s="196"/>
      <c r="T176" s="198">
        <f>SUM(T177:T184)</f>
        <v>0</v>
      </c>
      <c r="AR176" s="199" t="s">
        <v>82</v>
      </c>
      <c r="AT176" s="200" t="s">
        <v>72</v>
      </c>
      <c r="AU176" s="200" t="s">
        <v>22</v>
      </c>
      <c r="AY176" s="199" t="s">
        <v>116</v>
      </c>
      <c r="BK176" s="201">
        <f>SUM(BK177:BK184)</f>
        <v>0</v>
      </c>
    </row>
    <row r="177" s="1" customFormat="1" ht="36" customHeight="1">
      <c r="B177" s="35"/>
      <c r="C177" s="204" t="s">
        <v>294</v>
      </c>
      <c r="D177" s="204" t="s">
        <v>118</v>
      </c>
      <c r="E177" s="205" t="s">
        <v>295</v>
      </c>
      <c r="F177" s="206" t="s">
        <v>296</v>
      </c>
      <c r="G177" s="207" t="s">
        <v>235</v>
      </c>
      <c r="H177" s="208">
        <v>1</v>
      </c>
      <c r="I177" s="209"/>
      <c r="J177" s="210">
        <f>ROUND(I177*H177,2)</f>
        <v>0</v>
      </c>
      <c r="K177" s="206" t="s">
        <v>20</v>
      </c>
      <c r="L177" s="40"/>
      <c r="M177" s="211" t="s">
        <v>20</v>
      </c>
      <c r="N177" s="212" t="s">
        <v>44</v>
      </c>
      <c r="O177" s="80"/>
      <c r="P177" s="213">
        <f>O177*H177</f>
        <v>0</v>
      </c>
      <c r="Q177" s="213">
        <v>0</v>
      </c>
      <c r="R177" s="213">
        <f>Q177*H177</f>
        <v>0</v>
      </c>
      <c r="S177" s="213">
        <v>0</v>
      </c>
      <c r="T177" s="214">
        <f>S177*H177</f>
        <v>0</v>
      </c>
      <c r="AR177" s="215" t="s">
        <v>183</v>
      </c>
      <c r="AT177" s="215" t="s">
        <v>118</v>
      </c>
      <c r="AU177" s="215" t="s">
        <v>82</v>
      </c>
      <c r="AY177" s="14" t="s">
        <v>116</v>
      </c>
      <c r="BE177" s="216">
        <f>IF(N177="základní",J177,0)</f>
        <v>0</v>
      </c>
      <c r="BF177" s="216">
        <f>IF(N177="snížená",J177,0)</f>
        <v>0</v>
      </c>
      <c r="BG177" s="216">
        <f>IF(N177="zákl. přenesená",J177,0)</f>
        <v>0</v>
      </c>
      <c r="BH177" s="216">
        <f>IF(N177="sníž. přenesená",J177,0)</f>
        <v>0</v>
      </c>
      <c r="BI177" s="216">
        <f>IF(N177="nulová",J177,0)</f>
        <v>0</v>
      </c>
      <c r="BJ177" s="14" t="s">
        <v>22</v>
      </c>
      <c r="BK177" s="216">
        <f>ROUND(I177*H177,2)</f>
        <v>0</v>
      </c>
      <c r="BL177" s="14" t="s">
        <v>183</v>
      </c>
      <c r="BM177" s="215" t="s">
        <v>297</v>
      </c>
    </row>
    <row r="178" s="1" customFormat="1">
      <c r="B178" s="35"/>
      <c r="C178" s="36"/>
      <c r="D178" s="217" t="s">
        <v>124</v>
      </c>
      <c r="E178" s="36"/>
      <c r="F178" s="218" t="s">
        <v>296</v>
      </c>
      <c r="G178" s="36"/>
      <c r="H178" s="36"/>
      <c r="I178" s="128"/>
      <c r="J178" s="36"/>
      <c r="K178" s="36"/>
      <c r="L178" s="40"/>
      <c r="M178" s="219"/>
      <c r="N178" s="80"/>
      <c r="O178" s="80"/>
      <c r="P178" s="80"/>
      <c r="Q178" s="80"/>
      <c r="R178" s="80"/>
      <c r="S178" s="80"/>
      <c r="T178" s="81"/>
      <c r="AT178" s="14" t="s">
        <v>124</v>
      </c>
      <c r="AU178" s="14" t="s">
        <v>82</v>
      </c>
    </row>
    <row r="179" s="1" customFormat="1" ht="48" customHeight="1">
      <c r="B179" s="35"/>
      <c r="C179" s="204" t="s">
        <v>298</v>
      </c>
      <c r="D179" s="204" t="s">
        <v>118</v>
      </c>
      <c r="E179" s="205" t="s">
        <v>299</v>
      </c>
      <c r="F179" s="206" t="s">
        <v>300</v>
      </c>
      <c r="G179" s="207" t="s">
        <v>235</v>
      </c>
      <c r="H179" s="208">
        <v>1</v>
      </c>
      <c r="I179" s="209"/>
      <c r="J179" s="210">
        <f>ROUND(I179*H179,2)</f>
        <v>0</v>
      </c>
      <c r="K179" s="206" t="s">
        <v>20</v>
      </c>
      <c r="L179" s="40"/>
      <c r="M179" s="211" t="s">
        <v>20</v>
      </c>
      <c r="N179" s="212" t="s">
        <v>44</v>
      </c>
      <c r="O179" s="80"/>
      <c r="P179" s="213">
        <f>O179*H179</f>
        <v>0</v>
      </c>
      <c r="Q179" s="213">
        <v>0</v>
      </c>
      <c r="R179" s="213">
        <f>Q179*H179</f>
        <v>0</v>
      </c>
      <c r="S179" s="213">
        <v>0</v>
      </c>
      <c r="T179" s="214">
        <f>S179*H179</f>
        <v>0</v>
      </c>
      <c r="AR179" s="215" t="s">
        <v>183</v>
      </c>
      <c r="AT179" s="215" t="s">
        <v>118</v>
      </c>
      <c r="AU179" s="215" t="s">
        <v>82</v>
      </c>
      <c r="AY179" s="14" t="s">
        <v>116</v>
      </c>
      <c r="BE179" s="216">
        <f>IF(N179="základní",J179,0)</f>
        <v>0</v>
      </c>
      <c r="BF179" s="216">
        <f>IF(N179="snížená",J179,0)</f>
        <v>0</v>
      </c>
      <c r="BG179" s="216">
        <f>IF(N179="zákl. přenesená",J179,0)</f>
        <v>0</v>
      </c>
      <c r="BH179" s="216">
        <f>IF(N179="sníž. přenesená",J179,0)</f>
        <v>0</v>
      </c>
      <c r="BI179" s="216">
        <f>IF(N179="nulová",J179,0)</f>
        <v>0</v>
      </c>
      <c r="BJ179" s="14" t="s">
        <v>22</v>
      </c>
      <c r="BK179" s="216">
        <f>ROUND(I179*H179,2)</f>
        <v>0</v>
      </c>
      <c r="BL179" s="14" t="s">
        <v>183</v>
      </c>
      <c r="BM179" s="215" t="s">
        <v>301</v>
      </c>
    </row>
    <row r="180" s="1" customFormat="1">
      <c r="B180" s="35"/>
      <c r="C180" s="36"/>
      <c r="D180" s="217" t="s">
        <v>124</v>
      </c>
      <c r="E180" s="36"/>
      <c r="F180" s="218" t="s">
        <v>300</v>
      </c>
      <c r="G180" s="36"/>
      <c r="H180" s="36"/>
      <c r="I180" s="128"/>
      <c r="J180" s="36"/>
      <c r="K180" s="36"/>
      <c r="L180" s="40"/>
      <c r="M180" s="219"/>
      <c r="N180" s="80"/>
      <c r="O180" s="80"/>
      <c r="P180" s="80"/>
      <c r="Q180" s="80"/>
      <c r="R180" s="80"/>
      <c r="S180" s="80"/>
      <c r="T180" s="81"/>
      <c r="AT180" s="14" t="s">
        <v>124</v>
      </c>
      <c r="AU180" s="14" t="s">
        <v>82</v>
      </c>
    </row>
    <row r="181" s="1" customFormat="1" ht="48" customHeight="1">
      <c r="B181" s="35"/>
      <c r="C181" s="204" t="s">
        <v>302</v>
      </c>
      <c r="D181" s="204" t="s">
        <v>118</v>
      </c>
      <c r="E181" s="205" t="s">
        <v>303</v>
      </c>
      <c r="F181" s="206" t="s">
        <v>304</v>
      </c>
      <c r="G181" s="207" t="s">
        <v>305</v>
      </c>
      <c r="H181" s="208">
        <v>1</v>
      </c>
      <c r="I181" s="209"/>
      <c r="J181" s="210">
        <f>ROUND(I181*H181,2)</f>
        <v>0</v>
      </c>
      <c r="K181" s="206" t="s">
        <v>20</v>
      </c>
      <c r="L181" s="40"/>
      <c r="M181" s="211" t="s">
        <v>20</v>
      </c>
      <c r="N181" s="212" t="s">
        <v>44</v>
      </c>
      <c r="O181" s="80"/>
      <c r="P181" s="213">
        <f>O181*H181</f>
        <v>0</v>
      </c>
      <c r="Q181" s="213">
        <v>0</v>
      </c>
      <c r="R181" s="213">
        <f>Q181*H181</f>
        <v>0</v>
      </c>
      <c r="S181" s="213">
        <v>0</v>
      </c>
      <c r="T181" s="214">
        <f>S181*H181</f>
        <v>0</v>
      </c>
      <c r="AR181" s="215" t="s">
        <v>183</v>
      </c>
      <c r="AT181" s="215" t="s">
        <v>118</v>
      </c>
      <c r="AU181" s="215" t="s">
        <v>82</v>
      </c>
      <c r="AY181" s="14" t="s">
        <v>116</v>
      </c>
      <c r="BE181" s="216">
        <f>IF(N181="základní",J181,0)</f>
        <v>0</v>
      </c>
      <c r="BF181" s="216">
        <f>IF(N181="snížená",J181,0)</f>
        <v>0</v>
      </c>
      <c r="BG181" s="216">
        <f>IF(N181="zákl. přenesená",J181,0)</f>
        <v>0</v>
      </c>
      <c r="BH181" s="216">
        <f>IF(N181="sníž. přenesená",J181,0)</f>
        <v>0</v>
      </c>
      <c r="BI181" s="216">
        <f>IF(N181="nulová",J181,0)</f>
        <v>0</v>
      </c>
      <c r="BJ181" s="14" t="s">
        <v>22</v>
      </c>
      <c r="BK181" s="216">
        <f>ROUND(I181*H181,2)</f>
        <v>0</v>
      </c>
      <c r="BL181" s="14" t="s">
        <v>183</v>
      </c>
      <c r="BM181" s="215" t="s">
        <v>306</v>
      </c>
    </row>
    <row r="182" s="1" customFormat="1">
      <c r="B182" s="35"/>
      <c r="C182" s="36"/>
      <c r="D182" s="217" t="s">
        <v>124</v>
      </c>
      <c r="E182" s="36"/>
      <c r="F182" s="218" t="s">
        <v>304</v>
      </c>
      <c r="G182" s="36"/>
      <c r="H182" s="36"/>
      <c r="I182" s="128"/>
      <c r="J182" s="36"/>
      <c r="K182" s="36"/>
      <c r="L182" s="40"/>
      <c r="M182" s="219"/>
      <c r="N182" s="80"/>
      <c r="O182" s="80"/>
      <c r="P182" s="80"/>
      <c r="Q182" s="80"/>
      <c r="R182" s="80"/>
      <c r="S182" s="80"/>
      <c r="T182" s="81"/>
      <c r="AT182" s="14" t="s">
        <v>124</v>
      </c>
      <c r="AU182" s="14" t="s">
        <v>82</v>
      </c>
    </row>
    <row r="183" s="1" customFormat="1" ht="36" customHeight="1">
      <c r="B183" s="35"/>
      <c r="C183" s="204" t="s">
        <v>307</v>
      </c>
      <c r="D183" s="204" t="s">
        <v>118</v>
      </c>
      <c r="E183" s="205" t="s">
        <v>308</v>
      </c>
      <c r="F183" s="206" t="s">
        <v>309</v>
      </c>
      <c r="G183" s="207" t="s">
        <v>235</v>
      </c>
      <c r="H183" s="208">
        <v>1</v>
      </c>
      <c r="I183" s="209"/>
      <c r="J183" s="210">
        <f>ROUND(I183*H183,2)</f>
        <v>0</v>
      </c>
      <c r="K183" s="206" t="s">
        <v>20</v>
      </c>
      <c r="L183" s="40"/>
      <c r="M183" s="211" t="s">
        <v>20</v>
      </c>
      <c r="N183" s="212" t="s">
        <v>44</v>
      </c>
      <c r="O183" s="80"/>
      <c r="P183" s="213">
        <f>O183*H183</f>
        <v>0</v>
      </c>
      <c r="Q183" s="213">
        <v>0</v>
      </c>
      <c r="R183" s="213">
        <f>Q183*H183</f>
        <v>0</v>
      </c>
      <c r="S183" s="213">
        <v>0</v>
      </c>
      <c r="T183" s="214">
        <f>S183*H183</f>
        <v>0</v>
      </c>
      <c r="AR183" s="215" t="s">
        <v>183</v>
      </c>
      <c r="AT183" s="215" t="s">
        <v>118</v>
      </c>
      <c r="AU183" s="215" t="s">
        <v>82</v>
      </c>
      <c r="AY183" s="14" t="s">
        <v>116</v>
      </c>
      <c r="BE183" s="216">
        <f>IF(N183="základní",J183,0)</f>
        <v>0</v>
      </c>
      <c r="BF183" s="216">
        <f>IF(N183="snížená",J183,0)</f>
        <v>0</v>
      </c>
      <c r="BG183" s="216">
        <f>IF(N183="zákl. přenesená",J183,0)</f>
        <v>0</v>
      </c>
      <c r="BH183" s="216">
        <f>IF(N183="sníž. přenesená",J183,0)</f>
        <v>0</v>
      </c>
      <c r="BI183" s="216">
        <f>IF(N183="nulová",J183,0)</f>
        <v>0</v>
      </c>
      <c r="BJ183" s="14" t="s">
        <v>22</v>
      </c>
      <c r="BK183" s="216">
        <f>ROUND(I183*H183,2)</f>
        <v>0</v>
      </c>
      <c r="BL183" s="14" t="s">
        <v>183</v>
      </c>
      <c r="BM183" s="215" t="s">
        <v>310</v>
      </c>
    </row>
    <row r="184" s="1" customFormat="1">
      <c r="B184" s="35"/>
      <c r="C184" s="36"/>
      <c r="D184" s="217" t="s">
        <v>124</v>
      </c>
      <c r="E184" s="36"/>
      <c r="F184" s="218" t="s">
        <v>309</v>
      </c>
      <c r="G184" s="36"/>
      <c r="H184" s="36"/>
      <c r="I184" s="128"/>
      <c r="J184" s="36"/>
      <c r="K184" s="36"/>
      <c r="L184" s="40"/>
      <c r="M184" s="219"/>
      <c r="N184" s="80"/>
      <c r="O184" s="80"/>
      <c r="P184" s="80"/>
      <c r="Q184" s="80"/>
      <c r="R184" s="80"/>
      <c r="S184" s="80"/>
      <c r="T184" s="81"/>
      <c r="AT184" s="14" t="s">
        <v>124</v>
      </c>
      <c r="AU184" s="14" t="s">
        <v>82</v>
      </c>
    </row>
    <row r="185" s="11" customFormat="1" ht="22.8" customHeight="1">
      <c r="B185" s="188"/>
      <c r="C185" s="189"/>
      <c r="D185" s="190" t="s">
        <v>72</v>
      </c>
      <c r="E185" s="202" t="s">
        <v>311</v>
      </c>
      <c r="F185" s="202" t="s">
        <v>312</v>
      </c>
      <c r="G185" s="189"/>
      <c r="H185" s="189"/>
      <c r="I185" s="192"/>
      <c r="J185" s="203">
        <f>BK185</f>
        <v>0</v>
      </c>
      <c r="K185" s="189"/>
      <c r="L185" s="194"/>
      <c r="M185" s="195"/>
      <c r="N185" s="196"/>
      <c r="O185" s="196"/>
      <c r="P185" s="197">
        <f>SUM(P186:P203)</f>
        <v>0</v>
      </c>
      <c r="Q185" s="196"/>
      <c r="R185" s="197">
        <f>SUM(R186:R203)</f>
        <v>0.0098399999999999998</v>
      </c>
      <c r="S185" s="196"/>
      <c r="T185" s="198">
        <f>SUM(T186:T203)</f>
        <v>0</v>
      </c>
      <c r="AR185" s="199" t="s">
        <v>82</v>
      </c>
      <c r="AT185" s="200" t="s">
        <v>72</v>
      </c>
      <c r="AU185" s="200" t="s">
        <v>22</v>
      </c>
      <c r="AY185" s="199" t="s">
        <v>116</v>
      </c>
      <c r="BK185" s="201">
        <f>SUM(BK186:BK203)</f>
        <v>0</v>
      </c>
    </row>
    <row r="186" s="1" customFormat="1" ht="16.5" customHeight="1">
      <c r="B186" s="35"/>
      <c r="C186" s="204" t="s">
        <v>313</v>
      </c>
      <c r="D186" s="204" t="s">
        <v>118</v>
      </c>
      <c r="E186" s="205" t="s">
        <v>314</v>
      </c>
      <c r="F186" s="206" t="s">
        <v>315</v>
      </c>
      <c r="G186" s="207" t="s">
        <v>235</v>
      </c>
      <c r="H186" s="208">
        <v>1</v>
      </c>
      <c r="I186" s="209"/>
      <c r="J186" s="210">
        <f>ROUND(I186*H186,2)</f>
        <v>0</v>
      </c>
      <c r="K186" s="206" t="s">
        <v>137</v>
      </c>
      <c r="L186" s="40"/>
      <c r="M186" s="211" t="s">
        <v>20</v>
      </c>
      <c r="N186" s="212" t="s">
        <v>44</v>
      </c>
      <c r="O186" s="80"/>
      <c r="P186" s="213">
        <f>O186*H186</f>
        <v>0</v>
      </c>
      <c r="Q186" s="213">
        <v>0</v>
      </c>
      <c r="R186" s="213">
        <f>Q186*H186</f>
        <v>0</v>
      </c>
      <c r="S186" s="213">
        <v>0</v>
      </c>
      <c r="T186" s="214">
        <f>S186*H186</f>
        <v>0</v>
      </c>
      <c r="AR186" s="215" t="s">
        <v>183</v>
      </c>
      <c r="AT186" s="215" t="s">
        <v>118</v>
      </c>
      <c r="AU186" s="215" t="s">
        <v>82</v>
      </c>
      <c r="AY186" s="14" t="s">
        <v>116</v>
      </c>
      <c r="BE186" s="216">
        <f>IF(N186="základní",J186,0)</f>
        <v>0</v>
      </c>
      <c r="BF186" s="216">
        <f>IF(N186="snížená",J186,0)</f>
        <v>0</v>
      </c>
      <c r="BG186" s="216">
        <f>IF(N186="zákl. přenesená",J186,0)</f>
        <v>0</v>
      </c>
      <c r="BH186" s="216">
        <f>IF(N186="sníž. přenesená",J186,0)</f>
        <v>0</v>
      </c>
      <c r="BI186" s="216">
        <f>IF(N186="nulová",J186,0)</f>
        <v>0</v>
      </c>
      <c r="BJ186" s="14" t="s">
        <v>22</v>
      </c>
      <c r="BK186" s="216">
        <f>ROUND(I186*H186,2)</f>
        <v>0</v>
      </c>
      <c r="BL186" s="14" t="s">
        <v>183</v>
      </c>
      <c r="BM186" s="215" t="s">
        <v>316</v>
      </c>
    </row>
    <row r="187" s="1" customFormat="1">
      <c r="B187" s="35"/>
      <c r="C187" s="36"/>
      <c r="D187" s="217" t="s">
        <v>124</v>
      </c>
      <c r="E187" s="36"/>
      <c r="F187" s="218" t="s">
        <v>317</v>
      </c>
      <c r="G187" s="36"/>
      <c r="H187" s="36"/>
      <c r="I187" s="128"/>
      <c r="J187" s="36"/>
      <c r="K187" s="36"/>
      <c r="L187" s="40"/>
      <c r="M187" s="219"/>
      <c r="N187" s="80"/>
      <c r="O187" s="80"/>
      <c r="P187" s="80"/>
      <c r="Q187" s="80"/>
      <c r="R187" s="80"/>
      <c r="S187" s="80"/>
      <c r="T187" s="81"/>
      <c r="AT187" s="14" t="s">
        <v>124</v>
      </c>
      <c r="AU187" s="14" t="s">
        <v>82</v>
      </c>
    </row>
    <row r="188" s="1" customFormat="1" ht="24" customHeight="1">
      <c r="B188" s="35"/>
      <c r="C188" s="204" t="s">
        <v>318</v>
      </c>
      <c r="D188" s="204" t="s">
        <v>118</v>
      </c>
      <c r="E188" s="205" t="s">
        <v>319</v>
      </c>
      <c r="F188" s="206" t="s">
        <v>320</v>
      </c>
      <c r="G188" s="207" t="s">
        <v>205</v>
      </c>
      <c r="H188" s="208">
        <v>2</v>
      </c>
      <c r="I188" s="209"/>
      <c r="J188" s="210">
        <f>ROUND(I188*H188,2)</f>
        <v>0</v>
      </c>
      <c r="K188" s="206" t="s">
        <v>137</v>
      </c>
      <c r="L188" s="40"/>
      <c r="M188" s="211" t="s">
        <v>20</v>
      </c>
      <c r="N188" s="212" t="s">
        <v>44</v>
      </c>
      <c r="O188" s="80"/>
      <c r="P188" s="213">
        <f>O188*H188</f>
        <v>0</v>
      </c>
      <c r="Q188" s="213">
        <v>0.0031199999999999999</v>
      </c>
      <c r="R188" s="213">
        <f>Q188*H188</f>
        <v>0.0062399999999999999</v>
      </c>
      <c r="S188" s="213">
        <v>0</v>
      </c>
      <c r="T188" s="214">
        <f>S188*H188</f>
        <v>0</v>
      </c>
      <c r="AR188" s="215" t="s">
        <v>183</v>
      </c>
      <c r="AT188" s="215" t="s">
        <v>118</v>
      </c>
      <c r="AU188" s="215" t="s">
        <v>82</v>
      </c>
      <c r="AY188" s="14" t="s">
        <v>116</v>
      </c>
      <c r="BE188" s="216">
        <f>IF(N188="základní",J188,0)</f>
        <v>0</v>
      </c>
      <c r="BF188" s="216">
        <f>IF(N188="snížená",J188,0)</f>
        <v>0</v>
      </c>
      <c r="BG188" s="216">
        <f>IF(N188="zákl. přenesená",J188,0)</f>
        <v>0</v>
      </c>
      <c r="BH188" s="216">
        <f>IF(N188="sníž. přenesená",J188,0)</f>
        <v>0</v>
      </c>
      <c r="BI188" s="216">
        <f>IF(N188="nulová",J188,0)</f>
        <v>0</v>
      </c>
      <c r="BJ188" s="14" t="s">
        <v>22</v>
      </c>
      <c r="BK188" s="216">
        <f>ROUND(I188*H188,2)</f>
        <v>0</v>
      </c>
      <c r="BL188" s="14" t="s">
        <v>183</v>
      </c>
      <c r="BM188" s="215" t="s">
        <v>321</v>
      </c>
    </row>
    <row r="189" s="1" customFormat="1">
      <c r="B189" s="35"/>
      <c r="C189" s="36"/>
      <c r="D189" s="217" t="s">
        <v>124</v>
      </c>
      <c r="E189" s="36"/>
      <c r="F189" s="218" t="s">
        <v>322</v>
      </c>
      <c r="G189" s="36"/>
      <c r="H189" s="36"/>
      <c r="I189" s="128"/>
      <c r="J189" s="36"/>
      <c r="K189" s="36"/>
      <c r="L189" s="40"/>
      <c r="M189" s="219"/>
      <c r="N189" s="80"/>
      <c r="O189" s="80"/>
      <c r="P189" s="80"/>
      <c r="Q189" s="80"/>
      <c r="R189" s="80"/>
      <c r="S189" s="80"/>
      <c r="T189" s="81"/>
      <c r="AT189" s="14" t="s">
        <v>124</v>
      </c>
      <c r="AU189" s="14" t="s">
        <v>82</v>
      </c>
    </row>
    <row r="190" s="1" customFormat="1" ht="24" customHeight="1">
      <c r="B190" s="35"/>
      <c r="C190" s="204" t="s">
        <v>323</v>
      </c>
      <c r="D190" s="204" t="s">
        <v>118</v>
      </c>
      <c r="E190" s="205" t="s">
        <v>324</v>
      </c>
      <c r="F190" s="206" t="s">
        <v>325</v>
      </c>
      <c r="G190" s="207" t="s">
        <v>235</v>
      </c>
      <c r="H190" s="208">
        <v>1</v>
      </c>
      <c r="I190" s="209"/>
      <c r="J190" s="210">
        <f>ROUND(I190*H190,2)</f>
        <v>0</v>
      </c>
      <c r="K190" s="206" t="s">
        <v>137</v>
      </c>
      <c r="L190" s="40"/>
      <c r="M190" s="211" t="s">
        <v>20</v>
      </c>
      <c r="N190" s="212" t="s">
        <v>44</v>
      </c>
      <c r="O190" s="80"/>
      <c r="P190" s="213">
        <f>O190*H190</f>
        <v>0</v>
      </c>
      <c r="Q190" s="213">
        <v>0</v>
      </c>
      <c r="R190" s="213">
        <f>Q190*H190</f>
        <v>0</v>
      </c>
      <c r="S190" s="213">
        <v>0</v>
      </c>
      <c r="T190" s="214">
        <f>S190*H190</f>
        <v>0</v>
      </c>
      <c r="AR190" s="215" t="s">
        <v>183</v>
      </c>
      <c r="AT190" s="215" t="s">
        <v>118</v>
      </c>
      <c r="AU190" s="215" t="s">
        <v>82</v>
      </c>
      <c r="AY190" s="14" t="s">
        <v>116</v>
      </c>
      <c r="BE190" s="216">
        <f>IF(N190="základní",J190,0)</f>
        <v>0</v>
      </c>
      <c r="BF190" s="216">
        <f>IF(N190="snížená",J190,0)</f>
        <v>0</v>
      </c>
      <c r="BG190" s="216">
        <f>IF(N190="zákl. přenesená",J190,0)</f>
        <v>0</v>
      </c>
      <c r="BH190" s="216">
        <f>IF(N190="sníž. přenesená",J190,0)</f>
        <v>0</v>
      </c>
      <c r="BI190" s="216">
        <f>IF(N190="nulová",J190,0)</f>
        <v>0</v>
      </c>
      <c r="BJ190" s="14" t="s">
        <v>22</v>
      </c>
      <c r="BK190" s="216">
        <f>ROUND(I190*H190,2)</f>
        <v>0</v>
      </c>
      <c r="BL190" s="14" t="s">
        <v>183</v>
      </c>
      <c r="BM190" s="215" t="s">
        <v>326</v>
      </c>
    </row>
    <row r="191" s="1" customFormat="1">
      <c r="B191" s="35"/>
      <c r="C191" s="36"/>
      <c r="D191" s="217" t="s">
        <v>124</v>
      </c>
      <c r="E191" s="36"/>
      <c r="F191" s="218" t="s">
        <v>327</v>
      </c>
      <c r="G191" s="36"/>
      <c r="H191" s="36"/>
      <c r="I191" s="128"/>
      <c r="J191" s="36"/>
      <c r="K191" s="36"/>
      <c r="L191" s="40"/>
      <c r="M191" s="219"/>
      <c r="N191" s="80"/>
      <c r="O191" s="80"/>
      <c r="P191" s="80"/>
      <c r="Q191" s="80"/>
      <c r="R191" s="80"/>
      <c r="S191" s="80"/>
      <c r="T191" s="81"/>
      <c r="AT191" s="14" t="s">
        <v>124</v>
      </c>
      <c r="AU191" s="14" t="s">
        <v>82</v>
      </c>
    </row>
    <row r="192" s="1" customFormat="1" ht="24" customHeight="1">
      <c r="B192" s="35"/>
      <c r="C192" s="204" t="s">
        <v>328</v>
      </c>
      <c r="D192" s="204" t="s">
        <v>118</v>
      </c>
      <c r="E192" s="205" t="s">
        <v>329</v>
      </c>
      <c r="F192" s="206" t="s">
        <v>330</v>
      </c>
      <c r="G192" s="207" t="s">
        <v>205</v>
      </c>
      <c r="H192" s="208">
        <v>2</v>
      </c>
      <c r="I192" s="209"/>
      <c r="J192" s="210">
        <f>ROUND(I192*H192,2)</f>
        <v>0</v>
      </c>
      <c r="K192" s="206" t="s">
        <v>20</v>
      </c>
      <c r="L192" s="40"/>
      <c r="M192" s="211" t="s">
        <v>20</v>
      </c>
      <c r="N192" s="212" t="s">
        <v>44</v>
      </c>
      <c r="O192" s="80"/>
      <c r="P192" s="213">
        <f>O192*H192</f>
        <v>0</v>
      </c>
      <c r="Q192" s="213">
        <v>5.0000000000000002E-05</v>
      </c>
      <c r="R192" s="213">
        <f>Q192*H192</f>
        <v>0.00010000000000000001</v>
      </c>
      <c r="S192" s="213">
        <v>0</v>
      </c>
      <c r="T192" s="214">
        <f>S192*H192</f>
        <v>0</v>
      </c>
      <c r="AR192" s="215" t="s">
        <v>183</v>
      </c>
      <c r="AT192" s="215" t="s">
        <v>118</v>
      </c>
      <c r="AU192" s="215" t="s">
        <v>82</v>
      </c>
      <c r="AY192" s="14" t="s">
        <v>116</v>
      </c>
      <c r="BE192" s="216">
        <f>IF(N192="základní",J192,0)</f>
        <v>0</v>
      </c>
      <c r="BF192" s="216">
        <f>IF(N192="snížená",J192,0)</f>
        <v>0</v>
      </c>
      <c r="BG192" s="216">
        <f>IF(N192="zákl. přenesená",J192,0)</f>
        <v>0</v>
      </c>
      <c r="BH192" s="216">
        <f>IF(N192="sníž. přenesená",J192,0)</f>
        <v>0</v>
      </c>
      <c r="BI192" s="216">
        <f>IF(N192="nulová",J192,0)</f>
        <v>0</v>
      </c>
      <c r="BJ192" s="14" t="s">
        <v>22</v>
      </c>
      <c r="BK192" s="216">
        <f>ROUND(I192*H192,2)</f>
        <v>0</v>
      </c>
      <c r="BL192" s="14" t="s">
        <v>183</v>
      </c>
      <c r="BM192" s="215" t="s">
        <v>331</v>
      </c>
    </row>
    <row r="193" s="1" customFormat="1">
      <c r="B193" s="35"/>
      <c r="C193" s="36"/>
      <c r="D193" s="217" t="s">
        <v>124</v>
      </c>
      <c r="E193" s="36"/>
      <c r="F193" s="218" t="s">
        <v>332</v>
      </c>
      <c r="G193" s="36"/>
      <c r="H193" s="36"/>
      <c r="I193" s="128"/>
      <c r="J193" s="36"/>
      <c r="K193" s="36"/>
      <c r="L193" s="40"/>
      <c r="M193" s="219"/>
      <c r="N193" s="80"/>
      <c r="O193" s="80"/>
      <c r="P193" s="80"/>
      <c r="Q193" s="80"/>
      <c r="R193" s="80"/>
      <c r="S193" s="80"/>
      <c r="T193" s="81"/>
      <c r="AT193" s="14" t="s">
        <v>124</v>
      </c>
      <c r="AU193" s="14" t="s">
        <v>82</v>
      </c>
    </row>
    <row r="194" s="1" customFormat="1" ht="24" customHeight="1">
      <c r="B194" s="35"/>
      <c r="C194" s="204" t="s">
        <v>333</v>
      </c>
      <c r="D194" s="204" t="s">
        <v>118</v>
      </c>
      <c r="E194" s="205" t="s">
        <v>334</v>
      </c>
      <c r="F194" s="206" t="s">
        <v>335</v>
      </c>
      <c r="G194" s="207" t="s">
        <v>235</v>
      </c>
      <c r="H194" s="208">
        <v>1</v>
      </c>
      <c r="I194" s="209"/>
      <c r="J194" s="210">
        <f>ROUND(I194*H194,2)</f>
        <v>0</v>
      </c>
      <c r="K194" s="206" t="s">
        <v>20</v>
      </c>
      <c r="L194" s="40"/>
      <c r="M194" s="211" t="s">
        <v>20</v>
      </c>
      <c r="N194" s="212" t="s">
        <v>44</v>
      </c>
      <c r="O194" s="80"/>
      <c r="P194" s="213">
        <f>O194*H194</f>
        <v>0</v>
      </c>
      <c r="Q194" s="213">
        <v>0</v>
      </c>
      <c r="R194" s="213">
        <f>Q194*H194</f>
        <v>0</v>
      </c>
      <c r="S194" s="213">
        <v>0</v>
      </c>
      <c r="T194" s="214">
        <f>S194*H194</f>
        <v>0</v>
      </c>
      <c r="AR194" s="215" t="s">
        <v>183</v>
      </c>
      <c r="AT194" s="215" t="s">
        <v>118</v>
      </c>
      <c r="AU194" s="215" t="s">
        <v>82</v>
      </c>
      <c r="AY194" s="14" t="s">
        <v>116</v>
      </c>
      <c r="BE194" s="216">
        <f>IF(N194="základní",J194,0)</f>
        <v>0</v>
      </c>
      <c r="BF194" s="216">
        <f>IF(N194="snížená",J194,0)</f>
        <v>0</v>
      </c>
      <c r="BG194" s="216">
        <f>IF(N194="zákl. přenesená",J194,0)</f>
        <v>0</v>
      </c>
      <c r="BH194" s="216">
        <f>IF(N194="sníž. přenesená",J194,0)</f>
        <v>0</v>
      </c>
      <c r="BI194" s="216">
        <f>IF(N194="nulová",J194,0)</f>
        <v>0</v>
      </c>
      <c r="BJ194" s="14" t="s">
        <v>22</v>
      </c>
      <c r="BK194" s="216">
        <f>ROUND(I194*H194,2)</f>
        <v>0</v>
      </c>
      <c r="BL194" s="14" t="s">
        <v>183</v>
      </c>
      <c r="BM194" s="215" t="s">
        <v>336</v>
      </c>
    </row>
    <row r="195" s="1" customFormat="1">
      <c r="B195" s="35"/>
      <c r="C195" s="36"/>
      <c r="D195" s="217" t="s">
        <v>124</v>
      </c>
      <c r="E195" s="36"/>
      <c r="F195" s="218" t="s">
        <v>335</v>
      </c>
      <c r="G195" s="36"/>
      <c r="H195" s="36"/>
      <c r="I195" s="128"/>
      <c r="J195" s="36"/>
      <c r="K195" s="36"/>
      <c r="L195" s="40"/>
      <c r="M195" s="219"/>
      <c r="N195" s="80"/>
      <c r="O195" s="80"/>
      <c r="P195" s="80"/>
      <c r="Q195" s="80"/>
      <c r="R195" s="80"/>
      <c r="S195" s="80"/>
      <c r="T195" s="81"/>
      <c r="AT195" s="14" t="s">
        <v>124</v>
      </c>
      <c r="AU195" s="14" t="s">
        <v>82</v>
      </c>
    </row>
    <row r="196" s="1" customFormat="1" ht="24" customHeight="1">
      <c r="B196" s="35"/>
      <c r="C196" s="204" t="s">
        <v>337</v>
      </c>
      <c r="D196" s="204" t="s">
        <v>118</v>
      </c>
      <c r="E196" s="205" t="s">
        <v>338</v>
      </c>
      <c r="F196" s="206" t="s">
        <v>339</v>
      </c>
      <c r="G196" s="207" t="s">
        <v>235</v>
      </c>
      <c r="H196" s="208">
        <v>1</v>
      </c>
      <c r="I196" s="209"/>
      <c r="J196" s="210">
        <f>ROUND(I196*H196,2)</f>
        <v>0</v>
      </c>
      <c r="K196" s="206" t="s">
        <v>20</v>
      </c>
      <c r="L196" s="40"/>
      <c r="M196" s="211" t="s">
        <v>20</v>
      </c>
      <c r="N196" s="212" t="s">
        <v>44</v>
      </c>
      <c r="O196" s="80"/>
      <c r="P196" s="213">
        <f>O196*H196</f>
        <v>0</v>
      </c>
      <c r="Q196" s="213">
        <v>0</v>
      </c>
      <c r="R196" s="213">
        <f>Q196*H196</f>
        <v>0</v>
      </c>
      <c r="S196" s="213">
        <v>0</v>
      </c>
      <c r="T196" s="214">
        <f>S196*H196</f>
        <v>0</v>
      </c>
      <c r="AR196" s="215" t="s">
        <v>183</v>
      </c>
      <c r="AT196" s="215" t="s">
        <v>118</v>
      </c>
      <c r="AU196" s="215" t="s">
        <v>82</v>
      </c>
      <c r="AY196" s="14" t="s">
        <v>116</v>
      </c>
      <c r="BE196" s="216">
        <f>IF(N196="základní",J196,0)</f>
        <v>0</v>
      </c>
      <c r="BF196" s="216">
        <f>IF(N196="snížená",J196,0)</f>
        <v>0</v>
      </c>
      <c r="BG196" s="216">
        <f>IF(N196="zákl. přenesená",J196,0)</f>
        <v>0</v>
      </c>
      <c r="BH196" s="216">
        <f>IF(N196="sníž. přenesená",J196,0)</f>
        <v>0</v>
      </c>
      <c r="BI196" s="216">
        <f>IF(N196="nulová",J196,0)</f>
        <v>0</v>
      </c>
      <c r="BJ196" s="14" t="s">
        <v>22</v>
      </c>
      <c r="BK196" s="216">
        <f>ROUND(I196*H196,2)</f>
        <v>0</v>
      </c>
      <c r="BL196" s="14" t="s">
        <v>183</v>
      </c>
      <c r="BM196" s="215" t="s">
        <v>340</v>
      </c>
    </row>
    <row r="197" s="1" customFormat="1">
      <c r="B197" s="35"/>
      <c r="C197" s="36"/>
      <c r="D197" s="217" t="s">
        <v>124</v>
      </c>
      <c r="E197" s="36"/>
      <c r="F197" s="218" t="s">
        <v>339</v>
      </c>
      <c r="G197" s="36"/>
      <c r="H197" s="36"/>
      <c r="I197" s="128"/>
      <c r="J197" s="36"/>
      <c r="K197" s="36"/>
      <c r="L197" s="40"/>
      <c r="M197" s="219"/>
      <c r="N197" s="80"/>
      <c r="O197" s="80"/>
      <c r="P197" s="80"/>
      <c r="Q197" s="80"/>
      <c r="R197" s="80"/>
      <c r="S197" s="80"/>
      <c r="T197" s="81"/>
      <c r="AT197" s="14" t="s">
        <v>124</v>
      </c>
      <c r="AU197" s="14" t="s">
        <v>82</v>
      </c>
    </row>
    <row r="198" s="1" customFormat="1" ht="16.5" customHeight="1">
      <c r="B198" s="35"/>
      <c r="C198" s="204" t="s">
        <v>341</v>
      </c>
      <c r="D198" s="204" t="s">
        <v>118</v>
      </c>
      <c r="E198" s="205" t="s">
        <v>342</v>
      </c>
      <c r="F198" s="206" t="s">
        <v>343</v>
      </c>
      <c r="G198" s="207" t="s">
        <v>235</v>
      </c>
      <c r="H198" s="208">
        <v>1</v>
      </c>
      <c r="I198" s="209"/>
      <c r="J198" s="210">
        <f>ROUND(I198*H198,2)</f>
        <v>0</v>
      </c>
      <c r="K198" s="206" t="s">
        <v>20</v>
      </c>
      <c r="L198" s="40"/>
      <c r="M198" s="211" t="s">
        <v>20</v>
      </c>
      <c r="N198" s="212" t="s">
        <v>44</v>
      </c>
      <c r="O198" s="80"/>
      <c r="P198" s="213">
        <f>O198*H198</f>
        <v>0</v>
      </c>
      <c r="Q198" s="213">
        <v>0</v>
      </c>
      <c r="R198" s="213">
        <f>Q198*H198</f>
        <v>0</v>
      </c>
      <c r="S198" s="213">
        <v>0</v>
      </c>
      <c r="T198" s="214">
        <f>S198*H198</f>
        <v>0</v>
      </c>
      <c r="AR198" s="215" t="s">
        <v>183</v>
      </c>
      <c r="AT198" s="215" t="s">
        <v>118</v>
      </c>
      <c r="AU198" s="215" t="s">
        <v>82</v>
      </c>
      <c r="AY198" s="14" t="s">
        <v>116</v>
      </c>
      <c r="BE198" s="216">
        <f>IF(N198="základní",J198,0)</f>
        <v>0</v>
      </c>
      <c r="BF198" s="216">
        <f>IF(N198="snížená",J198,0)</f>
        <v>0</v>
      </c>
      <c r="BG198" s="216">
        <f>IF(N198="zákl. přenesená",J198,0)</f>
        <v>0</v>
      </c>
      <c r="BH198" s="216">
        <f>IF(N198="sníž. přenesená",J198,0)</f>
        <v>0</v>
      </c>
      <c r="BI198" s="216">
        <f>IF(N198="nulová",J198,0)</f>
        <v>0</v>
      </c>
      <c r="BJ198" s="14" t="s">
        <v>22</v>
      </c>
      <c r="BK198" s="216">
        <f>ROUND(I198*H198,2)</f>
        <v>0</v>
      </c>
      <c r="BL198" s="14" t="s">
        <v>183</v>
      </c>
      <c r="BM198" s="215" t="s">
        <v>344</v>
      </c>
    </row>
    <row r="199" s="1" customFormat="1">
      <c r="B199" s="35"/>
      <c r="C199" s="36"/>
      <c r="D199" s="217" t="s">
        <v>124</v>
      </c>
      <c r="E199" s="36"/>
      <c r="F199" s="218" t="s">
        <v>343</v>
      </c>
      <c r="G199" s="36"/>
      <c r="H199" s="36"/>
      <c r="I199" s="128"/>
      <c r="J199" s="36"/>
      <c r="K199" s="36"/>
      <c r="L199" s="40"/>
      <c r="M199" s="219"/>
      <c r="N199" s="80"/>
      <c r="O199" s="80"/>
      <c r="P199" s="80"/>
      <c r="Q199" s="80"/>
      <c r="R199" s="80"/>
      <c r="S199" s="80"/>
      <c r="T199" s="81"/>
      <c r="AT199" s="14" t="s">
        <v>124</v>
      </c>
      <c r="AU199" s="14" t="s">
        <v>82</v>
      </c>
    </row>
    <row r="200" s="1" customFormat="1" ht="24" customHeight="1">
      <c r="B200" s="35"/>
      <c r="C200" s="204" t="s">
        <v>345</v>
      </c>
      <c r="D200" s="204" t="s">
        <v>118</v>
      </c>
      <c r="E200" s="205" t="s">
        <v>346</v>
      </c>
      <c r="F200" s="206" t="s">
        <v>347</v>
      </c>
      <c r="G200" s="207" t="s">
        <v>205</v>
      </c>
      <c r="H200" s="208">
        <v>2</v>
      </c>
      <c r="I200" s="209"/>
      <c r="J200" s="210">
        <f>ROUND(I200*H200,2)</f>
        <v>0</v>
      </c>
      <c r="K200" s="206" t="s">
        <v>20</v>
      </c>
      <c r="L200" s="40"/>
      <c r="M200" s="211" t="s">
        <v>20</v>
      </c>
      <c r="N200" s="212" t="s">
        <v>44</v>
      </c>
      <c r="O200" s="80"/>
      <c r="P200" s="213">
        <f>O200*H200</f>
        <v>0</v>
      </c>
      <c r="Q200" s="213">
        <v>0.00175</v>
      </c>
      <c r="R200" s="213">
        <f>Q200*H200</f>
        <v>0.0035000000000000001</v>
      </c>
      <c r="S200" s="213">
        <v>0</v>
      </c>
      <c r="T200" s="214">
        <f>S200*H200</f>
        <v>0</v>
      </c>
      <c r="AR200" s="215" t="s">
        <v>183</v>
      </c>
      <c r="AT200" s="215" t="s">
        <v>118</v>
      </c>
      <c r="AU200" s="215" t="s">
        <v>82</v>
      </c>
      <c r="AY200" s="14" t="s">
        <v>116</v>
      </c>
      <c r="BE200" s="216">
        <f>IF(N200="základní",J200,0)</f>
        <v>0</v>
      </c>
      <c r="BF200" s="216">
        <f>IF(N200="snížená",J200,0)</f>
        <v>0</v>
      </c>
      <c r="BG200" s="216">
        <f>IF(N200="zákl. přenesená",J200,0)</f>
        <v>0</v>
      </c>
      <c r="BH200" s="216">
        <f>IF(N200="sníž. přenesená",J200,0)</f>
        <v>0</v>
      </c>
      <c r="BI200" s="216">
        <f>IF(N200="nulová",J200,0)</f>
        <v>0</v>
      </c>
      <c r="BJ200" s="14" t="s">
        <v>22</v>
      </c>
      <c r="BK200" s="216">
        <f>ROUND(I200*H200,2)</f>
        <v>0</v>
      </c>
      <c r="BL200" s="14" t="s">
        <v>183</v>
      </c>
      <c r="BM200" s="215" t="s">
        <v>348</v>
      </c>
    </row>
    <row r="201" s="1" customFormat="1">
      <c r="B201" s="35"/>
      <c r="C201" s="36"/>
      <c r="D201" s="217" t="s">
        <v>124</v>
      </c>
      <c r="E201" s="36"/>
      <c r="F201" s="218" t="s">
        <v>349</v>
      </c>
      <c r="G201" s="36"/>
      <c r="H201" s="36"/>
      <c r="I201" s="128"/>
      <c r="J201" s="36"/>
      <c r="K201" s="36"/>
      <c r="L201" s="40"/>
      <c r="M201" s="219"/>
      <c r="N201" s="80"/>
      <c r="O201" s="80"/>
      <c r="P201" s="80"/>
      <c r="Q201" s="80"/>
      <c r="R201" s="80"/>
      <c r="S201" s="80"/>
      <c r="T201" s="81"/>
      <c r="AT201" s="14" t="s">
        <v>124</v>
      </c>
      <c r="AU201" s="14" t="s">
        <v>82</v>
      </c>
    </row>
    <row r="202" s="1" customFormat="1" ht="16.5" customHeight="1">
      <c r="B202" s="35"/>
      <c r="C202" s="204" t="s">
        <v>350</v>
      </c>
      <c r="D202" s="204" t="s">
        <v>118</v>
      </c>
      <c r="E202" s="205" t="s">
        <v>351</v>
      </c>
      <c r="F202" s="206" t="s">
        <v>352</v>
      </c>
      <c r="G202" s="207" t="s">
        <v>235</v>
      </c>
      <c r="H202" s="208">
        <v>1</v>
      </c>
      <c r="I202" s="209"/>
      <c r="J202" s="210">
        <f>ROUND(I202*H202,2)</f>
        <v>0</v>
      </c>
      <c r="K202" s="206" t="s">
        <v>20</v>
      </c>
      <c r="L202" s="40"/>
      <c r="M202" s="211" t="s">
        <v>20</v>
      </c>
      <c r="N202" s="212" t="s">
        <v>44</v>
      </c>
      <c r="O202" s="80"/>
      <c r="P202" s="213">
        <f>O202*H202</f>
        <v>0</v>
      </c>
      <c r="Q202" s="213">
        <v>0</v>
      </c>
      <c r="R202" s="213">
        <f>Q202*H202</f>
        <v>0</v>
      </c>
      <c r="S202" s="213">
        <v>0</v>
      </c>
      <c r="T202" s="214">
        <f>S202*H202</f>
        <v>0</v>
      </c>
      <c r="AR202" s="215" t="s">
        <v>183</v>
      </c>
      <c r="AT202" s="215" t="s">
        <v>118</v>
      </c>
      <c r="AU202" s="215" t="s">
        <v>82</v>
      </c>
      <c r="AY202" s="14" t="s">
        <v>116</v>
      </c>
      <c r="BE202" s="216">
        <f>IF(N202="základní",J202,0)</f>
        <v>0</v>
      </c>
      <c r="BF202" s="216">
        <f>IF(N202="snížená",J202,0)</f>
        <v>0</v>
      </c>
      <c r="BG202" s="216">
        <f>IF(N202="zákl. přenesená",J202,0)</f>
        <v>0</v>
      </c>
      <c r="BH202" s="216">
        <f>IF(N202="sníž. přenesená",J202,0)</f>
        <v>0</v>
      </c>
      <c r="BI202" s="216">
        <f>IF(N202="nulová",J202,0)</f>
        <v>0</v>
      </c>
      <c r="BJ202" s="14" t="s">
        <v>22</v>
      </c>
      <c r="BK202" s="216">
        <f>ROUND(I202*H202,2)</f>
        <v>0</v>
      </c>
      <c r="BL202" s="14" t="s">
        <v>183</v>
      </c>
      <c r="BM202" s="215" t="s">
        <v>353</v>
      </c>
    </row>
    <row r="203" s="1" customFormat="1">
      <c r="B203" s="35"/>
      <c r="C203" s="36"/>
      <c r="D203" s="217" t="s">
        <v>124</v>
      </c>
      <c r="E203" s="36"/>
      <c r="F203" s="218" t="s">
        <v>354</v>
      </c>
      <c r="G203" s="36"/>
      <c r="H203" s="36"/>
      <c r="I203" s="128"/>
      <c r="J203" s="36"/>
      <c r="K203" s="36"/>
      <c r="L203" s="40"/>
      <c r="M203" s="219"/>
      <c r="N203" s="80"/>
      <c r="O203" s="80"/>
      <c r="P203" s="80"/>
      <c r="Q203" s="80"/>
      <c r="R203" s="80"/>
      <c r="S203" s="80"/>
      <c r="T203" s="81"/>
      <c r="AT203" s="14" t="s">
        <v>124</v>
      </c>
      <c r="AU203" s="14" t="s">
        <v>82</v>
      </c>
    </row>
    <row r="204" s="11" customFormat="1" ht="25.92" customHeight="1">
      <c r="B204" s="188"/>
      <c r="C204" s="189"/>
      <c r="D204" s="190" t="s">
        <v>72</v>
      </c>
      <c r="E204" s="191" t="s">
        <v>355</v>
      </c>
      <c r="F204" s="191" t="s">
        <v>356</v>
      </c>
      <c r="G204" s="189"/>
      <c r="H204" s="189"/>
      <c r="I204" s="192"/>
      <c r="J204" s="193">
        <f>BK204</f>
        <v>0</v>
      </c>
      <c r="K204" s="189"/>
      <c r="L204" s="194"/>
      <c r="M204" s="195"/>
      <c r="N204" s="196"/>
      <c r="O204" s="196"/>
      <c r="P204" s="197">
        <f>P205</f>
        <v>0</v>
      </c>
      <c r="Q204" s="196"/>
      <c r="R204" s="197">
        <f>R205</f>
        <v>0.0015</v>
      </c>
      <c r="S204" s="196"/>
      <c r="T204" s="198">
        <f>T205</f>
        <v>0</v>
      </c>
      <c r="AR204" s="199" t="s">
        <v>130</v>
      </c>
      <c r="AT204" s="200" t="s">
        <v>72</v>
      </c>
      <c r="AU204" s="200" t="s">
        <v>73</v>
      </c>
      <c r="AY204" s="199" t="s">
        <v>116</v>
      </c>
      <c r="BK204" s="201">
        <f>BK205</f>
        <v>0</v>
      </c>
    </row>
    <row r="205" s="11" customFormat="1" ht="22.8" customHeight="1">
      <c r="B205" s="188"/>
      <c r="C205" s="189"/>
      <c r="D205" s="190" t="s">
        <v>72</v>
      </c>
      <c r="E205" s="202" t="s">
        <v>357</v>
      </c>
      <c r="F205" s="202" t="s">
        <v>358</v>
      </c>
      <c r="G205" s="189"/>
      <c r="H205" s="189"/>
      <c r="I205" s="192"/>
      <c r="J205" s="203">
        <f>BK205</f>
        <v>0</v>
      </c>
      <c r="K205" s="189"/>
      <c r="L205" s="194"/>
      <c r="M205" s="195"/>
      <c r="N205" s="196"/>
      <c r="O205" s="196"/>
      <c r="P205" s="197">
        <f>SUM(P206:P213)</f>
        <v>0</v>
      </c>
      <c r="Q205" s="196"/>
      <c r="R205" s="197">
        <f>SUM(R206:R213)</f>
        <v>0.0015</v>
      </c>
      <c r="S205" s="196"/>
      <c r="T205" s="198">
        <f>SUM(T206:T213)</f>
        <v>0</v>
      </c>
      <c r="AR205" s="199" t="s">
        <v>130</v>
      </c>
      <c r="AT205" s="200" t="s">
        <v>72</v>
      </c>
      <c r="AU205" s="200" t="s">
        <v>22</v>
      </c>
      <c r="AY205" s="199" t="s">
        <v>116</v>
      </c>
      <c r="BK205" s="201">
        <f>SUM(BK206:BK213)</f>
        <v>0</v>
      </c>
    </row>
    <row r="206" s="1" customFormat="1" ht="16.5" customHeight="1">
      <c r="B206" s="35"/>
      <c r="C206" s="204" t="s">
        <v>359</v>
      </c>
      <c r="D206" s="204" t="s">
        <v>118</v>
      </c>
      <c r="E206" s="205" t="s">
        <v>360</v>
      </c>
      <c r="F206" s="206" t="s">
        <v>361</v>
      </c>
      <c r="G206" s="207" t="s">
        <v>205</v>
      </c>
      <c r="H206" s="208">
        <v>65.5</v>
      </c>
      <c r="I206" s="209"/>
      <c r="J206" s="210">
        <f>ROUND(I206*H206,2)</f>
        <v>0</v>
      </c>
      <c r="K206" s="206" t="s">
        <v>137</v>
      </c>
      <c r="L206" s="40"/>
      <c r="M206" s="211" t="s">
        <v>20</v>
      </c>
      <c r="N206" s="212" t="s">
        <v>44</v>
      </c>
      <c r="O206" s="80"/>
      <c r="P206" s="213">
        <f>O206*H206</f>
        <v>0</v>
      </c>
      <c r="Q206" s="213">
        <v>0</v>
      </c>
      <c r="R206" s="213">
        <f>Q206*H206</f>
        <v>0</v>
      </c>
      <c r="S206" s="213">
        <v>0</v>
      </c>
      <c r="T206" s="214">
        <f>S206*H206</f>
        <v>0</v>
      </c>
      <c r="AR206" s="215" t="s">
        <v>362</v>
      </c>
      <c r="AT206" s="215" t="s">
        <v>118</v>
      </c>
      <c r="AU206" s="215" t="s">
        <v>82</v>
      </c>
      <c r="AY206" s="14" t="s">
        <v>116</v>
      </c>
      <c r="BE206" s="216">
        <f>IF(N206="základní",J206,0)</f>
        <v>0</v>
      </c>
      <c r="BF206" s="216">
        <f>IF(N206="snížená",J206,0)</f>
        <v>0</v>
      </c>
      <c r="BG206" s="216">
        <f>IF(N206="zákl. přenesená",J206,0)</f>
        <v>0</v>
      </c>
      <c r="BH206" s="216">
        <f>IF(N206="sníž. přenesená",J206,0)</f>
        <v>0</v>
      </c>
      <c r="BI206" s="216">
        <f>IF(N206="nulová",J206,0)</f>
        <v>0</v>
      </c>
      <c r="BJ206" s="14" t="s">
        <v>22</v>
      </c>
      <c r="BK206" s="216">
        <f>ROUND(I206*H206,2)</f>
        <v>0</v>
      </c>
      <c r="BL206" s="14" t="s">
        <v>362</v>
      </c>
      <c r="BM206" s="215" t="s">
        <v>363</v>
      </c>
    </row>
    <row r="207" s="1" customFormat="1">
      <c r="B207" s="35"/>
      <c r="C207" s="36"/>
      <c r="D207" s="217" t="s">
        <v>124</v>
      </c>
      <c r="E207" s="36"/>
      <c r="F207" s="218" t="s">
        <v>361</v>
      </c>
      <c r="G207" s="36"/>
      <c r="H207" s="36"/>
      <c r="I207" s="128"/>
      <c r="J207" s="36"/>
      <c r="K207" s="36"/>
      <c r="L207" s="40"/>
      <c r="M207" s="219"/>
      <c r="N207" s="80"/>
      <c r="O207" s="80"/>
      <c r="P207" s="80"/>
      <c r="Q207" s="80"/>
      <c r="R207" s="80"/>
      <c r="S207" s="80"/>
      <c r="T207" s="81"/>
      <c r="AT207" s="14" t="s">
        <v>124</v>
      </c>
      <c r="AU207" s="14" t="s">
        <v>82</v>
      </c>
    </row>
    <row r="208" s="1" customFormat="1" ht="48" customHeight="1">
      <c r="B208" s="35"/>
      <c r="C208" s="204" t="s">
        <v>364</v>
      </c>
      <c r="D208" s="204" t="s">
        <v>118</v>
      </c>
      <c r="E208" s="205" t="s">
        <v>365</v>
      </c>
      <c r="F208" s="206" t="s">
        <v>366</v>
      </c>
      <c r="G208" s="207" t="s">
        <v>367</v>
      </c>
      <c r="H208" s="208">
        <v>1</v>
      </c>
      <c r="I208" s="209"/>
      <c r="J208" s="210">
        <f>ROUND(I208*H208,2)</f>
        <v>0</v>
      </c>
      <c r="K208" s="206" t="s">
        <v>20</v>
      </c>
      <c r="L208" s="40"/>
      <c r="M208" s="211" t="s">
        <v>20</v>
      </c>
      <c r="N208" s="212" t="s">
        <v>44</v>
      </c>
      <c r="O208" s="80"/>
      <c r="P208" s="213">
        <f>O208*H208</f>
        <v>0</v>
      </c>
      <c r="Q208" s="213">
        <v>0</v>
      </c>
      <c r="R208" s="213">
        <f>Q208*H208</f>
        <v>0</v>
      </c>
      <c r="S208" s="213">
        <v>0</v>
      </c>
      <c r="T208" s="214">
        <f>S208*H208</f>
        <v>0</v>
      </c>
      <c r="AR208" s="215" t="s">
        <v>362</v>
      </c>
      <c r="AT208" s="215" t="s">
        <v>118</v>
      </c>
      <c r="AU208" s="215" t="s">
        <v>82</v>
      </c>
      <c r="AY208" s="14" t="s">
        <v>116</v>
      </c>
      <c r="BE208" s="216">
        <f>IF(N208="základní",J208,0)</f>
        <v>0</v>
      </c>
      <c r="BF208" s="216">
        <f>IF(N208="snížená",J208,0)</f>
        <v>0</v>
      </c>
      <c r="BG208" s="216">
        <f>IF(N208="zákl. přenesená",J208,0)</f>
        <v>0</v>
      </c>
      <c r="BH208" s="216">
        <f>IF(N208="sníž. přenesená",J208,0)</f>
        <v>0</v>
      </c>
      <c r="BI208" s="216">
        <f>IF(N208="nulová",J208,0)</f>
        <v>0</v>
      </c>
      <c r="BJ208" s="14" t="s">
        <v>22</v>
      </c>
      <c r="BK208" s="216">
        <f>ROUND(I208*H208,2)</f>
        <v>0</v>
      </c>
      <c r="BL208" s="14" t="s">
        <v>362</v>
      </c>
      <c r="BM208" s="215" t="s">
        <v>368</v>
      </c>
    </row>
    <row r="209" s="1" customFormat="1">
      <c r="B209" s="35"/>
      <c r="C209" s="36"/>
      <c r="D209" s="217" t="s">
        <v>124</v>
      </c>
      <c r="E209" s="36"/>
      <c r="F209" s="218" t="s">
        <v>369</v>
      </c>
      <c r="G209" s="36"/>
      <c r="H209" s="36"/>
      <c r="I209" s="128"/>
      <c r="J209" s="36"/>
      <c r="K209" s="36"/>
      <c r="L209" s="40"/>
      <c r="M209" s="219"/>
      <c r="N209" s="80"/>
      <c r="O209" s="80"/>
      <c r="P209" s="80"/>
      <c r="Q209" s="80"/>
      <c r="R209" s="80"/>
      <c r="S209" s="80"/>
      <c r="T209" s="81"/>
      <c r="AT209" s="14" t="s">
        <v>124</v>
      </c>
      <c r="AU209" s="14" t="s">
        <v>82</v>
      </c>
    </row>
    <row r="210" s="1" customFormat="1" ht="36" customHeight="1">
      <c r="B210" s="35"/>
      <c r="C210" s="204" t="s">
        <v>370</v>
      </c>
      <c r="D210" s="204" t="s">
        <v>118</v>
      </c>
      <c r="E210" s="205" t="s">
        <v>371</v>
      </c>
      <c r="F210" s="206" t="s">
        <v>372</v>
      </c>
      <c r="G210" s="207" t="s">
        <v>235</v>
      </c>
      <c r="H210" s="208">
        <v>1</v>
      </c>
      <c r="I210" s="209"/>
      <c r="J210" s="210">
        <f>ROUND(I210*H210,2)</f>
        <v>0</v>
      </c>
      <c r="K210" s="206" t="s">
        <v>20</v>
      </c>
      <c r="L210" s="40"/>
      <c r="M210" s="211" t="s">
        <v>20</v>
      </c>
      <c r="N210" s="212" t="s">
        <v>44</v>
      </c>
      <c r="O210" s="80"/>
      <c r="P210" s="213">
        <f>O210*H210</f>
        <v>0</v>
      </c>
      <c r="Q210" s="213">
        <v>0.0015</v>
      </c>
      <c r="R210" s="213">
        <f>Q210*H210</f>
        <v>0.0015</v>
      </c>
      <c r="S210" s="213">
        <v>0</v>
      </c>
      <c r="T210" s="214">
        <f>S210*H210</f>
        <v>0</v>
      </c>
      <c r="AR210" s="215" t="s">
        <v>362</v>
      </c>
      <c r="AT210" s="215" t="s">
        <v>118</v>
      </c>
      <c r="AU210" s="215" t="s">
        <v>82</v>
      </c>
      <c r="AY210" s="14" t="s">
        <v>116</v>
      </c>
      <c r="BE210" s="216">
        <f>IF(N210="základní",J210,0)</f>
        <v>0</v>
      </c>
      <c r="BF210" s="216">
        <f>IF(N210="snížená",J210,0)</f>
        <v>0</v>
      </c>
      <c r="BG210" s="216">
        <f>IF(N210="zákl. přenesená",J210,0)</f>
        <v>0</v>
      </c>
      <c r="BH210" s="216">
        <f>IF(N210="sníž. přenesená",J210,0)</f>
        <v>0</v>
      </c>
      <c r="BI210" s="216">
        <f>IF(N210="nulová",J210,0)</f>
        <v>0</v>
      </c>
      <c r="BJ210" s="14" t="s">
        <v>22</v>
      </c>
      <c r="BK210" s="216">
        <f>ROUND(I210*H210,2)</f>
        <v>0</v>
      </c>
      <c r="BL210" s="14" t="s">
        <v>362</v>
      </c>
      <c r="BM210" s="215" t="s">
        <v>373</v>
      </c>
    </row>
    <row r="211" s="1" customFormat="1">
      <c r="B211" s="35"/>
      <c r="C211" s="36"/>
      <c r="D211" s="217" t="s">
        <v>124</v>
      </c>
      <c r="E211" s="36"/>
      <c r="F211" s="218" t="s">
        <v>372</v>
      </c>
      <c r="G211" s="36"/>
      <c r="H211" s="36"/>
      <c r="I211" s="128"/>
      <c r="J211" s="36"/>
      <c r="K211" s="36"/>
      <c r="L211" s="40"/>
      <c r="M211" s="219"/>
      <c r="N211" s="80"/>
      <c r="O211" s="80"/>
      <c r="P211" s="80"/>
      <c r="Q211" s="80"/>
      <c r="R211" s="80"/>
      <c r="S211" s="80"/>
      <c r="T211" s="81"/>
      <c r="AT211" s="14" t="s">
        <v>124</v>
      </c>
      <c r="AU211" s="14" t="s">
        <v>82</v>
      </c>
    </row>
    <row r="212" s="1" customFormat="1" ht="24" customHeight="1">
      <c r="B212" s="35"/>
      <c r="C212" s="204" t="s">
        <v>374</v>
      </c>
      <c r="D212" s="204" t="s">
        <v>118</v>
      </c>
      <c r="E212" s="205" t="s">
        <v>375</v>
      </c>
      <c r="F212" s="206" t="s">
        <v>376</v>
      </c>
      <c r="G212" s="207" t="s">
        <v>305</v>
      </c>
      <c r="H212" s="208">
        <v>1</v>
      </c>
      <c r="I212" s="209"/>
      <c r="J212" s="210">
        <f>ROUND(I212*H212,2)</f>
        <v>0</v>
      </c>
      <c r="K212" s="206" t="s">
        <v>20</v>
      </c>
      <c r="L212" s="40"/>
      <c r="M212" s="211" t="s">
        <v>20</v>
      </c>
      <c r="N212" s="212" t="s">
        <v>44</v>
      </c>
      <c r="O212" s="80"/>
      <c r="P212" s="213">
        <f>O212*H212</f>
        <v>0</v>
      </c>
      <c r="Q212" s="213">
        <v>0</v>
      </c>
      <c r="R212" s="213">
        <f>Q212*H212</f>
        <v>0</v>
      </c>
      <c r="S212" s="213">
        <v>0</v>
      </c>
      <c r="T212" s="214">
        <f>S212*H212</f>
        <v>0</v>
      </c>
      <c r="AR212" s="215" t="s">
        <v>362</v>
      </c>
      <c r="AT212" s="215" t="s">
        <v>118</v>
      </c>
      <c r="AU212" s="215" t="s">
        <v>82</v>
      </c>
      <c r="AY212" s="14" t="s">
        <v>116</v>
      </c>
      <c r="BE212" s="216">
        <f>IF(N212="základní",J212,0)</f>
        <v>0</v>
      </c>
      <c r="BF212" s="216">
        <f>IF(N212="snížená",J212,0)</f>
        <v>0</v>
      </c>
      <c r="BG212" s="216">
        <f>IF(N212="zákl. přenesená",J212,0)</f>
        <v>0</v>
      </c>
      <c r="BH212" s="216">
        <f>IF(N212="sníž. přenesená",J212,0)</f>
        <v>0</v>
      </c>
      <c r="BI212" s="216">
        <f>IF(N212="nulová",J212,0)</f>
        <v>0</v>
      </c>
      <c r="BJ212" s="14" t="s">
        <v>22</v>
      </c>
      <c r="BK212" s="216">
        <f>ROUND(I212*H212,2)</f>
        <v>0</v>
      </c>
      <c r="BL212" s="14" t="s">
        <v>362</v>
      </c>
      <c r="BM212" s="215" t="s">
        <v>377</v>
      </c>
    </row>
    <row r="213" s="1" customFormat="1">
      <c r="B213" s="35"/>
      <c r="C213" s="36"/>
      <c r="D213" s="217" t="s">
        <v>124</v>
      </c>
      <c r="E213" s="36"/>
      <c r="F213" s="218" t="s">
        <v>376</v>
      </c>
      <c r="G213" s="36"/>
      <c r="H213" s="36"/>
      <c r="I213" s="128"/>
      <c r="J213" s="36"/>
      <c r="K213" s="36"/>
      <c r="L213" s="40"/>
      <c r="M213" s="220"/>
      <c r="N213" s="221"/>
      <c r="O213" s="221"/>
      <c r="P213" s="221"/>
      <c r="Q213" s="221"/>
      <c r="R213" s="221"/>
      <c r="S213" s="221"/>
      <c r="T213" s="222"/>
      <c r="AT213" s="14" t="s">
        <v>124</v>
      </c>
      <c r="AU213" s="14" t="s">
        <v>82</v>
      </c>
    </row>
    <row r="214" s="1" customFormat="1" ht="6.96" customHeight="1">
      <c r="B214" s="55"/>
      <c r="C214" s="56"/>
      <c r="D214" s="56"/>
      <c r="E214" s="56"/>
      <c r="F214" s="56"/>
      <c r="G214" s="56"/>
      <c r="H214" s="56"/>
      <c r="I214" s="154"/>
      <c r="J214" s="56"/>
      <c r="K214" s="56"/>
      <c r="L214" s="40"/>
    </row>
  </sheetData>
  <sheetProtection sheet="1" autoFilter="0" formatColumns="0" formatRows="0" objects="1" scenarios="1" spinCount="100000" saltValue="LnWkzMeacWIY5KNRb7d6gw2RxbMlGpkdfG7pL6TXzswsbPbgwiVmKb2cQeIifrhZFPwCNj0V5E8FaXpvmqNRVQ==" hashValue="EKmwea4lQIlUpVKDLxim87HvYxPQhyH3V7pTUwKo8JinDVM0BmLmBmlkuvJFEOIdeDfZRRKdY7pkqkHp+XUqog==" algorithmName="SHA-512" password="CC35"/>
  <autoFilter ref="C88:K213"/>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23" customWidth="1"/>
    <col min="2" max="2" width="1.664063" style="223" customWidth="1"/>
    <col min="3" max="4" width="5" style="223" customWidth="1"/>
    <col min="5" max="5" width="11.67" style="223" customWidth="1"/>
    <col min="6" max="6" width="9.17" style="223" customWidth="1"/>
    <col min="7" max="7" width="5" style="223" customWidth="1"/>
    <col min="8" max="8" width="77.83" style="223" customWidth="1"/>
    <col min="9" max="10" width="20" style="223" customWidth="1"/>
    <col min="11" max="11" width="1.664063" style="223" customWidth="1"/>
  </cols>
  <sheetData>
    <row r="1" ht="37.5" customHeight="1"/>
    <row r="2" ht="7.5" customHeight="1">
      <c r="B2" s="224"/>
      <c r="C2" s="225"/>
      <c r="D2" s="225"/>
      <c r="E2" s="225"/>
      <c r="F2" s="225"/>
      <c r="G2" s="225"/>
      <c r="H2" s="225"/>
      <c r="I2" s="225"/>
      <c r="J2" s="225"/>
      <c r="K2" s="226"/>
    </row>
    <row r="3" s="12" customFormat="1" ht="45" customHeight="1">
      <c r="B3" s="227"/>
      <c r="C3" s="228" t="s">
        <v>378</v>
      </c>
      <c r="D3" s="228"/>
      <c r="E3" s="228"/>
      <c r="F3" s="228"/>
      <c r="G3" s="228"/>
      <c r="H3" s="228"/>
      <c r="I3" s="228"/>
      <c r="J3" s="228"/>
      <c r="K3" s="229"/>
    </row>
    <row r="4" ht="25.5" customHeight="1">
      <c r="B4" s="230"/>
      <c r="C4" s="231" t="s">
        <v>379</v>
      </c>
      <c r="D4" s="231"/>
      <c r="E4" s="231"/>
      <c r="F4" s="231"/>
      <c r="G4" s="231"/>
      <c r="H4" s="231"/>
      <c r="I4" s="231"/>
      <c r="J4" s="231"/>
      <c r="K4" s="232"/>
    </row>
    <row r="5" ht="5.25" customHeight="1">
      <c r="B5" s="230"/>
      <c r="C5" s="233"/>
      <c r="D5" s="233"/>
      <c r="E5" s="233"/>
      <c r="F5" s="233"/>
      <c r="G5" s="233"/>
      <c r="H5" s="233"/>
      <c r="I5" s="233"/>
      <c r="J5" s="233"/>
      <c r="K5" s="232"/>
    </row>
    <row r="6" ht="15" customHeight="1">
      <c r="B6" s="230"/>
      <c r="C6" s="234" t="s">
        <v>380</v>
      </c>
      <c r="D6" s="234"/>
      <c r="E6" s="234"/>
      <c r="F6" s="234"/>
      <c r="G6" s="234"/>
      <c r="H6" s="234"/>
      <c r="I6" s="234"/>
      <c r="J6" s="234"/>
      <c r="K6" s="232"/>
    </row>
    <row r="7" ht="15" customHeight="1">
      <c r="B7" s="235"/>
      <c r="C7" s="234" t="s">
        <v>381</v>
      </c>
      <c r="D7" s="234"/>
      <c r="E7" s="234"/>
      <c r="F7" s="234"/>
      <c r="G7" s="234"/>
      <c r="H7" s="234"/>
      <c r="I7" s="234"/>
      <c r="J7" s="234"/>
      <c r="K7" s="232"/>
    </row>
    <row r="8" ht="12.75" customHeight="1">
      <c r="B8" s="235"/>
      <c r="C8" s="234"/>
      <c r="D8" s="234"/>
      <c r="E8" s="234"/>
      <c r="F8" s="234"/>
      <c r="G8" s="234"/>
      <c r="H8" s="234"/>
      <c r="I8" s="234"/>
      <c r="J8" s="234"/>
      <c r="K8" s="232"/>
    </row>
    <row r="9" ht="15" customHeight="1">
      <c r="B9" s="235"/>
      <c r="C9" s="234" t="s">
        <v>382</v>
      </c>
      <c r="D9" s="234"/>
      <c r="E9" s="234"/>
      <c r="F9" s="234"/>
      <c r="G9" s="234"/>
      <c r="H9" s="234"/>
      <c r="I9" s="234"/>
      <c r="J9" s="234"/>
      <c r="K9" s="232"/>
    </row>
    <row r="10" ht="15" customHeight="1">
      <c r="B10" s="235"/>
      <c r="C10" s="234"/>
      <c r="D10" s="234" t="s">
        <v>383</v>
      </c>
      <c r="E10" s="234"/>
      <c r="F10" s="234"/>
      <c r="G10" s="234"/>
      <c r="H10" s="234"/>
      <c r="I10" s="234"/>
      <c r="J10" s="234"/>
      <c r="K10" s="232"/>
    </row>
    <row r="11" ht="15" customHeight="1">
      <c r="B11" s="235"/>
      <c r="C11" s="236"/>
      <c r="D11" s="234" t="s">
        <v>384</v>
      </c>
      <c r="E11" s="234"/>
      <c r="F11" s="234"/>
      <c r="G11" s="234"/>
      <c r="H11" s="234"/>
      <c r="I11" s="234"/>
      <c r="J11" s="234"/>
      <c r="K11" s="232"/>
    </row>
    <row r="12" ht="15" customHeight="1">
      <c r="B12" s="235"/>
      <c r="C12" s="236"/>
      <c r="D12" s="234"/>
      <c r="E12" s="234"/>
      <c r="F12" s="234"/>
      <c r="G12" s="234"/>
      <c r="H12" s="234"/>
      <c r="I12" s="234"/>
      <c r="J12" s="234"/>
      <c r="K12" s="232"/>
    </row>
    <row r="13" ht="15" customHeight="1">
      <c r="B13" s="235"/>
      <c r="C13" s="236"/>
      <c r="D13" s="237" t="s">
        <v>385</v>
      </c>
      <c r="E13" s="234"/>
      <c r="F13" s="234"/>
      <c r="G13" s="234"/>
      <c r="H13" s="234"/>
      <c r="I13" s="234"/>
      <c r="J13" s="234"/>
      <c r="K13" s="232"/>
    </row>
    <row r="14" ht="12.75" customHeight="1">
      <c r="B14" s="235"/>
      <c r="C14" s="236"/>
      <c r="D14" s="236"/>
      <c r="E14" s="236"/>
      <c r="F14" s="236"/>
      <c r="G14" s="236"/>
      <c r="H14" s="236"/>
      <c r="I14" s="236"/>
      <c r="J14" s="236"/>
      <c r="K14" s="232"/>
    </row>
    <row r="15" ht="15" customHeight="1">
      <c r="B15" s="235"/>
      <c r="C15" s="236"/>
      <c r="D15" s="234" t="s">
        <v>386</v>
      </c>
      <c r="E15" s="234"/>
      <c r="F15" s="234"/>
      <c r="G15" s="234"/>
      <c r="H15" s="234"/>
      <c r="I15" s="234"/>
      <c r="J15" s="234"/>
      <c r="K15" s="232"/>
    </row>
    <row r="16" ht="15" customHeight="1">
      <c r="B16" s="235"/>
      <c r="C16" s="236"/>
      <c r="D16" s="234" t="s">
        <v>387</v>
      </c>
      <c r="E16" s="234"/>
      <c r="F16" s="234"/>
      <c r="G16" s="234"/>
      <c r="H16" s="234"/>
      <c r="I16" s="234"/>
      <c r="J16" s="234"/>
      <c r="K16" s="232"/>
    </row>
    <row r="17" ht="15" customHeight="1">
      <c r="B17" s="235"/>
      <c r="C17" s="236"/>
      <c r="D17" s="234" t="s">
        <v>388</v>
      </c>
      <c r="E17" s="234"/>
      <c r="F17" s="234"/>
      <c r="G17" s="234"/>
      <c r="H17" s="234"/>
      <c r="I17" s="234"/>
      <c r="J17" s="234"/>
      <c r="K17" s="232"/>
    </row>
    <row r="18" ht="15" customHeight="1">
      <c r="B18" s="235"/>
      <c r="C18" s="236"/>
      <c r="D18" s="236"/>
      <c r="E18" s="238" t="s">
        <v>79</v>
      </c>
      <c r="F18" s="234" t="s">
        <v>389</v>
      </c>
      <c r="G18" s="234"/>
      <c r="H18" s="234"/>
      <c r="I18" s="234"/>
      <c r="J18" s="234"/>
      <c r="K18" s="232"/>
    </row>
    <row r="19" ht="15" customHeight="1">
      <c r="B19" s="235"/>
      <c r="C19" s="236"/>
      <c r="D19" s="236"/>
      <c r="E19" s="238" t="s">
        <v>390</v>
      </c>
      <c r="F19" s="234" t="s">
        <v>391</v>
      </c>
      <c r="G19" s="234"/>
      <c r="H19" s="234"/>
      <c r="I19" s="234"/>
      <c r="J19" s="234"/>
      <c r="K19" s="232"/>
    </row>
    <row r="20" ht="15" customHeight="1">
      <c r="B20" s="235"/>
      <c r="C20" s="236"/>
      <c r="D20" s="236"/>
      <c r="E20" s="238" t="s">
        <v>392</v>
      </c>
      <c r="F20" s="234" t="s">
        <v>393</v>
      </c>
      <c r="G20" s="234"/>
      <c r="H20" s="234"/>
      <c r="I20" s="234"/>
      <c r="J20" s="234"/>
      <c r="K20" s="232"/>
    </row>
    <row r="21" ht="15" customHeight="1">
      <c r="B21" s="235"/>
      <c r="C21" s="236"/>
      <c r="D21" s="236"/>
      <c r="E21" s="238" t="s">
        <v>394</v>
      </c>
      <c r="F21" s="234" t="s">
        <v>395</v>
      </c>
      <c r="G21" s="234"/>
      <c r="H21" s="234"/>
      <c r="I21" s="234"/>
      <c r="J21" s="234"/>
      <c r="K21" s="232"/>
    </row>
    <row r="22" ht="15" customHeight="1">
      <c r="B22" s="235"/>
      <c r="C22" s="236"/>
      <c r="D22" s="236"/>
      <c r="E22" s="238" t="s">
        <v>396</v>
      </c>
      <c r="F22" s="234" t="s">
        <v>397</v>
      </c>
      <c r="G22" s="234"/>
      <c r="H22" s="234"/>
      <c r="I22" s="234"/>
      <c r="J22" s="234"/>
      <c r="K22" s="232"/>
    </row>
    <row r="23" ht="15" customHeight="1">
      <c r="B23" s="235"/>
      <c r="C23" s="236"/>
      <c r="D23" s="236"/>
      <c r="E23" s="238" t="s">
        <v>398</v>
      </c>
      <c r="F23" s="234" t="s">
        <v>399</v>
      </c>
      <c r="G23" s="234"/>
      <c r="H23" s="234"/>
      <c r="I23" s="234"/>
      <c r="J23" s="234"/>
      <c r="K23" s="232"/>
    </row>
    <row r="24" ht="12.75" customHeight="1">
      <c r="B24" s="235"/>
      <c r="C24" s="236"/>
      <c r="D24" s="236"/>
      <c r="E24" s="236"/>
      <c r="F24" s="236"/>
      <c r="G24" s="236"/>
      <c r="H24" s="236"/>
      <c r="I24" s="236"/>
      <c r="J24" s="236"/>
      <c r="K24" s="232"/>
    </row>
    <row r="25" ht="15" customHeight="1">
      <c r="B25" s="235"/>
      <c r="C25" s="234" t="s">
        <v>400</v>
      </c>
      <c r="D25" s="234"/>
      <c r="E25" s="234"/>
      <c r="F25" s="234"/>
      <c r="G25" s="234"/>
      <c r="H25" s="234"/>
      <c r="I25" s="234"/>
      <c r="J25" s="234"/>
      <c r="K25" s="232"/>
    </row>
    <row r="26" ht="15" customHeight="1">
      <c r="B26" s="235"/>
      <c r="C26" s="234" t="s">
        <v>401</v>
      </c>
      <c r="D26" s="234"/>
      <c r="E26" s="234"/>
      <c r="F26" s="234"/>
      <c r="G26" s="234"/>
      <c r="H26" s="234"/>
      <c r="I26" s="234"/>
      <c r="J26" s="234"/>
      <c r="K26" s="232"/>
    </row>
    <row r="27" ht="15" customHeight="1">
      <c r="B27" s="235"/>
      <c r="C27" s="234"/>
      <c r="D27" s="234" t="s">
        <v>402</v>
      </c>
      <c r="E27" s="234"/>
      <c r="F27" s="234"/>
      <c r="G27" s="234"/>
      <c r="H27" s="234"/>
      <c r="I27" s="234"/>
      <c r="J27" s="234"/>
      <c r="K27" s="232"/>
    </row>
    <row r="28" ht="15" customHeight="1">
      <c r="B28" s="235"/>
      <c r="C28" s="236"/>
      <c r="D28" s="234" t="s">
        <v>403</v>
      </c>
      <c r="E28" s="234"/>
      <c r="F28" s="234"/>
      <c r="G28" s="234"/>
      <c r="H28" s="234"/>
      <c r="I28" s="234"/>
      <c r="J28" s="234"/>
      <c r="K28" s="232"/>
    </row>
    <row r="29" ht="12.75" customHeight="1">
      <c r="B29" s="235"/>
      <c r="C29" s="236"/>
      <c r="D29" s="236"/>
      <c r="E29" s="236"/>
      <c r="F29" s="236"/>
      <c r="G29" s="236"/>
      <c r="H29" s="236"/>
      <c r="I29" s="236"/>
      <c r="J29" s="236"/>
      <c r="K29" s="232"/>
    </row>
    <row r="30" ht="15" customHeight="1">
      <c r="B30" s="235"/>
      <c r="C30" s="236"/>
      <c r="D30" s="234" t="s">
        <v>404</v>
      </c>
      <c r="E30" s="234"/>
      <c r="F30" s="234"/>
      <c r="G30" s="234"/>
      <c r="H30" s="234"/>
      <c r="I30" s="234"/>
      <c r="J30" s="234"/>
      <c r="K30" s="232"/>
    </row>
    <row r="31" ht="15" customHeight="1">
      <c r="B31" s="235"/>
      <c r="C31" s="236"/>
      <c r="D31" s="234" t="s">
        <v>405</v>
      </c>
      <c r="E31" s="234"/>
      <c r="F31" s="234"/>
      <c r="G31" s="234"/>
      <c r="H31" s="234"/>
      <c r="I31" s="234"/>
      <c r="J31" s="234"/>
      <c r="K31" s="232"/>
    </row>
    <row r="32" ht="12.75" customHeight="1">
      <c r="B32" s="235"/>
      <c r="C32" s="236"/>
      <c r="D32" s="236"/>
      <c r="E32" s="236"/>
      <c r="F32" s="236"/>
      <c r="G32" s="236"/>
      <c r="H32" s="236"/>
      <c r="I32" s="236"/>
      <c r="J32" s="236"/>
      <c r="K32" s="232"/>
    </row>
    <row r="33" ht="15" customHeight="1">
      <c r="B33" s="235"/>
      <c r="C33" s="236"/>
      <c r="D33" s="234" t="s">
        <v>406</v>
      </c>
      <c r="E33" s="234"/>
      <c r="F33" s="234"/>
      <c r="G33" s="234"/>
      <c r="H33" s="234"/>
      <c r="I33" s="234"/>
      <c r="J33" s="234"/>
      <c r="K33" s="232"/>
    </row>
    <row r="34" ht="15" customHeight="1">
      <c r="B34" s="235"/>
      <c r="C34" s="236"/>
      <c r="D34" s="234" t="s">
        <v>407</v>
      </c>
      <c r="E34" s="234"/>
      <c r="F34" s="234"/>
      <c r="G34" s="234"/>
      <c r="H34" s="234"/>
      <c r="I34" s="234"/>
      <c r="J34" s="234"/>
      <c r="K34" s="232"/>
    </row>
    <row r="35" ht="15" customHeight="1">
      <c r="B35" s="235"/>
      <c r="C35" s="236"/>
      <c r="D35" s="234" t="s">
        <v>408</v>
      </c>
      <c r="E35" s="234"/>
      <c r="F35" s="234"/>
      <c r="G35" s="234"/>
      <c r="H35" s="234"/>
      <c r="I35" s="234"/>
      <c r="J35" s="234"/>
      <c r="K35" s="232"/>
    </row>
    <row r="36" ht="15" customHeight="1">
      <c r="B36" s="235"/>
      <c r="C36" s="236"/>
      <c r="D36" s="234"/>
      <c r="E36" s="237" t="s">
        <v>102</v>
      </c>
      <c r="F36" s="234"/>
      <c r="G36" s="234" t="s">
        <v>409</v>
      </c>
      <c r="H36" s="234"/>
      <c r="I36" s="234"/>
      <c r="J36" s="234"/>
      <c r="K36" s="232"/>
    </row>
    <row r="37" ht="30.75" customHeight="1">
      <c r="B37" s="235"/>
      <c r="C37" s="236"/>
      <c r="D37" s="234"/>
      <c r="E37" s="237" t="s">
        <v>410</v>
      </c>
      <c r="F37" s="234"/>
      <c r="G37" s="234" t="s">
        <v>411</v>
      </c>
      <c r="H37" s="234"/>
      <c r="I37" s="234"/>
      <c r="J37" s="234"/>
      <c r="K37" s="232"/>
    </row>
    <row r="38" ht="15" customHeight="1">
      <c r="B38" s="235"/>
      <c r="C38" s="236"/>
      <c r="D38" s="234"/>
      <c r="E38" s="237" t="s">
        <v>54</v>
      </c>
      <c r="F38" s="234"/>
      <c r="G38" s="234" t="s">
        <v>412</v>
      </c>
      <c r="H38" s="234"/>
      <c r="I38" s="234"/>
      <c r="J38" s="234"/>
      <c r="K38" s="232"/>
    </row>
    <row r="39" ht="15" customHeight="1">
      <c r="B39" s="235"/>
      <c r="C39" s="236"/>
      <c r="D39" s="234"/>
      <c r="E39" s="237" t="s">
        <v>55</v>
      </c>
      <c r="F39" s="234"/>
      <c r="G39" s="234" t="s">
        <v>413</v>
      </c>
      <c r="H39" s="234"/>
      <c r="I39" s="234"/>
      <c r="J39" s="234"/>
      <c r="K39" s="232"/>
    </row>
    <row r="40" ht="15" customHeight="1">
      <c r="B40" s="235"/>
      <c r="C40" s="236"/>
      <c r="D40" s="234"/>
      <c r="E40" s="237" t="s">
        <v>103</v>
      </c>
      <c r="F40" s="234"/>
      <c r="G40" s="234" t="s">
        <v>414</v>
      </c>
      <c r="H40" s="234"/>
      <c r="I40" s="234"/>
      <c r="J40" s="234"/>
      <c r="K40" s="232"/>
    </row>
    <row r="41" ht="15" customHeight="1">
      <c r="B41" s="235"/>
      <c r="C41" s="236"/>
      <c r="D41" s="234"/>
      <c r="E41" s="237" t="s">
        <v>104</v>
      </c>
      <c r="F41" s="234"/>
      <c r="G41" s="234" t="s">
        <v>415</v>
      </c>
      <c r="H41" s="234"/>
      <c r="I41" s="234"/>
      <c r="J41" s="234"/>
      <c r="K41" s="232"/>
    </row>
    <row r="42" ht="15" customHeight="1">
      <c r="B42" s="235"/>
      <c r="C42" s="236"/>
      <c r="D42" s="234"/>
      <c r="E42" s="237" t="s">
        <v>416</v>
      </c>
      <c r="F42" s="234"/>
      <c r="G42" s="234" t="s">
        <v>417</v>
      </c>
      <c r="H42" s="234"/>
      <c r="I42" s="234"/>
      <c r="J42" s="234"/>
      <c r="K42" s="232"/>
    </row>
    <row r="43" ht="15" customHeight="1">
      <c r="B43" s="235"/>
      <c r="C43" s="236"/>
      <c r="D43" s="234"/>
      <c r="E43" s="237"/>
      <c r="F43" s="234"/>
      <c r="G43" s="234" t="s">
        <v>418</v>
      </c>
      <c r="H43" s="234"/>
      <c r="I43" s="234"/>
      <c r="J43" s="234"/>
      <c r="K43" s="232"/>
    </row>
    <row r="44" ht="15" customHeight="1">
      <c r="B44" s="235"/>
      <c r="C44" s="236"/>
      <c r="D44" s="234"/>
      <c r="E44" s="237" t="s">
        <v>419</v>
      </c>
      <c r="F44" s="234"/>
      <c r="G44" s="234" t="s">
        <v>420</v>
      </c>
      <c r="H44" s="234"/>
      <c r="I44" s="234"/>
      <c r="J44" s="234"/>
      <c r="K44" s="232"/>
    </row>
    <row r="45" ht="15" customHeight="1">
      <c r="B45" s="235"/>
      <c r="C45" s="236"/>
      <c r="D45" s="234"/>
      <c r="E45" s="237" t="s">
        <v>106</v>
      </c>
      <c r="F45" s="234"/>
      <c r="G45" s="234" t="s">
        <v>421</v>
      </c>
      <c r="H45" s="234"/>
      <c r="I45" s="234"/>
      <c r="J45" s="234"/>
      <c r="K45" s="232"/>
    </row>
    <row r="46" ht="12.75" customHeight="1">
      <c r="B46" s="235"/>
      <c r="C46" s="236"/>
      <c r="D46" s="234"/>
      <c r="E46" s="234"/>
      <c r="F46" s="234"/>
      <c r="G46" s="234"/>
      <c r="H46" s="234"/>
      <c r="I46" s="234"/>
      <c r="J46" s="234"/>
      <c r="K46" s="232"/>
    </row>
    <row r="47" ht="15" customHeight="1">
      <c r="B47" s="235"/>
      <c r="C47" s="236"/>
      <c r="D47" s="234" t="s">
        <v>422</v>
      </c>
      <c r="E47" s="234"/>
      <c r="F47" s="234"/>
      <c r="G47" s="234"/>
      <c r="H47" s="234"/>
      <c r="I47" s="234"/>
      <c r="J47" s="234"/>
      <c r="K47" s="232"/>
    </row>
    <row r="48" ht="15" customHeight="1">
      <c r="B48" s="235"/>
      <c r="C48" s="236"/>
      <c r="D48" s="236"/>
      <c r="E48" s="234" t="s">
        <v>423</v>
      </c>
      <c r="F48" s="234"/>
      <c r="G48" s="234"/>
      <c r="H48" s="234"/>
      <c r="I48" s="234"/>
      <c r="J48" s="234"/>
      <c r="K48" s="232"/>
    </row>
    <row r="49" ht="15" customHeight="1">
      <c r="B49" s="235"/>
      <c r="C49" s="236"/>
      <c r="D49" s="236"/>
      <c r="E49" s="234" t="s">
        <v>424</v>
      </c>
      <c r="F49" s="234"/>
      <c r="G49" s="234"/>
      <c r="H49" s="234"/>
      <c r="I49" s="234"/>
      <c r="J49" s="234"/>
      <c r="K49" s="232"/>
    </row>
    <row r="50" ht="15" customHeight="1">
      <c r="B50" s="235"/>
      <c r="C50" s="236"/>
      <c r="D50" s="236"/>
      <c r="E50" s="234" t="s">
        <v>425</v>
      </c>
      <c r="F50" s="234"/>
      <c r="G50" s="234"/>
      <c r="H50" s="234"/>
      <c r="I50" s="234"/>
      <c r="J50" s="234"/>
      <c r="K50" s="232"/>
    </row>
    <row r="51" ht="15" customHeight="1">
      <c r="B51" s="235"/>
      <c r="C51" s="236"/>
      <c r="D51" s="234" t="s">
        <v>426</v>
      </c>
      <c r="E51" s="234"/>
      <c r="F51" s="234"/>
      <c r="G51" s="234"/>
      <c r="H51" s="234"/>
      <c r="I51" s="234"/>
      <c r="J51" s="234"/>
      <c r="K51" s="232"/>
    </row>
    <row r="52" ht="25.5" customHeight="1">
      <c r="B52" s="230"/>
      <c r="C52" s="231" t="s">
        <v>427</v>
      </c>
      <c r="D52" s="231"/>
      <c r="E52" s="231"/>
      <c r="F52" s="231"/>
      <c r="G52" s="231"/>
      <c r="H52" s="231"/>
      <c r="I52" s="231"/>
      <c r="J52" s="231"/>
      <c r="K52" s="232"/>
    </row>
    <row r="53" ht="5.25" customHeight="1">
      <c r="B53" s="230"/>
      <c r="C53" s="233"/>
      <c r="D53" s="233"/>
      <c r="E53" s="233"/>
      <c r="F53" s="233"/>
      <c r="G53" s="233"/>
      <c r="H53" s="233"/>
      <c r="I53" s="233"/>
      <c r="J53" s="233"/>
      <c r="K53" s="232"/>
    </row>
    <row r="54" ht="15" customHeight="1">
      <c r="B54" s="230"/>
      <c r="C54" s="234" t="s">
        <v>428</v>
      </c>
      <c r="D54" s="234"/>
      <c r="E54" s="234"/>
      <c r="F54" s="234"/>
      <c r="G54" s="234"/>
      <c r="H54" s="234"/>
      <c r="I54" s="234"/>
      <c r="J54" s="234"/>
      <c r="K54" s="232"/>
    </row>
    <row r="55" ht="15" customHeight="1">
      <c r="B55" s="230"/>
      <c r="C55" s="234" t="s">
        <v>429</v>
      </c>
      <c r="D55" s="234"/>
      <c r="E55" s="234"/>
      <c r="F55" s="234"/>
      <c r="G55" s="234"/>
      <c r="H55" s="234"/>
      <c r="I55" s="234"/>
      <c r="J55" s="234"/>
      <c r="K55" s="232"/>
    </row>
    <row r="56" ht="12.75" customHeight="1">
      <c r="B56" s="230"/>
      <c r="C56" s="234"/>
      <c r="D56" s="234"/>
      <c r="E56" s="234"/>
      <c r="F56" s="234"/>
      <c r="G56" s="234"/>
      <c r="H56" s="234"/>
      <c r="I56" s="234"/>
      <c r="J56" s="234"/>
      <c r="K56" s="232"/>
    </row>
    <row r="57" ht="15" customHeight="1">
      <c r="B57" s="230"/>
      <c r="C57" s="234" t="s">
        <v>430</v>
      </c>
      <c r="D57" s="234"/>
      <c r="E57" s="234"/>
      <c r="F57" s="234"/>
      <c r="G57" s="234"/>
      <c r="H57" s="234"/>
      <c r="I57" s="234"/>
      <c r="J57" s="234"/>
      <c r="K57" s="232"/>
    </row>
    <row r="58" ht="15" customHeight="1">
      <c r="B58" s="230"/>
      <c r="C58" s="236"/>
      <c r="D58" s="234" t="s">
        <v>431</v>
      </c>
      <c r="E58" s="234"/>
      <c r="F58" s="234"/>
      <c r="G58" s="234"/>
      <c r="H58" s="234"/>
      <c r="I58" s="234"/>
      <c r="J58" s="234"/>
      <c r="K58" s="232"/>
    </row>
    <row r="59" ht="15" customHeight="1">
      <c r="B59" s="230"/>
      <c r="C59" s="236"/>
      <c r="D59" s="234" t="s">
        <v>432</v>
      </c>
      <c r="E59" s="234"/>
      <c r="F59" s="234"/>
      <c r="G59" s="234"/>
      <c r="H59" s="234"/>
      <c r="I59" s="234"/>
      <c r="J59" s="234"/>
      <c r="K59" s="232"/>
    </row>
    <row r="60" ht="15" customHeight="1">
      <c r="B60" s="230"/>
      <c r="C60" s="236"/>
      <c r="D60" s="234" t="s">
        <v>433</v>
      </c>
      <c r="E60" s="234"/>
      <c r="F60" s="234"/>
      <c r="G60" s="234"/>
      <c r="H60" s="234"/>
      <c r="I60" s="234"/>
      <c r="J60" s="234"/>
      <c r="K60" s="232"/>
    </row>
    <row r="61" ht="15" customHeight="1">
      <c r="B61" s="230"/>
      <c r="C61" s="236"/>
      <c r="D61" s="234" t="s">
        <v>434</v>
      </c>
      <c r="E61" s="234"/>
      <c r="F61" s="234"/>
      <c r="G61" s="234"/>
      <c r="H61" s="234"/>
      <c r="I61" s="234"/>
      <c r="J61" s="234"/>
      <c r="K61" s="232"/>
    </row>
    <row r="62" ht="15" customHeight="1">
      <c r="B62" s="230"/>
      <c r="C62" s="236"/>
      <c r="D62" s="239" t="s">
        <v>435</v>
      </c>
      <c r="E62" s="239"/>
      <c r="F62" s="239"/>
      <c r="G62" s="239"/>
      <c r="H62" s="239"/>
      <c r="I62" s="239"/>
      <c r="J62" s="239"/>
      <c r="K62" s="232"/>
    </row>
    <row r="63" ht="15" customHeight="1">
      <c r="B63" s="230"/>
      <c r="C63" s="236"/>
      <c r="D63" s="234" t="s">
        <v>436</v>
      </c>
      <c r="E63" s="234"/>
      <c r="F63" s="234"/>
      <c r="G63" s="234"/>
      <c r="H63" s="234"/>
      <c r="I63" s="234"/>
      <c r="J63" s="234"/>
      <c r="K63" s="232"/>
    </row>
    <row r="64" ht="12.75" customHeight="1">
      <c r="B64" s="230"/>
      <c r="C64" s="236"/>
      <c r="D64" s="236"/>
      <c r="E64" s="240"/>
      <c r="F64" s="236"/>
      <c r="G64" s="236"/>
      <c r="H64" s="236"/>
      <c r="I64" s="236"/>
      <c r="J64" s="236"/>
      <c r="K64" s="232"/>
    </row>
    <row r="65" ht="15" customHeight="1">
      <c r="B65" s="230"/>
      <c r="C65" s="236"/>
      <c r="D65" s="234" t="s">
        <v>437</v>
      </c>
      <c r="E65" s="234"/>
      <c r="F65" s="234"/>
      <c r="G65" s="234"/>
      <c r="H65" s="234"/>
      <c r="I65" s="234"/>
      <c r="J65" s="234"/>
      <c r="K65" s="232"/>
    </row>
    <row r="66" ht="15" customHeight="1">
      <c r="B66" s="230"/>
      <c r="C66" s="236"/>
      <c r="D66" s="239" t="s">
        <v>438</v>
      </c>
      <c r="E66" s="239"/>
      <c r="F66" s="239"/>
      <c r="G66" s="239"/>
      <c r="H66" s="239"/>
      <c r="I66" s="239"/>
      <c r="J66" s="239"/>
      <c r="K66" s="232"/>
    </row>
    <row r="67" ht="15" customHeight="1">
      <c r="B67" s="230"/>
      <c r="C67" s="236"/>
      <c r="D67" s="234" t="s">
        <v>439</v>
      </c>
      <c r="E67" s="234"/>
      <c r="F67" s="234"/>
      <c r="G67" s="234"/>
      <c r="H67" s="234"/>
      <c r="I67" s="234"/>
      <c r="J67" s="234"/>
      <c r="K67" s="232"/>
    </row>
    <row r="68" ht="15" customHeight="1">
      <c r="B68" s="230"/>
      <c r="C68" s="236"/>
      <c r="D68" s="234" t="s">
        <v>440</v>
      </c>
      <c r="E68" s="234"/>
      <c r="F68" s="234"/>
      <c r="G68" s="234"/>
      <c r="H68" s="234"/>
      <c r="I68" s="234"/>
      <c r="J68" s="234"/>
      <c r="K68" s="232"/>
    </row>
    <row r="69" ht="15" customHeight="1">
      <c r="B69" s="230"/>
      <c r="C69" s="236"/>
      <c r="D69" s="234" t="s">
        <v>441</v>
      </c>
      <c r="E69" s="234"/>
      <c r="F69" s="234"/>
      <c r="G69" s="234"/>
      <c r="H69" s="234"/>
      <c r="I69" s="234"/>
      <c r="J69" s="234"/>
      <c r="K69" s="232"/>
    </row>
    <row r="70" ht="15" customHeight="1">
      <c r="B70" s="230"/>
      <c r="C70" s="236"/>
      <c r="D70" s="234" t="s">
        <v>442</v>
      </c>
      <c r="E70" s="234"/>
      <c r="F70" s="234"/>
      <c r="G70" s="234"/>
      <c r="H70" s="234"/>
      <c r="I70" s="234"/>
      <c r="J70" s="234"/>
      <c r="K70" s="232"/>
    </row>
    <row r="71" ht="12.75" customHeight="1">
      <c r="B71" s="241"/>
      <c r="C71" s="242"/>
      <c r="D71" s="242"/>
      <c r="E71" s="242"/>
      <c r="F71" s="242"/>
      <c r="G71" s="242"/>
      <c r="H71" s="242"/>
      <c r="I71" s="242"/>
      <c r="J71" s="242"/>
      <c r="K71" s="243"/>
    </row>
    <row r="72" ht="18.75" customHeight="1">
      <c r="B72" s="244"/>
      <c r="C72" s="244"/>
      <c r="D72" s="244"/>
      <c r="E72" s="244"/>
      <c r="F72" s="244"/>
      <c r="G72" s="244"/>
      <c r="H72" s="244"/>
      <c r="I72" s="244"/>
      <c r="J72" s="244"/>
      <c r="K72" s="245"/>
    </row>
    <row r="73" ht="18.75" customHeight="1">
      <c r="B73" s="245"/>
      <c r="C73" s="245"/>
      <c r="D73" s="245"/>
      <c r="E73" s="245"/>
      <c r="F73" s="245"/>
      <c r="G73" s="245"/>
      <c r="H73" s="245"/>
      <c r="I73" s="245"/>
      <c r="J73" s="245"/>
      <c r="K73" s="245"/>
    </row>
    <row r="74" ht="7.5" customHeight="1">
      <c r="B74" s="246"/>
      <c r="C74" s="247"/>
      <c r="D74" s="247"/>
      <c r="E74" s="247"/>
      <c r="F74" s="247"/>
      <c r="G74" s="247"/>
      <c r="H74" s="247"/>
      <c r="I74" s="247"/>
      <c r="J74" s="247"/>
      <c r="K74" s="248"/>
    </row>
    <row r="75" ht="45" customHeight="1">
      <c r="B75" s="249"/>
      <c r="C75" s="250" t="s">
        <v>443</v>
      </c>
      <c r="D75" s="250"/>
      <c r="E75" s="250"/>
      <c r="F75" s="250"/>
      <c r="G75" s="250"/>
      <c r="H75" s="250"/>
      <c r="I75" s="250"/>
      <c r="J75" s="250"/>
      <c r="K75" s="251"/>
    </row>
    <row r="76" ht="17.25" customHeight="1">
      <c r="B76" s="249"/>
      <c r="C76" s="252" t="s">
        <v>444</v>
      </c>
      <c r="D76" s="252"/>
      <c r="E76" s="252"/>
      <c r="F76" s="252" t="s">
        <v>445</v>
      </c>
      <c r="G76" s="253"/>
      <c r="H76" s="252" t="s">
        <v>55</v>
      </c>
      <c r="I76" s="252" t="s">
        <v>58</v>
      </c>
      <c r="J76" s="252" t="s">
        <v>446</v>
      </c>
      <c r="K76" s="251"/>
    </row>
    <row r="77" ht="17.25" customHeight="1">
      <c r="B77" s="249"/>
      <c r="C77" s="254" t="s">
        <v>447</v>
      </c>
      <c r="D77" s="254"/>
      <c r="E77" s="254"/>
      <c r="F77" s="255" t="s">
        <v>448</v>
      </c>
      <c r="G77" s="256"/>
      <c r="H77" s="254"/>
      <c r="I77" s="254"/>
      <c r="J77" s="254" t="s">
        <v>449</v>
      </c>
      <c r="K77" s="251"/>
    </row>
    <row r="78" ht="5.25" customHeight="1">
      <c r="B78" s="249"/>
      <c r="C78" s="257"/>
      <c r="D78" s="257"/>
      <c r="E78" s="257"/>
      <c r="F78" s="257"/>
      <c r="G78" s="258"/>
      <c r="H78" s="257"/>
      <c r="I78" s="257"/>
      <c r="J78" s="257"/>
      <c r="K78" s="251"/>
    </row>
    <row r="79" ht="15" customHeight="1">
      <c r="B79" s="249"/>
      <c r="C79" s="237" t="s">
        <v>54</v>
      </c>
      <c r="D79" s="257"/>
      <c r="E79" s="257"/>
      <c r="F79" s="259" t="s">
        <v>450</v>
      </c>
      <c r="G79" s="258"/>
      <c r="H79" s="237" t="s">
        <v>451</v>
      </c>
      <c r="I79" s="237" t="s">
        <v>452</v>
      </c>
      <c r="J79" s="237">
        <v>20</v>
      </c>
      <c r="K79" s="251"/>
    </row>
    <row r="80" ht="15" customHeight="1">
      <c r="B80" s="249"/>
      <c r="C80" s="237" t="s">
        <v>453</v>
      </c>
      <c r="D80" s="237"/>
      <c r="E80" s="237"/>
      <c r="F80" s="259" t="s">
        <v>450</v>
      </c>
      <c r="G80" s="258"/>
      <c r="H80" s="237" t="s">
        <v>454</v>
      </c>
      <c r="I80" s="237" t="s">
        <v>452</v>
      </c>
      <c r="J80" s="237">
        <v>120</v>
      </c>
      <c r="K80" s="251"/>
    </row>
    <row r="81" ht="15" customHeight="1">
      <c r="B81" s="260"/>
      <c r="C81" s="237" t="s">
        <v>455</v>
      </c>
      <c r="D81" s="237"/>
      <c r="E81" s="237"/>
      <c r="F81" s="259" t="s">
        <v>456</v>
      </c>
      <c r="G81" s="258"/>
      <c r="H81" s="237" t="s">
        <v>457</v>
      </c>
      <c r="I81" s="237" t="s">
        <v>452</v>
      </c>
      <c r="J81" s="237">
        <v>50</v>
      </c>
      <c r="K81" s="251"/>
    </row>
    <row r="82" ht="15" customHeight="1">
      <c r="B82" s="260"/>
      <c r="C82" s="237" t="s">
        <v>458</v>
      </c>
      <c r="D82" s="237"/>
      <c r="E82" s="237"/>
      <c r="F82" s="259" t="s">
        <v>450</v>
      </c>
      <c r="G82" s="258"/>
      <c r="H82" s="237" t="s">
        <v>459</v>
      </c>
      <c r="I82" s="237" t="s">
        <v>460</v>
      </c>
      <c r="J82" s="237"/>
      <c r="K82" s="251"/>
    </row>
    <row r="83" ht="15" customHeight="1">
      <c r="B83" s="260"/>
      <c r="C83" s="261" t="s">
        <v>461</v>
      </c>
      <c r="D83" s="261"/>
      <c r="E83" s="261"/>
      <c r="F83" s="262" t="s">
        <v>456</v>
      </c>
      <c r="G83" s="261"/>
      <c r="H83" s="261" t="s">
        <v>462</v>
      </c>
      <c r="I83" s="261" t="s">
        <v>452</v>
      </c>
      <c r="J83" s="261">
        <v>15</v>
      </c>
      <c r="K83" s="251"/>
    </row>
    <row r="84" ht="15" customHeight="1">
      <c r="B84" s="260"/>
      <c r="C84" s="261" t="s">
        <v>463</v>
      </c>
      <c r="D84" s="261"/>
      <c r="E84" s="261"/>
      <c r="F84" s="262" t="s">
        <v>456</v>
      </c>
      <c r="G84" s="261"/>
      <c r="H84" s="261" t="s">
        <v>464</v>
      </c>
      <c r="I84" s="261" t="s">
        <v>452</v>
      </c>
      <c r="J84" s="261">
        <v>15</v>
      </c>
      <c r="K84" s="251"/>
    </row>
    <row r="85" ht="15" customHeight="1">
      <c r="B85" s="260"/>
      <c r="C85" s="261" t="s">
        <v>465</v>
      </c>
      <c r="D85" s="261"/>
      <c r="E85" s="261"/>
      <c r="F85" s="262" t="s">
        <v>456</v>
      </c>
      <c r="G85" s="261"/>
      <c r="H85" s="261" t="s">
        <v>466</v>
      </c>
      <c r="I85" s="261" t="s">
        <v>452</v>
      </c>
      <c r="J85" s="261">
        <v>20</v>
      </c>
      <c r="K85" s="251"/>
    </row>
    <row r="86" ht="15" customHeight="1">
      <c r="B86" s="260"/>
      <c r="C86" s="261" t="s">
        <v>467</v>
      </c>
      <c r="D86" s="261"/>
      <c r="E86" s="261"/>
      <c r="F86" s="262" t="s">
        <v>456</v>
      </c>
      <c r="G86" s="261"/>
      <c r="H86" s="261" t="s">
        <v>468</v>
      </c>
      <c r="I86" s="261" t="s">
        <v>452</v>
      </c>
      <c r="J86" s="261">
        <v>20</v>
      </c>
      <c r="K86" s="251"/>
    </row>
    <row r="87" ht="15" customHeight="1">
      <c r="B87" s="260"/>
      <c r="C87" s="237" t="s">
        <v>469</v>
      </c>
      <c r="D87" s="237"/>
      <c r="E87" s="237"/>
      <c r="F87" s="259" t="s">
        <v>456</v>
      </c>
      <c r="G87" s="258"/>
      <c r="H87" s="237" t="s">
        <v>470</v>
      </c>
      <c r="I87" s="237" t="s">
        <v>452</v>
      </c>
      <c r="J87" s="237">
        <v>50</v>
      </c>
      <c r="K87" s="251"/>
    </row>
    <row r="88" ht="15" customHeight="1">
      <c r="B88" s="260"/>
      <c r="C88" s="237" t="s">
        <v>471</v>
      </c>
      <c r="D88" s="237"/>
      <c r="E88" s="237"/>
      <c r="F88" s="259" t="s">
        <v>456</v>
      </c>
      <c r="G88" s="258"/>
      <c r="H88" s="237" t="s">
        <v>472</v>
      </c>
      <c r="I88" s="237" t="s">
        <v>452</v>
      </c>
      <c r="J88" s="237">
        <v>20</v>
      </c>
      <c r="K88" s="251"/>
    </row>
    <row r="89" ht="15" customHeight="1">
      <c r="B89" s="260"/>
      <c r="C89" s="237" t="s">
        <v>473</v>
      </c>
      <c r="D89" s="237"/>
      <c r="E89" s="237"/>
      <c r="F89" s="259" t="s">
        <v>456</v>
      </c>
      <c r="G89" s="258"/>
      <c r="H89" s="237" t="s">
        <v>474</v>
      </c>
      <c r="I89" s="237" t="s">
        <v>452</v>
      </c>
      <c r="J89" s="237">
        <v>20</v>
      </c>
      <c r="K89" s="251"/>
    </row>
    <row r="90" ht="15" customHeight="1">
      <c r="B90" s="260"/>
      <c r="C90" s="237" t="s">
        <v>475</v>
      </c>
      <c r="D90" s="237"/>
      <c r="E90" s="237"/>
      <c r="F90" s="259" t="s">
        <v>456</v>
      </c>
      <c r="G90" s="258"/>
      <c r="H90" s="237" t="s">
        <v>476</v>
      </c>
      <c r="I90" s="237" t="s">
        <v>452</v>
      </c>
      <c r="J90" s="237">
        <v>50</v>
      </c>
      <c r="K90" s="251"/>
    </row>
    <row r="91" ht="15" customHeight="1">
      <c r="B91" s="260"/>
      <c r="C91" s="237" t="s">
        <v>477</v>
      </c>
      <c r="D91" s="237"/>
      <c r="E91" s="237"/>
      <c r="F91" s="259" t="s">
        <v>456</v>
      </c>
      <c r="G91" s="258"/>
      <c r="H91" s="237" t="s">
        <v>477</v>
      </c>
      <c r="I91" s="237" t="s">
        <v>452</v>
      </c>
      <c r="J91" s="237">
        <v>50</v>
      </c>
      <c r="K91" s="251"/>
    </row>
    <row r="92" ht="15" customHeight="1">
      <c r="B92" s="260"/>
      <c r="C92" s="237" t="s">
        <v>478</v>
      </c>
      <c r="D92" s="237"/>
      <c r="E92" s="237"/>
      <c r="F92" s="259" t="s">
        <v>456</v>
      </c>
      <c r="G92" s="258"/>
      <c r="H92" s="237" t="s">
        <v>479</v>
      </c>
      <c r="I92" s="237" t="s">
        <v>452</v>
      </c>
      <c r="J92" s="237">
        <v>255</v>
      </c>
      <c r="K92" s="251"/>
    </row>
    <row r="93" ht="15" customHeight="1">
      <c r="B93" s="260"/>
      <c r="C93" s="237" t="s">
        <v>480</v>
      </c>
      <c r="D93" s="237"/>
      <c r="E93" s="237"/>
      <c r="F93" s="259" t="s">
        <v>450</v>
      </c>
      <c r="G93" s="258"/>
      <c r="H93" s="237" t="s">
        <v>481</v>
      </c>
      <c r="I93" s="237" t="s">
        <v>482</v>
      </c>
      <c r="J93" s="237"/>
      <c r="K93" s="251"/>
    </row>
    <row r="94" ht="15" customHeight="1">
      <c r="B94" s="260"/>
      <c r="C94" s="237" t="s">
        <v>483</v>
      </c>
      <c r="D94" s="237"/>
      <c r="E94" s="237"/>
      <c r="F94" s="259" t="s">
        <v>450</v>
      </c>
      <c r="G94" s="258"/>
      <c r="H94" s="237" t="s">
        <v>484</v>
      </c>
      <c r="I94" s="237" t="s">
        <v>485</v>
      </c>
      <c r="J94" s="237"/>
      <c r="K94" s="251"/>
    </row>
    <row r="95" ht="15" customHeight="1">
      <c r="B95" s="260"/>
      <c r="C95" s="237" t="s">
        <v>486</v>
      </c>
      <c r="D95" s="237"/>
      <c r="E95" s="237"/>
      <c r="F95" s="259" t="s">
        <v>450</v>
      </c>
      <c r="G95" s="258"/>
      <c r="H95" s="237" t="s">
        <v>486</v>
      </c>
      <c r="I95" s="237" t="s">
        <v>485</v>
      </c>
      <c r="J95" s="237"/>
      <c r="K95" s="251"/>
    </row>
    <row r="96" ht="15" customHeight="1">
      <c r="B96" s="260"/>
      <c r="C96" s="237" t="s">
        <v>39</v>
      </c>
      <c r="D96" s="237"/>
      <c r="E96" s="237"/>
      <c r="F96" s="259" t="s">
        <v>450</v>
      </c>
      <c r="G96" s="258"/>
      <c r="H96" s="237" t="s">
        <v>487</v>
      </c>
      <c r="I96" s="237" t="s">
        <v>485</v>
      </c>
      <c r="J96" s="237"/>
      <c r="K96" s="251"/>
    </row>
    <row r="97" ht="15" customHeight="1">
      <c r="B97" s="260"/>
      <c r="C97" s="237" t="s">
        <v>49</v>
      </c>
      <c r="D97" s="237"/>
      <c r="E97" s="237"/>
      <c r="F97" s="259" t="s">
        <v>450</v>
      </c>
      <c r="G97" s="258"/>
      <c r="H97" s="237" t="s">
        <v>488</v>
      </c>
      <c r="I97" s="237" t="s">
        <v>485</v>
      </c>
      <c r="J97" s="237"/>
      <c r="K97" s="251"/>
    </row>
    <row r="98" ht="15" customHeight="1">
      <c r="B98" s="263"/>
      <c r="C98" s="264"/>
      <c r="D98" s="264"/>
      <c r="E98" s="264"/>
      <c r="F98" s="264"/>
      <c r="G98" s="264"/>
      <c r="H98" s="264"/>
      <c r="I98" s="264"/>
      <c r="J98" s="264"/>
      <c r="K98" s="265"/>
    </row>
    <row r="99" ht="18.75" customHeight="1">
      <c r="B99" s="266"/>
      <c r="C99" s="267"/>
      <c r="D99" s="267"/>
      <c r="E99" s="267"/>
      <c r="F99" s="267"/>
      <c r="G99" s="267"/>
      <c r="H99" s="267"/>
      <c r="I99" s="267"/>
      <c r="J99" s="267"/>
      <c r="K99" s="266"/>
    </row>
    <row r="100" ht="18.75" customHeight="1">
      <c r="B100" s="245"/>
      <c r="C100" s="245"/>
      <c r="D100" s="245"/>
      <c r="E100" s="245"/>
      <c r="F100" s="245"/>
      <c r="G100" s="245"/>
      <c r="H100" s="245"/>
      <c r="I100" s="245"/>
      <c r="J100" s="245"/>
      <c r="K100" s="245"/>
    </row>
    <row r="101" ht="7.5" customHeight="1">
      <c r="B101" s="246"/>
      <c r="C101" s="247"/>
      <c r="D101" s="247"/>
      <c r="E101" s="247"/>
      <c r="F101" s="247"/>
      <c r="G101" s="247"/>
      <c r="H101" s="247"/>
      <c r="I101" s="247"/>
      <c r="J101" s="247"/>
      <c r="K101" s="248"/>
    </row>
    <row r="102" ht="45" customHeight="1">
      <c r="B102" s="249"/>
      <c r="C102" s="250" t="s">
        <v>489</v>
      </c>
      <c r="D102" s="250"/>
      <c r="E102" s="250"/>
      <c r="F102" s="250"/>
      <c r="G102" s="250"/>
      <c r="H102" s="250"/>
      <c r="I102" s="250"/>
      <c r="J102" s="250"/>
      <c r="K102" s="251"/>
    </row>
    <row r="103" ht="17.25" customHeight="1">
      <c r="B103" s="249"/>
      <c r="C103" s="252" t="s">
        <v>444</v>
      </c>
      <c r="D103" s="252"/>
      <c r="E103" s="252"/>
      <c r="F103" s="252" t="s">
        <v>445</v>
      </c>
      <c r="G103" s="253"/>
      <c r="H103" s="252" t="s">
        <v>55</v>
      </c>
      <c r="I103" s="252" t="s">
        <v>58</v>
      </c>
      <c r="J103" s="252" t="s">
        <v>446</v>
      </c>
      <c r="K103" s="251"/>
    </row>
    <row r="104" ht="17.25" customHeight="1">
      <c r="B104" s="249"/>
      <c r="C104" s="254" t="s">
        <v>447</v>
      </c>
      <c r="D104" s="254"/>
      <c r="E104" s="254"/>
      <c r="F104" s="255" t="s">
        <v>448</v>
      </c>
      <c r="G104" s="256"/>
      <c r="H104" s="254"/>
      <c r="I104" s="254"/>
      <c r="J104" s="254" t="s">
        <v>449</v>
      </c>
      <c r="K104" s="251"/>
    </row>
    <row r="105" ht="5.25" customHeight="1">
      <c r="B105" s="249"/>
      <c r="C105" s="252"/>
      <c r="D105" s="252"/>
      <c r="E105" s="252"/>
      <c r="F105" s="252"/>
      <c r="G105" s="268"/>
      <c r="H105" s="252"/>
      <c r="I105" s="252"/>
      <c r="J105" s="252"/>
      <c r="K105" s="251"/>
    </row>
    <row r="106" ht="15" customHeight="1">
      <c r="B106" s="249"/>
      <c r="C106" s="237" t="s">
        <v>54</v>
      </c>
      <c r="D106" s="257"/>
      <c r="E106" s="257"/>
      <c r="F106" s="259" t="s">
        <v>450</v>
      </c>
      <c r="G106" s="268"/>
      <c r="H106" s="237" t="s">
        <v>490</v>
      </c>
      <c r="I106" s="237" t="s">
        <v>452</v>
      </c>
      <c r="J106" s="237">
        <v>20</v>
      </c>
      <c r="K106" s="251"/>
    </row>
    <row r="107" ht="15" customHeight="1">
      <c r="B107" s="249"/>
      <c r="C107" s="237" t="s">
        <v>453</v>
      </c>
      <c r="D107" s="237"/>
      <c r="E107" s="237"/>
      <c r="F107" s="259" t="s">
        <v>450</v>
      </c>
      <c r="G107" s="237"/>
      <c r="H107" s="237" t="s">
        <v>490</v>
      </c>
      <c r="I107" s="237" t="s">
        <v>452</v>
      </c>
      <c r="J107" s="237">
        <v>120</v>
      </c>
      <c r="K107" s="251"/>
    </row>
    <row r="108" ht="15" customHeight="1">
      <c r="B108" s="260"/>
      <c r="C108" s="237" t="s">
        <v>455</v>
      </c>
      <c r="D108" s="237"/>
      <c r="E108" s="237"/>
      <c r="F108" s="259" t="s">
        <v>456</v>
      </c>
      <c r="G108" s="237"/>
      <c r="H108" s="237" t="s">
        <v>490</v>
      </c>
      <c r="I108" s="237" t="s">
        <v>452</v>
      </c>
      <c r="J108" s="237">
        <v>50</v>
      </c>
      <c r="K108" s="251"/>
    </row>
    <row r="109" ht="15" customHeight="1">
      <c r="B109" s="260"/>
      <c r="C109" s="237" t="s">
        <v>458</v>
      </c>
      <c r="D109" s="237"/>
      <c r="E109" s="237"/>
      <c r="F109" s="259" t="s">
        <v>450</v>
      </c>
      <c r="G109" s="237"/>
      <c r="H109" s="237" t="s">
        <v>490</v>
      </c>
      <c r="I109" s="237" t="s">
        <v>460</v>
      </c>
      <c r="J109" s="237"/>
      <c r="K109" s="251"/>
    </row>
    <row r="110" ht="15" customHeight="1">
      <c r="B110" s="260"/>
      <c r="C110" s="237" t="s">
        <v>469</v>
      </c>
      <c r="D110" s="237"/>
      <c r="E110" s="237"/>
      <c r="F110" s="259" t="s">
        <v>456</v>
      </c>
      <c r="G110" s="237"/>
      <c r="H110" s="237" t="s">
        <v>490</v>
      </c>
      <c r="I110" s="237" t="s">
        <v>452</v>
      </c>
      <c r="J110" s="237">
        <v>50</v>
      </c>
      <c r="K110" s="251"/>
    </row>
    <row r="111" ht="15" customHeight="1">
      <c r="B111" s="260"/>
      <c r="C111" s="237" t="s">
        <v>477</v>
      </c>
      <c r="D111" s="237"/>
      <c r="E111" s="237"/>
      <c r="F111" s="259" t="s">
        <v>456</v>
      </c>
      <c r="G111" s="237"/>
      <c r="H111" s="237" t="s">
        <v>490</v>
      </c>
      <c r="I111" s="237" t="s">
        <v>452</v>
      </c>
      <c r="J111" s="237">
        <v>50</v>
      </c>
      <c r="K111" s="251"/>
    </row>
    <row r="112" ht="15" customHeight="1">
      <c r="B112" s="260"/>
      <c r="C112" s="237" t="s">
        <v>475</v>
      </c>
      <c r="D112" s="237"/>
      <c r="E112" s="237"/>
      <c r="F112" s="259" t="s">
        <v>456</v>
      </c>
      <c r="G112" s="237"/>
      <c r="H112" s="237" t="s">
        <v>490</v>
      </c>
      <c r="I112" s="237" t="s">
        <v>452</v>
      </c>
      <c r="J112" s="237">
        <v>50</v>
      </c>
      <c r="K112" s="251"/>
    </row>
    <row r="113" ht="15" customHeight="1">
      <c r="B113" s="260"/>
      <c r="C113" s="237" t="s">
        <v>54</v>
      </c>
      <c r="D113" s="237"/>
      <c r="E113" s="237"/>
      <c r="F113" s="259" t="s">
        <v>450</v>
      </c>
      <c r="G113" s="237"/>
      <c r="H113" s="237" t="s">
        <v>491</v>
      </c>
      <c r="I113" s="237" t="s">
        <v>452</v>
      </c>
      <c r="J113" s="237">
        <v>20</v>
      </c>
      <c r="K113" s="251"/>
    </row>
    <row r="114" ht="15" customHeight="1">
      <c r="B114" s="260"/>
      <c r="C114" s="237" t="s">
        <v>492</v>
      </c>
      <c r="D114" s="237"/>
      <c r="E114" s="237"/>
      <c r="F114" s="259" t="s">
        <v>450</v>
      </c>
      <c r="G114" s="237"/>
      <c r="H114" s="237" t="s">
        <v>493</v>
      </c>
      <c r="I114" s="237" t="s">
        <v>452</v>
      </c>
      <c r="J114" s="237">
        <v>120</v>
      </c>
      <c r="K114" s="251"/>
    </row>
    <row r="115" ht="15" customHeight="1">
      <c r="B115" s="260"/>
      <c r="C115" s="237" t="s">
        <v>39</v>
      </c>
      <c r="D115" s="237"/>
      <c r="E115" s="237"/>
      <c r="F115" s="259" t="s">
        <v>450</v>
      </c>
      <c r="G115" s="237"/>
      <c r="H115" s="237" t="s">
        <v>494</v>
      </c>
      <c r="I115" s="237" t="s">
        <v>485</v>
      </c>
      <c r="J115" s="237"/>
      <c r="K115" s="251"/>
    </row>
    <row r="116" ht="15" customHeight="1">
      <c r="B116" s="260"/>
      <c r="C116" s="237" t="s">
        <v>49</v>
      </c>
      <c r="D116" s="237"/>
      <c r="E116" s="237"/>
      <c r="F116" s="259" t="s">
        <v>450</v>
      </c>
      <c r="G116" s="237"/>
      <c r="H116" s="237" t="s">
        <v>495</v>
      </c>
      <c r="I116" s="237" t="s">
        <v>485</v>
      </c>
      <c r="J116" s="237"/>
      <c r="K116" s="251"/>
    </row>
    <row r="117" ht="15" customHeight="1">
      <c r="B117" s="260"/>
      <c r="C117" s="237" t="s">
        <v>58</v>
      </c>
      <c r="D117" s="237"/>
      <c r="E117" s="237"/>
      <c r="F117" s="259" t="s">
        <v>450</v>
      </c>
      <c r="G117" s="237"/>
      <c r="H117" s="237" t="s">
        <v>496</v>
      </c>
      <c r="I117" s="237" t="s">
        <v>497</v>
      </c>
      <c r="J117" s="237"/>
      <c r="K117" s="251"/>
    </row>
    <row r="118" ht="15" customHeight="1">
      <c r="B118" s="263"/>
      <c r="C118" s="269"/>
      <c r="D118" s="269"/>
      <c r="E118" s="269"/>
      <c r="F118" s="269"/>
      <c r="G118" s="269"/>
      <c r="H118" s="269"/>
      <c r="I118" s="269"/>
      <c r="J118" s="269"/>
      <c r="K118" s="265"/>
    </row>
    <row r="119" ht="18.75" customHeight="1">
      <c r="B119" s="270"/>
      <c r="C119" s="234"/>
      <c r="D119" s="234"/>
      <c r="E119" s="234"/>
      <c r="F119" s="271"/>
      <c r="G119" s="234"/>
      <c r="H119" s="234"/>
      <c r="I119" s="234"/>
      <c r="J119" s="234"/>
      <c r="K119" s="270"/>
    </row>
    <row r="120" ht="18.75" customHeight="1">
      <c r="B120" s="245"/>
      <c r="C120" s="245"/>
      <c r="D120" s="245"/>
      <c r="E120" s="245"/>
      <c r="F120" s="245"/>
      <c r="G120" s="245"/>
      <c r="H120" s="245"/>
      <c r="I120" s="245"/>
      <c r="J120" s="245"/>
      <c r="K120" s="245"/>
    </row>
    <row r="121" ht="7.5" customHeight="1">
      <c r="B121" s="272"/>
      <c r="C121" s="273"/>
      <c r="D121" s="273"/>
      <c r="E121" s="273"/>
      <c r="F121" s="273"/>
      <c r="G121" s="273"/>
      <c r="H121" s="273"/>
      <c r="I121" s="273"/>
      <c r="J121" s="273"/>
      <c r="K121" s="274"/>
    </row>
    <row r="122" ht="45" customHeight="1">
      <c r="B122" s="275"/>
      <c r="C122" s="228" t="s">
        <v>498</v>
      </c>
      <c r="D122" s="228"/>
      <c r="E122" s="228"/>
      <c r="F122" s="228"/>
      <c r="G122" s="228"/>
      <c r="H122" s="228"/>
      <c r="I122" s="228"/>
      <c r="J122" s="228"/>
      <c r="K122" s="276"/>
    </row>
    <row r="123" ht="17.25" customHeight="1">
      <c r="B123" s="277"/>
      <c r="C123" s="252" t="s">
        <v>444</v>
      </c>
      <c r="D123" s="252"/>
      <c r="E123" s="252"/>
      <c r="F123" s="252" t="s">
        <v>445</v>
      </c>
      <c r="G123" s="253"/>
      <c r="H123" s="252" t="s">
        <v>55</v>
      </c>
      <c r="I123" s="252" t="s">
        <v>58</v>
      </c>
      <c r="J123" s="252" t="s">
        <v>446</v>
      </c>
      <c r="K123" s="278"/>
    </row>
    <row r="124" ht="17.25" customHeight="1">
      <c r="B124" s="277"/>
      <c r="C124" s="254" t="s">
        <v>447</v>
      </c>
      <c r="D124" s="254"/>
      <c r="E124" s="254"/>
      <c r="F124" s="255" t="s">
        <v>448</v>
      </c>
      <c r="G124" s="256"/>
      <c r="H124" s="254"/>
      <c r="I124" s="254"/>
      <c r="J124" s="254" t="s">
        <v>449</v>
      </c>
      <c r="K124" s="278"/>
    </row>
    <row r="125" ht="5.25" customHeight="1">
      <c r="B125" s="279"/>
      <c r="C125" s="257"/>
      <c r="D125" s="257"/>
      <c r="E125" s="257"/>
      <c r="F125" s="257"/>
      <c r="G125" s="237"/>
      <c r="H125" s="257"/>
      <c r="I125" s="257"/>
      <c r="J125" s="257"/>
      <c r="K125" s="280"/>
    </row>
    <row r="126" ht="15" customHeight="1">
      <c r="B126" s="279"/>
      <c r="C126" s="237" t="s">
        <v>453</v>
      </c>
      <c r="D126" s="257"/>
      <c r="E126" s="257"/>
      <c r="F126" s="259" t="s">
        <v>450</v>
      </c>
      <c r="G126" s="237"/>
      <c r="H126" s="237" t="s">
        <v>490</v>
      </c>
      <c r="I126" s="237" t="s">
        <v>452</v>
      </c>
      <c r="J126" s="237">
        <v>120</v>
      </c>
      <c r="K126" s="281"/>
    </row>
    <row r="127" ht="15" customHeight="1">
      <c r="B127" s="279"/>
      <c r="C127" s="237" t="s">
        <v>499</v>
      </c>
      <c r="D127" s="237"/>
      <c r="E127" s="237"/>
      <c r="F127" s="259" t="s">
        <v>450</v>
      </c>
      <c r="G127" s="237"/>
      <c r="H127" s="237" t="s">
        <v>500</v>
      </c>
      <c r="I127" s="237" t="s">
        <v>452</v>
      </c>
      <c r="J127" s="237" t="s">
        <v>501</v>
      </c>
      <c r="K127" s="281"/>
    </row>
    <row r="128" ht="15" customHeight="1">
      <c r="B128" s="279"/>
      <c r="C128" s="237" t="s">
        <v>398</v>
      </c>
      <c r="D128" s="237"/>
      <c r="E128" s="237"/>
      <c r="F128" s="259" t="s">
        <v>450</v>
      </c>
      <c r="G128" s="237"/>
      <c r="H128" s="237" t="s">
        <v>502</v>
      </c>
      <c r="I128" s="237" t="s">
        <v>452</v>
      </c>
      <c r="J128" s="237" t="s">
        <v>501</v>
      </c>
      <c r="K128" s="281"/>
    </row>
    <row r="129" ht="15" customHeight="1">
      <c r="B129" s="279"/>
      <c r="C129" s="237" t="s">
        <v>461</v>
      </c>
      <c r="D129" s="237"/>
      <c r="E129" s="237"/>
      <c r="F129" s="259" t="s">
        <v>456</v>
      </c>
      <c r="G129" s="237"/>
      <c r="H129" s="237" t="s">
        <v>462</v>
      </c>
      <c r="I129" s="237" t="s">
        <v>452</v>
      </c>
      <c r="J129" s="237">
        <v>15</v>
      </c>
      <c r="K129" s="281"/>
    </row>
    <row r="130" ht="15" customHeight="1">
      <c r="B130" s="279"/>
      <c r="C130" s="261" t="s">
        <v>463</v>
      </c>
      <c r="D130" s="261"/>
      <c r="E130" s="261"/>
      <c r="F130" s="262" t="s">
        <v>456</v>
      </c>
      <c r="G130" s="261"/>
      <c r="H130" s="261" t="s">
        <v>464</v>
      </c>
      <c r="I130" s="261" t="s">
        <v>452</v>
      </c>
      <c r="J130" s="261">
        <v>15</v>
      </c>
      <c r="K130" s="281"/>
    </row>
    <row r="131" ht="15" customHeight="1">
      <c r="B131" s="279"/>
      <c r="C131" s="261" t="s">
        <v>465</v>
      </c>
      <c r="D131" s="261"/>
      <c r="E131" s="261"/>
      <c r="F131" s="262" t="s">
        <v>456</v>
      </c>
      <c r="G131" s="261"/>
      <c r="H131" s="261" t="s">
        <v>466</v>
      </c>
      <c r="I131" s="261" t="s">
        <v>452</v>
      </c>
      <c r="J131" s="261">
        <v>20</v>
      </c>
      <c r="K131" s="281"/>
    </row>
    <row r="132" ht="15" customHeight="1">
      <c r="B132" s="279"/>
      <c r="C132" s="261" t="s">
        <v>467</v>
      </c>
      <c r="D132" s="261"/>
      <c r="E132" s="261"/>
      <c r="F132" s="262" t="s">
        <v>456</v>
      </c>
      <c r="G132" s="261"/>
      <c r="H132" s="261" t="s">
        <v>468</v>
      </c>
      <c r="I132" s="261" t="s">
        <v>452</v>
      </c>
      <c r="J132" s="261">
        <v>20</v>
      </c>
      <c r="K132" s="281"/>
    </row>
    <row r="133" ht="15" customHeight="1">
      <c r="B133" s="279"/>
      <c r="C133" s="237" t="s">
        <v>455</v>
      </c>
      <c r="D133" s="237"/>
      <c r="E133" s="237"/>
      <c r="F133" s="259" t="s">
        <v>456</v>
      </c>
      <c r="G133" s="237"/>
      <c r="H133" s="237" t="s">
        <v>490</v>
      </c>
      <c r="I133" s="237" t="s">
        <v>452</v>
      </c>
      <c r="J133" s="237">
        <v>50</v>
      </c>
      <c r="K133" s="281"/>
    </row>
    <row r="134" ht="15" customHeight="1">
      <c r="B134" s="279"/>
      <c r="C134" s="237" t="s">
        <v>469</v>
      </c>
      <c r="D134" s="237"/>
      <c r="E134" s="237"/>
      <c r="F134" s="259" t="s">
        <v>456</v>
      </c>
      <c r="G134" s="237"/>
      <c r="H134" s="237" t="s">
        <v>490</v>
      </c>
      <c r="I134" s="237" t="s">
        <v>452</v>
      </c>
      <c r="J134" s="237">
        <v>50</v>
      </c>
      <c r="K134" s="281"/>
    </row>
    <row r="135" ht="15" customHeight="1">
      <c r="B135" s="279"/>
      <c r="C135" s="237" t="s">
        <v>475</v>
      </c>
      <c r="D135" s="237"/>
      <c r="E135" s="237"/>
      <c r="F135" s="259" t="s">
        <v>456</v>
      </c>
      <c r="G135" s="237"/>
      <c r="H135" s="237" t="s">
        <v>490</v>
      </c>
      <c r="I135" s="237" t="s">
        <v>452</v>
      </c>
      <c r="J135" s="237">
        <v>50</v>
      </c>
      <c r="K135" s="281"/>
    </row>
    <row r="136" ht="15" customHeight="1">
      <c r="B136" s="279"/>
      <c r="C136" s="237" t="s">
        <v>477</v>
      </c>
      <c r="D136" s="237"/>
      <c r="E136" s="237"/>
      <c r="F136" s="259" t="s">
        <v>456</v>
      </c>
      <c r="G136" s="237"/>
      <c r="H136" s="237" t="s">
        <v>490</v>
      </c>
      <c r="I136" s="237" t="s">
        <v>452</v>
      </c>
      <c r="J136" s="237">
        <v>50</v>
      </c>
      <c r="K136" s="281"/>
    </row>
    <row r="137" ht="15" customHeight="1">
      <c r="B137" s="279"/>
      <c r="C137" s="237" t="s">
        <v>478</v>
      </c>
      <c r="D137" s="237"/>
      <c r="E137" s="237"/>
      <c r="F137" s="259" t="s">
        <v>456</v>
      </c>
      <c r="G137" s="237"/>
      <c r="H137" s="237" t="s">
        <v>503</v>
      </c>
      <c r="I137" s="237" t="s">
        <v>452</v>
      </c>
      <c r="J137" s="237">
        <v>255</v>
      </c>
      <c r="K137" s="281"/>
    </row>
    <row r="138" ht="15" customHeight="1">
      <c r="B138" s="279"/>
      <c r="C138" s="237" t="s">
        <v>480</v>
      </c>
      <c r="D138" s="237"/>
      <c r="E138" s="237"/>
      <c r="F138" s="259" t="s">
        <v>450</v>
      </c>
      <c r="G138" s="237"/>
      <c r="H138" s="237" t="s">
        <v>504</v>
      </c>
      <c r="I138" s="237" t="s">
        <v>482</v>
      </c>
      <c r="J138" s="237"/>
      <c r="K138" s="281"/>
    </row>
    <row r="139" ht="15" customHeight="1">
      <c r="B139" s="279"/>
      <c r="C139" s="237" t="s">
        <v>483</v>
      </c>
      <c r="D139" s="237"/>
      <c r="E139" s="237"/>
      <c r="F139" s="259" t="s">
        <v>450</v>
      </c>
      <c r="G139" s="237"/>
      <c r="H139" s="237" t="s">
        <v>505</v>
      </c>
      <c r="I139" s="237" t="s">
        <v>485</v>
      </c>
      <c r="J139" s="237"/>
      <c r="K139" s="281"/>
    </row>
    <row r="140" ht="15" customHeight="1">
      <c r="B140" s="279"/>
      <c r="C140" s="237" t="s">
        <v>486</v>
      </c>
      <c r="D140" s="237"/>
      <c r="E140" s="237"/>
      <c r="F140" s="259" t="s">
        <v>450</v>
      </c>
      <c r="G140" s="237"/>
      <c r="H140" s="237" t="s">
        <v>486</v>
      </c>
      <c r="I140" s="237" t="s">
        <v>485</v>
      </c>
      <c r="J140" s="237"/>
      <c r="K140" s="281"/>
    </row>
    <row r="141" ht="15" customHeight="1">
      <c r="B141" s="279"/>
      <c r="C141" s="237" t="s">
        <v>39</v>
      </c>
      <c r="D141" s="237"/>
      <c r="E141" s="237"/>
      <c r="F141" s="259" t="s">
        <v>450</v>
      </c>
      <c r="G141" s="237"/>
      <c r="H141" s="237" t="s">
        <v>506</v>
      </c>
      <c r="I141" s="237" t="s">
        <v>485</v>
      </c>
      <c r="J141" s="237"/>
      <c r="K141" s="281"/>
    </row>
    <row r="142" ht="15" customHeight="1">
      <c r="B142" s="279"/>
      <c r="C142" s="237" t="s">
        <v>507</v>
      </c>
      <c r="D142" s="237"/>
      <c r="E142" s="237"/>
      <c r="F142" s="259" t="s">
        <v>450</v>
      </c>
      <c r="G142" s="237"/>
      <c r="H142" s="237" t="s">
        <v>508</v>
      </c>
      <c r="I142" s="237" t="s">
        <v>485</v>
      </c>
      <c r="J142" s="237"/>
      <c r="K142" s="281"/>
    </row>
    <row r="143" ht="15" customHeight="1">
      <c r="B143" s="282"/>
      <c r="C143" s="283"/>
      <c r="D143" s="283"/>
      <c r="E143" s="283"/>
      <c r="F143" s="283"/>
      <c r="G143" s="283"/>
      <c r="H143" s="283"/>
      <c r="I143" s="283"/>
      <c r="J143" s="283"/>
      <c r="K143" s="284"/>
    </row>
    <row r="144" ht="18.75" customHeight="1">
      <c r="B144" s="234"/>
      <c r="C144" s="234"/>
      <c r="D144" s="234"/>
      <c r="E144" s="234"/>
      <c r="F144" s="271"/>
      <c r="G144" s="234"/>
      <c r="H144" s="234"/>
      <c r="I144" s="234"/>
      <c r="J144" s="234"/>
      <c r="K144" s="234"/>
    </row>
    <row r="145" ht="18.75" customHeight="1">
      <c r="B145" s="245"/>
      <c r="C145" s="245"/>
      <c r="D145" s="245"/>
      <c r="E145" s="245"/>
      <c r="F145" s="245"/>
      <c r="G145" s="245"/>
      <c r="H145" s="245"/>
      <c r="I145" s="245"/>
      <c r="J145" s="245"/>
      <c r="K145" s="245"/>
    </row>
    <row r="146" ht="7.5" customHeight="1">
      <c r="B146" s="246"/>
      <c r="C146" s="247"/>
      <c r="D146" s="247"/>
      <c r="E146" s="247"/>
      <c r="F146" s="247"/>
      <c r="G146" s="247"/>
      <c r="H146" s="247"/>
      <c r="I146" s="247"/>
      <c r="J146" s="247"/>
      <c r="K146" s="248"/>
    </row>
    <row r="147" ht="45" customHeight="1">
      <c r="B147" s="249"/>
      <c r="C147" s="250" t="s">
        <v>509</v>
      </c>
      <c r="D147" s="250"/>
      <c r="E147" s="250"/>
      <c r="F147" s="250"/>
      <c r="G147" s="250"/>
      <c r="H147" s="250"/>
      <c r="I147" s="250"/>
      <c r="J147" s="250"/>
      <c r="K147" s="251"/>
    </row>
    <row r="148" ht="17.25" customHeight="1">
      <c r="B148" s="249"/>
      <c r="C148" s="252" t="s">
        <v>444</v>
      </c>
      <c r="D148" s="252"/>
      <c r="E148" s="252"/>
      <c r="F148" s="252" t="s">
        <v>445</v>
      </c>
      <c r="G148" s="253"/>
      <c r="H148" s="252" t="s">
        <v>55</v>
      </c>
      <c r="I148" s="252" t="s">
        <v>58</v>
      </c>
      <c r="J148" s="252" t="s">
        <v>446</v>
      </c>
      <c r="K148" s="251"/>
    </row>
    <row r="149" ht="17.25" customHeight="1">
      <c r="B149" s="249"/>
      <c r="C149" s="254" t="s">
        <v>447</v>
      </c>
      <c r="D149" s="254"/>
      <c r="E149" s="254"/>
      <c r="F149" s="255" t="s">
        <v>448</v>
      </c>
      <c r="G149" s="256"/>
      <c r="H149" s="254"/>
      <c r="I149" s="254"/>
      <c r="J149" s="254" t="s">
        <v>449</v>
      </c>
      <c r="K149" s="251"/>
    </row>
    <row r="150" ht="5.25" customHeight="1">
      <c r="B150" s="260"/>
      <c r="C150" s="257"/>
      <c r="D150" s="257"/>
      <c r="E150" s="257"/>
      <c r="F150" s="257"/>
      <c r="G150" s="258"/>
      <c r="H150" s="257"/>
      <c r="I150" s="257"/>
      <c r="J150" s="257"/>
      <c r="K150" s="281"/>
    </row>
    <row r="151" ht="15" customHeight="1">
      <c r="B151" s="260"/>
      <c r="C151" s="285" t="s">
        <v>453</v>
      </c>
      <c r="D151" s="237"/>
      <c r="E151" s="237"/>
      <c r="F151" s="286" t="s">
        <v>450</v>
      </c>
      <c r="G151" s="237"/>
      <c r="H151" s="285" t="s">
        <v>490</v>
      </c>
      <c r="I151" s="285" t="s">
        <v>452</v>
      </c>
      <c r="J151" s="285">
        <v>120</v>
      </c>
      <c r="K151" s="281"/>
    </row>
    <row r="152" ht="15" customHeight="1">
      <c r="B152" s="260"/>
      <c r="C152" s="285" t="s">
        <v>499</v>
      </c>
      <c r="D152" s="237"/>
      <c r="E152" s="237"/>
      <c r="F152" s="286" t="s">
        <v>450</v>
      </c>
      <c r="G152" s="237"/>
      <c r="H152" s="285" t="s">
        <v>510</v>
      </c>
      <c r="I152" s="285" t="s">
        <v>452</v>
      </c>
      <c r="J152" s="285" t="s">
        <v>501</v>
      </c>
      <c r="K152" s="281"/>
    </row>
    <row r="153" ht="15" customHeight="1">
      <c r="B153" s="260"/>
      <c r="C153" s="285" t="s">
        <v>398</v>
      </c>
      <c r="D153" s="237"/>
      <c r="E153" s="237"/>
      <c r="F153" s="286" t="s">
        <v>450</v>
      </c>
      <c r="G153" s="237"/>
      <c r="H153" s="285" t="s">
        <v>511</v>
      </c>
      <c r="I153" s="285" t="s">
        <v>452</v>
      </c>
      <c r="J153" s="285" t="s">
        <v>501</v>
      </c>
      <c r="K153" s="281"/>
    </row>
    <row r="154" ht="15" customHeight="1">
      <c r="B154" s="260"/>
      <c r="C154" s="285" t="s">
        <v>455</v>
      </c>
      <c r="D154" s="237"/>
      <c r="E154" s="237"/>
      <c r="F154" s="286" t="s">
        <v>456</v>
      </c>
      <c r="G154" s="237"/>
      <c r="H154" s="285" t="s">
        <v>490</v>
      </c>
      <c r="I154" s="285" t="s">
        <v>452</v>
      </c>
      <c r="J154" s="285">
        <v>50</v>
      </c>
      <c r="K154" s="281"/>
    </row>
    <row r="155" ht="15" customHeight="1">
      <c r="B155" s="260"/>
      <c r="C155" s="285" t="s">
        <v>458</v>
      </c>
      <c r="D155" s="237"/>
      <c r="E155" s="237"/>
      <c r="F155" s="286" t="s">
        <v>450</v>
      </c>
      <c r="G155" s="237"/>
      <c r="H155" s="285" t="s">
        <v>490</v>
      </c>
      <c r="I155" s="285" t="s">
        <v>460</v>
      </c>
      <c r="J155" s="285"/>
      <c r="K155" s="281"/>
    </row>
    <row r="156" ht="15" customHeight="1">
      <c r="B156" s="260"/>
      <c r="C156" s="285" t="s">
        <v>469</v>
      </c>
      <c r="D156" s="237"/>
      <c r="E156" s="237"/>
      <c r="F156" s="286" t="s">
        <v>456</v>
      </c>
      <c r="G156" s="237"/>
      <c r="H156" s="285" t="s">
        <v>490</v>
      </c>
      <c r="I156" s="285" t="s">
        <v>452</v>
      </c>
      <c r="J156" s="285">
        <v>50</v>
      </c>
      <c r="K156" s="281"/>
    </row>
    <row r="157" ht="15" customHeight="1">
      <c r="B157" s="260"/>
      <c r="C157" s="285" t="s">
        <v>477</v>
      </c>
      <c r="D157" s="237"/>
      <c r="E157" s="237"/>
      <c r="F157" s="286" t="s">
        <v>456</v>
      </c>
      <c r="G157" s="237"/>
      <c r="H157" s="285" t="s">
        <v>490</v>
      </c>
      <c r="I157" s="285" t="s">
        <v>452</v>
      </c>
      <c r="J157" s="285">
        <v>50</v>
      </c>
      <c r="K157" s="281"/>
    </row>
    <row r="158" ht="15" customHeight="1">
      <c r="B158" s="260"/>
      <c r="C158" s="285" t="s">
        <v>475</v>
      </c>
      <c r="D158" s="237"/>
      <c r="E158" s="237"/>
      <c r="F158" s="286" t="s">
        <v>456</v>
      </c>
      <c r="G158" s="237"/>
      <c r="H158" s="285" t="s">
        <v>490</v>
      </c>
      <c r="I158" s="285" t="s">
        <v>452</v>
      </c>
      <c r="J158" s="285">
        <v>50</v>
      </c>
      <c r="K158" s="281"/>
    </row>
    <row r="159" ht="15" customHeight="1">
      <c r="B159" s="260"/>
      <c r="C159" s="285" t="s">
        <v>88</v>
      </c>
      <c r="D159" s="237"/>
      <c r="E159" s="237"/>
      <c r="F159" s="286" t="s">
        <v>450</v>
      </c>
      <c r="G159" s="237"/>
      <c r="H159" s="285" t="s">
        <v>512</v>
      </c>
      <c r="I159" s="285" t="s">
        <v>452</v>
      </c>
      <c r="J159" s="285" t="s">
        <v>513</v>
      </c>
      <c r="K159" s="281"/>
    </row>
    <row r="160" ht="15" customHeight="1">
      <c r="B160" s="260"/>
      <c r="C160" s="285" t="s">
        <v>514</v>
      </c>
      <c r="D160" s="237"/>
      <c r="E160" s="237"/>
      <c r="F160" s="286" t="s">
        <v>450</v>
      </c>
      <c r="G160" s="237"/>
      <c r="H160" s="285" t="s">
        <v>515</v>
      </c>
      <c r="I160" s="285" t="s">
        <v>485</v>
      </c>
      <c r="J160" s="285"/>
      <c r="K160" s="281"/>
    </row>
    <row r="161" ht="15" customHeight="1">
      <c r="B161" s="287"/>
      <c r="C161" s="269"/>
      <c r="D161" s="269"/>
      <c r="E161" s="269"/>
      <c r="F161" s="269"/>
      <c r="G161" s="269"/>
      <c r="H161" s="269"/>
      <c r="I161" s="269"/>
      <c r="J161" s="269"/>
      <c r="K161" s="288"/>
    </row>
    <row r="162" ht="18.75" customHeight="1">
      <c r="B162" s="234"/>
      <c r="C162" s="237"/>
      <c r="D162" s="237"/>
      <c r="E162" s="237"/>
      <c r="F162" s="259"/>
      <c r="G162" s="237"/>
      <c r="H162" s="237"/>
      <c r="I162" s="237"/>
      <c r="J162" s="237"/>
      <c r="K162" s="234"/>
    </row>
    <row r="163" ht="18.75" customHeight="1">
      <c r="B163" s="245"/>
      <c r="C163" s="245"/>
      <c r="D163" s="245"/>
      <c r="E163" s="245"/>
      <c r="F163" s="245"/>
      <c r="G163" s="245"/>
      <c r="H163" s="245"/>
      <c r="I163" s="245"/>
      <c r="J163" s="245"/>
      <c r="K163" s="245"/>
    </row>
    <row r="164" ht="7.5" customHeight="1">
      <c r="B164" s="224"/>
      <c r="C164" s="225"/>
      <c r="D164" s="225"/>
      <c r="E164" s="225"/>
      <c r="F164" s="225"/>
      <c r="G164" s="225"/>
      <c r="H164" s="225"/>
      <c r="I164" s="225"/>
      <c r="J164" s="225"/>
      <c r="K164" s="226"/>
    </row>
    <row r="165" ht="45" customHeight="1">
      <c r="B165" s="227"/>
      <c r="C165" s="228" t="s">
        <v>516</v>
      </c>
      <c r="D165" s="228"/>
      <c r="E165" s="228"/>
      <c r="F165" s="228"/>
      <c r="G165" s="228"/>
      <c r="H165" s="228"/>
      <c r="I165" s="228"/>
      <c r="J165" s="228"/>
      <c r="K165" s="229"/>
    </row>
    <row r="166" ht="17.25" customHeight="1">
      <c r="B166" s="227"/>
      <c r="C166" s="252" t="s">
        <v>444</v>
      </c>
      <c r="D166" s="252"/>
      <c r="E166" s="252"/>
      <c r="F166" s="252" t="s">
        <v>445</v>
      </c>
      <c r="G166" s="289"/>
      <c r="H166" s="290" t="s">
        <v>55</v>
      </c>
      <c r="I166" s="290" t="s">
        <v>58</v>
      </c>
      <c r="J166" s="252" t="s">
        <v>446</v>
      </c>
      <c r="K166" s="229"/>
    </row>
    <row r="167" ht="17.25" customHeight="1">
      <c r="B167" s="230"/>
      <c r="C167" s="254" t="s">
        <v>447</v>
      </c>
      <c r="D167" s="254"/>
      <c r="E167" s="254"/>
      <c r="F167" s="255" t="s">
        <v>448</v>
      </c>
      <c r="G167" s="291"/>
      <c r="H167" s="292"/>
      <c r="I167" s="292"/>
      <c r="J167" s="254" t="s">
        <v>449</v>
      </c>
      <c r="K167" s="232"/>
    </row>
    <row r="168" ht="5.25" customHeight="1">
      <c r="B168" s="260"/>
      <c r="C168" s="257"/>
      <c r="D168" s="257"/>
      <c r="E168" s="257"/>
      <c r="F168" s="257"/>
      <c r="G168" s="258"/>
      <c r="H168" s="257"/>
      <c r="I168" s="257"/>
      <c r="J168" s="257"/>
      <c r="K168" s="281"/>
    </row>
    <row r="169" ht="15" customHeight="1">
      <c r="B169" s="260"/>
      <c r="C169" s="237" t="s">
        <v>453</v>
      </c>
      <c r="D169" s="237"/>
      <c r="E169" s="237"/>
      <c r="F169" s="259" t="s">
        <v>450</v>
      </c>
      <c r="G169" s="237"/>
      <c r="H169" s="237" t="s">
        <v>490</v>
      </c>
      <c r="I169" s="237" t="s">
        <v>452</v>
      </c>
      <c r="J169" s="237">
        <v>120</v>
      </c>
      <c r="K169" s="281"/>
    </row>
    <row r="170" ht="15" customHeight="1">
      <c r="B170" s="260"/>
      <c r="C170" s="237" t="s">
        <v>499</v>
      </c>
      <c r="D170" s="237"/>
      <c r="E170" s="237"/>
      <c r="F170" s="259" t="s">
        <v>450</v>
      </c>
      <c r="G170" s="237"/>
      <c r="H170" s="237" t="s">
        <v>500</v>
      </c>
      <c r="I170" s="237" t="s">
        <v>452</v>
      </c>
      <c r="J170" s="237" t="s">
        <v>501</v>
      </c>
      <c r="K170" s="281"/>
    </row>
    <row r="171" ht="15" customHeight="1">
      <c r="B171" s="260"/>
      <c r="C171" s="237" t="s">
        <v>398</v>
      </c>
      <c r="D171" s="237"/>
      <c r="E171" s="237"/>
      <c r="F171" s="259" t="s">
        <v>450</v>
      </c>
      <c r="G171" s="237"/>
      <c r="H171" s="237" t="s">
        <v>517</v>
      </c>
      <c r="I171" s="237" t="s">
        <v>452</v>
      </c>
      <c r="J171" s="237" t="s">
        <v>501</v>
      </c>
      <c r="K171" s="281"/>
    </row>
    <row r="172" ht="15" customHeight="1">
      <c r="B172" s="260"/>
      <c r="C172" s="237" t="s">
        <v>455</v>
      </c>
      <c r="D172" s="237"/>
      <c r="E172" s="237"/>
      <c r="F172" s="259" t="s">
        <v>456</v>
      </c>
      <c r="G172" s="237"/>
      <c r="H172" s="237" t="s">
        <v>517</v>
      </c>
      <c r="I172" s="237" t="s">
        <v>452</v>
      </c>
      <c r="J172" s="237">
        <v>50</v>
      </c>
      <c r="K172" s="281"/>
    </row>
    <row r="173" ht="15" customHeight="1">
      <c r="B173" s="260"/>
      <c r="C173" s="237" t="s">
        <v>458</v>
      </c>
      <c r="D173" s="237"/>
      <c r="E173" s="237"/>
      <c r="F173" s="259" t="s">
        <v>450</v>
      </c>
      <c r="G173" s="237"/>
      <c r="H173" s="237" t="s">
        <v>517</v>
      </c>
      <c r="I173" s="237" t="s">
        <v>460</v>
      </c>
      <c r="J173" s="237"/>
      <c r="K173" s="281"/>
    </row>
    <row r="174" ht="15" customHeight="1">
      <c r="B174" s="260"/>
      <c r="C174" s="237" t="s">
        <v>469</v>
      </c>
      <c r="D174" s="237"/>
      <c r="E174" s="237"/>
      <c r="F174" s="259" t="s">
        <v>456</v>
      </c>
      <c r="G174" s="237"/>
      <c r="H174" s="237" t="s">
        <v>517</v>
      </c>
      <c r="I174" s="237" t="s">
        <v>452</v>
      </c>
      <c r="J174" s="237">
        <v>50</v>
      </c>
      <c r="K174" s="281"/>
    </row>
    <row r="175" ht="15" customHeight="1">
      <c r="B175" s="260"/>
      <c r="C175" s="237" t="s">
        <v>477</v>
      </c>
      <c r="D175" s="237"/>
      <c r="E175" s="237"/>
      <c r="F175" s="259" t="s">
        <v>456</v>
      </c>
      <c r="G175" s="237"/>
      <c r="H175" s="237" t="s">
        <v>517</v>
      </c>
      <c r="I175" s="237" t="s">
        <v>452</v>
      </c>
      <c r="J175" s="237">
        <v>50</v>
      </c>
      <c r="K175" s="281"/>
    </row>
    <row r="176" ht="15" customHeight="1">
      <c r="B176" s="260"/>
      <c r="C176" s="237" t="s">
        <v>475</v>
      </c>
      <c r="D176" s="237"/>
      <c r="E176" s="237"/>
      <c r="F176" s="259" t="s">
        <v>456</v>
      </c>
      <c r="G176" s="237"/>
      <c r="H176" s="237" t="s">
        <v>517</v>
      </c>
      <c r="I176" s="237" t="s">
        <v>452</v>
      </c>
      <c r="J176" s="237">
        <v>50</v>
      </c>
      <c r="K176" s="281"/>
    </row>
    <row r="177" ht="15" customHeight="1">
      <c r="B177" s="260"/>
      <c r="C177" s="237" t="s">
        <v>102</v>
      </c>
      <c r="D177" s="237"/>
      <c r="E177" s="237"/>
      <c r="F177" s="259" t="s">
        <v>450</v>
      </c>
      <c r="G177" s="237"/>
      <c r="H177" s="237" t="s">
        <v>518</v>
      </c>
      <c r="I177" s="237" t="s">
        <v>519</v>
      </c>
      <c r="J177" s="237"/>
      <c r="K177" s="281"/>
    </row>
    <row r="178" ht="15" customHeight="1">
      <c r="B178" s="260"/>
      <c r="C178" s="237" t="s">
        <v>58</v>
      </c>
      <c r="D178" s="237"/>
      <c r="E178" s="237"/>
      <c r="F178" s="259" t="s">
        <v>450</v>
      </c>
      <c r="G178" s="237"/>
      <c r="H178" s="237" t="s">
        <v>520</v>
      </c>
      <c r="I178" s="237" t="s">
        <v>521</v>
      </c>
      <c r="J178" s="237">
        <v>1</v>
      </c>
      <c r="K178" s="281"/>
    </row>
    <row r="179" ht="15" customHeight="1">
      <c r="B179" s="260"/>
      <c r="C179" s="237" t="s">
        <v>54</v>
      </c>
      <c r="D179" s="237"/>
      <c r="E179" s="237"/>
      <c r="F179" s="259" t="s">
        <v>450</v>
      </c>
      <c r="G179" s="237"/>
      <c r="H179" s="237" t="s">
        <v>522</v>
      </c>
      <c r="I179" s="237" t="s">
        <v>452</v>
      </c>
      <c r="J179" s="237">
        <v>20</v>
      </c>
      <c r="K179" s="281"/>
    </row>
    <row r="180" ht="15" customHeight="1">
      <c r="B180" s="260"/>
      <c r="C180" s="237" t="s">
        <v>55</v>
      </c>
      <c r="D180" s="237"/>
      <c r="E180" s="237"/>
      <c r="F180" s="259" t="s">
        <v>450</v>
      </c>
      <c r="G180" s="237"/>
      <c r="H180" s="237" t="s">
        <v>523</v>
      </c>
      <c r="I180" s="237" t="s">
        <v>452</v>
      </c>
      <c r="J180" s="237">
        <v>255</v>
      </c>
      <c r="K180" s="281"/>
    </row>
    <row r="181" ht="15" customHeight="1">
      <c r="B181" s="260"/>
      <c r="C181" s="237" t="s">
        <v>103</v>
      </c>
      <c r="D181" s="237"/>
      <c r="E181" s="237"/>
      <c r="F181" s="259" t="s">
        <v>450</v>
      </c>
      <c r="G181" s="237"/>
      <c r="H181" s="237" t="s">
        <v>414</v>
      </c>
      <c r="I181" s="237" t="s">
        <v>452</v>
      </c>
      <c r="J181" s="237">
        <v>10</v>
      </c>
      <c r="K181" s="281"/>
    </row>
    <row r="182" ht="15" customHeight="1">
      <c r="B182" s="260"/>
      <c r="C182" s="237" t="s">
        <v>104</v>
      </c>
      <c r="D182" s="237"/>
      <c r="E182" s="237"/>
      <c r="F182" s="259" t="s">
        <v>450</v>
      </c>
      <c r="G182" s="237"/>
      <c r="H182" s="237" t="s">
        <v>524</v>
      </c>
      <c r="I182" s="237" t="s">
        <v>485</v>
      </c>
      <c r="J182" s="237"/>
      <c r="K182" s="281"/>
    </row>
    <row r="183" ht="15" customHeight="1">
      <c r="B183" s="260"/>
      <c r="C183" s="237" t="s">
        <v>525</v>
      </c>
      <c r="D183" s="237"/>
      <c r="E183" s="237"/>
      <c r="F183" s="259" t="s">
        <v>450</v>
      </c>
      <c r="G183" s="237"/>
      <c r="H183" s="237" t="s">
        <v>526</v>
      </c>
      <c r="I183" s="237" t="s">
        <v>485</v>
      </c>
      <c r="J183" s="237"/>
      <c r="K183" s="281"/>
    </row>
    <row r="184" ht="15" customHeight="1">
      <c r="B184" s="260"/>
      <c r="C184" s="237" t="s">
        <v>514</v>
      </c>
      <c r="D184" s="237"/>
      <c r="E184" s="237"/>
      <c r="F184" s="259" t="s">
        <v>450</v>
      </c>
      <c r="G184" s="237"/>
      <c r="H184" s="237" t="s">
        <v>527</v>
      </c>
      <c r="I184" s="237" t="s">
        <v>485</v>
      </c>
      <c r="J184" s="237"/>
      <c r="K184" s="281"/>
    </row>
    <row r="185" ht="15" customHeight="1">
      <c r="B185" s="260"/>
      <c r="C185" s="237" t="s">
        <v>106</v>
      </c>
      <c r="D185" s="237"/>
      <c r="E185" s="237"/>
      <c r="F185" s="259" t="s">
        <v>456</v>
      </c>
      <c r="G185" s="237"/>
      <c r="H185" s="237" t="s">
        <v>528</v>
      </c>
      <c r="I185" s="237" t="s">
        <v>452</v>
      </c>
      <c r="J185" s="237">
        <v>50</v>
      </c>
      <c r="K185" s="281"/>
    </row>
    <row r="186" ht="15" customHeight="1">
      <c r="B186" s="260"/>
      <c r="C186" s="237" t="s">
        <v>529</v>
      </c>
      <c r="D186" s="237"/>
      <c r="E186" s="237"/>
      <c r="F186" s="259" t="s">
        <v>456</v>
      </c>
      <c r="G186" s="237"/>
      <c r="H186" s="237" t="s">
        <v>530</v>
      </c>
      <c r="I186" s="237" t="s">
        <v>531</v>
      </c>
      <c r="J186" s="237"/>
      <c r="K186" s="281"/>
    </row>
    <row r="187" ht="15" customHeight="1">
      <c r="B187" s="260"/>
      <c r="C187" s="237" t="s">
        <v>532</v>
      </c>
      <c r="D187" s="237"/>
      <c r="E187" s="237"/>
      <c r="F187" s="259" t="s">
        <v>456</v>
      </c>
      <c r="G187" s="237"/>
      <c r="H187" s="237" t="s">
        <v>533</v>
      </c>
      <c r="I187" s="237" t="s">
        <v>531</v>
      </c>
      <c r="J187" s="237"/>
      <c r="K187" s="281"/>
    </row>
    <row r="188" ht="15" customHeight="1">
      <c r="B188" s="260"/>
      <c r="C188" s="237" t="s">
        <v>534</v>
      </c>
      <c r="D188" s="237"/>
      <c r="E188" s="237"/>
      <c r="F188" s="259" t="s">
        <v>456</v>
      </c>
      <c r="G188" s="237"/>
      <c r="H188" s="237" t="s">
        <v>535</v>
      </c>
      <c r="I188" s="237" t="s">
        <v>531</v>
      </c>
      <c r="J188" s="237"/>
      <c r="K188" s="281"/>
    </row>
    <row r="189" ht="15" customHeight="1">
      <c r="B189" s="260"/>
      <c r="C189" s="293" t="s">
        <v>536</v>
      </c>
      <c r="D189" s="237"/>
      <c r="E189" s="237"/>
      <c r="F189" s="259" t="s">
        <v>456</v>
      </c>
      <c r="G189" s="237"/>
      <c r="H189" s="237" t="s">
        <v>537</v>
      </c>
      <c r="I189" s="237" t="s">
        <v>538</v>
      </c>
      <c r="J189" s="294" t="s">
        <v>539</v>
      </c>
      <c r="K189" s="281"/>
    </row>
    <row r="190" ht="15" customHeight="1">
      <c r="B190" s="260"/>
      <c r="C190" s="244" t="s">
        <v>43</v>
      </c>
      <c r="D190" s="237"/>
      <c r="E190" s="237"/>
      <c r="F190" s="259" t="s">
        <v>450</v>
      </c>
      <c r="G190" s="237"/>
      <c r="H190" s="234" t="s">
        <v>540</v>
      </c>
      <c r="I190" s="237" t="s">
        <v>541</v>
      </c>
      <c r="J190" s="237"/>
      <c r="K190" s="281"/>
    </row>
    <row r="191" ht="15" customHeight="1">
      <c r="B191" s="260"/>
      <c r="C191" s="244" t="s">
        <v>542</v>
      </c>
      <c r="D191" s="237"/>
      <c r="E191" s="237"/>
      <c r="F191" s="259" t="s">
        <v>450</v>
      </c>
      <c r="G191" s="237"/>
      <c r="H191" s="237" t="s">
        <v>543</v>
      </c>
      <c r="I191" s="237" t="s">
        <v>485</v>
      </c>
      <c r="J191" s="237"/>
      <c r="K191" s="281"/>
    </row>
    <row r="192" ht="15" customHeight="1">
      <c r="B192" s="260"/>
      <c r="C192" s="244" t="s">
        <v>544</v>
      </c>
      <c r="D192" s="237"/>
      <c r="E192" s="237"/>
      <c r="F192" s="259" t="s">
        <v>450</v>
      </c>
      <c r="G192" s="237"/>
      <c r="H192" s="237" t="s">
        <v>545</v>
      </c>
      <c r="I192" s="237" t="s">
        <v>485</v>
      </c>
      <c r="J192" s="237"/>
      <c r="K192" s="281"/>
    </row>
    <row r="193" ht="15" customHeight="1">
      <c r="B193" s="260"/>
      <c r="C193" s="244" t="s">
        <v>546</v>
      </c>
      <c r="D193" s="237"/>
      <c r="E193" s="237"/>
      <c r="F193" s="259" t="s">
        <v>456</v>
      </c>
      <c r="G193" s="237"/>
      <c r="H193" s="237" t="s">
        <v>547</v>
      </c>
      <c r="I193" s="237" t="s">
        <v>485</v>
      </c>
      <c r="J193" s="237"/>
      <c r="K193" s="281"/>
    </row>
    <row r="194" ht="15" customHeight="1">
      <c r="B194" s="287"/>
      <c r="C194" s="295"/>
      <c r="D194" s="269"/>
      <c r="E194" s="269"/>
      <c r="F194" s="269"/>
      <c r="G194" s="269"/>
      <c r="H194" s="269"/>
      <c r="I194" s="269"/>
      <c r="J194" s="269"/>
      <c r="K194" s="288"/>
    </row>
    <row r="195" ht="18.75" customHeight="1">
      <c r="B195" s="234"/>
      <c r="C195" s="237"/>
      <c r="D195" s="237"/>
      <c r="E195" s="237"/>
      <c r="F195" s="259"/>
      <c r="G195" s="237"/>
      <c r="H195" s="237"/>
      <c r="I195" s="237"/>
      <c r="J195" s="237"/>
      <c r="K195" s="234"/>
    </row>
    <row r="196" ht="18.75" customHeight="1">
      <c r="B196" s="234"/>
      <c r="C196" s="237"/>
      <c r="D196" s="237"/>
      <c r="E196" s="237"/>
      <c r="F196" s="259"/>
      <c r="G196" s="237"/>
      <c r="H196" s="237"/>
      <c r="I196" s="237"/>
      <c r="J196" s="237"/>
      <c r="K196" s="234"/>
    </row>
    <row r="197" ht="18.75" customHeight="1">
      <c r="B197" s="245"/>
      <c r="C197" s="245"/>
      <c r="D197" s="245"/>
      <c r="E197" s="245"/>
      <c r="F197" s="245"/>
      <c r="G197" s="245"/>
      <c r="H197" s="245"/>
      <c r="I197" s="245"/>
      <c r="J197" s="245"/>
      <c r="K197" s="245"/>
    </row>
    <row r="198" ht="13.5">
      <c r="B198" s="224"/>
      <c r="C198" s="225"/>
      <c r="D198" s="225"/>
      <c r="E198" s="225"/>
      <c r="F198" s="225"/>
      <c r="G198" s="225"/>
      <c r="H198" s="225"/>
      <c r="I198" s="225"/>
      <c r="J198" s="225"/>
      <c r="K198" s="226"/>
    </row>
    <row r="199" ht="21">
      <c r="B199" s="227"/>
      <c r="C199" s="228" t="s">
        <v>548</v>
      </c>
      <c r="D199" s="228"/>
      <c r="E199" s="228"/>
      <c r="F199" s="228"/>
      <c r="G199" s="228"/>
      <c r="H199" s="228"/>
      <c r="I199" s="228"/>
      <c r="J199" s="228"/>
      <c r="K199" s="229"/>
    </row>
    <row r="200" ht="25.5" customHeight="1">
      <c r="B200" s="227"/>
      <c r="C200" s="296" t="s">
        <v>549</v>
      </c>
      <c r="D200" s="296"/>
      <c r="E200" s="296"/>
      <c r="F200" s="296" t="s">
        <v>550</v>
      </c>
      <c r="G200" s="297"/>
      <c r="H200" s="296" t="s">
        <v>551</v>
      </c>
      <c r="I200" s="296"/>
      <c r="J200" s="296"/>
      <c r="K200" s="229"/>
    </row>
    <row r="201" ht="5.25" customHeight="1">
      <c r="B201" s="260"/>
      <c r="C201" s="257"/>
      <c r="D201" s="257"/>
      <c r="E201" s="257"/>
      <c r="F201" s="257"/>
      <c r="G201" s="237"/>
      <c r="H201" s="257"/>
      <c r="I201" s="257"/>
      <c r="J201" s="257"/>
      <c r="K201" s="281"/>
    </row>
    <row r="202" ht="15" customHeight="1">
      <c r="B202" s="260"/>
      <c r="C202" s="237" t="s">
        <v>541</v>
      </c>
      <c r="D202" s="237"/>
      <c r="E202" s="237"/>
      <c r="F202" s="259" t="s">
        <v>44</v>
      </c>
      <c r="G202" s="237"/>
      <c r="H202" s="237" t="s">
        <v>552</v>
      </c>
      <c r="I202" s="237"/>
      <c r="J202" s="237"/>
      <c r="K202" s="281"/>
    </row>
    <row r="203" ht="15" customHeight="1">
      <c r="B203" s="260"/>
      <c r="C203" s="266"/>
      <c r="D203" s="237"/>
      <c r="E203" s="237"/>
      <c r="F203" s="259" t="s">
        <v>45</v>
      </c>
      <c r="G203" s="237"/>
      <c r="H203" s="237" t="s">
        <v>553</v>
      </c>
      <c r="I203" s="237"/>
      <c r="J203" s="237"/>
      <c r="K203" s="281"/>
    </row>
    <row r="204" ht="15" customHeight="1">
      <c r="B204" s="260"/>
      <c r="C204" s="266"/>
      <c r="D204" s="237"/>
      <c r="E204" s="237"/>
      <c r="F204" s="259" t="s">
        <v>48</v>
      </c>
      <c r="G204" s="237"/>
      <c r="H204" s="237" t="s">
        <v>554</v>
      </c>
      <c r="I204" s="237"/>
      <c r="J204" s="237"/>
      <c r="K204" s="281"/>
    </row>
    <row r="205" ht="15" customHeight="1">
      <c r="B205" s="260"/>
      <c r="C205" s="237"/>
      <c r="D205" s="237"/>
      <c r="E205" s="237"/>
      <c r="F205" s="259" t="s">
        <v>46</v>
      </c>
      <c r="G205" s="237"/>
      <c r="H205" s="237" t="s">
        <v>555</v>
      </c>
      <c r="I205" s="237"/>
      <c r="J205" s="237"/>
      <c r="K205" s="281"/>
    </row>
    <row r="206" ht="15" customHeight="1">
      <c r="B206" s="260"/>
      <c r="C206" s="237"/>
      <c r="D206" s="237"/>
      <c r="E206" s="237"/>
      <c r="F206" s="259" t="s">
        <v>47</v>
      </c>
      <c r="G206" s="237"/>
      <c r="H206" s="237" t="s">
        <v>556</v>
      </c>
      <c r="I206" s="237"/>
      <c r="J206" s="237"/>
      <c r="K206" s="281"/>
    </row>
    <row r="207" ht="15" customHeight="1">
      <c r="B207" s="260"/>
      <c r="C207" s="237"/>
      <c r="D207" s="237"/>
      <c r="E207" s="237"/>
      <c r="F207" s="259"/>
      <c r="G207" s="237"/>
      <c r="H207" s="237"/>
      <c r="I207" s="237"/>
      <c r="J207" s="237"/>
      <c r="K207" s="281"/>
    </row>
    <row r="208" ht="15" customHeight="1">
      <c r="B208" s="260"/>
      <c r="C208" s="237" t="s">
        <v>497</v>
      </c>
      <c r="D208" s="237"/>
      <c r="E208" s="237"/>
      <c r="F208" s="259" t="s">
        <v>79</v>
      </c>
      <c r="G208" s="237"/>
      <c r="H208" s="237" t="s">
        <v>557</v>
      </c>
      <c r="I208" s="237"/>
      <c r="J208" s="237"/>
      <c r="K208" s="281"/>
    </row>
    <row r="209" ht="15" customHeight="1">
      <c r="B209" s="260"/>
      <c r="C209" s="266"/>
      <c r="D209" s="237"/>
      <c r="E209" s="237"/>
      <c r="F209" s="259" t="s">
        <v>392</v>
      </c>
      <c r="G209" s="237"/>
      <c r="H209" s="237" t="s">
        <v>393</v>
      </c>
      <c r="I209" s="237"/>
      <c r="J209" s="237"/>
      <c r="K209" s="281"/>
    </row>
    <row r="210" ht="15" customHeight="1">
      <c r="B210" s="260"/>
      <c r="C210" s="237"/>
      <c r="D210" s="237"/>
      <c r="E210" s="237"/>
      <c r="F210" s="259" t="s">
        <v>390</v>
      </c>
      <c r="G210" s="237"/>
      <c r="H210" s="237" t="s">
        <v>558</v>
      </c>
      <c r="I210" s="237"/>
      <c r="J210" s="237"/>
      <c r="K210" s="281"/>
    </row>
    <row r="211" ht="15" customHeight="1">
      <c r="B211" s="298"/>
      <c r="C211" s="266"/>
      <c r="D211" s="266"/>
      <c r="E211" s="266"/>
      <c r="F211" s="259" t="s">
        <v>394</v>
      </c>
      <c r="G211" s="244"/>
      <c r="H211" s="285" t="s">
        <v>395</v>
      </c>
      <c r="I211" s="285"/>
      <c r="J211" s="285"/>
      <c r="K211" s="299"/>
    </row>
    <row r="212" ht="15" customHeight="1">
      <c r="B212" s="298"/>
      <c r="C212" s="266"/>
      <c r="D212" s="266"/>
      <c r="E212" s="266"/>
      <c r="F212" s="259" t="s">
        <v>396</v>
      </c>
      <c r="G212" s="244"/>
      <c r="H212" s="285" t="s">
        <v>559</v>
      </c>
      <c r="I212" s="285"/>
      <c r="J212" s="285"/>
      <c r="K212" s="299"/>
    </row>
    <row r="213" ht="15" customHeight="1">
      <c r="B213" s="298"/>
      <c r="C213" s="266"/>
      <c r="D213" s="266"/>
      <c r="E213" s="266"/>
      <c r="F213" s="300"/>
      <c r="G213" s="244"/>
      <c r="H213" s="301"/>
      <c r="I213" s="301"/>
      <c r="J213" s="301"/>
      <c r="K213" s="299"/>
    </row>
    <row r="214" ht="15" customHeight="1">
      <c r="B214" s="298"/>
      <c r="C214" s="237" t="s">
        <v>521</v>
      </c>
      <c r="D214" s="266"/>
      <c r="E214" s="266"/>
      <c r="F214" s="259">
        <v>1</v>
      </c>
      <c r="G214" s="244"/>
      <c r="H214" s="285" t="s">
        <v>560</v>
      </c>
      <c r="I214" s="285"/>
      <c r="J214" s="285"/>
      <c r="K214" s="299"/>
    </row>
    <row r="215" ht="15" customHeight="1">
      <c r="B215" s="298"/>
      <c r="C215" s="266"/>
      <c r="D215" s="266"/>
      <c r="E215" s="266"/>
      <c r="F215" s="259">
        <v>2</v>
      </c>
      <c r="G215" s="244"/>
      <c r="H215" s="285" t="s">
        <v>561</v>
      </c>
      <c r="I215" s="285"/>
      <c r="J215" s="285"/>
      <c r="K215" s="299"/>
    </row>
    <row r="216" ht="15" customHeight="1">
      <c r="B216" s="298"/>
      <c r="C216" s="266"/>
      <c r="D216" s="266"/>
      <c r="E216" s="266"/>
      <c r="F216" s="259">
        <v>3</v>
      </c>
      <c r="G216" s="244"/>
      <c r="H216" s="285" t="s">
        <v>562</v>
      </c>
      <c r="I216" s="285"/>
      <c r="J216" s="285"/>
      <c r="K216" s="299"/>
    </row>
    <row r="217" ht="15" customHeight="1">
      <c r="B217" s="298"/>
      <c r="C217" s="266"/>
      <c r="D217" s="266"/>
      <c r="E217" s="266"/>
      <c r="F217" s="259">
        <v>4</v>
      </c>
      <c r="G217" s="244"/>
      <c r="H217" s="285" t="s">
        <v>563</v>
      </c>
      <c r="I217" s="285"/>
      <c r="J217" s="285"/>
      <c r="K217" s="299"/>
    </row>
    <row r="218" ht="12.75" customHeight="1">
      <c r="B218" s="302"/>
      <c r="C218" s="303"/>
      <c r="D218" s="303"/>
      <c r="E218" s="303"/>
      <c r="F218" s="303"/>
      <c r="G218" s="303"/>
      <c r="H218" s="303"/>
      <c r="I218" s="303"/>
      <c r="J218" s="303"/>
      <c r="K218" s="304"/>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DESKTOP-5U84FGR\uživatel</dc:creator>
  <cp:lastModifiedBy>DESKTOP-5U84FGR\uživatel</cp:lastModifiedBy>
  <dcterms:created xsi:type="dcterms:W3CDTF">2019-09-19T10:08:36Z</dcterms:created>
  <dcterms:modified xsi:type="dcterms:W3CDTF">2019-09-19T10:08:37Z</dcterms:modified>
</cp:coreProperties>
</file>