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001.1" sheetId="2" r:id="rId2"/>
    <sheet name="201.1" sheetId="3" r:id="rId3"/>
    <sheet name="SO 101" sheetId="4" r:id="rId4"/>
    <sheet name="SO 101A" sheetId="5" r:id="rId5"/>
    <sheet name="SO 101B" sheetId="6" r:id="rId6"/>
    <sheet name="SO 102" sheetId="7" r:id="rId7"/>
    <sheet name="SO 102A" sheetId="8" r:id="rId8"/>
    <sheet name="SO 103" sheetId="9" r:id="rId9"/>
    <sheet name="SO 103.A" sheetId="10" r:id="rId10"/>
    <sheet name="VRN" sheetId="11" r:id="rId11"/>
  </sheets>
  <definedNames/>
  <calcPr fullCalcOnLoad="1"/>
</workbook>
</file>

<file path=xl/sharedStrings.xml><?xml version="1.0" encoding="utf-8"?>
<sst xmlns="http://schemas.openxmlformats.org/spreadsheetml/2006/main" count="2517" uniqueCount="809">
  <si>
    <t>Soupis objektů s DPH</t>
  </si>
  <si>
    <t>Stavba:17_276 - II/349 - Svatoslav - Čechtín (PDPS_VV_5.11.19)</t>
  </si>
  <si>
    <t xml:space="preserve">Varianta:20180323 - </t>
  </si>
  <si>
    <t>Odbytová cena:</t>
  </si>
  <si>
    <t>OC+DPH:</t>
  </si>
  <si>
    <t>Sazba 1</t>
  </si>
  <si>
    <t>Sazba 2</t>
  </si>
  <si>
    <t>Sazba 3</t>
  </si>
  <si>
    <t>Objekt</t>
  </si>
  <si>
    <t>Popis</t>
  </si>
  <si>
    <t>OC</t>
  </si>
  <si>
    <t>DPH</t>
  </si>
  <si>
    <t>OC+DPH</t>
  </si>
  <si>
    <t>Aspe</t>
  </si>
  <si>
    <t>Příloha k formuláři pro ocenění nabídky</t>
  </si>
  <si>
    <t>Stavba</t>
  </si>
  <si>
    <t>číslo a název SO</t>
  </si>
  <si>
    <t>číslo a název rozpočtu:</t>
  </si>
  <si>
    <t>17_276</t>
  </si>
  <si>
    <t>II/349 - Svatoslav - Čechtín (PDPS_VV_5.11.19)</t>
  </si>
  <si>
    <t>001</t>
  </si>
  <si>
    <t>Demolice stávajícího mostu, JKSO 821 11</t>
  </si>
  <si>
    <t>001.1</t>
  </si>
  <si>
    <t>Demolice stávajícího mostu, JKSO 821 11 CÚ 2017</t>
  </si>
  <si>
    <t>Poř.
č.pol.</t>
  </si>
  <si>
    <t>1</t>
  </si>
  <si>
    <t>cenová
soustava</t>
  </si>
  <si>
    <t>Kód
položky</t>
  </si>
  <si>
    <t>Varianta
položky</t>
  </si>
  <si>
    <t>Název položky</t>
  </si>
  <si>
    <t>jednotka</t>
  </si>
  <si>
    <t>Počet
jednotek</t>
  </si>
  <si>
    <t>CENA</t>
  </si>
  <si>
    <t>jednotková</t>
  </si>
  <si>
    <t>celkem</t>
  </si>
  <si>
    <t>Sazba</t>
  </si>
  <si>
    <t>2</t>
  </si>
  <si>
    <t>3</t>
  </si>
  <si>
    <t>4</t>
  </si>
  <si>
    <t>5</t>
  </si>
  <si>
    <t>6</t>
  </si>
  <si>
    <t>7</t>
  </si>
  <si>
    <t>8</t>
  </si>
  <si>
    <t>9</t>
  </si>
  <si>
    <t>Všeobecné konstrukce a práce</t>
  </si>
  <si>
    <t>0</t>
  </si>
  <si>
    <t>2017_OTSKP-SPK</t>
  </si>
  <si>
    <t>014101</t>
  </si>
  <si>
    <t/>
  </si>
  <si>
    <t>POPLATKY ZA SKLÁDKU
podkladní vrstvy vozovky, zemina</t>
  </si>
  <si>
    <t xml:space="preserve">M3        </t>
  </si>
  <si>
    <t>materiál dle položek:
113328: 101,876 m3 =101,876 [A]
131738: 230,420 m3 =230,420 [B]
132738.X: 16,950 m3 =16,950 [C]
Celkem: A+B+C=349,246 [D]</t>
  </si>
  <si>
    <t>zahrnuje veškeré poplatky provozovateli skládky související s uložením odpadu na skládce.</t>
  </si>
  <si>
    <t>014102</t>
  </si>
  <si>
    <t>POPLATKY ZA SKLÁDKU
kryt vozovek s asfaltovým pojivem</t>
  </si>
  <si>
    <t xml:space="preserve">T         </t>
  </si>
  <si>
    <t>pol. 11313:   25,469*2,4=61,126 [A]</t>
  </si>
  <si>
    <t>03760</t>
  </si>
  <si>
    <t>POMOC PRÁCE ZAJIŠŤ NEBO ZŘÍZ JÍMKY, STAV JÁMY A ŠACHTY
dočasné převedení Leštinského potoka plast.rourou DN700, dl.22,0m, vč.pomocné hrázky (cca 5,28m3), vč.těsnění fólií (8,0m2), montáž, demontáž, pronájem, vč.odstranění hrázek, odvoz a poplatky za zeminu zahrnuty v pol.131738</t>
  </si>
  <si>
    <t xml:space="preserve">KČ        </t>
  </si>
  <si>
    <t>zahrnuje objednatelem povolené náklady na požadovaná zařízení zhotovitele</t>
  </si>
  <si>
    <t>Zemní práce</t>
  </si>
  <si>
    <t>11313</t>
  </si>
  <si>
    <t>ODSTRANĚNÍ KRYTU ZPEVNĚNÝCH PLOCH S ASFALTOVÝM POJIVEM
odtěžení obrusné vrstvy z penetračního makadamu tl.100mm, vč. vytvořením stupňů pro napojení vozovky, vč.odvozu na skládku do 20 km</t>
  </si>
  <si>
    <t>254,69*0,1=25,469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</si>
  <si>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</si>
  <si>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113328</t>
  </si>
  <si>
    <t>ODSTRAN PODKL ZPEVNĚNÝCH PLOCH Z KAMENIVA NESTMEL, ODVOZ DO 20KM
tl. 400 mm, prostor stavební jámy, na začátku a konci úseku, vč. odvozu na skládku do 20 km</t>
  </si>
  <si>
    <t>254,69*0,40=101,876 [A]</t>
  </si>
  <si>
    <t>131738</t>
  </si>
  <si>
    <t>HLOUBENÍ JAM ZAPAŽ I NEPAŽ TŘ. I, ODVOZ DO 20KM
hloubení jam pro vybourání původního mostu, rýha pro příčné prahy, odkopání roury na výtoku, nevhodná zemina s odvozem na skládku do 20 km, vč. čerpání vody a zřízení jímek</t>
  </si>
  <si>
    <t>226,62+3,0+0,8=230,420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</si>
  <si>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</si>
  <si>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132738</t>
  </si>
  <si>
    <t>X</t>
  </si>
  <si>
    <t>HLOUBENÍ RÝH ŠÍŘ DO 2M PAŽ I NEPAŽ TŘ. I, ODVOZ DO 20KM
ruční výkop v blízkosti STL plynovodu, nevhodná zemina s odvozem na skládku do 20 km</t>
  </si>
  <si>
    <t>(7,8*2,2+6,2*2,7)*0,5=16,950 [A]</t>
  </si>
  <si>
    <t>Ostatní konstrukce a práce</t>
  </si>
  <si>
    <t>9112A3</t>
  </si>
  <si>
    <t>ZÁBRADLÍ MOSTNÍ S VODOR MADLY - DEMONTÁŽ S PŘESUNEM
trojmadlové zábradlí na mostě, vč.odvozu a předání na KSÚSV, vč. dovozu do 20km</t>
  </si>
  <si>
    <t xml:space="preserve">M         </t>
  </si>
  <si>
    <t>12,05+11,97=24,020 [A]</t>
  </si>
  <si>
    <t>položka zahrnuje:
- demontáž a odstranění zařízení
- jeho odvoz na předepsané místo</t>
  </si>
  <si>
    <t>966138</t>
  </si>
  <si>
    <t>BOURÁNÍ KONSTRUKCÍ Z KAMENE NA MC S ODVOZEM DO 20KM
bourání základů, opěr, křídel, zpevnění koryta, vč. odvozu do 20 km, uložení na skládku a poplatku za uložení</t>
  </si>
  <si>
    <t>5.104+58,407+20,408+2,082=86,001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</si>
  <si>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</si>
  <si>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966148</t>
  </si>
  <si>
    <t>BOURÁNÍ KONSTRUKCÍ Z CIHEL A TVÁRNIC S ODVOZEM DO 20KM
bourání cihelné klenby, vč.odvozu a uložení na skládku do 20km a poplatku za uložení</t>
  </si>
  <si>
    <t>4,50*8,31=37,395 [A]</t>
  </si>
  <si>
    <t>966168</t>
  </si>
  <si>
    <t>BOURÁNÍ KONSTRUKCÍ ZE ŽELEZOBETONU S ODVOZEM DO 20KM
rozšiřující nosníky NK, úložný práh, římsy, nabetonování čela ,vč. odvozu do 20 km, uložení na skládku  a poplatku za uložení</t>
  </si>
  <si>
    <t>3,30+0,597+1,540+2,249=7,686 [A]</t>
  </si>
  <si>
    <t>97817</t>
  </si>
  <si>
    <t>ODSTRANĚNÍ MOSTNÍ IZOLACE
odstranění stávajícího izolace z NAIP, včetně odvozu do 20 km, uložení na skládku a poplatku za uložení</t>
  </si>
  <si>
    <t xml:space="preserve">M2        </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</si>
  <si>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</si>
  <si>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C e l k e m</t>
  </si>
  <si>
    <t>Ostatní ve výkazu nespecifikované práce</t>
  </si>
  <si>
    <t>Vícepráce</t>
  </si>
  <si>
    <t>Vícepráce celkem</t>
  </si>
  <si>
    <t>Méněpráce</t>
  </si>
  <si>
    <t>Méněpráce celkem</t>
  </si>
  <si>
    <t>Celkem</t>
  </si>
  <si>
    <t>201</t>
  </si>
  <si>
    <t>Most ev.č.349-012, JKSO 821 11</t>
  </si>
  <si>
    <t>201.1</t>
  </si>
  <si>
    <t>Most ev.č.349-012, JKSO 821 11 CÚ 2017</t>
  </si>
  <si>
    <t>02742</t>
  </si>
  <si>
    <t>PROVIZORNÍ LÁVKY
zřízení obslužné staveništní lávky dl.12,0m, š.2,0m podle D/ Organizace výstavby,  vč. přístupové trasy a úpravy svahu, vč.silničních panelů 2000/1000/215-6ks, vč. ŠP podsypu 2,2 m3, (vč. dopravy, pronájmu, montáže a demontáže)</t>
  </si>
  <si>
    <t xml:space="preserve">KPL       </t>
  </si>
  <si>
    <t>zahrnuje veškeré náklady spojené s objednatelem požadovanými zařízeními</t>
  </si>
  <si>
    <t>02980</t>
  </si>
  <si>
    <t>OSTATNÍ POŽADAVKY - DODÁVKA A OSAZENÍ TABULEK
osazení tabulek (ev. č. mostu - 2x, sloupek a patka - 2x)</t>
  </si>
  <si>
    <t>121102</t>
  </si>
  <si>
    <t>SEJMUTÍ ORNICE NEBO LESNÍ PŮDY S ODVOZEM DO 2KM
tl. 150 mm, svahy násypového tělesa, koryta potoka, vč. odvozu a uložení na mezideponii do 2 km</t>
  </si>
  <si>
    <t>377,080*0,15=56,562 [A]</t>
  </si>
  <si>
    <t>položka zahrnuje sejmutí ornice bez ohledu na tloušťku vrstvy a její vodorovnou dopravu
nezahrnuje uložení na trvalou skládku</t>
  </si>
  <si>
    <t>17180</t>
  </si>
  <si>
    <t>ULOŽENÍ SYPANINY DO NÁSYPŮ Z NAKUPOVANÝCH MATERIÁLŮ
obsyp kolem křídel, svahový kužel - hutněný zásyp ze zeminy velmi vhodné, vč. nákupu s dovozem</t>
  </si>
  <si>
    <t>(1,0+1,5)*(19,60+11,84)=78,600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</si>
  <si>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</si>
  <si>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172509</t>
  </si>
  <si>
    <t>ZŘÍZENÍ TĚSNĚNÍ Z JINÝCH MATERIÁLŮ
těsnící PE fólie (pevnost 20 KN/m, protažení v obou směrem min. 20%)</t>
  </si>
  <si>
    <t>2*3,03*7,74=46,904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</si>
  <si>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</si>
  <si>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17310</t>
  </si>
  <si>
    <t>ZEMNÍ KRAJNICE A DOSYPÁVKY SE ZHUTNĚNÍM
vytvoření zemních krajnic, zemina vhodná do násypových těles, vč. nákupu s dovozem</t>
  </si>
  <si>
    <t>0,34*66,010=22,443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</si>
  <si>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</si>
  <si>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17481</t>
  </si>
  <si>
    <t>A</t>
  </si>
  <si>
    <t>ZÁSYP JAM A RÝH Z NAKUPOVANÝCH MATERIÁLŮ
ochranný zásyp za rubem opěr tl. 0,90 m, ŠD fr. 0-32, Id=min. 0,85</t>
  </si>
  <si>
    <t>(1,38+1,06)*7,74=18,886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</si>
  <si>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</si>
  <si>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B</t>
  </si>
  <si>
    <t>ZÁSYP JAM A RÝH Z NAKUPOVANÝCH MATERIÁLŮ
přechodová oblast za opěrami, materiál velmi vhodný do násypu dle ČSN 73 6244, hutněný na  Id&gt;0.9</t>
  </si>
  <si>
    <t>(3,34+2,29)*7,74=43,576 [A]</t>
  </si>
  <si>
    <t>C</t>
  </si>
  <si>
    <t>ZÁSYP JAM A RÝH Z NAKUPOVANÝCH MATERIÁLŮ
zásyp do úrovně PE folie - zemina vhodná dle ČSN 73 6244, Id=0,9</t>
  </si>
  <si>
    <t>(2,31+2,31)*7,74 + 8,230=43,989 [A]</t>
  </si>
  <si>
    <t>D</t>
  </si>
  <si>
    <t>ZÁSYP JAM A RÝH Z NAKUPOVANÝCH MATERIÁLŮ
hutněný zásyp plyn.potrubí v dl.10m těženým pískem, vč.položení fólie žluté barvy, bude čerpáno se souhlasem TDI</t>
  </si>
  <si>
    <t>0,5*0,5*10=2,500 [A]</t>
  </si>
  <si>
    <t>177899R</t>
  </si>
  <si>
    <t>ZÁPOROVÉ PAŽENÍ
pažení stěn výkopu, vč.rozepření o panelovou rovnaninu</t>
  </si>
  <si>
    <t>7,0*2,85+6,5*3,5=42,700 [A]</t>
  </si>
  <si>
    <t>18090</t>
  </si>
  <si>
    <t>VŠEOBECNÉ ÚPRAVY OSTATNÍCH PLOCH
vyčištění, svahování, rozprostření humózní vrstvy tl. 150 mm včetně dovozu z mezideponie, osetí travním semenem</t>
  </si>
  <si>
    <t>Všeobecné úpravy musí zahrnovat úpravu území po uskutečnění stavby, tak jak je požadováno v zadávací dokumentaci s výjimkou těch prací, pro které jsou uvedeny samostatné položky.</t>
  </si>
  <si>
    <t>18110</t>
  </si>
  <si>
    <t>ÚPRAVA PLÁNĚ SE ZHUTNĚNÍM V HORNINĚ TŘ. I
dno stavební jámy, vozovková pláň</t>
  </si>
  <si>
    <t>278,260+44,160=322,420 [A]</t>
  </si>
  <si>
    <t>položka zahrnuje úpravu pláně včetně vyrovnání výškových rozdílů. Míru zhutnění určuje projekt.</t>
  </si>
  <si>
    <t>Základy</t>
  </si>
  <si>
    <t>21264</t>
  </si>
  <si>
    <t>TRATIVODY KOMPLET Z TRUB Z PLAST HMOT DN DO 200MM
 odvodnění zemní pláně, trativod DN150 za mostem pod pravou krajnicí, vč. obsypu ŠP fr.0/32 (3,9m3), separační geotextilie (37,5m2),  podkladního bet.(0,90m3), výkopu rýhy (5,4m3)</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</si>
  <si>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případně vložení separační nebo drenážní vložky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</si>
  <si>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TRATIVODY KOMPLET Z TRUB Z PLAST HMOT DN DO 200MM
za rubem opěr, DN150, vč. spádovaného podkladu (podkladní beton 3,62 m3), obetonování mezerovitým betonem (1,47 m3) a vyústění na líce opěr s přesahy</t>
  </si>
  <si>
    <t>2*7,74+2*0,65=16,780 [A]</t>
  </si>
  <si>
    <t>21341</t>
  </si>
  <si>
    <t>DRENÁŽNÍ VRSTVY Z PLASTBETONU (PLASTMALTY)
odvodnění izolace</t>
  </si>
  <si>
    <t>0,099+0,010+0,007=0,116 [A]</t>
  </si>
  <si>
    <t>Položka zahrnuje:
- dodávku předepsaného materiálu pro drenážní vrstvu, včetně mimostaveništní a vnitrostaveništní dopravy
- provedení drenážní vrstvy předepsaných rozměrů a předepsaného tvaru</t>
  </si>
  <si>
    <t>27211</t>
  </si>
  <si>
    <t>ZÁKLADY Z DÍLCŮ BETONOVÝCH
panelová rovnanina pro zapření pažení výkopu (2000/1000mm), pronájem, montáž+demontáž</t>
  </si>
  <si>
    <t>1,0*2,0*(2,7+1,95+2,0*2,25)=18,300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</si>
  <si>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</si>
  <si>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272325</t>
  </si>
  <si>
    <t>ZÁKLADY ZE ŽELEZOBETONU DO C30/37 (B37)
základové pasy, C 30/37 XA1, vč. bednění</t>
  </si>
  <si>
    <t>(14,42+14,42)*0,85=24,514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</si>
  <si>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</si>
  <si>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272365</t>
  </si>
  <si>
    <t>VÝZTUŽ ZÁKLADŮ Z OCELI B500B/R (10505)
odhad 180kg/m3, vč. ochrany PKO</t>
  </si>
  <si>
    <t>24,514*0,18=4,413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</si>
  <si>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pol.č.74432).
- povrchovou antikorozní úpravu výztuže,
- separaci výztuže,
- osazení měřících zařízení a úpravy pro ně,
- osazení měřících skříní nebo míst pro měření bludných proudů.</t>
  </si>
  <si>
    <t>28997</t>
  </si>
  <si>
    <t>OPLÁŠTĚNÍ Z GEOTEXTILIE
oboustranná ochrana těsnící PE fólie (viz položka  172509), geotextilie hm. min. 600 g/m2</t>
  </si>
  <si>
    <t>2*46,904=93,808 [A]</t>
  </si>
  <si>
    <t>Položka zahrnuje:
- dodávku předepsané geotextilie nebo geomřížoviny
- úpravu, očištění a ochranu podkladu
- přichycení k podkladu, případně zatížení
- úpravy spojů a zajištění okrajů
- úpravy pro odvodnění
- nutné přesahy
- mimostaveništní a vnitrostaveništní dopravu</t>
  </si>
  <si>
    <t>Svislé konstrukce</t>
  </si>
  <si>
    <t>31717</t>
  </si>
  <si>
    <t>KOVOVÉ KONSTRUKCE PRO KOTVENÍ ŘÍMSY
kotvení říms do vývrtů na chemické kotvy</t>
  </si>
  <si>
    <t xml:space="preserve">KUS       </t>
  </si>
  <si>
    <t>16+16=32,000 [A]</t>
  </si>
  <si>
    <t>Položka zahrnuje dodávku (výrobu) kotevního prvku předepsaného tvaru a jeho osazení do předepsané polohy včetně nezbytných prací (vrty, zálivky apod.)</t>
  </si>
  <si>
    <t>317325</t>
  </si>
  <si>
    <t>ŘÍMSY ZE ŽELEZOBETONU DO C30/37 (B37)
C 30/37 XF4, vč. bednění, úpravy prac. spar</t>
  </si>
  <si>
    <t>5,339+5,436=10,775 [A]</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</si>
  <si>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</si>
  <si>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</si>
  <si>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B500B/R (10505)
odhad 180 kg/m3, vč. opatření PKO</t>
  </si>
  <si>
    <t>10,775*0,180=1,940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</si>
  <si>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</si>
  <si>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333325</t>
  </si>
  <si>
    <t>MOSTNÍ OPĚRY A KŘÍDLA ZE ŽELEZOVÉHO BETONU DO C30/37 (B37)
zavěšená křídla, C 30/37 XF2, vč. bednění, vč úpravy pracovních spar</t>
  </si>
  <si>
    <t>(6,54+6,75+3,81+5,68)*0,5=11,390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</si>
  <si>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</si>
  <si>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333365</t>
  </si>
  <si>
    <t>VÝZTUŽ MOSTNÍCH OPĚR A KŘÍDEL Z OCELI B500B/R (10505)
výztuž křídel odhad 150 kg/m3, vč. opatření PKO</t>
  </si>
  <si>
    <t>11,39*0,150=1,709 [A]</t>
  </si>
  <si>
    <t>389325</t>
  </si>
  <si>
    <t>MOSTNÍ RÁMOVÉ KONSTRUKCE ZE ŽELEZOBETONU C30/37
stěny a příčle C 30/37 XF2, vč. bednění, kov. výrobků, kotevních prvků</t>
  </si>
  <si>
    <t>27,511+19,238=46,749 [A]</t>
  </si>
  <si>
    <t>389365</t>
  </si>
  <si>
    <t>VÝZTUŽ MOSTNÍ RÁMOVÉ KONSTRUKCE Z OCELI B500B/R (10505)
stěny a příčle odhad 200 kg/m3, vč. opatření PKO</t>
  </si>
  <si>
    <t>49,749*0,200=9,950 [A]</t>
  </si>
  <si>
    <t>Vodorovné konstrukce</t>
  </si>
  <si>
    <t>431125</t>
  </si>
  <si>
    <t>SCHODIŠŤ KONSTR Z DÍLCŮ ŽELEZOBETON DO C30/37 (B37)
bet. prefabrikované stupně (450/180/750), vč. výztuže, vč. bet. lože C20/25n XF3, vč.podsypu z ŠD 0,7m3</t>
  </si>
  <si>
    <t>2,73*0,85=2,321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</si>
  <si>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</si>
  <si>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451312</t>
  </si>
  <si>
    <t>PODKLADNÍ A VÝPLŇOVÉ VRSTVY Z PROSTÉHO BETONU C12/15
podkladní beton tl.200mm pod základ.prahy</t>
  </si>
  <si>
    <t>(24,51+24,51)*0,2=9,804 [A]</t>
  </si>
  <si>
    <t>458315</t>
  </si>
  <si>
    <t>VÝPLŇ ZA OPĚRAMI A ZDMI Z PROST BETONU DO C25/30 (B30)
C 25/30 XF2, přechodový klín</t>
  </si>
  <si>
    <t>2*1,63*7,40=24,124 [A]</t>
  </si>
  <si>
    <t>465512</t>
  </si>
  <si>
    <t>DLAŽBY Z LOMOVÉHO KAMENE NA MC
lomový kámen tl. 200 mm do beton. lože tl. 100 mm C20/25n XF3,  celk min. tl. 300 mm, odláždění kolem křídel a za římsami, dna a svahů koryta, svahů sil. tělesa, včetně obrubníků (chodníkové - 20,0 m, silniční - 11,0 m), včetně vyspárování</t>
  </si>
  <si>
    <t>(2,73+2,57+1,25+1,30+77,868)*0,30=25,715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</si>
  <si>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</si>
  <si>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DLAŽBY Z LOMOVÉHO KAMENE NA MC
obnova opevnění svahů potoka, bude použit původní lomový kámen, příp. kámen o stejné velikosti (předpokládaná hmotnost stávajícího kamene je 200kg) do beton. lože tl. 100 mm, C20/25n XF3</t>
  </si>
  <si>
    <t>(7,24+8,44)*0,45=7,056 [A]</t>
  </si>
  <si>
    <t>46731</t>
  </si>
  <si>
    <t>STUPNĚ A PRAHY VODNÍCH KORYT Z PROSTÉHO BETONU
příčné prahy na začátku a konci zpevnění, beton C20/25n XF3 prokládaný kamenem</t>
  </si>
  <si>
    <t>2*0,5*0,5*6,0=3,000 [A]</t>
  </si>
  <si>
    <t>položka zahrnuje:
- nutné zemní práce (hloubení rýh apod.)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t>
  </si>
  <si>
    <t>Komunikace</t>
  </si>
  <si>
    <t>56330</t>
  </si>
  <si>
    <t>VOZOVKOVÉ VRSTVY ZE ŠTĚRKODRTI
tl. proměnná podle příč.sklonu vozovky, min. 200 mm, vč.vyrovnání vozovky před mostem</t>
  </si>
  <si>
    <t>278,26*0,24=66,782 [A]</t>
  </si>
  <si>
    <t>- dodání kameniva předepsané kvality a zrnitosti
- rozprostření a zhutnění vrstvy v předepsané tloušťce
- zřízení vrstvy bez rozlišení šířky, pokládání vrstvy po etapách
- nezahrnuje postřiky, nátěry</t>
  </si>
  <si>
    <t>56434</t>
  </si>
  <si>
    <t>VOZOVKOVÉ VRSTVY ZE ŠTĚRKU VYPLŇ CEM MALTOU TL DO 200MM
ŠCM tl. 150mm</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</si>
  <si>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</si>
  <si>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56930</t>
  </si>
  <si>
    <t>ZPEVNĚNÍ KRAJNIC ZE ŠTĚRKODRTI
nové krajnice (tl.15 cm) ŠD 0-32, vč. dovozu</t>
  </si>
  <si>
    <t>0,15*66,0*0,75=7,425 [A]</t>
  </si>
  <si>
    <t>- dodání kameniva předepsané kvality a zrnitosti
- rozprostření a zhutnění vrstvy v předepsané tloušťce
- zřízení vrstvy bez rozlišení šířky, pokládání vrstvy po etapách</t>
  </si>
  <si>
    <t>572121</t>
  </si>
  <si>
    <t>INFILTRAČNÍ POSTŘIK ASFALTOVÝ DO 1,0KG/M2
na ŠCM</t>
  </si>
  <si>
    <t>- dodání všech předepsaných materiálů pro postřiky v předepsaném množství
- provedení dle předepsaného technologického předpisu
- zřízení vrstvy bez rozlišení šířky, pokládání vrstvy po etapách
- úpravu napojení, ukončení</t>
  </si>
  <si>
    <t>572211</t>
  </si>
  <si>
    <t>SPOJOVACÍ POSTŘIK Z ASFALTU DO 0,5KG/M2
2 vrstvy, pod ACO11+, pod ACL16+</t>
  </si>
  <si>
    <t>272,83+236,74=509,570 [A]</t>
  </si>
  <si>
    <t>572741</t>
  </si>
  <si>
    <t>ASFALTOVÝ NÁTĚR VOZOVKY
vodonepropustný nátěr vozovky š.500mm podél obruby (asfaltová suspenze)</t>
  </si>
  <si>
    <t>17,530*0,50=8,765 [A]</t>
  </si>
  <si>
    <t>- dodání všech předepsaných materiálů pro nátěry v předepsaném množství
- provedení dle předepsaného technologického předpisu
- zřízení vrstvy bez rozlišení šířky, pokládání vrstvy po etapách
- úpravu napojení, ukončení</t>
  </si>
  <si>
    <t>57475</t>
  </si>
  <si>
    <t>VOZOVKOVÉ VÝZTUŽNÉ VRSTVY Z GEOMŘÍŽOVINY
vyztužení podkladní vrstvy vozovky geomříží š.1,0m nad spárou NK-přech.klín, pevnost v tahu min.20kN/m, tažnost max.15%, velikost oka max.60x60mm</t>
  </si>
  <si>
    <t>- dodání geomříže v požadované kvalitě a v množství včetně přesahů (přesahy započteny v jednotkové ceně)
- očištění podkladu
- pokládka geomříže dle předepsaného technologického předpisu</t>
  </si>
  <si>
    <t>574A34</t>
  </si>
  <si>
    <t>ASFALTOVÝ BETON PRO OBRUSNÉ VRSTVY ACO 11+, 11S TL. 40MM
asf. beton ACO 11+, tl. 40 mm, v celém úseku</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</si>
  <si>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</si>
  <si>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574C46</t>
  </si>
  <si>
    <t>ASFALTOVÝ BETON PRO LOŽNÍ VRSTVY ACL 16+, 16S TL. 50MM
asf. beton ACL 16+, tl. 50 mm, v celém úseku</t>
  </si>
  <si>
    <t>574E58</t>
  </si>
  <si>
    <t>ASFALTOVÝ BETON PRO PODKLADNÍ VRSTVY ACP 22+, 22S TL. 60MM
mimo most, asf.beton ACP 22+, tl. 60mm</t>
  </si>
  <si>
    <t>575C43</t>
  </si>
  <si>
    <t>LITÝ ASFALT MA IV (OCHRANA MOSTNÍ IZOLACE) 11 TL. 35MM
litý asfalt na mostě s přesahem na přech. klíny, litý asfalt MA 11 IV tl. 35 mm</t>
  </si>
  <si>
    <t>58303</t>
  </si>
  <si>
    <t>KRYT ZE SINIČNÍCH DÍLCŮ (PANELŮ) TL 210MM
ochrana plynovodní přípojky pod vozovkou, silniční panely (2000/1000/215mm)/6ks,  doprava, pronájem, montáž+demontáž</t>
  </si>
  <si>
    <t>- dodání dílců v požadované kvalitě, dodání materiálu pro předepsané  lože v tloušťce předepsané dokumentací a pro předepsanou výplň spar
- očištění podkladu
- uložení dílců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</si>
  <si>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Přidružená stavební výroba</t>
  </si>
  <si>
    <t>711111</t>
  </si>
  <si>
    <t>IZOLACE BĚŽNÝCH KONSTRUKCÍ PROTI ZEMNÍ VLHKOSTI ASFALTOVÝMI NÁTĚRY
obsypané povrchy základů a křídel (1xNp+2xNa)</t>
  </si>
  <si>
    <t>6,54+6,75+3,81+5,68+2,30+2,17+1,31+2,88+8,215+10,778=50,433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</si>
  <si>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</si>
  <si>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711412</t>
  </si>
  <si>
    <t>IZOLACE MOSTOVEK CELOPLOŠNÁ ASFALTOVÝMI PÁSY
pod římsami a pod vozovkou s přesahy na ruby stěn až po podkladní beton, vč. pečetící vrstvy</t>
  </si>
  <si>
    <t>55,77+23,77+20,75+20,000+27,362+8,527+8,06=164,239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</si>
  <si>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t>
  </si>
  <si>
    <t>711502</t>
  </si>
  <si>
    <t>OCHRANA IZOLACE NA POVRCHU ASFALTOVÝMI PÁSY
ochrana izolace pod římsami, asf. pás s hliníkovou vložkou, (izolace mostovky a pečetící vrstva je zahrnuta v položce 711412)</t>
  </si>
  <si>
    <t>1,200*8,580=10,296 [A]</t>
  </si>
  <si>
    <t>položka zahrnuje:
- dodání  předepsaného ochranného materiálu
- zřízení ochrany izolace</t>
  </si>
  <si>
    <t>711509</t>
  </si>
  <si>
    <t>OCHRANA IZOLACE NA POVRCHU TEXTILIÍ
vrstva geotextilie jako ochrana proti poškození izolace, hmotnost min. 600 g/m2; min. tl. 6 mm, tažnost min. 70%, funkce ochranná a drenážní</t>
  </si>
  <si>
    <t>164,239-47,19=117,049 [A]</t>
  </si>
  <si>
    <t>78381</t>
  </si>
  <si>
    <t>NÁTĚRY BETON KONSTR TYP S1 (OS-A)
sekundární ochrana říms proti CH.R.P.</t>
  </si>
  <si>
    <t>28,919+30,284=59,203 [A]</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</si>
  <si>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</si>
  <si>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78382</t>
  </si>
  <si>
    <t>NÁTĚRY BETON KONSTR TYP S2 (OS-A)
okraj a boky NK, impregnace a nátěr polymerní disperzí (ochranný nátěr typ S2)</t>
  </si>
  <si>
    <t>7,99+0,3*7,1*2=12,250 [A]</t>
  </si>
  <si>
    <t>Potrubí</t>
  </si>
  <si>
    <t>81457</t>
  </si>
  <si>
    <t>POTRUBÍ Z TRUB BETONOVÝCH DN DO 500MM
Obnova vyústění dešťové kanalizace na výtoku, betonové roury hrdlové DN500 dl.2,0m, vč. dopravy a uložení do bet. lože, vč.seříznutí roury ve sklonu svahu 0.16m2, vč.demontáže pův.vyústění dl.1.0m</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</si>
  <si>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</si>
  <si>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86634</t>
  </si>
  <si>
    <t>CHRÁNIČKY Z TRUB OCELOVÝCH DN DO 200MM
ocel.tr.152/143 (16,4kg/mb, dl.14.8, 2ks) pro chráničku HDPE v římse, vč. dopravy a osazení</t>
  </si>
  <si>
    <t>2*14,8=29,600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</si>
  <si>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 opláštění dle dokumentace a nutné opravy opláštění při jeho poškození</t>
  </si>
  <si>
    <t>87626</t>
  </si>
  <si>
    <t>CHRÁNIČKY Z TRUB PLAST DN DO 80MM
1x HDPE chránička JS 75 v římse</t>
  </si>
  <si>
    <t>2,5*2+14,8=19,800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</si>
  <si>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</si>
  <si>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87633</t>
  </si>
  <si>
    <t>CHRÁNIČKY Z TRUB PLASTOVÝCH DN DO 150MM
2 x HDPE chránička JS 110 v římse</t>
  </si>
  <si>
    <t>(2,5*2+14,8)*2=39,600 [A]</t>
  </si>
  <si>
    <t>9112B1</t>
  </si>
  <si>
    <t>ZÁBRADLÍ MOSTNÍ SE SVISLOU VÝPLNÍ - DODÁVKA A MONTÁŽ
z trubkových profilů, vč. kotvení, zinování ponorem a PKO (nátěrový systém), 35kg/mb</t>
  </si>
  <si>
    <t>2*15,5=31,000 [A]</t>
  </si>
  <si>
    <t>položka zahrnuje:
dodání zábradlí včetně předepsané povrchové úpravy
kotvení sloupků, t.j. kotevní desky, šrouby z nerez oceli, vrty a zálivku, pokud zadávací dokumentace nestanoví jinak
případné nivelační hmoty pod kotevní desky</t>
  </si>
  <si>
    <t>914113</t>
  </si>
  <si>
    <t>DOPRAVNÍ ZNAČKY ZÁKLADNÍ VELIKOSTI OCELOVÉ NEREFLEXNÍ - DEMONTÁŽ
demontáž stávajícího SDZ u mostu, včetně odvozu do depozitu investora KSÚSV do 20 km</t>
  </si>
  <si>
    <t>Položka zahrnuje odstranění, demontáž a odklizení materiálu s odvozem na předepsané místo</t>
  </si>
  <si>
    <t>931182</t>
  </si>
  <si>
    <t>VÝPLŇ DILATAČNÍCH SPAR Z POLYSTYRENU TL 20MM
spára mezi NK a přechodovým klínem, dil.spára říms</t>
  </si>
  <si>
    <t>0,550*(15,480+2*2*3,3)+1,420=17,194 [A]</t>
  </si>
  <si>
    <t>položka zahrnuje dodávku a osazení předepsaného materiálu, očištění ploch spáry před úpravou, očištění okolí spáry po úpravě</t>
  </si>
  <si>
    <t>931314</t>
  </si>
  <si>
    <t>TĚSNĚNÍ DILATAČ SPAR ASF ZÁLIVKOU PRŮŘ DO 400MM2
pod obrubou, vč. předtěsnění</t>
  </si>
  <si>
    <t>14,83+15,53+6,20=36,560 [A]</t>
  </si>
  <si>
    <t>položka zahrnuje dodávku a osazení předepsaného materiálu, očištění ploch spáry před úpravou, očištění okolí spáry po úpravě
nezahrnuje těsnící profil</t>
  </si>
  <si>
    <t>TĚSNĚNÍ DILATAČ SPAR ASF ZÁLIVKOU PRŮŘ DO 400MM2
spára NK-přechod.klín, vč. předtěsnění</t>
  </si>
  <si>
    <t>7,74+7,74=15,480 [A]</t>
  </si>
  <si>
    <t>TĚSNĚNÍ DILATAČ SPAR ASF ZÁLIVKOU PRŮŘ DO 400MM2
příčně vozovkou na spoji nové a stávající vozovky, nad přechodovým klínem v místě spáry rám X klín, podélně v ose silnice, vč.proříznutí, vč.předtěsnění</t>
  </si>
  <si>
    <t>2*7,74+9,80+50,0=75,280 [A]</t>
  </si>
  <si>
    <t>931333</t>
  </si>
  <si>
    <t>TĚSNĚNÍ DILATAČNÍCH SPAR POLYURETANOVÝM TMELEM PRŮŘEZU DO 300MM2
těsnění pracovních spar říms</t>
  </si>
  <si>
    <t>1,95*6=11,700 [A]</t>
  </si>
  <si>
    <t>93134</t>
  </si>
  <si>
    <t>TĚSNĚNÍ DILATAČNÍCH SPAR ASFALTOVOU PÁSKOU
přelep pracovní spáry rám-křídlo, základ-křídlo, včetně vytvoření fabionů</t>
  </si>
  <si>
    <t>3,80+4,07+3,12+3,85+6,920=21,760 [A]</t>
  </si>
  <si>
    <t>93136</t>
  </si>
  <si>
    <t>PŘEKRYTÍ DILATAČNÍCH SPAR ASFALTOVOU LEPENKOU
přelep spáry NK x přech.klín, š. pásu 1,0 m, pás s vysokou průtažností</t>
  </si>
  <si>
    <t>položka zahrnuje dodávku a připevnění předepsané lepenky, včetně nutných přesahů</t>
  </si>
  <si>
    <t>93631</t>
  </si>
  <si>
    <t>DROBNÉ DOPLŇK KONSTR BETON MONOLIT
letopočet výstavby (vlisem do betonu)</t>
  </si>
  <si>
    <t>93650</t>
  </si>
  <si>
    <t>DROBNÉ DOPLŇK KONSTR KOVOVÉ
drenážní hliníkový profil 30/20 - odvodnění izolace</t>
  </si>
  <si>
    <t>10,0*1,0=10,000 [A]</t>
  </si>
  <si>
    <t>-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t>
  </si>
  <si>
    <t>936531</t>
  </si>
  <si>
    <t>MOSTNÍ ODVODŇOVACÍ SOUPRAVA 300/300
odvodňovač 300/300, vč. kompletace; s přímým odtokem DN150; včetně průchodky deskou NK (DN200)</t>
  </si>
  <si>
    <t>položka zahrnuje:
- výrobní dokumentaci (včetně technologického předpisu)
- dodání kompletní odvodňovací soupravy,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</si>
  <si>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936541</t>
  </si>
  <si>
    <t>MOSTNÍ ODVODŇOVACÍ TRUBKA (POVRCHŮ IZOLACE) Z NEREZ OCELI
odvodňovací trubička z nerezové oceli (1.4404 nebo 1.4571), komplet</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</si>
  <si>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</si>
  <si>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94890</t>
  </si>
  <si>
    <t>PODPĚRNÉ SKRUŽE - ZŘÍZENÍ A ODSTRANĚNÍ
ztížené podmínky nad vodou</t>
  </si>
  <si>
    <t xml:space="preserve">M3OP      </t>
  </si>
  <si>
    <t>14,219*9,145=130,033 [A]</t>
  </si>
  <si>
    <t>Položka zahrnuje dovoz, montáž, údržbu, opotřebení (nájemné), demontáž, konzervaci, odvoz.</t>
  </si>
  <si>
    <t>SO 101</t>
  </si>
  <si>
    <t>Komunikace - km 13.573-13.847</t>
  </si>
  <si>
    <t>POPLATKY ZA SKLÁDKU
zemina</t>
  </si>
  <si>
    <t>zemina z odkopávek a hloubení: 1055,25+1,32=1 056,570 [A]m3
čištění příkopů: 255,0*0,4=102,000 [B]m3
Celkem: A+B=1 158,570 [C]m3</t>
  </si>
  <si>
    <t>POPLATKY ZA SKLÁDKU</t>
  </si>
  <si>
    <t xml:space="preserve">kamenivo z vozovky: 856,55=856,550 [A]m3
 </t>
  </si>
  <si>
    <t>POPLATKY ZA SKLÁDKU
asfalt. ložné nebo podkladní vrstvy</t>
  </si>
  <si>
    <t>úprava B: 2010*0,05=100,500 [A]m3</t>
  </si>
  <si>
    <t>POPLATKY ZA SKLÁDKU
Beton</t>
  </si>
  <si>
    <t xml:space="preserve">obrubníky: 160,0*0,075=12,000 [A]m3 </t>
  </si>
  <si>
    <t>ODSTRAN PODKL ZPEVNĚNÝCH PLOCH Z KAMENIVA NESTMEL, ODVOZ DO 20KM</t>
  </si>
  <si>
    <t>úprava B: 2010,0*1,1*0,37=818,070 [A]m3
pojížděné ostrůvky: 104,0*0,37=38,480 [B]m3
Celkem: A+B=856,550 [C]m3</t>
  </si>
  <si>
    <t>113338</t>
  </si>
  <si>
    <t>ODSTRAN PODKL ZPEVNĚNÝCH PLOCH S ASFALT POJIVEM, ODVOZ DO 20KM</t>
  </si>
  <si>
    <t>úprava B: 2010,0*0,05=100,500 [A]m3</t>
  </si>
  <si>
    <t>11354</t>
  </si>
  <si>
    <t>ODSTRANĚNÍ OBRUB Z KRAJNÍKŮ</t>
  </si>
  <si>
    <t>silniční obrubníky 80,0+80,0=160,000 [A]m</t>
  </si>
  <si>
    <t>11372</t>
  </si>
  <si>
    <t>FRÉZOVÁNÍ ZPEVNĚNÝCH PLOCH ASFALTOVÝCH
obrusná vrstva v tl. 50 mm - uložení materiálu na stavbě pro zpětné použití - úprava sjezdů</t>
  </si>
  <si>
    <t>úprava "B": 2010,0*0,05=100,500 [A]m3
pojížděné ostrůvky: 104,0*0,05=5,200 [B]m3
Celkem: A+B=105,700 [C]m3</t>
  </si>
  <si>
    <t>123838</t>
  </si>
  <si>
    <t>ODKOP PRO SPOD STAVBU SILNIC A ŽELEZNIC TŘ. II, ODVOZ DO 20KM</t>
  </si>
  <si>
    <t>výměna aktivní zony - úprava B: 2010,0*1,5*0,35=1 055,250 [A]m3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</si>
  <si>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</si>
  <si>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12932</t>
  </si>
  <si>
    <t>ČIŠTĚNÍ PŘÍKOPŮ OD NÁNOSU DO 0,5M3/M</t>
  </si>
  <si>
    <t>73+37+145=255,000 [A]m</t>
  </si>
  <si>
    <t>- vodorovná a svislá doprava, přemístění, přeložení, manipulace s výkopkem a uložení na skládku (bez poplatku)</t>
  </si>
  <si>
    <t>132832</t>
  </si>
  <si>
    <t>HLOUBENÍ RÝH ŠÍŘ DO 2M PAŽ I NEPAŽ TŘ. II, ODVOZ DO 2KM</t>
  </si>
  <si>
    <t>přemístění UV: 2,0*1,1*2,5=5,500 [A]m3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</si>
  <si>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</si>
  <si>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ULOŽENÍ SYPANINY DO NÁSYPŮ Z NAKUPOVANÝCH MATERIÁLŮ
materiál vhodný do aktivní zony dle ČSN 73 6133</t>
  </si>
  <si>
    <t>aktivní zona: 2010,0*0,35=703,500 [A]m3</t>
  </si>
  <si>
    <t>17380</t>
  </si>
  <si>
    <t>ZEMNÍ KRAJNICE A DOSYPÁVKY Z NAKUPOVANÝCH MATERIÁLŮ</t>
  </si>
  <si>
    <t>nová krajnice z nového materiálu
284,5*0,18=51,210 [A]m3</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</si>
  <si>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</si>
  <si>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17411</t>
  </si>
  <si>
    <t>ZÁSYP JAM A RÝH ZEMINOU SE ZHUTNĚNÍM</t>
  </si>
  <si>
    <t>přemístění UV: 2,0*1,1*(2,5-0,1-0,5)=4,180 [A]m3</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</si>
  <si>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</si>
  <si>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</si>
  <si>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</si>
  <si>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přemístění UV: 2,0*1,1*(0,1+0,5)=1,320 [A]m3</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</si>
  <si>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</si>
  <si>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21361</t>
  </si>
  <si>
    <t>DRENÁŽNÍ VRSTVY Z GEOTEXTILIE
separační geotextilie 200 g/m2</t>
  </si>
  <si>
    <t>výměra z TZ - skladba vozovky - úprava B
2010,0*1,1=2 211,000 [A]m2</t>
  </si>
  <si>
    <t>Položka zahrnuje:
- dodávku předepsané geotextilie (včetně nutných přesahů) pro drenážní vrstvu, včetně mimostaveništní a vnitrostaveništní dopravy
- provedení drenážní vrstvy předepsaných rozměrů a předepsaného tvaru</t>
  </si>
  <si>
    <t>56333</t>
  </si>
  <si>
    <t>VOZOVKOVÉ VRSTVY ZE ŠTĚRKODRTI TL. DO 150MM</t>
  </si>
  <si>
    <t>úprava B - ŠD A: 2010,0*1,05=2 110,500 [A]m2
Pojížděné ostrůvky - ŠD A:  104,0=104,000 [B]m2
Celkem: A+B=2 214,500 [C]m2</t>
  </si>
  <si>
    <t>56334</t>
  </si>
  <si>
    <t>VOZOVKOVÉ VRSTVY ZE ŠTĚRKODRTI TL. DO 200MM</t>
  </si>
  <si>
    <t>úprava B - ŠD A: 2010,0*1,1=2 211,000 [A]m2
Pojížděné ostrůvky - ŠD B: 104,0=104,000 [B]m2
Celkem: A+B=2 315,000 [C]m2</t>
  </si>
  <si>
    <t>56361</t>
  </si>
  <si>
    <t>VOZOVKOVÉ VRSTVY Z RECYKLOVANÉHO MATERIÁLU TL DO 50MM
asfalt. recyklát ze stavby, tl. 2 x 50 mm</t>
  </si>
  <si>
    <t>úprava vjezdů: 2*50=100,000 [A]m2</t>
  </si>
  <si>
    <t>- dodání recyklátu v požadované kvalitě - bez nákupu, materiál ze stavby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</si>
  <si>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56932</t>
  </si>
  <si>
    <t>ZPEVNĚNÍ KRAJNIC ZE ŠTĚRKODRTI TL. DO 100MM</t>
  </si>
  <si>
    <t>284,5*0,5*0,8*2=227,600 [A]m2</t>
  </si>
  <si>
    <t>56962</t>
  </si>
  <si>
    <t>ZPEVNĚNÍ KRAJNIC Z RECYKLOVANÉHO MATERIÁLU TL DO 100MM
R-materiál z místních zdrojů na stavbě
čerpání dle pokynů investora</t>
  </si>
  <si>
    <t>10% ze zdrojů stavby: 284,5*0,5*0,1*2=28,450 [A]m2</t>
  </si>
  <si>
    <t>- dovoz recyklátu v požadované kvalitě z meziskládky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</si>
  <si>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ZPEVNĚNÍ KRAJNIC Z RECYKLOVANÉHO MATERIÁLU TL DO 100MM
R-materiál ze zdrojů investora - dovoz do 20 km
čerpání dle pokynů investora</t>
  </si>
  <si>
    <t>10% ze zdrojů investora: 284,5*0,5*0,1*2=28,450 [A]m2</t>
  </si>
  <si>
    <t>- dovoz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</si>
  <si>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SPOJOVACÍ POSTŘIK Z ASFALTU DO 0,5KG/M2
0,35 kg/m2</t>
  </si>
  <si>
    <t>úprava B: 2010,0=2 010,000 [A]m2</t>
  </si>
  <si>
    <t>572221</t>
  </si>
  <si>
    <t>SPOJOVACÍ POSTŘIK Z ASFALTU DO 1,0KG/M2
0,6 kg/m2</t>
  </si>
  <si>
    <t>úprava B: 2010=2 010,000 [A]m2</t>
  </si>
  <si>
    <t>574A43</t>
  </si>
  <si>
    <t>ASFALTOVÝ BETON PRO OBRUSNÉ VRSTVY ACO 11 TL. 50MM</t>
  </si>
  <si>
    <t>574D66</t>
  </si>
  <si>
    <t>ASFALTOVÝ BETON PRO LOŽNÍ VRSTVY MODIFIK ACL 16+, 16S TL. 70MM</t>
  </si>
  <si>
    <t>58211</t>
  </si>
  <si>
    <t>DLÁŽDĚNÉ KRYTY Z VELKÝCH KOSTEK DO LOŽE Z KAMENIVA
dlažba z kamene tl. 100 mm - pojížděné ostrůvky</t>
  </si>
  <si>
    <t>66,0+38,0+3,0=107,000 [A]m2</t>
  </si>
  <si>
    <t>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</si>
  <si>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87434</t>
  </si>
  <si>
    <t>POTRUBÍ Z TRUB PLASTOVÝCH ODPADNÍCH DN DO 200MM
přesunutí uliční vpusti</t>
  </si>
  <si>
    <t>89712</t>
  </si>
  <si>
    <t>VPUSŤ KANALIZAČNÍ ULIČNÍ KOMPLETNÍ Z BETONOVÝCH DÍLCŮ</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</si>
  <si>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</si>
  <si>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89922</t>
  </si>
  <si>
    <t>VÝŠKOVÁ ÚPRAVA MŘÍŽÍ</t>
  </si>
  <si>
    <t>- položka výškové úpravy zahrnuje všechny nutné práce a materiály pro zvýšení nebo snížení zařízení (včetně nutné úpravy stávajícího povrchu vozovky nebo chodníku).</t>
  </si>
  <si>
    <t>89923</t>
  </si>
  <si>
    <t>VÝŠKOVÁ ÚPRAVA KRYCÍCH HRNCŮ</t>
  </si>
  <si>
    <t>91228</t>
  </si>
  <si>
    <t>SMĚROVÉ SLOUPKY Z PLAST HMOT VČETNĚ ODRAZNÉHO PÁSKU</t>
  </si>
  <si>
    <t>směr. sloupky kategorie D3, RA3
směrové sloupky Z11b,a - na trase
6=6,000 [A]kus
směrové sloupky Z11c a Z11g - vjezdy
6*2=12,000 [B]kus
Celkem: A+B=18,000 [C]kus</t>
  </si>
  <si>
    <t>položka zahrnuje:
- dodání a osazení sloupku včetně nutných zemních prací
- vnitrostaveništní a mimostaveništní doprava
- odrazky plastové nebo z retroreflexní fólie</t>
  </si>
  <si>
    <t>91297</t>
  </si>
  <si>
    <t>DOPRAVNÍ ZRCADLO
odrazové zrcadlo</t>
  </si>
  <si>
    <t>položka zahrnuje:
- dodání a osazení zrcadla včetně nutných zemních prací
- předepsaná povrchová úprava
- vnitrostaveništní a mimostaveništní doprava
- odrazky plastové nebo z retroreflexní fólie.</t>
  </si>
  <si>
    <t>914171</t>
  </si>
  <si>
    <t>DOPRAVNÍ ZNAČKY ZÁKLADNÍ VELIKOSTI HLINÍKOVÉ FÓLIE TŘ 2 - DODÁVKA A MONTÁŽ</t>
  </si>
  <si>
    <t>P7: 1,0=1,000 [A]kus
P8: 1,0=1,000 [B]kus
A6a: 1,0=1,000 [C]kus
Celkem: A+B+C=3,000 [D]kus</t>
  </si>
  <si>
    <t>položka zahrnuje:
- dodávku a montáž značek v požadovaném provedení</t>
  </si>
  <si>
    <t>914931</t>
  </si>
  <si>
    <t>SLOUPKY A STOJKY DZ Z HLINÍK TRUBEK ZABETON DOD A MONTÁŽ</t>
  </si>
  <si>
    <t>položka zahrnuje:
- sloupky a upevňovací zařízení včetně jejich osazení (betonová patka, zemní práce)
- u dočasných sloupků a upevňovacích zařízení údržbu po celou dobu trvání funkce, náhradu zničených nebo ztracených kusů, nutnou opravu poškozených částí</t>
  </si>
  <si>
    <t>915211</t>
  </si>
  <si>
    <t>VODOROVNÉ DOPRAVNÍ ZNAČENÍ PLASTEM HLADKÉ - DODÁVKA A POKLÁDKA</t>
  </si>
  <si>
    <t xml:space="preserve">BÍLÁ
V1a plná 125: (92,0-32,5)*0,125=7,438 [A]m2
přer.č. V2b 1,5/1,5/0,125: (48,0-15,6)/2*0,125=2,025 [B]m2
vodící čára
V4 0,5/0,5/0,250: 46,0/2*0,25=11,500 [C]m2
V4 plná 250 intravilán: (266,0-70,6)*0,25=48,850 [D]m2
V4 plná 250 extravilán: 380,0*0,25=95,000 [E]m2
V2b 1,5/1,5/0,250: (25,0+20,0-16,5)/2*0,25=3,563 [F]m2
V7b místo pro předcházení (0,5/0,5/0,25): 6,5*2/2*0,25=1,625 [G]m2
ŽLUTÁ
V11a - vyznačení zastávky pro BUS 0,125 mm: (49+49)*0,125=12,250 [H]m2
V12a - klikaté čáry: 12*4*0,125=6,000 [I]m2
Celkem: A+B+C+D+E+F+G+H+I=188,251 [J]m2
 </t>
  </si>
  <si>
    <t>položka zahrnuje:
- dodání a pokládku nátěrového materiálu (měří se pouze natíraná plocha)
- předznačení a reflexní úpravu</t>
  </si>
  <si>
    <t>91552</t>
  </si>
  <si>
    <t>VODOR DOPRAV ZNAČ - PÍSMENA
označení BUS - žlutá tl. 125 mm</t>
  </si>
  <si>
    <t>4x BUS: 4*3=12,000 [A]kus</t>
  </si>
  <si>
    <t>položka zahrnuje:
- dodání a pokládku nátěrového materiálu
- předznačení a reflexní úpravu</t>
  </si>
  <si>
    <t>917223</t>
  </si>
  <si>
    <t>SILNIČNÍ A CHODNÍKOVÉ OBRUBY Z BETONOVÝCH OBRUBNÍKŮ ŠÍŘ 100MM
silniční 100/25/10 cm do lože z betonu C 20/25 nXF3</t>
  </si>
  <si>
    <t>Položka zahrnuje:
dodání a pokládku betonových obrubníků o rozměrech předepsaných zadávací dokumentací
betonové lože i boční betonovou opěrku.</t>
  </si>
  <si>
    <t>917224</t>
  </si>
  <si>
    <t>SILNIČNÍ A CHODNÍKOVÉ OBRUBY Z BETONOVÝCH OBRUBNÍKŮ ŠÍŘ 150MM
silniční obrubník 100x15x25cm
nájezdový obrubník 100x15x15 cm
přechodový obrubník 100x15x15/25
do lože z betonu C 20/25 nXF3</t>
  </si>
  <si>
    <t>silniční: 20,7+4,2+2,5+35,7+9,7+4,5=77,300 [A]m
nájezdový: 12,5+4,0=16,500 [B]m
přechodový: 4*1,0=4,000 [C]m
Celkem: A+B+C=97,800 [D]m</t>
  </si>
  <si>
    <t>91725</t>
  </si>
  <si>
    <t>NÁSTUPIŠTNÍ OBRUBNÍKY BETONOVÉ
obrubník zastávkový 400/290/1000 a obrubník přechodový zastávkový
do lože z betonu C 20/25 nXF3</t>
  </si>
  <si>
    <t>zastávkový vč. přechodového: 14,0+16,0=30,000 [A]m</t>
  </si>
  <si>
    <t>91726</t>
  </si>
  <si>
    <t>KO OBRUBNÍKY BETONOVÉ
obrubník zkosený (ke kruh. objezdu) 190/300/600 a obrubník přechodový (ke kruh. objezdu)
do lože z betonu C 20/25 nXF3</t>
  </si>
  <si>
    <t>zkosený: 28,5+38,7=67,200 [A]m
přechodový: 2,0*2=4,000 [B]m
Celkem: A+B=71,200 [C]m</t>
  </si>
  <si>
    <t>931312</t>
  </si>
  <si>
    <t>TĚSNĚNÍ DILATAČ SPAR ASF ZÁLIVKOU PRŮŘ DO 200MM2</t>
  </si>
  <si>
    <t>25+13+15+15=68,000 [A]m</t>
  </si>
  <si>
    <t>96718</t>
  </si>
  <si>
    <t>VYBOURÁNÍ ČÁSTÍ KONSTRUKCÍ KOVOVÝCH
demontáž 2 kusů SDZ vč. sloupku a základu - odstraněné dopravní značení v obci bude předáno SÚS</t>
  </si>
  <si>
    <t>SO 101A</t>
  </si>
  <si>
    <t>Chodník</t>
  </si>
  <si>
    <t xml:space="preserve">kamenivo
chodník: 200,0*0,05=10,000 [A]m3
chodník v místě vjezdu: 22,0*0,20=4,400 [B]m3
dlažba a nestmelené kamenivo
1,3+1,3=2,600 [C]m3
Celkem: A+B+C=17,000 [D]m3 </t>
  </si>
  <si>
    <t>chodník: 200,0*0,05=10,000 [A]m3
chodník v místě vjezdu: 22,0*0,20=4,400 [B]m3
Celkem: A+B=14,400 [C]m3</t>
  </si>
  <si>
    <t>113488</t>
  </si>
  <si>
    <t>ODSTRANĚNÍ KRYTU CHODNÍKŮ Z DLAŽDIC VČETNĚ PODKLADU, ODVOZ DO 20KM
zámková dlažba</t>
  </si>
  <si>
    <t>(7+6)*0,1=1,300 [A]m3</t>
  </si>
  <si>
    <t>FRÉZOVÁNÍ ZPEVNĚNÝCH PLOCH ASFALTOVÝCH
obrusná vrstva v tl. 50 mm - uložení materiálu na stavbě pro zpětné použití  (úprava sjezdů)</t>
  </si>
  <si>
    <t xml:space="preserve">chodník: 200,0*0,05=10,000 [A]m3
chodník v místě vjezdu: 22,0*0,05=1,100 [B]m3
Celkem: A+B=11,100 [C]m3
</t>
  </si>
  <si>
    <t xml:space="preserve">Chodník - ŠD B:  200,0=200,000 [A]m2
</t>
  </si>
  <si>
    <t>Chodník v místě vjezdu - ŠD B: 22,0=22,000 [A]m2</t>
  </si>
  <si>
    <t>582611</t>
  </si>
  <si>
    <t>KRYTY Z BETON DLAŽDIC SE ZÁMKEM ŠEDÝCH TL 60MM DO LOŽE Z KAM</t>
  </si>
  <si>
    <t>chodník: 200,0-13,7-8,0=178,300 [A]m2</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</si>
  <si>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</si>
  <si>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582612</t>
  </si>
  <si>
    <t>KRYTY Z BETON DLAŽDIC SE ZÁMKEM ŠEDÝCH TL 80MM DO LOŽE Z KAM</t>
  </si>
  <si>
    <t>dlažba v místě vjezdu
22,0=22,000 [A]m2</t>
  </si>
  <si>
    <t>582614</t>
  </si>
  <si>
    <t>KRYTY Z BETON DLAŽDIC SE ZÁMKEM BAREV TL 60MM DO LOŽE Z KAM
chodník</t>
  </si>
  <si>
    <t>dlažba červená k zastávce
4,5+3,5=8,000 [A]m2</t>
  </si>
  <si>
    <t>58261A</t>
  </si>
  <si>
    <t>KRYTY Z BETON DLAŽDIC SE ZÁMKEM BAREV RELIÉF TL 60MM DO LOŽE Z KAM
chodník - dlažba pro nevidommé</t>
  </si>
  <si>
    <t>0,9+2,54+1,6+5,12+2,08+1,46=13,700 [A]m2</t>
  </si>
  <si>
    <t>917211</t>
  </si>
  <si>
    <t>ZÁHONOVÉ OBRUBY Z BETONOVÝCH OBRUBNÍKŮ ŠÍŘ 50MM
zahradní 100/25/5 cm do lože z betonu C 20/25 nXF3</t>
  </si>
  <si>
    <t>23+4=27,000 [A]m</t>
  </si>
  <si>
    <t>SO 101B</t>
  </si>
  <si>
    <t>Ostrůvek v křižovatce</t>
  </si>
  <si>
    <t>zemina z odkopávek: 1,05=1,050 [A]m3</t>
  </si>
  <si>
    <t xml:space="preserve">kamenivo z vozovky: 0,6=0,600 [A]m3
 </t>
  </si>
  <si>
    <t>POPLATKY ZA SKLÁDKU
asfalt. vrstvy</t>
  </si>
  <si>
    <t>ostrůvek: 3,0*0,1=0,300 [A]m3</t>
  </si>
  <si>
    <t>03720</t>
  </si>
  <si>
    <t>POMOC PRÁCE ZAJIŠŤ NEBO ZŘÍZ REGULACI A OCHRANU DOPRAVY
dopravní značení po dobu výstavby - zahrnuje náklady na vyřízení povolení, montáž, demontáž a pronájem značení</t>
  </si>
  <si>
    <t>ostrůvek v křižovatce: 3,0*0,20=0,600 [A]m3</t>
  </si>
  <si>
    <t>113438</t>
  </si>
  <si>
    <t>ODSTRAN KRYTU ZPEVNĚNÝCH PLOCH S ASFALT POJIVEM VČET PODKLADU, ODVOZ DO 20KM
v celk. tl. 100 mm</t>
  </si>
  <si>
    <t>ostrůvek: 3,0*0,10=0,300 [A]m3</t>
  </si>
  <si>
    <t>ostrůvek v křižovatce
3,0*1,1=3,300 [A]m2</t>
  </si>
  <si>
    <t>ostrůvek v křižovatce - ŠD A:  3,0=3,000 [A]m2</t>
  </si>
  <si>
    <t>ostrůvek v křižovatce: 3,0=3,000 [A]m2</t>
  </si>
  <si>
    <t xml:space="preserve">BÍLÁ
V1a plná 125 ostrůvek: 32,5*0,125=4,063 [A]m2
přer.č. V2b 1,5/1,5/0,125: 15,6/2*0,125=0,975 [B]m2
vodící čára
V4 plná 250 intravilán: 70,6*0,25=17,650 [C]m2
V2b 1,5/1,5/0,250: 16,5/2*0,25=2,063 [D]m2
Celkem: A+B+C+D=24,751 [E]m2
 </t>
  </si>
  <si>
    <t>KO OBRUBNÍKY BETONOVÉ
obrubník zkosený (ke kruh. objezdu) 190/300/600 
do lože z betonu C 20/25 nXF3</t>
  </si>
  <si>
    <t>zkosený: 10,0=10,000 [A]m</t>
  </si>
  <si>
    <t>SO 102</t>
  </si>
  <si>
    <t>Komunikace km 13,847-17,812</t>
  </si>
  <si>
    <t>POPLATKY ZA SKLÁDKU
zemina, drn</t>
  </si>
  <si>
    <t>drny tl. 150 mm: 32567,5*0,15=4 885,125 [A]m3
příkopy: 7636,28=7 636,280 [B]m3
odstranění násypu nad propustky:
70,9+93,71+93,71=258,320 [C]m3
36,573=36,573 [D]m3
základ propustků: (1,4*4*2)+(1,099*3*2)*2=24,388 [E]m3
odkopávky: 3494,25=3 494,250 [F]m3
Celkem: A+B+C+D+E+F=16 334,936 [G]m3</t>
  </si>
  <si>
    <t>POPLATKY ZA SKLÁDKU
 kamenivo</t>
  </si>
  <si>
    <t xml:space="preserve">propustky: (62+42+35)*0,32=44,480 [A]m3
úprava B: 115,0*1,1*0,37=46,805 [B]m3
lokální sanace okrajů vozovky: 9811,0*0,35=3 433,850 [C]m3
Celkem: A+B+C=3 525,135 [D]m3
 </t>
  </si>
  <si>
    <t>POPLATKY ZA SKLÁDKU
asfalt.  vrstvy</t>
  </si>
  <si>
    <t>propustky: (62+42+35)*0,05*2=13,900 [A]m3
lokální sanace okrajů vozovky: 9811,0*0,05*2=981,100 [B]m3
úprava B: 115,0*0,05*2=11,500 [C]m3
Celkem: A+B+C=1 006,500 [D]m3</t>
  </si>
  <si>
    <t xml:space="preserve">kce čel propustků: 67,6=67,600 [A]m3
trouby, obetonování apod.propustků: 6,288=6,288 [B]m3
Celkem: A+B=73,888 [C]m3 </t>
  </si>
  <si>
    <t>11130</t>
  </si>
  <si>
    <t>SEJMUTÍ DRNU
odhumusování v tl. 150 mm</t>
  </si>
  <si>
    <t>32567,5=32 567,500 [A]m2</t>
  </si>
  <si>
    <t>včetně vodorovné dopravy  a uložení na skládku</t>
  </si>
  <si>
    <t>113138</t>
  </si>
  <si>
    <t>ODSTRANĚNÍ KRYTU ZPEVNĚNÝCH PLOCH S ASFALT POJIVEM, ODVOZ DO 20KM</t>
  </si>
  <si>
    <t>lokální sanace okrajů vozovky: 9811,0*0,05=490,550 [A]m3
úprava B: 115,0*0,05=5,750 [B]m3
propustek č.1 (úprava B): 62,0*0,05=3,100 [C]m3
propustek č.2 (úprava B): 42,0*0,05=2,100 [D]m3
propustek č.3 (úprava B): 35,0*0,05=1,750 [E]m3
Celkem: A+B+C+D+E=503,250 [F]m3</t>
  </si>
  <si>
    <t>propustky: (62+42+35)*0,32=44,480 [A]m3
úprava B: 115,0*1,1*0,37=46,805 [B]m3
lokální sanace okrajů vozovky: 9811,0*0,35=3 433,850 [C]m3
Celkem: A+B+C=3 525,135 [D]m3</t>
  </si>
  <si>
    <t>propustky: (62+42+35)*0,05=6,950 [A]m3
lokální sanace okrajů vozovky: 9811,0*0,05=490,550 [B]m3
úprava B: 115,0*0,05=5,750 [C]m3
Celkem: A+B+C=503,250 [D]m3</t>
  </si>
  <si>
    <t>11523</t>
  </si>
  <si>
    <t>PŘEVEDENÍ VODY POTRUBÍM DN 300 NEBO ŽLABY R.O. DO 1,0M</t>
  </si>
  <si>
    <t>Položka převedení vody na povrchu zahrnuje zřízení, udržování a odstranění příslušného zařízení. Převedení vody se uvádí buď průměrem potrubí (DN) nebo délkou rozvinutého obvodu žlabu (r.o.).</t>
  </si>
  <si>
    <t>ODKOP PRO SPOD STAVBU SILNIC A ŽELEZNIC TŘ. II, ODVOZ DO 20KM
čerpání pouze se souhlasem investora</t>
  </si>
  <si>
    <t>výměna aktivní zony
lokální sanace okrajů vozovky  9811,0*0,35=3 433,850 [A]m3
úprava B: 115,0*1,5*0,35=60,375 [B]m3
Celkem: A+B=3 494,225 [C]m3</t>
  </si>
  <si>
    <t>126738</t>
  </si>
  <si>
    <t>ZŘÍZENÍ STUPŇŮ V PODLOŽÍ NÁSYPŮ TŘ. I, ODVOZ DO 20KM
seříznutí svahů pro reprofilaci příkopů</t>
  </si>
  <si>
    <t>příkopy: 7636,28=7 636,280 [A]m3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</si>
  <si>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</si>
  <si>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HLOUBENÍ JAM ZAPAŽ I NEPAŽ TŘ. I, ODVOZ DO 20KM</t>
  </si>
  <si>
    <t>odstranění násypu nad propustky:
70,9+93,71+93,71=258,320 [A]m3</t>
  </si>
  <si>
    <t>HLOUBENÍ RÝH ŠÍŘ DO 2M PAŽ I NEPAŽ TŘ. I, ODVOZ DO 20KM</t>
  </si>
  <si>
    <t>propustky: 36,573=36,573 [A]m3
základ propustků: (1,4*4*2)+(1,099*3*2)*2=24,388 [B]m3
Celkem: A+B=60,961 [C]m3</t>
  </si>
  <si>
    <t>ULOŽENÍ SYPANINY DO NÁSYPŮ Z NAKUPOVANÝCH MATERIÁLŮ
úprava akt. zóny - čerpání pouze se souhlasem investora</t>
  </si>
  <si>
    <t>úprava aktivní zony
lokální sanace okrajů vozovky: 9811,0*0,35=3 433,850 [A]m3
úprava B: 115,0*1,5=172,500 [B]m3
násyp svahů pro reprofilaci příkopů
2628,15=2 628,150 [C]m3
Celkem: A+B+C=6 234,500 [D]m3</t>
  </si>
  <si>
    <t>3965*0,18*2=1 427,400 [A]m3</t>
  </si>
  <si>
    <t>ZÁSYP JAM A RÝH Z NAKUPOVANÝCH MATERIÁLŮ
zemina vhodná do násypu</t>
  </si>
  <si>
    <t>zásyp nad propustky
70,9+93,7+93,7=258,300 [A]m3</t>
  </si>
  <si>
    <t>17710</t>
  </si>
  <si>
    <t>ZEMNÍ HRÁZKY ZE ZEMIN SE ZHUTNĚNÍM</t>
  </si>
  <si>
    <t>ÚPRAVA PLÁNĚ SE ZHUTNĚNÍM V HORNINĚ TŘ. I</t>
  </si>
  <si>
    <t>v zářezu: 19697,0=19 697,000 [A]m2
v násypu: 5237,9=5 237,900 [B]m2
Celkem: A+B=24 934,900 [C]m2</t>
  </si>
  <si>
    <t>18221A</t>
  </si>
  <si>
    <t>ROZPROSTŘENÍ ORNICE VE SVAHU V TL DO 0,10M
s nákupem humózní vrstvy</t>
  </si>
  <si>
    <t>příkopy: 15944,0=15 944,000 [A]m2</t>
  </si>
  <si>
    <t>položka zahrnuje:
nákup ornice,
nutné přemístění ornice z dočasných skládek vzdálených do 50m
rozprostření ornice v předepsané tloušťce ve svahu přes 1:5</t>
  </si>
  <si>
    <t>18242</t>
  </si>
  <si>
    <t>ZALOŽENÍ TRÁVNÍKU HYDROOSEVEM NA ORNICI
směs travní krajinná</t>
  </si>
  <si>
    <t>Zahrnuje dodání předepsané travní směsi, hydroosev na ornici, zalévání, první pokosení, to vše bez ohledu na sklon terénu</t>
  </si>
  <si>
    <t>lokální sanace okrajů vozovky: 9811,0*1,05=10 301,550 [A]]m2
úprava B: 115,0*1,05=120,750 [B]m2
Celkem: A+B=10 422,300 [C]m2</t>
  </si>
  <si>
    <t>272313</t>
  </si>
  <si>
    <t>ZÁKLADY Z PROSTÉHO BETONU DO C16/20 (B20)
základová deska</t>
  </si>
  <si>
    <t>podkl. beton propustků
(1,5*4,2*2+1,5*3,2*2+1,5*3,2*2)*0,1=3,180 [A]m3</t>
  </si>
  <si>
    <t>311325</t>
  </si>
  <si>
    <t>ZDI A STĚNY PODP A VOL ZE ŽELEZOBET DO C30/37 (B37)
Beton C30/37 XF4, XA1</t>
  </si>
  <si>
    <t>ŽB čelo propustků
prop. č.1: (3,6*4)+(3*4)-2=24,400 [A]m3
prop. č.2: (3,3*3)+(3,2*3)-0,72=18,780 [B]m3
prop. č.3: (3,3*3)+(3,2*3)-0,72=18,780 [C]m3 
Celkem: A+B+C=61,960 [D]m3</t>
  </si>
  <si>
    <t>311365</t>
  </si>
  <si>
    <t>VÝZTUŽ ZDÍ A STĚN PODP A VOL Z OCELI 10505
pro čela propusků</t>
  </si>
  <si>
    <t>ŘÍMSY ZE ŽELEZOBETONU DO C30/37 (B37)
beton C 30/37 XF4</t>
  </si>
  <si>
    <t>propustek č.1: 0,23*4*2=1,840 [A]m3
propustek č.2: 0,23*3*2=1,380 [B]m3
propustek č.3: 0,23*3*2=1,380 [C]m3
Celkem: A+B+C=4,600 [D]m3</t>
  </si>
  <si>
    <t>VÝZTUŽ ŘÍMS Z OCELI 10505</t>
  </si>
  <si>
    <t>451313</t>
  </si>
  <si>
    <t>PODKLADNÍ A VÝPLŇOVÉ VRSTVY Z PROSTÉHO BETONU C16/20
podkladní vrstva kamenné dlažby u propustků</t>
  </si>
  <si>
    <t>propustek č.1: 6,0*0,10=0,600 [A]m3
propustek č.2: 5,0*0,10=0,500 [B]m3
propustek č.3: 3,2*0,10=0,320 [C]m3
Celkem: A+B+C=1,420 [D]m3</t>
  </si>
  <si>
    <t>45157</t>
  </si>
  <si>
    <t>PODKLADNÍ A VÝPLŇOVÉ VRSTVY Z KAMENIVA TĚŽENÉHO
štěrkopísek tl. 100 mm</t>
  </si>
  <si>
    <t>propustky - podsyp:
propustek č.1: 5,6*2,23*0,1=1,249 [A]m3
propustek č.2: 7,7*1,8*0,1=1,386 [B]m3
propustek č.3: 6,3*1,8*0,1=1,134 [C]m3
Celkem: A+B+C=3,769 [D]m3</t>
  </si>
  <si>
    <t>položka zahrnuje dodávku předepsaného kameniva, mimostaveništní a vnitrostaveništní dopravu a jeho uložení
není-li v zadávací dokumentaci uvedeno jinak, jedná se o nakupovaný materiál</t>
  </si>
  <si>
    <t>46591</t>
  </si>
  <si>
    <t>DLAŽBY Z KAMENICKÝCH VÝROBKŮ
kamenná dlažba tl. 160 mm (do bet. lože) na nátoku nebo výtoku z propustku</t>
  </si>
  <si>
    <t>propustek č.1: 6,0*0,16=0,960 [A]m3
propustek č.2: 5,0*0,16=0,800 [B]m3
propustek č.3: 3,2*0,16=0,512 [C]m3
Celkem: A+B+C=2,272 [D]m3</t>
  </si>
  <si>
    <t>položka zahrnuje:
- nutné zemní práce (svahování, úpravu pláně a pod.)
- úpravu podkladu
- zřízení spojovací vrstvy
- zřízení lože dlažby z předepsaného materiálu
- dodávku a uložení dlažby z předepsaných kamenických výrobků do předepsaného tvaru
- spárování, těsnění, tmelení a vyplnění spar případně s vyklínováním
- úprava povrchu pro odvedení srážkové vody
- nezahrnuje podklad pod dlažbu, vykazuje se samostatně položkami SD 45</t>
  </si>
  <si>
    <t>sanace okrajů vozovky ŠD A: 9811,0=9 811,000 [A] m2
úprava B - ŠD A: 115,0=115,000 [B]m2
propustek č.1 (úprava B): 62,0=62,000 [C]m2 
propustek č.2 (úprava B): 42,0=42,000 [D]m2
propustek č.3 (úprava B): 35,0=35,000 [E]m2
Celkem: A+B+C+D+E=10 065,000 [F]m2</t>
  </si>
  <si>
    <t>sanace okrajů vozovky 9811,0=9 811,000 [A] m2
úprava B - ŠD A: 115,0=115,000 [B]m2
propustek č.1 (úprava B): 62,0=62,000 [C]m2 
propustek č.2 (úprava B): 42,0=42,000 [D]m2
propustek č.3 (úprava B): 35,0=35,000 [E]m2
Celkem: A+B+C+D+E=10 065,000 [F]m2</t>
  </si>
  <si>
    <t>56363</t>
  </si>
  <si>
    <t>VOZOVKOVÉ VRSTVY Z RECYKLOVANÉHO MATERIÁLU TL DO 150MM
asfaltový recyklát ze stavby,  tl. 150 mm</t>
  </si>
  <si>
    <t>zřízení sjezdů: 684,0=684,000 [A]m2</t>
  </si>
  <si>
    <t>567504</t>
  </si>
  <si>
    <t>VRSTVY PRO OBNOVU A OPRAVY RECYK ZA STUDENA CEM A ASF EMULZÍ
vč. doplňkového kameniva v tl. 30 mm</t>
  </si>
  <si>
    <t>úprava A - RS CA s rozfrézováním v tl. 160 mm : 19697,0*0,16=3 151,520 [A]m3</t>
  </si>
  <si>
    <t>- dodání materiálů předepsaných pro recyklaci za studena
- provedení recyklace dle předepsaného technologického předpisu, zhutnění vrstvy v předepsané tloušťce
- zřízení vrstvy bez rozlišení šířky, pokládání vrstvy po etapách
- úpravu napojení, ukončení
- nezahrnuje postřiky, nátěry</t>
  </si>
  <si>
    <t>0,5*3965,0*0,8*2=3 172,000 [A]m2</t>
  </si>
  <si>
    <t>10% z meziskládky: 0,5*3965,0*0,1*2=396,500 [A]m2</t>
  </si>
  <si>
    <t>10% ze zdrojů investora: 0,5*3965,0*0,1*2=396,500 [A]m2</t>
  </si>
  <si>
    <t>- dovoz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</si>
  <si>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úprava B: 115,0=115,000 [A]m2
propustek č.1 (úprava B): 62,0=62,000 [B]m2 
propustek č.2 (úprava B): 42,0=42,000 [C]m2
propustek č.3 (úprava B): 35,0=35,000 [D]m2
Celkem: A+B+C+D=254,000 [E]m2</t>
  </si>
  <si>
    <t>572213</t>
  </si>
  <si>
    <t>SPOJOVACÍ POSTŘIK Z EMULZE DO 0,5KG/M2
0,35 kg/m2</t>
  </si>
  <si>
    <t>úprava A: 19697,0=19 697,000 [A]m2</t>
  </si>
  <si>
    <t>572223</t>
  </si>
  <si>
    <t>SPOJOVACÍ POSTŘIK Z EMULZE DO 1,0KG/M2</t>
  </si>
  <si>
    <t>ASFALTOVÝ BETON PRO OBRUSNÉ VRSTVY ACO 11+, 11S TL. 40MM
ACO 11+</t>
  </si>
  <si>
    <t>574A44</t>
  </si>
  <si>
    <t>ASFALTOVÝ BETON PRO OBRUSNÉ VRSTVY ACO 11+, 11S TL. 50MM
ACO 11+ 50/70</t>
  </si>
  <si>
    <t>574C56</t>
  </si>
  <si>
    <t>ASFALTOVÝ BETON PRO LOŽNÍ VRSTVY ACL 16+, 16S TL. 60MM
ACL 16+</t>
  </si>
  <si>
    <t>574C66</t>
  </si>
  <si>
    <t>ASFALTOVÝ BETON PRO LOŽNÍ VRSTVY ACL 16+, 16S TL. 70MM
ACL 16+ 50/70</t>
  </si>
  <si>
    <t>899523</t>
  </si>
  <si>
    <t>OBETONOVÁNÍ POTRUBÍ Z PROSTÉHO BETONU DO C16/20 (B20)</t>
  </si>
  <si>
    <t>propustek č.1: 0,811*5,6=4,542 [A]m3
propustek č.2: 0,425*7,5=3,188 [B]m3
propustek č.3: 0,425*6,5=2,763 [C]m3
Celkem: A+B+C=10,493 [D]m3</t>
  </si>
  <si>
    <t>9111A1R</t>
  </si>
  <si>
    <t>ZÁBRADLÍ SILNIČNÍ S VODOR MADLY - DODÁVKA A MONTÁŽ
zábradlí dvoutrubkové pozink + 2x nátěr</t>
  </si>
  <si>
    <t>propustek č.2: 2*3,0m=6,000 [A]m</t>
  </si>
  <si>
    <t>položka zahrnuje:
- dodání a montáž zábradlí včetně předepsané povrchové úpravy
- kotvení, t.j. kotevní desky, šrouby z nerez oceli, vrty a zálivku, pokud zadávací dokumentace nestanoví jinak, případné nivelační hmoty pod kotevní desky</t>
  </si>
  <si>
    <t>9113A1</t>
  </si>
  <si>
    <t>SVODIDLO OCEL SILNIČ JEDNOSTR, ÚROVEŇ ZADRŽ N1, N2 - DODÁVKA A MONTÁŽ</t>
  </si>
  <si>
    <t xml:space="preserve">propustek č.2: 2*4+4*8 m=40,000 [A]m
</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</si>
  <si>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</si>
  <si>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9117C1</t>
  </si>
  <si>
    <t>SVOD OCEL ZÁBRADEL ÚROVEŇ ZADRŽ H2 - DODÁVKA A MONTÁŽ
ZS/H2 kotvení do římsy, bez výplně, vč. náběhů dl. 8 m</t>
  </si>
  <si>
    <t>propustek č.1: 2*4+4*8=40,000 [A]m
propustek č.3: 2*3+4*8=38,000 [B]m
Celkem: A+B=78,000 [C]m</t>
  </si>
  <si>
    <t>položka zahrnuje:
- kompletní dodávku všech dílů ocelového svodidla s předepsanou povrchovou úpravou včetně spojovacích a diltačních prvků
- montáž a osazení svodidla, kotvení, t.j. kotevní desky, šrouby z nerez oceli, vrty a zálivku, pokud zadávací dokumentace nestanoví jinak, případné nivelační hmoty pod kotevní desky
- přechod na jiný typ svodidla nebo přes mostní závěr
- ochranu proti bludným proudům a vývody pro jejich měření
nezahrnuje odrazky nebo retroreflexní fólie</t>
  </si>
  <si>
    <t>směr. sloupky kategorie D3, Ra3:
směr. sloupky Z11a a Z11b: 400,0=400,000 [A]kus
směr. sloupky Z11c a Z11g (vjezdy na účelové cesty: 2*10,0=20,000 [B]kus 
Celkem: A+B=420,000 [C]kus</t>
  </si>
  <si>
    <t>dodatková tabulka E2b - retroreflexní: 2,0=2,000 [A]kus</t>
  </si>
  <si>
    <t>915221</t>
  </si>
  <si>
    <t>VODOR DOPRAV ZNAČ PLASTEM STRUKTURÁLNÍ NEHLUČNÉ - DOD A POKLÁDKA</t>
  </si>
  <si>
    <t>V4 tl. 250 mm:3965,0*2*0,25=1 982,500 [A]m2</t>
  </si>
  <si>
    <t>918258</t>
  </si>
  <si>
    <t>VTOKOVÉ JÍMKY BETONOVÉ VČETNĚ DLAŽBY PROPUSTU Z TRUB DN DO 600MM</t>
  </si>
  <si>
    <t>propustek č.3: 1,0=1,000 [A]kus</t>
  </si>
  <si>
    <t>Položka zahrnuje:
- dodání  čerstvého  betonu  (betonové  směsi)  požadované  kvality,  jeho  uložení  do požadovaného tvaru při jakékoliv hustotě výztuže, konzistenci čerstvého betonu a způsobu hutnění, ošetření a ochranu betonu,
- dodání a osazení výztuže,
- dlažbu dna z lomového kamene, případně dokumentací předepsaný kamenný obklad stěn,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Nezahrnuje mříž a zábradlí.</t>
  </si>
  <si>
    <t>918358</t>
  </si>
  <si>
    <t>PROPUSTY Z TRUB DN 600MM
trouba PEHD korugovaná DN 600</t>
  </si>
  <si>
    <t>propustky č. 2 a 3: 9,45+8,15=17,600 [A]m</t>
  </si>
  <si>
    <t>Položka zahrnuje:
- dodání a položení potrubí z trub z dokumentací předepsaného materiálu a předepsaného průměru
- případné úpravy trub (zkrácení, šikmé seříznutí)
Nezahrnuje podkladní vrstvy a obetonování.</t>
  </si>
  <si>
    <t>918371</t>
  </si>
  <si>
    <t>PROPUSTY Z TRUB DN 1000MM
trouba PEHD korugovaná DN 1000</t>
  </si>
  <si>
    <t>propustek č.1: 7,35=7,350 [A]m</t>
  </si>
  <si>
    <t>935222</t>
  </si>
  <si>
    <t>PŘÍKOPOVÉ ŽLABY Z BETON TVÁRNIC ŠÍŘ DO 900MM DO BETONU TL 100MM
vč. bet. žlabovky 33x59x8cm</t>
  </si>
  <si>
    <t>propustek č.3: 4,5=4,500 [A]m</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</si>
  <si>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</si>
  <si>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93811</t>
  </si>
  <si>
    <t>OČIŠTĚNÍ ASFALTOVÝCH VOZOVEK UMYTÍM VODOU</t>
  </si>
  <si>
    <t>úprava A: 19697,0=19 697,000 [A]m2
úprava B: 115,0=115,000 [B]m2
Celkem: A+B=19 812,000 [C]m2</t>
  </si>
  <si>
    <t>položka zahrnuje očištění předepsaným způsobem včetně odklizení vzniklého odpadu</t>
  </si>
  <si>
    <t>966158</t>
  </si>
  <si>
    <t>BOURÁNÍ KONSTRUKCÍ Z PROST BETONU S ODVOZEM DO 20KM</t>
  </si>
  <si>
    <t>propustek č.1 3,5*4*2=28,000 [A]m3
propustek č.2 3,3*3*2=19,800 [B]m3
propustek č.3 3,3*3*2=19,800 [C]m3
Celkem: A+B+C=67,600 [D]m3</t>
  </si>
  <si>
    <t>966357</t>
  </si>
  <si>
    <t>BOURÁNÍ PROPUSTŮ Z TRUB DN DO 500MM
DN 500</t>
  </si>
  <si>
    <t>propustek č. 2 a 3: 9,5+9,5=19,000 [A]m</t>
  </si>
  <si>
    <t>položka zahrnuje:
- odstranění trub včetně případného obetonování a lože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
- nezahrnuje bourání čel, vtokových a výtokových jímek, odstranění zábradlí</t>
  </si>
  <si>
    <t>966372</t>
  </si>
  <si>
    <t>BOURÁNÍ PROPUSTŮ Z TRUB DN DO 1200MM
DN 900</t>
  </si>
  <si>
    <t>propustek č.1: 8,3=8,300 [A]m</t>
  </si>
  <si>
    <t>SO 102A</t>
  </si>
  <si>
    <t>Sjezdy</t>
  </si>
  <si>
    <t>zřízení sjezdů: 14,25*48=684,000 [A]m2</t>
  </si>
  <si>
    <t>SO 103</t>
  </si>
  <si>
    <t>Komunikace km 17,812 - 18,112</t>
  </si>
  <si>
    <t>09-1 OTSKP</t>
  </si>
  <si>
    <t>N</t>
  </si>
  <si>
    <t>POPLATKY ZA SKLÁDKU
asfalt. podkladní vrstvy (v případě zjištění nebezpečných látek, výsledky rozborů) - nebezpečný odpad, čerpání se souhlasem objednatele</t>
  </si>
  <si>
    <t>úprava B: 1600,0*0,05*0,2=16,000 [A]m3</t>
  </si>
  <si>
    <t>Položka obsahuje veškeré poplatky provozovateli skládky související s uložením odpadu na skládce.</t>
  </si>
  <si>
    <t>příkopy - drn: 1924,0*0,15=288,600 [A]m3
příkopy - reprofilace svahů: 929,8=929,800 [B]m3
násyp nad propustkem
(9,5*0,6)+17,7+(15,8*4,45)=93,710 [C]m3
propustek č.4 - pro základy zemina:(1,099*3)+1,9=5,197 [D]m3
vykopávky pro koryta vodotečí: 7,2=7,200 [E]m3
výměna aktivní zony - úprava B: 840,0=840,000 [F]m3
Celkem: A+B+C+D+E+F=2 164,507 [G]m3</t>
  </si>
  <si>
    <t>POPLATKY ZA SKLÁDKU
kamenivo</t>
  </si>
  <si>
    <t xml:space="preserve">kamenivo z vozovky: 651,2=651,200 [A]m3
 </t>
  </si>
  <si>
    <t>POPLATKY ZA SKLÁDKU
asfalt. podkladní vrstvy</t>
  </si>
  <si>
    <t>úprava B: 160,0=160,000 [A]m3</t>
  </si>
  <si>
    <t>POPLATKY ZA SKLÁDKU
beton</t>
  </si>
  <si>
    <t>kce propustku: 19,8=19,800 [A]m3
trouby, obetonování a pod.: 1,072=1,072 [B]m3
Celkem: A+B=20,872 [C]m3</t>
  </si>
  <si>
    <t>SEJMUTÍ DRNU
v tl. 150 mm</t>
  </si>
  <si>
    <t>příkopy - odvoz na skládku: 1924,0=1 924,000 [A]m3</t>
  </si>
  <si>
    <t>úprava B: 1600,0*1,1*0,37=651,200 [A]m3</t>
  </si>
  <si>
    <t>úprava B: 1600,0*0,10=160,000 [A]m3</t>
  </si>
  <si>
    <t>FRÉZOVÁNÍ ZPEVNĚNÝCH PLOCH ASFALTOVÝCH
obrusná vrstva v tl. 50 mm - materiál uložen na stavbě pro zpětné použití</t>
  </si>
  <si>
    <t>15,0*0,05=0,750 [A]m3</t>
  </si>
  <si>
    <t>113728</t>
  </si>
  <si>
    <t>FRÉZOVÁNÍ VOZOVEK ASFALTOVÝCH, ODVOZ DO 20KM
obrusná vrstva v tl. 50 mm - materiál uložen na stavbě pro zpětné využití</t>
  </si>
  <si>
    <t>úprava B: 1600,0*0,05=80,000 [A]m3</t>
  </si>
  <si>
    <t>výměna aktivní zony
úprava B: 1600,0*1,5*0,35=840,000 [A]m3</t>
  </si>
  <si>
    <t>124938</t>
  </si>
  <si>
    <t>VYKOPÁVKY PRO KORYTA VODOTEČÍ TŘ. III, ODVOZ DO 20KM</t>
  </si>
  <si>
    <t>příkopy: 929,8=929,800 [A]m3</t>
  </si>
  <si>
    <t>násyp nad propustkem
(9,5*0,6)+17,7+(15,8*4,45)=93,710 [A]m3</t>
  </si>
  <si>
    <t>132838</t>
  </si>
  <si>
    <t>HLOUBENÍ RÝH ŠÍŘ DO 2M PAŽ I NEPAŽ TŘ. II, ODVOZ DO 20KM</t>
  </si>
  <si>
    <t>propustek č.4 - pro základy:(1,099*3)+1,9=5,197 [A]m3</t>
  </si>
  <si>
    <t>ULOŽENÍ SYPANINY DO NÁSYPŮ Z NAKUPOVANÝCH MATERIÁLŮ</t>
  </si>
  <si>
    <t>výměna aktivní zony úprava B
1600,0*0,35=560,000 [B]m3
násyp svahů pro reprofilaci příkopů
30,0=30,000 [A]m3
Celkem: B+A=590,000 [C]m3</t>
  </si>
  <si>
    <t>(334,0+240)*0,18=103,320 [A]m3</t>
  </si>
  <si>
    <t>ZÁSYP JAM A RÝH Z NAKUPOVANÝCH MATERIÁLŮ
štěrkodrtě</t>
  </si>
  <si>
    <t>propustek č.4: 93,7=93,700 [A]m3</t>
  </si>
  <si>
    <t>ZEMNÍ HRÁZKY ZE ZEMIN SE ZHUTNĚNÍM
zemní hrázky melior kanálů tř. 4</t>
  </si>
  <si>
    <t>ÚPRAVA PLÁNĚ SE ZHUTNĚNÍM V HORNINĚ TŘ. I
úprava pláně v zářezech</t>
  </si>
  <si>
    <t>zářez:  1600,0 =1 600,000 [A]m2</t>
  </si>
  <si>
    <t>18120</t>
  </si>
  <si>
    <t>ÚPRAVA PLÁNĚ SE ZHUTNĚNÍM V HORNINĚ TŘ. II
úprava pláně násyp</t>
  </si>
  <si>
    <t>násypy: 451,9=451,900 [A]m2</t>
  </si>
  <si>
    <t>příkopy: 1497,5=1 497,500 [A]m2</t>
  </si>
  <si>
    <t>položka zahrnuje:
nutné přemístění ornice z dočasných skládek vzdálených do 50m
rozprostření ornice v předepsané tloušťce ve svahu přes 1:5</t>
  </si>
  <si>
    <t>ZALOŽENÍ TRÁVNÍKU HYDROOSEVEM NA ORNICI</t>
  </si>
  <si>
    <t>separační geotextilie 
úprava B: 1600,0*1,05=1 680,000 [A]]m2</t>
  </si>
  <si>
    <t>ZÁKLADY Z PROSTÉHO BETONU DO C16/20 (B20)</t>
  </si>
  <si>
    <t>podkladní beton propustku
(1,0*2,0)+1,35=3,350 [A]m3</t>
  </si>
  <si>
    <t>311212</t>
  </si>
  <si>
    <t>ZDI A STĚNY PODPĚR A VOLNÉ Z KAMENE A LOM VÝROBKŮ NA MC</t>
  </si>
  <si>
    <t>propustek č.4
výtokoté čelo: 1,36*2,0-0,36=2,360 [A]m3</t>
  </si>
  <si>
    <t>Položka zahrnuje veškerý materiál, výrobky a polotovary, včetně mimostaveništní a vnitrostaveništní dopravy (rovněž přesuny), včetně naložení a složení, případně s uložením.</t>
  </si>
  <si>
    <t>PODKLADNÍ A VÝPLŇOVÉ VRSTVY Z PROSTÉHO BETONU C16/20
v tl. 100 mm</t>
  </si>
  <si>
    <t>lože dlažby na svahu
2,0*2,0*0,1=0,400 [A]m3</t>
  </si>
  <si>
    <t>PODKLADNÍ A VÝPLŇOVÉ VRSTVY Z KAMENIVA TĚŽENÉHO
podsyp trub v propustcích</t>
  </si>
  <si>
    <t>propustek č.4: 
pod potrubím: 9,7*1,8*0,1=1,746 [A]m3
pod nátokovou horskou vpustí: 1,7*1,10*0,15=0,281 [B]m3 
Celkem: A+B=2,027 [C]m3</t>
  </si>
  <si>
    <t>DLAŽBY Z KAMENICKÝCH VÝROBKŮ</t>
  </si>
  <si>
    <t>obklad svahu dlažbou do betonu v tl. 160 mm
2,0*2,0=4,000 [A]m2
dlažba do horské vpusti tl. 100 mm
0,8=0,800 [B]m2
Celkem: A+B=4,800 [C]m2</t>
  </si>
  <si>
    <t>úprava B - ŠD A: 1600,0*1,05=1 680,000 [A]m2</t>
  </si>
  <si>
    <t>úprava B - ŠD A: 1600,0*1,1=1 760,000 [A]m2</t>
  </si>
  <si>
    <t>574*0,5*0,8=229,600 [A]m2</t>
  </si>
  <si>
    <t>574*0,5*0,1=28,700 [A]m2</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</si>
  <si>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</si>
  <si>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SPOJOVACÍ POSTŘIK Z ASFALTU DO 0,5KG/M2
PSA 0,35 kg/m2</t>
  </si>
  <si>
    <t>úprava B: 1600,0=1 600,000 [A]m2</t>
  </si>
  <si>
    <t>ASFALTOVÝ BETON PRO OBRUSNÉ VRSTVY ACO 11+, 11S TL. 50MM</t>
  </si>
  <si>
    <t>ASFALTOVÝ BETON PRO LOŽNÍ VRSTVY ACL 16+, 16S TL. 70MM</t>
  </si>
  <si>
    <t>89722</t>
  </si>
  <si>
    <t>VPUSŤ KANALIZAČNÍ HORSKÁ KOMPLETNÍ Z BETON DÍLCŮ
u propustku č.4</t>
  </si>
  <si>
    <t>899524</t>
  </si>
  <si>
    <t>OBETONOVÁNÍ POTRUBÍ Z PROSTÉHO BETONU DO C25/30 (B30)
C20/25</t>
  </si>
  <si>
    <t>propustek č.4: 0,4*9,7=3,880 [A]m3</t>
  </si>
  <si>
    <t>V4 plná 250: 575,0*0,25=143,750 [A]m2
V2b 1,5/1,5/0,250: 10,0/2*0,25=1,250 [B]m2
Celkem: A+B=145,000 [C]m2</t>
  </si>
  <si>
    <t>919112</t>
  </si>
  <si>
    <t>ŘEZÁNÍ ASFALTOVÉHO KRYTU VOZOVEK TL DO 100MM
pro dilatační spáry v komunikaci u mostku</t>
  </si>
  <si>
    <t>položka zahrnuje řezání vozovkové vrstvy v předepsané tloušťce, včetně spotřeby vody</t>
  </si>
  <si>
    <t>931311</t>
  </si>
  <si>
    <t>TĚSNĚNÍ DILATAČ SPAR ASF ZÁLIVKOU PRŮŘ DO 100MM2
2x nová dilatační spára komunikace u mostku</t>
  </si>
  <si>
    <t>93135</t>
  </si>
  <si>
    <t>TĚSNĚNÍ DILATAČ SPAR PRYŽ PÁSKOU NEBO KRUH PROFILEM</t>
  </si>
  <si>
    <t>propustek č.4 3,3*3*2=19,800 [A]m3</t>
  </si>
  <si>
    <t>966358</t>
  </si>
  <si>
    <t>BOURÁNÍ PROPUSTŮ Z TRUB DN DO 600MM</t>
  </si>
  <si>
    <t>SO 103.A</t>
  </si>
  <si>
    <t>Dopravní značení - oprava</t>
  </si>
  <si>
    <t>značka E2b - reflexní: 3,0=3,000 [A]kus</t>
  </si>
  <si>
    <t>V4 plná 250: 447,0*0,25=111,750 [A]m2
V2b 1,5/1,5/0,250: 40,0/2*0,25=5,000 [B]m2
Celkem: A+B=116,750 [C]m2</t>
  </si>
  <si>
    <t>VRN</t>
  </si>
  <si>
    <t>Vedlejší rozpočtové náklady</t>
  </si>
  <si>
    <t>02730</t>
  </si>
  <si>
    <t>POMOC PRÁCE ZŘÍZ NEBO ZAJIŠŤ OCHRANU INŽENÝRSKÝCH SÍTÍ
Zajištění vytyčení veškerých stávajících inženýrských sítí včetně úhrady za vytyčení, odpovědnost za jejich neporušení po dobu výstavby a zpětné předání jejich správcům, zajištění oprávněných požadavků správců sítí. ČERPÁNÍ SE SOUHLASEM INVESTORA</t>
  </si>
  <si>
    <t xml:space="preserve">SOUBOR    </t>
  </si>
  <si>
    <t>027301</t>
  </si>
  <si>
    <t>POMOC PRÁCE ZŘÍZ NEBO ZAJIŠŤ OCHRANU INŽENÝRSKÝCH SÍTÍ
MOST - součinnost se správcem STL plynovodu (RWE) při práci v blízkosti plynovodu a HUP, vč.zajištění ochrany, vč,kotrol, přejímek</t>
  </si>
  <si>
    <t>027302</t>
  </si>
  <si>
    <t>POMOC PRÁCE ZŘÍZ NEBO ZAJIŠŤ OCHRANU INŽENÝRSKÝCH SÍTÍ
MOST - součinnost se správcem vedení NN E.ON, izolování vodičů v délce trasy 25.0m, vč. ochrany a provizorního kotvení sloupu před OP1, vč. pažení (5,4m2)</t>
  </si>
  <si>
    <t>02910</t>
  </si>
  <si>
    <t>OSTATNÍ POŽADAVKY - ZEMĚMĚŘIČSKÁ MĚŘENÍ
Veškerá nutná zaměření nutná k realizaci díla (např. vytýčení inženýrských sítí, zaměření stavby před výstavbou, vytyčení stavby a obvodu staveniště, geodetické měření během výstavby, geometrický plán stavby apod.) a k uvedení stavby do užívání a řádnému předání dokončeného díla. SILNICE VČ. MOSTU</t>
  </si>
  <si>
    <t>zahrnuje veškeré náklady spojené s objednatelem požadovanými pracemi</t>
  </si>
  <si>
    <t>029201</t>
  </si>
  <si>
    <t>OSTATNÍ POŽADAVKY - OCHRANA ŽIVOTNÍHO PROSTŘEDÍ
Zajištění ochrany životního prostředí (norná stěna dl.5.0m)</t>
  </si>
  <si>
    <t>029404</t>
  </si>
  <si>
    <t>OSTATNÍ POŽADAVKY - 1. HMP
Zajištění 1. hlavní prohlídky, vč zápisu do BMS - MOST</t>
  </si>
  <si>
    <t>029412</t>
  </si>
  <si>
    <t>OSTATNÍ POŽADAVKY - VYPRACOVÁNÍ MOSTNÍHO LISTU
Zajištění mostního listu, 3ks, vč zápisu do BMS - MOST</t>
  </si>
  <si>
    <t>02943</t>
  </si>
  <si>
    <t>OSTATNÍ POŽADAVKY - VYPRACOVÁNÍ RDS
ČERPÁNÍ SE SOUHLASEM INVESTORA
RDS pro SO 101, SO 102, SO 103 - komunikace II/349, dle požadavků SOD</t>
  </si>
  <si>
    <t>029431</t>
  </si>
  <si>
    <t>OSTATNÍ POŽADAVKY - VYPRACOVÁNÍ RDS
ČERPÁNÍ SE SOUHLASEM INVESTORA
RDS MOST (SO 001 Demolice původního mostu, SO 201 Most ev.č.349-012), dle požadavků SOD</t>
  </si>
  <si>
    <t>029440</t>
  </si>
  <si>
    <t>OSTAT POŽADAVKY - DOKUMENTACE SKUTEČ PROVEDENÍ
Dokumentace skutečného provedení stavby vč. geodetického zaměření vč. digitální formy - DSPS a Závěrečná souhrnná zpráva zhotovitele dle požadavků SOD.
pro SO 101, SO 102, SO 103 - komunikace II/349</t>
  </si>
  <si>
    <t>029441</t>
  </si>
  <si>
    <t>OSTAT POŽADAVKY - DOKUMENTACE SKUTEČ PROVEDENÍ
Dokumentace skutečného provedení stavby vč. geodetického zaměření vč. digitální formy - DSPS a Závěrečná souhrnná zpráva zhotovitele dle požadavků SOD.
SO 201 MOST ev.č. 349-012</t>
  </si>
  <si>
    <t>2016_OTSKP</t>
  </si>
  <si>
    <t>02946</t>
  </si>
  <si>
    <t>OSTAT POŽADAVKY - FOTODOKUMENTACE
fotodokumentace během výstavby (odevzdání po stavbě na CD)</t>
  </si>
  <si>
    <t>položka zahrnuje:
- fotodokumentaci zadavatelem požadovaného děje a konstrukcí v požadovaných časových intervalech
- zadavatelem specifikované výstupy (fotografie v papírovém a digitálním formátu) v požadovaném počtu</t>
  </si>
  <si>
    <t>OSTAT POŽADAVKY - PASPORTIZACE
Před zahájením a po dokončení stavby.
Objízdná trasa, sjezdy - zhodnocení stavu
- pro celou stavbu</t>
  </si>
  <si>
    <t>OSTAT POŽADAVKY - PASPORTIZACE
Pasportizace okolních nemovitostí před zahájením a po dokončení stavby - pro celou stavbu</t>
  </si>
  <si>
    <t>02950</t>
  </si>
  <si>
    <t>OSTATNÍ POŽADAVKY - POSUDKY, KONTROLY, REVIZNÍ ZPRÁVY
zajištění výluhů, rozborů a zprávy pro stanovení způsobu nakládání s frézovaným asfaltobetonovým materiálem v souladu s Vyhláškou 130/2019 Sb.</t>
  </si>
  <si>
    <t>029611</t>
  </si>
  <si>
    <t>OSTATNÍ POŽADAVKY - BOZP, POVODŇOVÝ A HAVARIJNÍ PLÁN
Zajištění realizace opatření vyplývajících z požadavků BOZP po dobu stavebních prací
Povodňový a havarijní plán (vypracování, schválení)</t>
  </si>
  <si>
    <t>zahrnuje veškeré náklady spojené s objednatelem požadovaným dozorem</t>
  </si>
  <si>
    <t>02990</t>
  </si>
  <si>
    <t>1A</t>
  </si>
  <si>
    <t>OSTATNÍ POŽADAVKY - INFORMAČNÍ TABULE
Billboard IROP – místo realizace bude po dobu realizace stavby osazeno velkoplošným billboardem o rozměrech 5,1 x 2,4 m dle pravidel publicity IROP po schválení objednatelem, formou pronájmu od dodavatele vč. projednání umístění, montáže a demontáže</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</si>
  <si>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</si>
  <si>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1B</t>
  </si>
  <si>
    <t>OSTATNÍ POŽADAVKY - INFORMAČNÍ TABULE
Billboard Kraj Vysočina - místo realizace bude po dobu realizace stavby osazeno velkoplošným billboardem o rozměrech 2,5 x 1,75 m dle pravidel publicity Kraje Vysočina po schválení objednatelem, formou pronájmu od dodavatele vč. projednání umístění, montáže a demontáže</t>
  </si>
  <si>
    <t>OSTATNÍ POŽADAVKY - INFORMAČNÍ TABULE
Pamětní deska- místo realizace projektu bude nejpozději k datu převzetí dokončené stavby objednatelem osazeno 1 ks pamětní desky o rozměrech 0,3 x 0,4 m dle pravidel IROP, provedení z odolného materiálu zajišťující životnost desky a písma min. 5 let. Zahrnuje dodávku, osazení a montáž (vč. sloupku).</t>
  </si>
  <si>
    <t>03110</t>
  </si>
  <si>
    <t>ZAŘÍZENÍ STAVENIŠTĚ
Náklady spojené s vybudováním, provozem a odstraněním objektů ZS, vč.přípojek energií, vč.plateb za energie, vč. zajištění přístupu na staveniště, vč.úklidu ploch po ZS. Položka zahrnuje i náklady na oplocení stavební jámy dl.35m vč.výstražného osvětlení staveniště - osazení, pronájem, demontáž - pro celou stavbu (komunikace, most)</t>
  </si>
  <si>
    <t>zahrnuje objednatelem povolené náklady na pořízení (event. pronájem), provozování, udržování a likvidaci zhotovitelova zařízení</t>
  </si>
  <si>
    <t>POMOC PRÁCE ZAJIŠŤ NEBO ZŘÍZ REGULACI A OCHRANU DOPRAVY
Zajištění povolení dopravních opatření, uzavírek, regulace dopravy, apod. vč. úhrady poplatků, na základě HMG zhotovitele, včetně případné aktualizace dopravních opatření, zajištění přechodného dopravního značení po celou dobu výstavby, vč. dopravy, montáže, údržby, pronájmu, demontáže, odvozu), dle SOD - pro celou stavbu</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</si>
</sst>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 ###\ ###\ ##0.00"/>
    <numFmt numFmtId="165" formatCode="###\ ###\ ###\ ##0.000"/>
  </numFmts>
  <fonts count="38">
    <font>
      <sz val="10"/>
      <name val="Arial"/>
      <family val="0"/>
    </font>
    <font>
      <b/>
      <sz val="11"/>
      <name val="Arial"/>
      <family val="0"/>
    </font>
    <font>
      <sz val="11"/>
      <name val="Arial"/>
      <family val="0"/>
    </font>
    <font>
      <b/>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3D3D3"/>
        <bgColor indexed="64"/>
      </patternFill>
    </fill>
  </fills>
  <borders count="1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29" fillId="0" borderId="7" applyNumberFormat="0" applyFill="0" applyAlignment="0" applyProtection="0"/>
    <xf numFmtId="0" fontId="30"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15">
    <xf numFmtId="0" fontId="0" fillId="0" borderId="0" xfId="0" applyAlignment="1">
      <alignment vertical="center"/>
    </xf>
    <xf numFmtId="0" fontId="1" fillId="0" borderId="0" xfId="0" applyNumberFormat="1" applyFont="1" applyFill="1" applyBorder="1" applyAlignment="1" applyProtection="1">
      <alignment horizontal="center" vertical="center"/>
      <protection/>
    </xf>
    <xf numFmtId="164" fontId="1" fillId="33" borderId="0" xfId="0" applyNumberFormat="1" applyFont="1" applyFill="1" applyBorder="1" applyAlignment="1" applyProtection="1">
      <alignment vertical="center"/>
      <protection/>
    </xf>
    <xf numFmtId="0" fontId="1" fillId="33" borderId="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165" fontId="0" fillId="0" borderId="10" xfId="0" applyNumberFormat="1" applyFont="1" applyFill="1" applyBorder="1" applyAlignment="1" applyProtection="1">
      <alignment vertical="center"/>
      <protection/>
    </xf>
    <xf numFmtId="0" fontId="3" fillId="0" borderId="11" xfId="0" applyNumberFormat="1" applyFont="1" applyFill="1" applyBorder="1" applyAlignment="1" applyProtection="1">
      <alignment vertical="center"/>
      <protection/>
    </xf>
    <xf numFmtId="164" fontId="0" fillId="0" borderId="10" xfId="0" applyNumberFormat="1" applyFont="1" applyFill="1" applyBorder="1" applyAlignment="1" applyProtection="1">
      <alignment vertical="center"/>
      <protection/>
    </xf>
    <xf numFmtId="164" fontId="0" fillId="0" borderId="10" xfId="0" applyNumberFormat="1" applyBorder="1" applyAlignment="1" applyProtection="1">
      <alignment vertical="center"/>
      <protection locked="0"/>
    </xf>
    <xf numFmtId="0" fontId="0" fillId="0" borderId="0" xfId="0" applyNumberFormat="1" applyFont="1" applyFill="1" applyBorder="1" applyAlignment="1" applyProtection="1">
      <alignment vertical="center" wrapText="1" shrinkToFit="1"/>
      <protection/>
    </xf>
    <xf numFmtId="164" fontId="3" fillId="33"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center" vertical="center" wrapText="1"/>
      <protection/>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0"/>
  <sheetViews>
    <sheetView tabSelected="1"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20.7109375" style="0" customWidth="1"/>
    <col min="2" max="2" width="60.7109375" style="0" customWidth="1"/>
    <col min="3" max="5" width="24.7109375" style="0" customWidth="1"/>
  </cols>
  <sheetData>
    <row r="1" ht="12.75" customHeight="1">
      <c r="A1" s="5" t="s">
        <v>13</v>
      </c>
    </row>
    <row r="3" ht="12.75" customHeight="1">
      <c r="B3" s="1" t="s">
        <v>0</v>
      </c>
    </row>
    <row r="5" ht="12.75" customHeight="1">
      <c r="B5" s="2" t="s">
        <v>1</v>
      </c>
    </row>
    <row r="6" spans="2:8" ht="12.75" customHeight="1">
      <c r="B6" t="s">
        <v>2</v>
      </c>
      <c r="G6" t="s">
        <v>5</v>
      </c>
      <c r="H6">
        <v>0</v>
      </c>
    </row>
    <row r="7" spans="2:8" ht="12.75" customHeight="1">
      <c r="B7" s="3" t="s">
        <v>3</v>
      </c>
      <c r="C7" s="2">
        <f>SUM(C11:C20)</f>
        <v>0</v>
      </c>
      <c r="G7" t="s">
        <v>6</v>
      </c>
      <c r="H7">
        <v>15</v>
      </c>
    </row>
    <row r="8" spans="2:8" ht="12.75" customHeight="1">
      <c r="B8" s="3" t="s">
        <v>4</v>
      </c>
      <c r="C8" s="2">
        <f>SUM(E11:E20)</f>
        <v>0</v>
      </c>
      <c r="G8" t="s">
        <v>7</v>
      </c>
      <c r="H8">
        <v>21</v>
      </c>
    </row>
    <row r="10" spans="1:5" ht="12.75" customHeight="1">
      <c r="A10" s="4" t="s">
        <v>8</v>
      </c>
      <c r="B10" s="4" t="s">
        <v>9</v>
      </c>
      <c r="C10" s="4" t="s">
        <v>10</v>
      </c>
      <c r="D10" s="4" t="s">
        <v>11</v>
      </c>
      <c r="E10" s="4" t="s">
        <v>12</v>
      </c>
    </row>
    <row r="11" spans="1:5" ht="12.75" customHeight="1">
      <c r="A11" s="6" t="s">
        <v>22</v>
      </c>
      <c r="B11" s="6" t="s">
        <v>23</v>
      </c>
      <c r="C11" s="10">
        <f>'001.1'!I63</f>
        <v>0</v>
      </c>
      <c r="D11" s="10">
        <f>'001.1'!P63</f>
        <v>0</v>
      </c>
      <c r="E11" s="10">
        <f aca="true" t="shared" si="0" ref="E11:E20">C11+D11</f>
        <v>0</v>
      </c>
    </row>
    <row r="12" spans="1:5" ht="12.75" customHeight="1">
      <c r="A12" s="6" t="s">
        <v>106</v>
      </c>
      <c r="B12" s="6" t="s">
        <v>107</v>
      </c>
      <c r="C12" s="10">
        <f>'201.1'!I236</f>
        <v>0</v>
      </c>
      <c r="D12" s="10">
        <f>'201.1'!P236</f>
        <v>0</v>
      </c>
      <c r="E12" s="10">
        <f t="shared" si="0"/>
        <v>0</v>
      </c>
    </row>
    <row r="13" spans="1:5" ht="12.75" customHeight="1">
      <c r="A13" s="6" t="s">
        <v>348</v>
      </c>
      <c r="B13" s="6" t="s">
        <v>349</v>
      </c>
      <c r="C13" s="10">
        <f>'SO 101'!I159</f>
        <v>0</v>
      </c>
      <c r="D13" s="10">
        <f>'SO 101'!P159</f>
        <v>0</v>
      </c>
      <c r="E13" s="10">
        <f t="shared" si="0"/>
        <v>0</v>
      </c>
    </row>
    <row r="14" spans="1:5" ht="12.75" customHeight="1">
      <c r="A14" s="6" t="s">
        <v>481</v>
      </c>
      <c r="B14" s="6" t="s">
        <v>482</v>
      </c>
      <c r="C14" s="10">
        <f>'SO 101A'!I65</f>
        <v>0</v>
      </c>
      <c r="D14" s="10">
        <f>'SO 101A'!P65</f>
        <v>0</v>
      </c>
      <c r="E14" s="10">
        <f t="shared" si="0"/>
        <v>0</v>
      </c>
    </row>
    <row r="15" spans="1:5" ht="12.75" customHeight="1">
      <c r="A15" s="6" t="s">
        <v>508</v>
      </c>
      <c r="B15" s="6" t="s">
        <v>509</v>
      </c>
      <c r="C15" s="10">
        <f>'SO 101B'!I70</f>
        <v>0</v>
      </c>
      <c r="D15" s="10">
        <f>'SO 101B'!P70</f>
        <v>0</v>
      </c>
      <c r="E15" s="10">
        <f t="shared" si="0"/>
        <v>0</v>
      </c>
    </row>
    <row r="16" spans="1:5" ht="12.75" customHeight="1">
      <c r="A16" s="6" t="s">
        <v>526</v>
      </c>
      <c r="B16" s="6" t="s">
        <v>527</v>
      </c>
      <c r="C16" s="10">
        <f>'SO 102'!I217</f>
        <v>0</v>
      </c>
      <c r="D16" s="10">
        <f>'SO 102'!P217</f>
        <v>0</v>
      </c>
      <c r="E16" s="10">
        <f t="shared" si="0"/>
        <v>0</v>
      </c>
    </row>
    <row r="17" spans="1:5" ht="12.75" customHeight="1">
      <c r="A17" s="6" t="s">
        <v>671</v>
      </c>
      <c r="B17" s="6" t="s">
        <v>672</v>
      </c>
      <c r="C17" s="10">
        <f>'SO 102A'!I26</f>
        <v>0</v>
      </c>
      <c r="D17" s="10">
        <f>'SO 102A'!P26</f>
        <v>0</v>
      </c>
      <c r="E17" s="10">
        <f t="shared" si="0"/>
        <v>0</v>
      </c>
    </row>
    <row r="18" spans="1:5" ht="12.75" customHeight="1">
      <c r="A18" s="6" t="s">
        <v>674</v>
      </c>
      <c r="B18" s="6" t="s">
        <v>675</v>
      </c>
      <c r="C18" s="10">
        <f>'SO 103'!I181</f>
        <v>0</v>
      </c>
      <c r="D18" s="10">
        <f>'SO 103'!P181</f>
        <v>0</v>
      </c>
      <c r="E18" s="10">
        <f t="shared" si="0"/>
        <v>0</v>
      </c>
    </row>
    <row r="19" spans="1:5" ht="12.75" customHeight="1">
      <c r="A19" s="6" t="s">
        <v>757</v>
      </c>
      <c r="B19" s="6" t="s">
        <v>758</v>
      </c>
      <c r="C19" s="10">
        <f>'SO 103.A'!I29</f>
        <v>0</v>
      </c>
      <c r="D19" s="10">
        <f>'SO 103.A'!P29</f>
        <v>0</v>
      </c>
      <c r="E19" s="10">
        <f t="shared" si="0"/>
        <v>0</v>
      </c>
    </row>
    <row r="20" spans="1:5" ht="12.75" customHeight="1">
      <c r="A20" s="6" t="s">
        <v>761</v>
      </c>
      <c r="B20" s="6" t="s">
        <v>762</v>
      </c>
      <c r="C20" s="10">
        <f>VRN!I65</f>
        <v>0</v>
      </c>
      <c r="D20" s="10">
        <f>VRN!P65</f>
        <v>0</v>
      </c>
      <c r="E20" s="10">
        <f t="shared" si="0"/>
        <v>0</v>
      </c>
    </row>
  </sheetData>
  <sheetProtection sheet="1" objects="1" scenarios="1" formatColumns="0"/>
  <hyperlinks>
    <hyperlink ref="A11" location="#'001.1'!A1" tooltip="Odkaz na stranku objektu [001.1]" display="001.1"/>
    <hyperlink ref="A12" location="#'201.1'!A1" tooltip="Odkaz na stranku objektu [201.1]" display="201.1"/>
    <hyperlink ref="A13" location="#'SO 101'!A1" tooltip="Odkaz na stranku objektu [SO 101]" display="SO 101"/>
    <hyperlink ref="A14" location="#'SO 101A'!A1" tooltip="Odkaz na stranku objektu [SO 101A]" display="SO 101A"/>
    <hyperlink ref="A15" location="#'SO 101B'!A1" tooltip="Odkaz na stranku objektu [SO 101B]" display="SO 101B"/>
    <hyperlink ref="A16" location="#'SO 102'!A1" tooltip="Odkaz na stranku objektu [SO 102]" display="SO 102"/>
    <hyperlink ref="A17" location="#'SO 102A'!A1" tooltip="Odkaz na stranku objektu [SO 102A]" display="SO 102A"/>
    <hyperlink ref="A18" location="#'SO 103'!A1" tooltip="Odkaz na stranku objektu [SO 103]" display="SO 103"/>
    <hyperlink ref="A19" location="#'SO 103.A'!A1" tooltip="Odkaz na stranku objektu [SO 103.A]" display="SO 103.A"/>
    <hyperlink ref="A20" location="#'VRN'!A1" tooltip="Odkaz na stranku objektu [VRN]" display="VRN"/>
  </hyperlinks>
  <printOptions/>
  <pageMargins left="0.5511811023622047" right="0.5511811023622047" top="0.984251968503937" bottom="0.984251968503937" header="0.11811023622047244" footer="0.11811023622047244"/>
  <pageSetup fitToHeight="0" fitToWidth="1" horizontalDpi="300" verticalDpi="300" orientation="landscape" paperSize="9" scale="75" r:id="rId1"/>
</worksheet>
</file>

<file path=xl/worksheets/sheet10.xml><?xml version="1.0" encoding="utf-8"?>
<worksheet xmlns="http://schemas.openxmlformats.org/spreadsheetml/2006/main" xmlns:r="http://schemas.openxmlformats.org/officeDocument/2006/relationships">
  <sheetPr>
    <pageSetUpPr fitToPage="1"/>
  </sheetPr>
  <dimension ref="A1:P29"/>
  <sheetViews>
    <sheetView tabSelected="1" zoomScalePageLayoutView="0" workbookViewId="0" topLeftCell="A1">
      <pane ySplit="10" topLeftCell="A11" activePane="bottomLeft" state="frozen"/>
      <selection pane="topLeft" activeCell="A11" sqref="A1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757</v>
      </c>
      <c r="D5" s="5"/>
      <c r="E5" s="5" t="s">
        <v>758</v>
      </c>
    </row>
    <row r="6" spans="1:5" ht="12.75" customHeight="1">
      <c r="A6" t="s">
        <v>17</v>
      </c>
      <c r="C6" s="5" t="s">
        <v>757</v>
      </c>
      <c r="D6" s="5"/>
      <c r="E6" s="5" t="s">
        <v>758</v>
      </c>
    </row>
    <row r="7" spans="3:5" ht="12.75" customHeight="1">
      <c r="C7" s="5"/>
      <c r="D7" s="5"/>
      <c r="E7" s="5"/>
    </row>
    <row r="8" spans="1:16" ht="12.75" customHeight="1">
      <c r="A8" s="14" t="s">
        <v>24</v>
      </c>
      <c r="B8" s="14" t="s">
        <v>26</v>
      </c>
      <c r="C8" s="14" t="s">
        <v>27</v>
      </c>
      <c r="D8" s="14" t="s">
        <v>28</v>
      </c>
      <c r="E8" s="14" t="s">
        <v>29</v>
      </c>
      <c r="F8" s="14" t="s">
        <v>30</v>
      </c>
      <c r="G8" s="14" t="s">
        <v>31</v>
      </c>
      <c r="H8" s="14" t="s">
        <v>32</v>
      </c>
      <c r="I8" s="14"/>
      <c r="O8" t="s">
        <v>35</v>
      </c>
      <c r="P8" t="s">
        <v>11</v>
      </c>
    </row>
    <row r="9" spans="1:15" ht="14.25">
      <c r="A9" s="14"/>
      <c r="B9" s="14"/>
      <c r="C9" s="14"/>
      <c r="D9" s="14"/>
      <c r="E9" s="14"/>
      <c r="F9" s="14"/>
      <c r="G9" s="14"/>
      <c r="H9" s="4" t="s">
        <v>33</v>
      </c>
      <c r="I9" s="4" t="s">
        <v>34</v>
      </c>
      <c r="O9" t="s">
        <v>11</v>
      </c>
    </row>
    <row r="10" spans="1:9" ht="14.25">
      <c r="A10" s="4" t="s">
        <v>25</v>
      </c>
      <c r="B10" s="4" t="s">
        <v>36</v>
      </c>
      <c r="C10" s="4" t="s">
        <v>37</v>
      </c>
      <c r="D10" s="4" t="s">
        <v>38</v>
      </c>
      <c r="E10" s="4" t="s">
        <v>39</v>
      </c>
      <c r="F10" s="4" t="s">
        <v>40</v>
      </c>
      <c r="G10" s="4" t="s">
        <v>41</v>
      </c>
      <c r="H10" s="4" t="s">
        <v>42</v>
      </c>
      <c r="I10" s="4" t="s">
        <v>43</v>
      </c>
    </row>
    <row r="11" spans="1:9" ht="12.75" customHeight="1">
      <c r="A11" s="7"/>
      <c r="B11" s="7"/>
      <c r="C11" s="7" t="s">
        <v>43</v>
      </c>
      <c r="D11" s="7"/>
      <c r="E11" s="7" t="s">
        <v>77</v>
      </c>
      <c r="F11" s="7"/>
      <c r="G11" s="9"/>
      <c r="H11" s="7"/>
      <c r="I11" s="9"/>
    </row>
    <row r="12" spans="1:16" ht="25.5">
      <c r="A12" s="6">
        <v>1</v>
      </c>
      <c r="B12" s="6" t="s">
        <v>46</v>
      </c>
      <c r="C12" s="6" t="s">
        <v>449</v>
      </c>
      <c r="D12" s="6" t="s">
        <v>48</v>
      </c>
      <c r="E12" s="6" t="s">
        <v>450</v>
      </c>
      <c r="F12" s="6" t="s">
        <v>183</v>
      </c>
      <c r="G12" s="8">
        <v>3</v>
      </c>
      <c r="H12" s="11"/>
      <c r="I12" s="10">
        <f>ROUND((H12*G12),2)</f>
        <v>0</v>
      </c>
      <c r="O12">
        <f>rekapitulace!H8</f>
        <v>21</v>
      </c>
      <c r="P12">
        <f>O12/100*I12</f>
        <v>0</v>
      </c>
    </row>
    <row r="13" ht="12.75">
      <c r="E13" s="12" t="s">
        <v>759</v>
      </c>
    </row>
    <row r="14" ht="25.5">
      <c r="E14" s="12" t="s">
        <v>452</v>
      </c>
    </row>
    <row r="15" spans="1:16" ht="12.75">
      <c r="A15" s="6">
        <v>2</v>
      </c>
      <c r="B15" s="6" t="s">
        <v>46</v>
      </c>
      <c r="C15" s="6" t="s">
        <v>456</v>
      </c>
      <c r="D15" s="6" t="s">
        <v>48</v>
      </c>
      <c r="E15" s="6" t="s">
        <v>457</v>
      </c>
      <c r="F15" s="6" t="s">
        <v>95</v>
      </c>
      <c r="G15" s="8">
        <v>116.75</v>
      </c>
      <c r="H15" s="11"/>
      <c r="I15" s="10">
        <f>ROUND((H15*G15),2)</f>
        <v>0</v>
      </c>
      <c r="O15">
        <f>rekapitulace!H8</f>
        <v>21</v>
      </c>
      <c r="P15">
        <f>O15/100*I15</f>
        <v>0</v>
      </c>
    </row>
    <row r="16" ht="38.25">
      <c r="E16" s="12" t="s">
        <v>760</v>
      </c>
    </row>
    <row r="17" ht="38.25">
      <c r="E17" s="12" t="s">
        <v>459</v>
      </c>
    </row>
    <row r="18" spans="1:16" ht="12.75" customHeight="1">
      <c r="A18" s="13"/>
      <c r="B18" s="13"/>
      <c r="C18" s="13" t="s">
        <v>43</v>
      </c>
      <c r="D18" s="13"/>
      <c r="E18" s="13" t="s">
        <v>77</v>
      </c>
      <c r="F18" s="13"/>
      <c r="G18" s="13"/>
      <c r="H18" s="13"/>
      <c r="I18" s="13">
        <f>SUM(I12:I17)</f>
        <v>0</v>
      </c>
      <c r="P18">
        <f>ROUND(SUM(P12:P17),2)</f>
        <v>0</v>
      </c>
    </row>
    <row r="20" spans="1:16" ht="12.75" customHeight="1">
      <c r="A20" s="13"/>
      <c r="B20" s="13"/>
      <c r="C20" s="13"/>
      <c r="D20" s="13"/>
      <c r="E20" s="13" t="s">
        <v>97</v>
      </c>
      <c r="F20" s="13"/>
      <c r="G20" s="13"/>
      <c r="H20" s="13"/>
      <c r="I20" s="13">
        <f>+I18</f>
        <v>0</v>
      </c>
      <c r="P20">
        <f>+P18</f>
        <v>0</v>
      </c>
    </row>
    <row r="22" spans="1:9" ht="12.75" customHeight="1">
      <c r="A22" s="7" t="s">
        <v>98</v>
      </c>
      <c r="B22" s="7"/>
      <c r="C22" s="7"/>
      <c r="D22" s="7"/>
      <c r="E22" s="7"/>
      <c r="F22" s="7"/>
      <c r="G22" s="7"/>
      <c r="H22" s="7"/>
      <c r="I22" s="7"/>
    </row>
    <row r="23" spans="1:9" ht="12.75" customHeight="1">
      <c r="A23" s="7"/>
      <c r="B23" s="7"/>
      <c r="C23" s="7"/>
      <c r="D23" s="7"/>
      <c r="E23" s="7" t="s">
        <v>99</v>
      </c>
      <c r="F23" s="7"/>
      <c r="G23" s="7"/>
      <c r="H23" s="7"/>
      <c r="I23" s="7"/>
    </row>
    <row r="24" spans="1:16" ht="12.75" customHeight="1">
      <c r="A24" s="13"/>
      <c r="B24" s="13"/>
      <c r="C24" s="13"/>
      <c r="D24" s="13"/>
      <c r="E24" s="13" t="s">
        <v>100</v>
      </c>
      <c r="F24" s="13"/>
      <c r="G24" s="13"/>
      <c r="H24" s="13"/>
      <c r="I24" s="13">
        <v>0</v>
      </c>
      <c r="P24">
        <v>0</v>
      </c>
    </row>
    <row r="25" spans="1:9" ht="12.75" customHeight="1">
      <c r="A25" s="13"/>
      <c r="B25" s="13"/>
      <c r="C25" s="13"/>
      <c r="D25" s="13"/>
      <c r="E25" s="13" t="s">
        <v>101</v>
      </c>
      <c r="F25" s="13"/>
      <c r="G25" s="13"/>
      <c r="H25" s="13"/>
      <c r="I25" s="13"/>
    </row>
    <row r="26" spans="1:16" ht="12.75" customHeight="1">
      <c r="A26" s="13"/>
      <c r="B26" s="13"/>
      <c r="C26" s="13"/>
      <c r="D26" s="13"/>
      <c r="E26" s="13" t="s">
        <v>102</v>
      </c>
      <c r="F26" s="13"/>
      <c r="G26" s="13"/>
      <c r="H26" s="13"/>
      <c r="I26" s="13">
        <v>0</v>
      </c>
      <c r="P26">
        <v>0</v>
      </c>
    </row>
    <row r="27" spans="1:16" ht="12.75" customHeight="1">
      <c r="A27" s="13"/>
      <c r="B27" s="13"/>
      <c r="C27" s="13"/>
      <c r="D27" s="13"/>
      <c r="E27" s="13" t="s">
        <v>103</v>
      </c>
      <c r="F27" s="13"/>
      <c r="G27" s="13"/>
      <c r="H27" s="13"/>
      <c r="I27" s="13">
        <f>I24+I26</f>
        <v>0</v>
      </c>
      <c r="P27">
        <f>P24+P26</f>
        <v>0</v>
      </c>
    </row>
    <row r="29" spans="1:16" ht="12.75" customHeight="1">
      <c r="A29" s="13"/>
      <c r="B29" s="13"/>
      <c r="C29" s="13"/>
      <c r="D29" s="13"/>
      <c r="E29" s="13" t="s">
        <v>103</v>
      </c>
      <c r="F29" s="13"/>
      <c r="G29" s="13"/>
      <c r="H29" s="13"/>
      <c r="I29" s="13">
        <f>I20+I27</f>
        <v>0</v>
      </c>
      <c r="P29">
        <f>P20+P27</f>
        <v>0</v>
      </c>
    </row>
  </sheetData>
  <sheetProtection sheet="1" objects="1" scenarios="1" formatColumns="0"/>
  <mergeCells count="8">
    <mergeCell ref="G8:G9"/>
    <mergeCell ref="H8:I8"/>
    <mergeCell ref="A8:A9"/>
    <mergeCell ref="B8:B9"/>
    <mergeCell ref="C8:C9"/>
    <mergeCell ref="D8:D9"/>
    <mergeCell ref="E8:E9"/>
    <mergeCell ref="F8:F9"/>
  </mergeCells>
  <printOptions/>
  <pageMargins left="0.5511811023622047" right="0.5511811023622047" top="0.984251968503937" bottom="0.984251968503937" header="0.11811023622047244" footer="0.11811023622047244"/>
  <pageSetup fitToHeight="0" fitToWidth="1" horizontalDpi="300" verticalDpi="300" orientation="landscape"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P65"/>
  <sheetViews>
    <sheetView tabSelected="1" zoomScalePageLayoutView="0" workbookViewId="0" topLeftCell="A1">
      <pane ySplit="10" topLeftCell="A11" activePane="bottomLeft" state="frozen"/>
      <selection pane="topLeft" activeCell="A11" sqref="A1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761</v>
      </c>
      <c r="D5" s="5"/>
      <c r="E5" s="5" t="s">
        <v>762</v>
      </c>
    </row>
    <row r="6" spans="1:5" ht="12.75" customHeight="1">
      <c r="A6" t="s">
        <v>17</v>
      </c>
      <c r="C6" s="5" t="s">
        <v>761</v>
      </c>
      <c r="D6" s="5"/>
      <c r="E6" s="5" t="s">
        <v>762</v>
      </c>
    </row>
    <row r="7" spans="3:5" ht="12.75" customHeight="1">
      <c r="C7" s="5"/>
      <c r="D7" s="5"/>
      <c r="E7" s="5"/>
    </row>
    <row r="8" spans="1:16" ht="12.75" customHeight="1">
      <c r="A8" s="14" t="s">
        <v>24</v>
      </c>
      <c r="B8" s="14" t="s">
        <v>26</v>
      </c>
      <c r="C8" s="14" t="s">
        <v>27</v>
      </c>
      <c r="D8" s="14" t="s">
        <v>28</v>
      </c>
      <c r="E8" s="14" t="s">
        <v>29</v>
      </c>
      <c r="F8" s="14" t="s">
        <v>30</v>
      </c>
      <c r="G8" s="14" t="s">
        <v>31</v>
      </c>
      <c r="H8" s="14" t="s">
        <v>32</v>
      </c>
      <c r="I8" s="14"/>
      <c r="O8" t="s">
        <v>35</v>
      </c>
      <c r="P8" t="s">
        <v>11</v>
      </c>
    </row>
    <row r="9" spans="1:15" ht="14.25">
      <c r="A9" s="14"/>
      <c r="B9" s="14"/>
      <c r="C9" s="14"/>
      <c r="D9" s="14"/>
      <c r="E9" s="14"/>
      <c r="F9" s="14"/>
      <c r="G9" s="14"/>
      <c r="H9" s="4" t="s">
        <v>33</v>
      </c>
      <c r="I9" s="4" t="s">
        <v>34</v>
      </c>
      <c r="O9" t="s">
        <v>11</v>
      </c>
    </row>
    <row r="10" spans="1:9" ht="14.25">
      <c r="A10" s="4" t="s">
        <v>25</v>
      </c>
      <c r="B10" s="4" t="s">
        <v>36</v>
      </c>
      <c r="C10" s="4" t="s">
        <v>37</v>
      </c>
      <c r="D10" s="4" t="s">
        <v>38</v>
      </c>
      <c r="E10" s="4" t="s">
        <v>39</v>
      </c>
      <c r="F10" s="4" t="s">
        <v>40</v>
      </c>
      <c r="G10" s="4" t="s">
        <v>41</v>
      </c>
      <c r="H10" s="4" t="s">
        <v>42</v>
      </c>
      <c r="I10" s="4" t="s">
        <v>43</v>
      </c>
    </row>
    <row r="11" spans="1:9" ht="12.75" customHeight="1">
      <c r="A11" s="7"/>
      <c r="B11" s="7"/>
      <c r="C11" s="7" t="s">
        <v>45</v>
      </c>
      <c r="D11" s="7"/>
      <c r="E11" s="7" t="s">
        <v>44</v>
      </c>
      <c r="F11" s="7"/>
      <c r="G11" s="9"/>
      <c r="H11" s="7"/>
      <c r="I11" s="9"/>
    </row>
    <row r="12" spans="1:16" ht="63.75">
      <c r="A12" s="6">
        <v>1</v>
      </c>
      <c r="B12" s="6" t="s">
        <v>46</v>
      </c>
      <c r="C12" s="6" t="s">
        <v>763</v>
      </c>
      <c r="D12" s="6" t="s">
        <v>48</v>
      </c>
      <c r="E12" s="6" t="s">
        <v>764</v>
      </c>
      <c r="F12" s="6" t="s">
        <v>765</v>
      </c>
      <c r="G12" s="8">
        <v>1</v>
      </c>
      <c r="H12" s="11"/>
      <c r="I12" s="10">
        <f>ROUND((H12*G12),2)</f>
        <v>0</v>
      </c>
      <c r="O12">
        <f>rekapitulace!H8</f>
        <v>21</v>
      </c>
      <c r="P12">
        <f>O12/100*I12</f>
        <v>0</v>
      </c>
    </row>
    <row r="13" ht="12.75">
      <c r="E13" s="12" t="s">
        <v>111</v>
      </c>
    </row>
    <row r="14" spans="1:16" ht="38.25">
      <c r="A14" s="6">
        <v>2</v>
      </c>
      <c r="B14" s="6" t="s">
        <v>46</v>
      </c>
      <c r="C14" s="6" t="s">
        <v>766</v>
      </c>
      <c r="D14" s="6" t="s">
        <v>48</v>
      </c>
      <c r="E14" s="6" t="s">
        <v>767</v>
      </c>
      <c r="F14" s="6" t="s">
        <v>110</v>
      </c>
      <c r="G14" s="8">
        <v>1</v>
      </c>
      <c r="H14" s="11"/>
      <c r="I14" s="10">
        <f>ROUND((H14*G14),2)</f>
        <v>0</v>
      </c>
      <c r="O14">
        <f>rekapitulace!H8</f>
        <v>21</v>
      </c>
      <c r="P14">
        <f>O14/100*I14</f>
        <v>0</v>
      </c>
    </row>
    <row r="15" ht="12.75">
      <c r="E15" s="12" t="s">
        <v>111</v>
      </c>
    </row>
    <row r="16" spans="1:16" ht="38.25">
      <c r="A16" s="6">
        <v>3</v>
      </c>
      <c r="B16" s="6" t="s">
        <v>46</v>
      </c>
      <c r="C16" s="6" t="s">
        <v>768</v>
      </c>
      <c r="D16" s="6" t="s">
        <v>48</v>
      </c>
      <c r="E16" s="6" t="s">
        <v>769</v>
      </c>
      <c r="F16" s="6" t="s">
        <v>110</v>
      </c>
      <c r="G16" s="8">
        <v>1</v>
      </c>
      <c r="H16" s="11"/>
      <c r="I16" s="10">
        <f>ROUND((H16*G16),2)</f>
        <v>0</v>
      </c>
      <c r="O16">
        <f>rekapitulace!H8</f>
        <v>21</v>
      </c>
      <c r="P16">
        <f>O16/100*I16</f>
        <v>0</v>
      </c>
    </row>
    <row r="17" ht="12.75">
      <c r="E17" s="12" t="s">
        <v>48</v>
      </c>
    </row>
    <row r="18" spans="1:16" ht="63.75">
      <c r="A18" s="6">
        <v>4</v>
      </c>
      <c r="B18" s="6" t="s">
        <v>46</v>
      </c>
      <c r="C18" s="6" t="s">
        <v>770</v>
      </c>
      <c r="D18" s="6" t="s">
        <v>48</v>
      </c>
      <c r="E18" s="6" t="s">
        <v>771</v>
      </c>
      <c r="F18" s="6" t="s">
        <v>765</v>
      </c>
      <c r="G18" s="8">
        <v>1</v>
      </c>
      <c r="H18" s="11"/>
      <c r="I18" s="10">
        <f>ROUND((H18*G18),2)</f>
        <v>0</v>
      </c>
      <c r="O18">
        <f>rekapitulace!H8</f>
        <v>21</v>
      </c>
      <c r="P18">
        <f>O18/100*I18</f>
        <v>0</v>
      </c>
    </row>
    <row r="19" ht="12.75">
      <c r="E19" s="12" t="s">
        <v>772</v>
      </c>
    </row>
    <row r="20" spans="1:16" ht="25.5">
      <c r="A20" s="6">
        <v>5</v>
      </c>
      <c r="B20" s="6" t="s">
        <v>46</v>
      </c>
      <c r="C20" s="6" t="s">
        <v>773</v>
      </c>
      <c r="D20" s="6" t="s">
        <v>48</v>
      </c>
      <c r="E20" s="6" t="s">
        <v>774</v>
      </c>
      <c r="F20" s="6" t="s">
        <v>110</v>
      </c>
      <c r="G20" s="8">
        <v>1</v>
      </c>
      <c r="H20" s="11"/>
      <c r="I20" s="10">
        <f>ROUND((H20*G20),2)</f>
        <v>0</v>
      </c>
      <c r="O20">
        <f>rekapitulace!H8</f>
        <v>21</v>
      </c>
      <c r="P20">
        <f>O20/100*I20</f>
        <v>0</v>
      </c>
    </row>
    <row r="21" ht="12.75">
      <c r="E21" s="12" t="s">
        <v>772</v>
      </c>
    </row>
    <row r="22" spans="1:16" ht="25.5">
      <c r="A22" s="6">
        <v>6</v>
      </c>
      <c r="B22" s="6" t="s">
        <v>46</v>
      </c>
      <c r="C22" s="6" t="s">
        <v>775</v>
      </c>
      <c r="D22" s="6" t="s">
        <v>48</v>
      </c>
      <c r="E22" s="6" t="s">
        <v>776</v>
      </c>
      <c r="F22" s="6" t="s">
        <v>110</v>
      </c>
      <c r="G22" s="8">
        <v>1</v>
      </c>
      <c r="H22" s="11"/>
      <c r="I22" s="10">
        <f>ROUND((H22*G22),2)</f>
        <v>0</v>
      </c>
      <c r="O22">
        <f>rekapitulace!H8</f>
        <v>21</v>
      </c>
      <c r="P22">
        <f>O22/100*I22</f>
        <v>0</v>
      </c>
    </row>
    <row r="23" ht="12.75">
      <c r="E23" s="12" t="s">
        <v>48</v>
      </c>
    </row>
    <row r="24" spans="1:16" ht="25.5">
      <c r="A24" s="6">
        <v>7</v>
      </c>
      <c r="B24" s="6" t="s">
        <v>46</v>
      </c>
      <c r="C24" s="6" t="s">
        <v>777</v>
      </c>
      <c r="D24" s="6" t="s">
        <v>48</v>
      </c>
      <c r="E24" s="6" t="s">
        <v>778</v>
      </c>
      <c r="F24" s="6" t="s">
        <v>110</v>
      </c>
      <c r="G24" s="8">
        <v>1</v>
      </c>
      <c r="H24" s="11"/>
      <c r="I24" s="10">
        <f>ROUND((H24*G24),2)</f>
        <v>0</v>
      </c>
      <c r="O24">
        <f>rekapitulace!H8</f>
        <v>21</v>
      </c>
      <c r="P24">
        <f>O24/100*I24</f>
        <v>0</v>
      </c>
    </row>
    <row r="25" ht="12.75">
      <c r="E25" s="12" t="s">
        <v>772</v>
      </c>
    </row>
    <row r="26" spans="1:16" ht="38.25">
      <c r="A26" s="6">
        <v>8</v>
      </c>
      <c r="B26" s="6" t="s">
        <v>46</v>
      </c>
      <c r="C26" s="6" t="s">
        <v>779</v>
      </c>
      <c r="D26" s="6" t="s">
        <v>48</v>
      </c>
      <c r="E26" s="6" t="s">
        <v>780</v>
      </c>
      <c r="F26" s="6" t="s">
        <v>110</v>
      </c>
      <c r="G26" s="8">
        <v>1</v>
      </c>
      <c r="H26" s="11"/>
      <c r="I26" s="10">
        <f>ROUND((H26*G26),2)</f>
        <v>0</v>
      </c>
      <c r="O26">
        <f>rekapitulace!H8</f>
        <v>21</v>
      </c>
      <c r="P26">
        <f>O26/100*I26</f>
        <v>0</v>
      </c>
    </row>
    <row r="27" ht="12.75">
      <c r="E27" s="12" t="s">
        <v>772</v>
      </c>
    </row>
    <row r="28" spans="1:16" ht="63.75">
      <c r="A28" s="6">
        <v>9</v>
      </c>
      <c r="B28" s="6" t="s">
        <v>46</v>
      </c>
      <c r="C28" s="6" t="s">
        <v>781</v>
      </c>
      <c r="D28" s="6" t="s">
        <v>48</v>
      </c>
      <c r="E28" s="6" t="s">
        <v>782</v>
      </c>
      <c r="F28" s="6" t="s">
        <v>110</v>
      </c>
      <c r="G28" s="8">
        <v>1</v>
      </c>
      <c r="H28" s="11"/>
      <c r="I28" s="10">
        <f>ROUND((H28*G28),2)</f>
        <v>0</v>
      </c>
      <c r="O28">
        <f>rekapitulace!H8</f>
        <v>21</v>
      </c>
      <c r="P28">
        <f>O28/100*I28</f>
        <v>0</v>
      </c>
    </row>
    <row r="29" ht="12.75">
      <c r="E29" s="12" t="s">
        <v>48</v>
      </c>
    </row>
    <row r="30" spans="1:16" ht="51">
      <c r="A30" s="6">
        <v>10</v>
      </c>
      <c r="B30" s="6" t="s">
        <v>46</v>
      </c>
      <c r="C30" s="6" t="s">
        <v>783</v>
      </c>
      <c r="D30" s="6" t="s">
        <v>48</v>
      </c>
      <c r="E30" s="6" t="s">
        <v>784</v>
      </c>
      <c r="F30" s="6" t="s">
        <v>110</v>
      </c>
      <c r="G30" s="8">
        <v>1</v>
      </c>
      <c r="H30" s="11"/>
      <c r="I30" s="10">
        <f>ROUND((H30*G30),2)</f>
        <v>0</v>
      </c>
      <c r="O30">
        <f>rekapitulace!H8</f>
        <v>21</v>
      </c>
      <c r="P30">
        <f>O30/100*I30</f>
        <v>0</v>
      </c>
    </row>
    <row r="31" ht="12.75">
      <c r="E31" s="12" t="s">
        <v>772</v>
      </c>
    </row>
    <row r="32" spans="1:16" ht="51">
      <c r="A32" s="6">
        <v>11</v>
      </c>
      <c r="B32" s="6" t="s">
        <v>46</v>
      </c>
      <c r="C32" s="6" t="s">
        <v>785</v>
      </c>
      <c r="D32" s="6" t="s">
        <v>48</v>
      </c>
      <c r="E32" s="6" t="s">
        <v>786</v>
      </c>
      <c r="F32" s="6" t="s">
        <v>110</v>
      </c>
      <c r="G32" s="8">
        <v>1</v>
      </c>
      <c r="H32" s="11"/>
      <c r="I32" s="10">
        <f>ROUND((H32*G32),2)</f>
        <v>0</v>
      </c>
      <c r="O32">
        <f>rekapitulace!H8</f>
        <v>21</v>
      </c>
      <c r="P32">
        <f>O32/100*I32</f>
        <v>0</v>
      </c>
    </row>
    <row r="33" ht="12.75">
      <c r="E33" s="12" t="s">
        <v>48</v>
      </c>
    </row>
    <row r="34" spans="1:16" ht="25.5">
      <c r="A34" s="6">
        <v>12</v>
      </c>
      <c r="B34" s="6" t="s">
        <v>787</v>
      </c>
      <c r="C34" s="6" t="s">
        <v>788</v>
      </c>
      <c r="D34" s="6" t="s">
        <v>48</v>
      </c>
      <c r="E34" s="6" t="s">
        <v>789</v>
      </c>
      <c r="F34" s="6" t="s">
        <v>110</v>
      </c>
      <c r="G34" s="8">
        <v>1</v>
      </c>
      <c r="H34" s="11"/>
      <c r="I34" s="10">
        <f>ROUND((H34*G34),2)</f>
        <v>0</v>
      </c>
      <c r="O34">
        <f>rekapitulace!H8</f>
        <v>21</v>
      </c>
      <c r="P34">
        <f>O34/100*I34</f>
        <v>0</v>
      </c>
    </row>
    <row r="35" ht="63.75">
      <c r="E35" s="12" t="s">
        <v>790</v>
      </c>
    </row>
    <row r="36" spans="1:16" ht="51">
      <c r="A36" s="6">
        <v>13</v>
      </c>
      <c r="B36" s="6" t="s">
        <v>46</v>
      </c>
      <c r="C36" s="6" t="s">
        <v>788</v>
      </c>
      <c r="D36" s="6" t="s">
        <v>25</v>
      </c>
      <c r="E36" s="6" t="s">
        <v>791</v>
      </c>
      <c r="F36" s="6" t="s">
        <v>765</v>
      </c>
      <c r="G36" s="8">
        <v>1</v>
      </c>
      <c r="H36" s="11"/>
      <c r="I36" s="10">
        <f>ROUND((H36*G36),2)</f>
        <v>0</v>
      </c>
      <c r="O36">
        <f>rekapitulace!H8</f>
        <v>21</v>
      </c>
      <c r="P36">
        <f>O36/100*I36</f>
        <v>0</v>
      </c>
    </row>
    <row r="37" ht="63.75">
      <c r="E37" s="12" t="s">
        <v>790</v>
      </c>
    </row>
    <row r="38" spans="1:16" ht="38.25">
      <c r="A38" s="6">
        <v>14</v>
      </c>
      <c r="B38" s="6" t="s">
        <v>46</v>
      </c>
      <c r="C38" s="6" t="s">
        <v>788</v>
      </c>
      <c r="D38" s="6" t="s">
        <v>36</v>
      </c>
      <c r="E38" s="6" t="s">
        <v>792</v>
      </c>
      <c r="F38" s="6" t="s">
        <v>765</v>
      </c>
      <c r="G38" s="8">
        <v>1</v>
      </c>
      <c r="H38" s="11"/>
      <c r="I38" s="10">
        <f>ROUND((H38*G38),2)</f>
        <v>0</v>
      </c>
      <c r="O38">
        <f>rekapitulace!H8</f>
        <v>21</v>
      </c>
      <c r="P38">
        <f>O38/100*I38</f>
        <v>0</v>
      </c>
    </row>
    <row r="39" ht="63.75">
      <c r="E39" s="12" t="s">
        <v>790</v>
      </c>
    </row>
    <row r="40" spans="1:16" ht="38.25">
      <c r="A40" s="6">
        <v>15</v>
      </c>
      <c r="B40" s="6" t="s">
        <v>676</v>
      </c>
      <c r="C40" s="6" t="s">
        <v>793</v>
      </c>
      <c r="D40" s="6" t="s">
        <v>48</v>
      </c>
      <c r="E40" s="6" t="s">
        <v>794</v>
      </c>
      <c r="F40" s="6" t="s">
        <v>110</v>
      </c>
      <c r="G40" s="8">
        <v>1</v>
      </c>
      <c r="H40" s="11"/>
      <c r="I40" s="10">
        <f>ROUND((H40*G40),2)</f>
        <v>0</v>
      </c>
      <c r="O40">
        <f>rekapitulace!H6</f>
        <v>0</v>
      </c>
      <c r="P40">
        <f>O40/100*I40</f>
        <v>0</v>
      </c>
    </row>
    <row r="41" ht="12.75">
      <c r="E41" s="12" t="s">
        <v>772</v>
      </c>
    </row>
    <row r="42" spans="1:16" ht="38.25">
      <c r="A42" s="6">
        <v>16</v>
      </c>
      <c r="B42" s="6" t="s">
        <v>46</v>
      </c>
      <c r="C42" s="6" t="s">
        <v>795</v>
      </c>
      <c r="D42" s="6" t="s">
        <v>48</v>
      </c>
      <c r="E42" s="6" t="s">
        <v>796</v>
      </c>
      <c r="F42" s="6" t="s">
        <v>765</v>
      </c>
      <c r="G42" s="8">
        <v>1</v>
      </c>
      <c r="H42" s="11"/>
      <c r="I42" s="10">
        <f>ROUND((H42*G42),2)</f>
        <v>0</v>
      </c>
      <c r="O42">
        <f>rekapitulace!H8</f>
        <v>21</v>
      </c>
      <c r="P42">
        <f>O42/100*I42</f>
        <v>0</v>
      </c>
    </row>
    <row r="43" ht="12.75">
      <c r="E43" s="12" t="s">
        <v>797</v>
      </c>
    </row>
    <row r="44" spans="1:16" ht="63.75">
      <c r="A44" s="6">
        <v>17</v>
      </c>
      <c r="B44" s="6" t="s">
        <v>46</v>
      </c>
      <c r="C44" s="6" t="s">
        <v>798</v>
      </c>
      <c r="D44" s="6" t="s">
        <v>799</v>
      </c>
      <c r="E44" s="6" t="s">
        <v>800</v>
      </c>
      <c r="F44" s="6" t="s">
        <v>110</v>
      </c>
      <c r="G44" s="8">
        <v>1</v>
      </c>
      <c r="H44" s="11"/>
      <c r="I44" s="10">
        <f>ROUND((H44*G44),2)</f>
        <v>0</v>
      </c>
      <c r="O44">
        <f>rekapitulace!H8</f>
        <v>21</v>
      </c>
      <c r="P44">
        <f>O44/100*I44</f>
        <v>0</v>
      </c>
    </row>
    <row r="45" ht="89.25">
      <c r="E45" s="12" t="s">
        <v>801</v>
      </c>
    </row>
    <row r="46" spans="1:16" ht="63.75">
      <c r="A46" s="6">
        <v>18</v>
      </c>
      <c r="B46" s="6" t="s">
        <v>46</v>
      </c>
      <c r="C46" s="6" t="s">
        <v>798</v>
      </c>
      <c r="D46" s="6" t="s">
        <v>802</v>
      </c>
      <c r="E46" s="6" t="s">
        <v>803</v>
      </c>
      <c r="F46" s="6" t="s">
        <v>110</v>
      </c>
      <c r="G46" s="8">
        <v>1</v>
      </c>
      <c r="H46" s="11"/>
      <c r="I46" s="10">
        <f>ROUND((H46*G46),2)</f>
        <v>0</v>
      </c>
      <c r="O46">
        <f>rekapitulace!H8</f>
        <v>21</v>
      </c>
      <c r="P46">
        <f>O46/100*I46</f>
        <v>0</v>
      </c>
    </row>
    <row r="47" ht="89.25">
      <c r="E47" s="12" t="s">
        <v>801</v>
      </c>
    </row>
    <row r="48" spans="1:16" ht="63.75">
      <c r="A48" s="6">
        <v>19</v>
      </c>
      <c r="B48" s="6" t="s">
        <v>46</v>
      </c>
      <c r="C48" s="6" t="s">
        <v>798</v>
      </c>
      <c r="D48" s="6" t="s">
        <v>36</v>
      </c>
      <c r="E48" s="6" t="s">
        <v>804</v>
      </c>
      <c r="F48" s="6" t="s">
        <v>110</v>
      </c>
      <c r="G48" s="8">
        <v>1</v>
      </c>
      <c r="H48" s="11"/>
      <c r="I48" s="10">
        <f>ROUND((H48*G48),2)</f>
        <v>0</v>
      </c>
      <c r="O48">
        <f>rekapitulace!H8</f>
        <v>21</v>
      </c>
      <c r="P48">
        <f>O48/100*I48</f>
        <v>0</v>
      </c>
    </row>
    <row r="49" ht="89.25">
      <c r="E49" s="12" t="s">
        <v>801</v>
      </c>
    </row>
    <row r="50" spans="1:16" ht="63.75">
      <c r="A50" s="6">
        <v>20</v>
      </c>
      <c r="B50" s="6" t="s">
        <v>46</v>
      </c>
      <c r="C50" s="6" t="s">
        <v>805</v>
      </c>
      <c r="D50" s="6" t="s">
        <v>48</v>
      </c>
      <c r="E50" s="6" t="s">
        <v>806</v>
      </c>
      <c r="F50" s="6" t="s">
        <v>110</v>
      </c>
      <c r="G50" s="8">
        <v>1</v>
      </c>
      <c r="H50" s="11"/>
      <c r="I50" s="10">
        <f>ROUND((H50*G50),2)</f>
        <v>0</v>
      </c>
      <c r="O50">
        <f>rekapitulace!H8</f>
        <v>21</v>
      </c>
      <c r="P50">
        <f>O50/100*I50</f>
        <v>0</v>
      </c>
    </row>
    <row r="51" ht="25.5">
      <c r="E51" s="12" t="s">
        <v>807</v>
      </c>
    </row>
    <row r="52" spans="1:16" ht="63.75">
      <c r="A52" s="6">
        <v>21</v>
      </c>
      <c r="B52" s="6" t="s">
        <v>46</v>
      </c>
      <c r="C52" s="6" t="s">
        <v>514</v>
      </c>
      <c r="D52" s="6" t="s">
        <v>48</v>
      </c>
      <c r="E52" s="6" t="s">
        <v>808</v>
      </c>
      <c r="F52" s="6" t="s">
        <v>110</v>
      </c>
      <c r="G52" s="8">
        <v>1</v>
      </c>
      <c r="H52" s="11"/>
      <c r="I52" s="10">
        <f>ROUND((H52*G52),2)</f>
        <v>0</v>
      </c>
      <c r="O52">
        <f>rekapitulace!H8</f>
        <v>21</v>
      </c>
      <c r="P52">
        <f>O52/100*I52</f>
        <v>0</v>
      </c>
    </row>
    <row r="53" ht="12.75">
      <c r="E53" s="12" t="s">
        <v>60</v>
      </c>
    </row>
    <row r="54" spans="1:16" ht="12.75" customHeight="1">
      <c r="A54" s="13"/>
      <c r="B54" s="13"/>
      <c r="C54" s="13" t="s">
        <v>45</v>
      </c>
      <c r="D54" s="13"/>
      <c r="E54" s="13" t="s">
        <v>44</v>
      </c>
      <c r="F54" s="13"/>
      <c r="G54" s="13"/>
      <c r="H54" s="13"/>
      <c r="I54" s="13">
        <f>SUM(I12:I53)</f>
        <v>0</v>
      </c>
      <c r="P54">
        <f>ROUND(SUM(P12:P53),2)</f>
        <v>0</v>
      </c>
    </row>
    <row r="56" spans="1:16" ht="12.75" customHeight="1">
      <c r="A56" s="13"/>
      <c r="B56" s="13"/>
      <c r="C56" s="13"/>
      <c r="D56" s="13"/>
      <c r="E56" s="13" t="s">
        <v>97</v>
      </c>
      <c r="F56" s="13"/>
      <c r="G56" s="13"/>
      <c r="H56" s="13"/>
      <c r="I56" s="13">
        <f>+I54</f>
        <v>0</v>
      </c>
      <c r="P56">
        <f>+P54</f>
        <v>0</v>
      </c>
    </row>
    <row r="58" spans="1:9" ht="12.75" customHeight="1">
      <c r="A58" s="7" t="s">
        <v>98</v>
      </c>
      <c r="B58" s="7"/>
      <c r="C58" s="7"/>
      <c r="D58" s="7"/>
      <c r="E58" s="7"/>
      <c r="F58" s="7"/>
      <c r="G58" s="7"/>
      <c r="H58" s="7"/>
      <c r="I58" s="7"/>
    </row>
    <row r="59" spans="1:9" ht="12.75" customHeight="1">
      <c r="A59" s="7"/>
      <c r="B59" s="7"/>
      <c r="C59" s="7"/>
      <c r="D59" s="7"/>
      <c r="E59" s="7" t="s">
        <v>99</v>
      </c>
      <c r="F59" s="7"/>
      <c r="G59" s="7"/>
      <c r="H59" s="7"/>
      <c r="I59" s="7"/>
    </row>
    <row r="60" spans="1:16" ht="12.75" customHeight="1">
      <c r="A60" s="13"/>
      <c r="B60" s="13"/>
      <c r="C60" s="13"/>
      <c r="D60" s="13"/>
      <c r="E60" s="13" t="s">
        <v>100</v>
      </c>
      <c r="F60" s="13"/>
      <c r="G60" s="13"/>
      <c r="H60" s="13"/>
      <c r="I60" s="13">
        <v>0</v>
      </c>
      <c r="P60">
        <v>0</v>
      </c>
    </row>
    <row r="61" spans="1:9" ht="12.75" customHeight="1">
      <c r="A61" s="13"/>
      <c r="B61" s="13"/>
      <c r="C61" s="13"/>
      <c r="D61" s="13"/>
      <c r="E61" s="13" t="s">
        <v>101</v>
      </c>
      <c r="F61" s="13"/>
      <c r="G61" s="13"/>
      <c r="H61" s="13"/>
      <c r="I61" s="13"/>
    </row>
    <row r="62" spans="1:16" ht="12.75" customHeight="1">
      <c r="A62" s="13"/>
      <c r="B62" s="13"/>
      <c r="C62" s="13"/>
      <c r="D62" s="13"/>
      <c r="E62" s="13" t="s">
        <v>102</v>
      </c>
      <c r="F62" s="13"/>
      <c r="G62" s="13"/>
      <c r="H62" s="13"/>
      <c r="I62" s="13">
        <v>0</v>
      </c>
      <c r="P62">
        <v>0</v>
      </c>
    </row>
    <row r="63" spans="1:16" ht="12.75" customHeight="1">
      <c r="A63" s="13"/>
      <c r="B63" s="13"/>
      <c r="C63" s="13"/>
      <c r="D63" s="13"/>
      <c r="E63" s="13" t="s">
        <v>103</v>
      </c>
      <c r="F63" s="13"/>
      <c r="G63" s="13"/>
      <c r="H63" s="13"/>
      <c r="I63" s="13">
        <f>I60+I62</f>
        <v>0</v>
      </c>
      <c r="P63">
        <f>P60+P62</f>
        <v>0</v>
      </c>
    </row>
    <row r="65" spans="1:16" ht="12.75" customHeight="1">
      <c r="A65" s="13"/>
      <c r="B65" s="13"/>
      <c r="C65" s="13"/>
      <c r="D65" s="13"/>
      <c r="E65" s="13" t="s">
        <v>103</v>
      </c>
      <c r="F65" s="13"/>
      <c r="G65" s="13"/>
      <c r="H65" s="13"/>
      <c r="I65" s="13">
        <f>I56+I63</f>
        <v>0</v>
      </c>
      <c r="P65">
        <f>P56+P63</f>
        <v>0</v>
      </c>
    </row>
  </sheetData>
  <sheetProtection sheet="1" objects="1" scenarios="1" formatColumns="0"/>
  <mergeCells count="8">
    <mergeCell ref="G8:G9"/>
    <mergeCell ref="H8:I8"/>
    <mergeCell ref="A8:A9"/>
    <mergeCell ref="B8:B9"/>
    <mergeCell ref="C8:C9"/>
    <mergeCell ref="D8:D9"/>
    <mergeCell ref="E8:E9"/>
    <mergeCell ref="F8:F9"/>
  </mergeCells>
  <printOptions/>
  <pageMargins left="0.5511811023622047" right="0.5511811023622047" top="0.984251968503937" bottom="0.984251968503937" header="0.11811023622047244" footer="0.11811023622047244"/>
  <pageSetup fitToHeight="0" fitToWidth="1"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P63"/>
  <sheetViews>
    <sheetView tabSelected="1" zoomScalePageLayoutView="0" workbookViewId="0" topLeftCell="A1">
      <pane ySplit="10" topLeftCell="A11" activePane="bottomLeft" state="frozen"/>
      <selection pane="topLeft" activeCell="A11" sqref="A1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20</v>
      </c>
      <c r="D5" s="5"/>
      <c r="E5" s="5" t="s">
        <v>21</v>
      </c>
    </row>
    <row r="6" spans="1:5" ht="12.75" customHeight="1">
      <c r="A6" t="s">
        <v>17</v>
      </c>
      <c r="C6" s="5" t="s">
        <v>22</v>
      </c>
      <c r="D6" s="5"/>
      <c r="E6" s="5" t="s">
        <v>23</v>
      </c>
    </row>
    <row r="7" spans="3:5" ht="12.75" customHeight="1">
      <c r="C7" s="5"/>
      <c r="D7" s="5"/>
      <c r="E7" s="5"/>
    </row>
    <row r="8" spans="1:16" ht="12.75" customHeight="1">
      <c r="A8" s="14" t="s">
        <v>24</v>
      </c>
      <c r="B8" s="14" t="s">
        <v>26</v>
      </c>
      <c r="C8" s="14" t="s">
        <v>27</v>
      </c>
      <c r="D8" s="14" t="s">
        <v>28</v>
      </c>
      <c r="E8" s="14" t="s">
        <v>29</v>
      </c>
      <c r="F8" s="14" t="s">
        <v>30</v>
      </c>
      <c r="G8" s="14" t="s">
        <v>31</v>
      </c>
      <c r="H8" s="14" t="s">
        <v>32</v>
      </c>
      <c r="I8" s="14"/>
      <c r="O8" t="s">
        <v>35</v>
      </c>
      <c r="P8" t="s">
        <v>11</v>
      </c>
    </row>
    <row r="9" spans="1:15" ht="14.25">
      <c r="A9" s="14"/>
      <c r="B9" s="14"/>
      <c r="C9" s="14"/>
      <c r="D9" s="14"/>
      <c r="E9" s="14"/>
      <c r="F9" s="14"/>
      <c r="G9" s="14"/>
      <c r="H9" s="4" t="s">
        <v>33</v>
      </c>
      <c r="I9" s="4" t="s">
        <v>34</v>
      </c>
      <c r="O9" t="s">
        <v>11</v>
      </c>
    </row>
    <row r="10" spans="1:9" ht="14.25">
      <c r="A10" s="4" t="s">
        <v>25</v>
      </c>
      <c r="B10" s="4" t="s">
        <v>36</v>
      </c>
      <c r="C10" s="4" t="s">
        <v>37</v>
      </c>
      <c r="D10" s="4" t="s">
        <v>38</v>
      </c>
      <c r="E10" s="4" t="s">
        <v>39</v>
      </c>
      <c r="F10" s="4" t="s">
        <v>40</v>
      </c>
      <c r="G10" s="4" t="s">
        <v>41</v>
      </c>
      <c r="H10" s="4" t="s">
        <v>42</v>
      </c>
      <c r="I10" s="4" t="s">
        <v>43</v>
      </c>
    </row>
    <row r="11" spans="1:9" ht="12.75" customHeight="1">
      <c r="A11" s="7"/>
      <c r="B11" s="7"/>
      <c r="C11" s="7" t="s">
        <v>45</v>
      </c>
      <c r="D11" s="7"/>
      <c r="E11" s="7" t="s">
        <v>44</v>
      </c>
      <c r="F11" s="7"/>
      <c r="G11" s="9"/>
      <c r="H11" s="7"/>
      <c r="I11" s="9"/>
    </row>
    <row r="12" spans="1:16" ht="25.5">
      <c r="A12" s="6">
        <v>1</v>
      </c>
      <c r="B12" s="6" t="s">
        <v>46</v>
      </c>
      <c r="C12" s="6" t="s">
        <v>47</v>
      </c>
      <c r="D12" s="6" t="s">
        <v>48</v>
      </c>
      <c r="E12" s="6" t="s">
        <v>49</v>
      </c>
      <c r="F12" s="6" t="s">
        <v>50</v>
      </c>
      <c r="G12" s="8">
        <v>349.246</v>
      </c>
      <c r="H12" s="11"/>
      <c r="I12" s="10">
        <f>ROUND((H12*G12),2)</f>
        <v>0</v>
      </c>
      <c r="O12">
        <f>rekapitulace!H8</f>
        <v>21</v>
      </c>
      <c r="P12">
        <f>O12/100*I12</f>
        <v>0</v>
      </c>
    </row>
    <row r="13" ht="63.75">
      <c r="E13" s="12" t="s">
        <v>51</v>
      </c>
    </row>
    <row r="14" ht="25.5">
      <c r="E14" s="12" t="s">
        <v>52</v>
      </c>
    </row>
    <row r="15" spans="1:16" ht="25.5">
      <c r="A15" s="6">
        <v>2</v>
      </c>
      <c r="B15" s="6" t="s">
        <v>46</v>
      </c>
      <c r="C15" s="6" t="s">
        <v>53</v>
      </c>
      <c r="D15" s="6" t="s">
        <v>48</v>
      </c>
      <c r="E15" s="6" t="s">
        <v>54</v>
      </c>
      <c r="F15" s="6" t="s">
        <v>55</v>
      </c>
      <c r="G15" s="8">
        <v>61.126</v>
      </c>
      <c r="H15" s="11"/>
      <c r="I15" s="10">
        <f>ROUND((H15*G15),2)</f>
        <v>0</v>
      </c>
      <c r="O15">
        <f>rekapitulace!H8</f>
        <v>21</v>
      </c>
      <c r="P15">
        <f>O15/100*I15</f>
        <v>0</v>
      </c>
    </row>
    <row r="16" ht="12.75">
      <c r="E16" s="12" t="s">
        <v>56</v>
      </c>
    </row>
    <row r="17" ht="25.5">
      <c r="E17" s="12" t="s">
        <v>52</v>
      </c>
    </row>
    <row r="18" spans="1:16" ht="51">
      <c r="A18" s="6">
        <v>3</v>
      </c>
      <c r="B18" s="6" t="s">
        <v>46</v>
      </c>
      <c r="C18" s="6" t="s">
        <v>57</v>
      </c>
      <c r="D18" s="6" t="s">
        <v>48</v>
      </c>
      <c r="E18" s="6" t="s">
        <v>58</v>
      </c>
      <c r="F18" s="6" t="s">
        <v>59</v>
      </c>
      <c r="G18" s="8">
        <v>1</v>
      </c>
      <c r="H18" s="11"/>
      <c r="I18" s="10">
        <f>ROUND((H18*G18),2)</f>
        <v>0</v>
      </c>
      <c r="O18">
        <f>rekapitulace!H8</f>
        <v>21</v>
      </c>
      <c r="P18">
        <f>O18/100*I18</f>
        <v>0</v>
      </c>
    </row>
    <row r="19" ht="12.75">
      <c r="E19" s="12" t="s">
        <v>60</v>
      </c>
    </row>
    <row r="20" spans="1:16" ht="12.75" customHeight="1">
      <c r="A20" s="13"/>
      <c r="B20" s="13"/>
      <c r="C20" s="13" t="s">
        <v>45</v>
      </c>
      <c r="D20" s="13"/>
      <c r="E20" s="13" t="s">
        <v>44</v>
      </c>
      <c r="F20" s="13"/>
      <c r="G20" s="13"/>
      <c r="H20" s="13"/>
      <c r="I20" s="13">
        <f>SUM(I12:I19)</f>
        <v>0</v>
      </c>
      <c r="P20">
        <f>ROUND(SUM(P12:P19),2)</f>
        <v>0</v>
      </c>
    </row>
    <row r="22" spans="1:9" ht="12.75" customHeight="1">
      <c r="A22" s="7"/>
      <c r="B22" s="7"/>
      <c r="C22" s="7" t="s">
        <v>25</v>
      </c>
      <c r="D22" s="7"/>
      <c r="E22" s="7" t="s">
        <v>61</v>
      </c>
      <c r="F22" s="7"/>
      <c r="G22" s="9"/>
      <c r="H22" s="7"/>
      <c r="I22" s="9"/>
    </row>
    <row r="23" spans="1:16" ht="38.25">
      <c r="A23" s="6">
        <v>4</v>
      </c>
      <c r="B23" s="6" t="s">
        <v>46</v>
      </c>
      <c r="C23" s="6" t="s">
        <v>62</v>
      </c>
      <c r="D23" s="6" t="s">
        <v>48</v>
      </c>
      <c r="E23" s="6" t="s">
        <v>63</v>
      </c>
      <c r="F23" s="6" t="s">
        <v>50</v>
      </c>
      <c r="G23" s="8">
        <v>25.469</v>
      </c>
      <c r="H23" s="11"/>
      <c r="I23" s="10">
        <f>ROUND((H23*G23),2)</f>
        <v>0</v>
      </c>
      <c r="O23">
        <f>rekapitulace!H8</f>
        <v>21</v>
      </c>
      <c r="P23">
        <f>O23/100*I23</f>
        <v>0</v>
      </c>
    </row>
    <row r="24" ht="12.75">
      <c r="E24" s="12" t="s">
        <v>64</v>
      </c>
    </row>
    <row r="25" ht="63.75">
      <c r="E25" s="12" t="s">
        <v>65</v>
      </c>
    </row>
    <row r="26" spans="1:16" ht="51">
      <c r="A26" s="6">
        <v>5</v>
      </c>
      <c r="B26" s="6" t="s">
        <v>46</v>
      </c>
      <c r="C26" s="6" t="s">
        <v>66</v>
      </c>
      <c r="D26" s="6" t="s">
        <v>48</v>
      </c>
      <c r="E26" s="6" t="s">
        <v>67</v>
      </c>
      <c r="F26" s="6" t="s">
        <v>50</v>
      </c>
      <c r="G26" s="8">
        <v>101.876</v>
      </c>
      <c r="H26" s="11"/>
      <c r="I26" s="10">
        <f>ROUND((H26*G26),2)</f>
        <v>0</v>
      </c>
      <c r="O26">
        <f>rekapitulace!H8</f>
        <v>21</v>
      </c>
      <c r="P26">
        <f>O26/100*I26</f>
        <v>0</v>
      </c>
    </row>
    <row r="27" ht="12.75">
      <c r="E27" s="12" t="s">
        <v>68</v>
      </c>
    </row>
    <row r="28" ht="63.75">
      <c r="E28" s="12" t="s">
        <v>65</v>
      </c>
    </row>
    <row r="29" spans="1:16" ht="51">
      <c r="A29" s="6">
        <v>6</v>
      </c>
      <c r="B29" s="6" t="s">
        <v>46</v>
      </c>
      <c r="C29" s="6" t="s">
        <v>69</v>
      </c>
      <c r="D29" s="6" t="s">
        <v>48</v>
      </c>
      <c r="E29" s="6" t="s">
        <v>70</v>
      </c>
      <c r="F29" s="6" t="s">
        <v>50</v>
      </c>
      <c r="G29" s="8">
        <v>230.42</v>
      </c>
      <c r="H29" s="11"/>
      <c r="I29" s="10">
        <f>ROUND((H29*G29),2)</f>
        <v>0</v>
      </c>
      <c r="O29">
        <f>rekapitulace!H8</f>
        <v>21</v>
      </c>
      <c r="P29">
        <f>O29/100*I29</f>
        <v>0</v>
      </c>
    </row>
    <row r="30" ht="12.75">
      <c r="E30" s="12" t="s">
        <v>71</v>
      </c>
    </row>
    <row r="31" ht="318.75">
      <c r="E31" s="12" t="s">
        <v>72</v>
      </c>
    </row>
    <row r="32" spans="1:16" ht="38.25">
      <c r="A32" s="6">
        <v>7</v>
      </c>
      <c r="B32" s="6" t="s">
        <v>46</v>
      </c>
      <c r="C32" s="6" t="s">
        <v>73</v>
      </c>
      <c r="D32" s="6" t="s">
        <v>74</v>
      </c>
      <c r="E32" s="6" t="s">
        <v>75</v>
      </c>
      <c r="F32" s="6" t="s">
        <v>50</v>
      </c>
      <c r="G32" s="8">
        <v>16.95</v>
      </c>
      <c r="H32" s="11"/>
      <c r="I32" s="10">
        <f>ROUND((H32*G32),2)</f>
        <v>0</v>
      </c>
      <c r="O32">
        <f>rekapitulace!H8</f>
        <v>21</v>
      </c>
      <c r="P32">
        <f>O32/100*I32</f>
        <v>0</v>
      </c>
    </row>
    <row r="33" ht="12.75">
      <c r="E33" s="12" t="s">
        <v>76</v>
      </c>
    </row>
    <row r="34" ht="318.75">
      <c r="E34" s="12" t="s">
        <v>72</v>
      </c>
    </row>
    <row r="35" spans="1:16" ht="12.75" customHeight="1">
      <c r="A35" s="13"/>
      <c r="B35" s="13"/>
      <c r="C35" s="13" t="s">
        <v>25</v>
      </c>
      <c r="D35" s="13"/>
      <c r="E35" s="13" t="s">
        <v>61</v>
      </c>
      <c r="F35" s="13"/>
      <c r="G35" s="13"/>
      <c r="H35" s="13"/>
      <c r="I35" s="13">
        <f>SUM(I23:I34)</f>
        <v>0</v>
      </c>
      <c r="P35">
        <f>ROUND(SUM(P23:P34),2)</f>
        <v>0</v>
      </c>
    </row>
    <row r="37" spans="1:9" ht="12.75" customHeight="1">
      <c r="A37" s="7"/>
      <c r="B37" s="7"/>
      <c r="C37" s="7" t="s">
        <v>43</v>
      </c>
      <c r="D37" s="7"/>
      <c r="E37" s="7" t="s">
        <v>77</v>
      </c>
      <c r="F37" s="7"/>
      <c r="G37" s="9"/>
      <c r="H37" s="7"/>
      <c r="I37" s="9"/>
    </row>
    <row r="38" spans="1:16" ht="25.5">
      <c r="A38" s="6">
        <v>8</v>
      </c>
      <c r="B38" s="6" t="s">
        <v>46</v>
      </c>
      <c r="C38" s="6" t="s">
        <v>78</v>
      </c>
      <c r="D38" s="6" t="s">
        <v>48</v>
      </c>
      <c r="E38" s="6" t="s">
        <v>79</v>
      </c>
      <c r="F38" s="6" t="s">
        <v>80</v>
      </c>
      <c r="G38" s="8">
        <v>24.02</v>
      </c>
      <c r="H38" s="11"/>
      <c r="I38" s="10">
        <f>ROUND((H38*G38),2)</f>
        <v>0</v>
      </c>
      <c r="O38">
        <f>rekapitulace!H8</f>
        <v>21</v>
      </c>
      <c r="P38">
        <f>O38/100*I38</f>
        <v>0</v>
      </c>
    </row>
    <row r="39" ht="12.75">
      <c r="E39" s="12" t="s">
        <v>81</v>
      </c>
    </row>
    <row r="40" ht="38.25">
      <c r="E40" s="12" t="s">
        <v>82</v>
      </c>
    </row>
    <row r="41" spans="1:16" ht="38.25">
      <c r="A41" s="6">
        <v>9</v>
      </c>
      <c r="B41" s="6" t="s">
        <v>46</v>
      </c>
      <c r="C41" s="6" t="s">
        <v>83</v>
      </c>
      <c r="D41" s="6" t="s">
        <v>48</v>
      </c>
      <c r="E41" s="6" t="s">
        <v>84</v>
      </c>
      <c r="F41" s="6" t="s">
        <v>50</v>
      </c>
      <c r="G41" s="8">
        <v>86.001</v>
      </c>
      <c r="H41" s="11"/>
      <c r="I41" s="10">
        <f>ROUND((H41*G41),2)</f>
        <v>0</v>
      </c>
      <c r="O41">
        <f>rekapitulace!H8</f>
        <v>21</v>
      </c>
      <c r="P41">
        <f>O41/100*I41</f>
        <v>0</v>
      </c>
    </row>
    <row r="42" ht="12.75">
      <c r="E42" s="12" t="s">
        <v>85</v>
      </c>
    </row>
    <row r="43" ht="102">
      <c r="E43" s="12" t="s">
        <v>86</v>
      </c>
    </row>
    <row r="44" spans="1:16" ht="25.5">
      <c r="A44" s="6">
        <v>10</v>
      </c>
      <c r="B44" s="6" t="s">
        <v>46</v>
      </c>
      <c r="C44" s="6" t="s">
        <v>87</v>
      </c>
      <c r="D44" s="6" t="s">
        <v>48</v>
      </c>
      <c r="E44" s="6" t="s">
        <v>88</v>
      </c>
      <c r="F44" s="6" t="s">
        <v>50</v>
      </c>
      <c r="G44" s="8">
        <v>37.395</v>
      </c>
      <c r="H44" s="11"/>
      <c r="I44" s="10">
        <f>ROUND((H44*G44),2)</f>
        <v>0</v>
      </c>
      <c r="O44">
        <f>rekapitulace!H8</f>
        <v>21</v>
      </c>
      <c r="P44">
        <f>O44/100*I44</f>
        <v>0</v>
      </c>
    </row>
    <row r="45" ht="12.75">
      <c r="E45" s="12" t="s">
        <v>89</v>
      </c>
    </row>
    <row r="46" ht="102">
      <c r="E46" s="12" t="s">
        <v>86</v>
      </c>
    </row>
    <row r="47" spans="1:16" ht="38.25">
      <c r="A47" s="6">
        <v>11</v>
      </c>
      <c r="B47" s="6" t="s">
        <v>46</v>
      </c>
      <c r="C47" s="6" t="s">
        <v>90</v>
      </c>
      <c r="D47" s="6" t="s">
        <v>48</v>
      </c>
      <c r="E47" s="6" t="s">
        <v>91</v>
      </c>
      <c r="F47" s="6" t="s">
        <v>50</v>
      </c>
      <c r="G47" s="8">
        <v>7.686</v>
      </c>
      <c r="H47" s="11"/>
      <c r="I47" s="10">
        <f>ROUND((H47*G47),2)</f>
        <v>0</v>
      </c>
      <c r="O47">
        <f>rekapitulace!H8</f>
        <v>21</v>
      </c>
      <c r="P47">
        <f>O47/100*I47</f>
        <v>0</v>
      </c>
    </row>
    <row r="48" ht="12.75">
      <c r="E48" s="12" t="s">
        <v>92</v>
      </c>
    </row>
    <row r="49" ht="102">
      <c r="E49" s="12" t="s">
        <v>86</v>
      </c>
    </row>
    <row r="50" spans="1:16" ht="38.25">
      <c r="A50" s="6">
        <v>12</v>
      </c>
      <c r="B50" s="6" t="s">
        <v>46</v>
      </c>
      <c r="C50" s="6" t="s">
        <v>93</v>
      </c>
      <c r="D50" s="6" t="s">
        <v>48</v>
      </c>
      <c r="E50" s="6" t="s">
        <v>94</v>
      </c>
      <c r="F50" s="6" t="s">
        <v>95</v>
      </c>
      <c r="G50" s="8">
        <v>15.84</v>
      </c>
      <c r="H50" s="11"/>
      <c r="I50" s="10">
        <f>ROUND((H50*G50),2)</f>
        <v>0</v>
      </c>
      <c r="O50">
        <f>rekapitulace!H8</f>
        <v>21</v>
      </c>
      <c r="P50">
        <f>O50/100*I50</f>
        <v>0</v>
      </c>
    </row>
    <row r="51" ht="76.5">
      <c r="E51" s="12" t="s">
        <v>96</v>
      </c>
    </row>
    <row r="52" spans="1:16" ht="12.75" customHeight="1">
      <c r="A52" s="13"/>
      <c r="B52" s="13"/>
      <c r="C52" s="13" t="s">
        <v>43</v>
      </c>
      <c r="D52" s="13"/>
      <c r="E52" s="13" t="s">
        <v>77</v>
      </c>
      <c r="F52" s="13"/>
      <c r="G52" s="13"/>
      <c r="H52" s="13"/>
      <c r="I52" s="13">
        <f>SUM(I38:I51)</f>
        <v>0</v>
      </c>
      <c r="P52">
        <f>ROUND(SUM(P38:P51),2)</f>
        <v>0</v>
      </c>
    </row>
    <row r="54" spans="1:16" ht="12.75" customHeight="1">
      <c r="A54" s="13"/>
      <c r="B54" s="13"/>
      <c r="C54" s="13"/>
      <c r="D54" s="13"/>
      <c r="E54" s="13" t="s">
        <v>97</v>
      </c>
      <c r="F54" s="13"/>
      <c r="G54" s="13"/>
      <c r="H54" s="13"/>
      <c r="I54" s="13">
        <f>+I20+I35+I52</f>
        <v>0</v>
      </c>
      <c r="P54">
        <f>+P20+P35+P52</f>
        <v>0</v>
      </c>
    </row>
    <row r="56" spans="1:9" ht="12.75" customHeight="1">
      <c r="A56" s="7" t="s">
        <v>98</v>
      </c>
      <c r="B56" s="7"/>
      <c r="C56" s="7"/>
      <c r="D56" s="7"/>
      <c r="E56" s="7"/>
      <c r="F56" s="7"/>
      <c r="G56" s="7"/>
      <c r="H56" s="7"/>
      <c r="I56" s="7"/>
    </row>
    <row r="57" spans="1:9" ht="12.75" customHeight="1">
      <c r="A57" s="7"/>
      <c r="B57" s="7"/>
      <c r="C57" s="7"/>
      <c r="D57" s="7"/>
      <c r="E57" s="7" t="s">
        <v>99</v>
      </c>
      <c r="F57" s="7"/>
      <c r="G57" s="7"/>
      <c r="H57" s="7"/>
      <c r="I57" s="7"/>
    </row>
    <row r="58" spans="1:16" ht="12.75" customHeight="1">
      <c r="A58" s="13"/>
      <c r="B58" s="13"/>
      <c r="C58" s="13"/>
      <c r="D58" s="13"/>
      <c r="E58" s="13" t="s">
        <v>100</v>
      </c>
      <c r="F58" s="13"/>
      <c r="G58" s="13"/>
      <c r="H58" s="13"/>
      <c r="I58" s="13">
        <v>0</v>
      </c>
      <c r="P58">
        <v>0</v>
      </c>
    </row>
    <row r="59" spans="1:9" ht="12.75" customHeight="1">
      <c r="A59" s="13"/>
      <c r="B59" s="13"/>
      <c r="C59" s="13"/>
      <c r="D59" s="13"/>
      <c r="E59" s="13" t="s">
        <v>101</v>
      </c>
      <c r="F59" s="13"/>
      <c r="G59" s="13"/>
      <c r="H59" s="13"/>
      <c r="I59" s="13"/>
    </row>
    <row r="60" spans="1:16" ht="12.75" customHeight="1">
      <c r="A60" s="13"/>
      <c r="B60" s="13"/>
      <c r="C60" s="13"/>
      <c r="D60" s="13"/>
      <c r="E60" s="13" t="s">
        <v>102</v>
      </c>
      <c r="F60" s="13"/>
      <c r="G60" s="13"/>
      <c r="H60" s="13"/>
      <c r="I60" s="13">
        <v>0</v>
      </c>
      <c r="P60">
        <v>0</v>
      </c>
    </row>
    <row r="61" spans="1:16" ht="12.75" customHeight="1">
      <c r="A61" s="13"/>
      <c r="B61" s="13"/>
      <c r="C61" s="13"/>
      <c r="D61" s="13"/>
      <c r="E61" s="13" t="s">
        <v>103</v>
      </c>
      <c r="F61" s="13"/>
      <c r="G61" s="13"/>
      <c r="H61" s="13"/>
      <c r="I61" s="13">
        <f>I58+I60</f>
        <v>0</v>
      </c>
      <c r="P61">
        <f>P58+P60</f>
        <v>0</v>
      </c>
    </row>
    <row r="63" spans="1:16" ht="12.75" customHeight="1">
      <c r="A63" s="13"/>
      <c r="B63" s="13"/>
      <c r="C63" s="13"/>
      <c r="D63" s="13"/>
      <c r="E63" s="13" t="s">
        <v>103</v>
      </c>
      <c r="F63" s="13"/>
      <c r="G63" s="13"/>
      <c r="H63" s="13"/>
      <c r="I63" s="13">
        <f>I54+I61</f>
        <v>0</v>
      </c>
      <c r="P63">
        <f>P54+P61</f>
        <v>0</v>
      </c>
    </row>
  </sheetData>
  <sheetProtection sheet="1" objects="1" scenarios="1" formatColumns="0"/>
  <mergeCells count="8">
    <mergeCell ref="G8:G9"/>
    <mergeCell ref="H8:I8"/>
    <mergeCell ref="A8:A9"/>
    <mergeCell ref="B8:B9"/>
    <mergeCell ref="C8:C9"/>
    <mergeCell ref="D8:D9"/>
    <mergeCell ref="E8:E9"/>
    <mergeCell ref="F8:F9"/>
  </mergeCells>
  <printOptions/>
  <pageMargins left="0.5511811023622047" right="0.5511811023622047" top="0.984251968503937" bottom="0.984251968503937" header="0.11811023622047244" footer="0.11811023622047244"/>
  <pageSetup fitToHeight="0" fitToWidth="1"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P236"/>
  <sheetViews>
    <sheetView tabSelected="1" zoomScalePageLayoutView="0" workbookViewId="0" topLeftCell="A1">
      <pane ySplit="10" topLeftCell="A11" activePane="bottomLeft" state="frozen"/>
      <selection pane="topLeft" activeCell="A11" sqref="A1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104</v>
      </c>
      <c r="D5" s="5"/>
      <c r="E5" s="5" t="s">
        <v>105</v>
      </c>
    </row>
    <row r="6" spans="1:5" ht="12.75" customHeight="1">
      <c r="A6" t="s">
        <v>17</v>
      </c>
      <c r="C6" s="5" t="s">
        <v>106</v>
      </c>
      <c r="D6" s="5"/>
      <c r="E6" s="5" t="s">
        <v>107</v>
      </c>
    </row>
    <row r="7" spans="3:5" ht="12.75" customHeight="1">
      <c r="C7" s="5"/>
      <c r="D7" s="5"/>
      <c r="E7" s="5"/>
    </row>
    <row r="8" spans="1:16" ht="12.75" customHeight="1">
      <c r="A8" s="14" t="s">
        <v>24</v>
      </c>
      <c r="B8" s="14" t="s">
        <v>26</v>
      </c>
      <c r="C8" s="14" t="s">
        <v>27</v>
      </c>
      <c r="D8" s="14" t="s">
        <v>28</v>
      </c>
      <c r="E8" s="14" t="s">
        <v>29</v>
      </c>
      <c r="F8" s="14" t="s">
        <v>30</v>
      </c>
      <c r="G8" s="14" t="s">
        <v>31</v>
      </c>
      <c r="H8" s="14" t="s">
        <v>32</v>
      </c>
      <c r="I8" s="14"/>
      <c r="O8" t="s">
        <v>35</v>
      </c>
      <c r="P8" t="s">
        <v>11</v>
      </c>
    </row>
    <row r="9" spans="1:15" ht="14.25">
      <c r="A9" s="14"/>
      <c r="B9" s="14"/>
      <c r="C9" s="14"/>
      <c r="D9" s="14"/>
      <c r="E9" s="14"/>
      <c r="F9" s="14"/>
      <c r="G9" s="14"/>
      <c r="H9" s="4" t="s">
        <v>33</v>
      </c>
      <c r="I9" s="4" t="s">
        <v>34</v>
      </c>
      <c r="O9" t="s">
        <v>11</v>
      </c>
    </row>
    <row r="10" spans="1:9" ht="14.25">
      <c r="A10" s="4" t="s">
        <v>25</v>
      </c>
      <c r="B10" s="4" t="s">
        <v>36</v>
      </c>
      <c r="C10" s="4" t="s">
        <v>37</v>
      </c>
      <c r="D10" s="4" t="s">
        <v>38</v>
      </c>
      <c r="E10" s="4" t="s">
        <v>39</v>
      </c>
      <c r="F10" s="4" t="s">
        <v>40</v>
      </c>
      <c r="G10" s="4" t="s">
        <v>41</v>
      </c>
      <c r="H10" s="4" t="s">
        <v>42</v>
      </c>
      <c r="I10" s="4" t="s">
        <v>43</v>
      </c>
    </row>
    <row r="11" spans="1:9" ht="12.75" customHeight="1">
      <c r="A11" s="7"/>
      <c r="B11" s="7"/>
      <c r="C11" s="7" t="s">
        <v>45</v>
      </c>
      <c r="D11" s="7"/>
      <c r="E11" s="7" t="s">
        <v>44</v>
      </c>
      <c r="F11" s="7"/>
      <c r="G11" s="9"/>
      <c r="H11" s="7"/>
      <c r="I11" s="9"/>
    </row>
    <row r="12" spans="1:16" ht="51">
      <c r="A12" s="6">
        <v>1</v>
      </c>
      <c r="B12" s="6" t="s">
        <v>46</v>
      </c>
      <c r="C12" s="6" t="s">
        <v>108</v>
      </c>
      <c r="D12" s="6" t="s">
        <v>48</v>
      </c>
      <c r="E12" s="6" t="s">
        <v>109</v>
      </c>
      <c r="F12" s="6" t="s">
        <v>110</v>
      </c>
      <c r="G12" s="8">
        <v>1</v>
      </c>
      <c r="H12" s="11"/>
      <c r="I12" s="10">
        <f>ROUND((H12*G12),2)</f>
        <v>0</v>
      </c>
      <c r="O12">
        <f>rekapitulace!H8</f>
        <v>21</v>
      </c>
      <c r="P12">
        <f>O12/100*I12</f>
        <v>0</v>
      </c>
    </row>
    <row r="13" ht="12.75">
      <c r="E13" s="12" t="s">
        <v>111</v>
      </c>
    </row>
    <row r="14" spans="1:16" ht="25.5">
      <c r="A14" s="6">
        <v>2</v>
      </c>
      <c r="B14" s="6" t="s">
        <v>46</v>
      </c>
      <c r="C14" s="6" t="s">
        <v>112</v>
      </c>
      <c r="D14" s="6" t="s">
        <v>25</v>
      </c>
      <c r="E14" s="6" t="s">
        <v>113</v>
      </c>
      <c r="F14" s="6" t="s">
        <v>110</v>
      </c>
      <c r="G14" s="8">
        <v>1</v>
      </c>
      <c r="H14" s="11"/>
      <c r="I14" s="10">
        <f>ROUND((H14*G14),2)</f>
        <v>0</v>
      </c>
      <c r="O14">
        <f>rekapitulace!H8</f>
        <v>21</v>
      </c>
      <c r="P14">
        <f>O14/100*I14</f>
        <v>0</v>
      </c>
    </row>
    <row r="15" ht="12.75">
      <c r="E15" s="12" t="s">
        <v>48</v>
      </c>
    </row>
    <row r="16" spans="1:16" ht="12.75" customHeight="1">
      <c r="A16" s="13"/>
      <c r="B16" s="13"/>
      <c r="C16" s="13" t="s">
        <v>45</v>
      </c>
      <c r="D16" s="13"/>
      <c r="E16" s="13" t="s">
        <v>44</v>
      </c>
      <c r="F16" s="13"/>
      <c r="G16" s="13"/>
      <c r="H16" s="13"/>
      <c r="I16" s="13">
        <f>SUM(I12:I15)</f>
        <v>0</v>
      </c>
      <c r="P16">
        <f>ROUND(SUM(P12:P15),2)</f>
        <v>0</v>
      </c>
    </row>
    <row r="18" spans="1:9" ht="12.75" customHeight="1">
      <c r="A18" s="7"/>
      <c r="B18" s="7"/>
      <c r="C18" s="7" t="s">
        <v>25</v>
      </c>
      <c r="D18" s="7"/>
      <c r="E18" s="7" t="s">
        <v>61</v>
      </c>
      <c r="F18" s="7"/>
      <c r="G18" s="9"/>
      <c r="H18" s="7"/>
      <c r="I18" s="9"/>
    </row>
    <row r="19" spans="1:16" ht="38.25">
      <c r="A19" s="6">
        <v>3</v>
      </c>
      <c r="B19" s="6" t="s">
        <v>46</v>
      </c>
      <c r="C19" s="6" t="s">
        <v>114</v>
      </c>
      <c r="D19" s="6" t="s">
        <v>48</v>
      </c>
      <c r="E19" s="6" t="s">
        <v>115</v>
      </c>
      <c r="F19" s="6" t="s">
        <v>50</v>
      </c>
      <c r="G19" s="8">
        <v>56.562</v>
      </c>
      <c r="H19" s="11"/>
      <c r="I19" s="10">
        <f>ROUND((H19*G19),2)</f>
        <v>0</v>
      </c>
      <c r="O19">
        <f>rekapitulace!H8</f>
        <v>21</v>
      </c>
      <c r="P19">
        <f>O19/100*I19</f>
        <v>0</v>
      </c>
    </row>
    <row r="20" ht="12.75">
      <c r="E20" s="12" t="s">
        <v>116</v>
      </c>
    </row>
    <row r="21" ht="25.5">
      <c r="E21" s="12" t="s">
        <v>117</v>
      </c>
    </row>
    <row r="22" spans="1:16" ht="38.25">
      <c r="A22" s="6">
        <v>4</v>
      </c>
      <c r="B22" s="6" t="s">
        <v>46</v>
      </c>
      <c r="C22" s="6" t="s">
        <v>118</v>
      </c>
      <c r="D22" s="6" t="s">
        <v>48</v>
      </c>
      <c r="E22" s="6" t="s">
        <v>119</v>
      </c>
      <c r="F22" s="6" t="s">
        <v>50</v>
      </c>
      <c r="G22" s="8">
        <v>78.6</v>
      </c>
      <c r="H22" s="11"/>
      <c r="I22" s="10">
        <f>ROUND((H22*G22),2)</f>
        <v>0</v>
      </c>
      <c r="O22">
        <f>rekapitulace!H8</f>
        <v>21</v>
      </c>
      <c r="P22">
        <f>O22/100*I22</f>
        <v>0</v>
      </c>
    </row>
    <row r="23" ht="12.75">
      <c r="E23" s="12" t="s">
        <v>120</v>
      </c>
    </row>
    <row r="24" ht="280.5">
      <c r="E24" s="12" t="s">
        <v>121</v>
      </c>
    </row>
    <row r="25" spans="1:16" ht="25.5">
      <c r="A25" s="6">
        <v>5</v>
      </c>
      <c r="B25" s="6" t="s">
        <v>46</v>
      </c>
      <c r="C25" s="6" t="s">
        <v>122</v>
      </c>
      <c r="D25" s="6" t="s">
        <v>48</v>
      </c>
      <c r="E25" s="6" t="s">
        <v>123</v>
      </c>
      <c r="F25" s="6" t="s">
        <v>95</v>
      </c>
      <c r="G25" s="8">
        <v>46.904</v>
      </c>
      <c r="H25" s="11"/>
      <c r="I25" s="10">
        <f>ROUND((H25*G25),2)</f>
        <v>0</v>
      </c>
      <c r="O25">
        <f>rekapitulace!H8</f>
        <v>21</v>
      </c>
      <c r="P25">
        <f>O25/100*I25</f>
        <v>0</v>
      </c>
    </row>
    <row r="26" ht="12.75">
      <c r="E26" s="12" t="s">
        <v>124</v>
      </c>
    </row>
    <row r="27" ht="267.75">
      <c r="E27" s="12" t="s">
        <v>125</v>
      </c>
    </row>
    <row r="28" spans="1:16" ht="25.5">
      <c r="A28" s="6">
        <v>6</v>
      </c>
      <c r="B28" s="6" t="s">
        <v>46</v>
      </c>
      <c r="C28" s="6" t="s">
        <v>126</v>
      </c>
      <c r="D28" s="6" t="s">
        <v>48</v>
      </c>
      <c r="E28" s="6" t="s">
        <v>127</v>
      </c>
      <c r="F28" s="6" t="s">
        <v>50</v>
      </c>
      <c r="G28" s="8">
        <v>22.443</v>
      </c>
      <c r="H28" s="11"/>
      <c r="I28" s="10">
        <f>ROUND((H28*G28),2)</f>
        <v>0</v>
      </c>
      <c r="O28">
        <f>rekapitulace!H8</f>
        <v>21</v>
      </c>
      <c r="P28">
        <f>O28/100*I28</f>
        <v>0</v>
      </c>
    </row>
    <row r="29" ht="12.75">
      <c r="E29" s="12" t="s">
        <v>128</v>
      </c>
    </row>
    <row r="30" ht="242.25">
      <c r="E30" s="12" t="s">
        <v>129</v>
      </c>
    </row>
    <row r="31" spans="1:16" ht="25.5">
      <c r="A31" s="6">
        <v>7</v>
      </c>
      <c r="B31" s="6" t="s">
        <v>46</v>
      </c>
      <c r="C31" s="6" t="s">
        <v>130</v>
      </c>
      <c r="D31" s="6" t="s">
        <v>131</v>
      </c>
      <c r="E31" s="6" t="s">
        <v>132</v>
      </c>
      <c r="F31" s="6" t="s">
        <v>50</v>
      </c>
      <c r="G31" s="8">
        <v>18.886</v>
      </c>
      <c r="H31" s="11"/>
      <c r="I31" s="10">
        <f>ROUND((H31*G31),2)</f>
        <v>0</v>
      </c>
      <c r="O31">
        <f>rekapitulace!H8</f>
        <v>21</v>
      </c>
      <c r="P31">
        <f>O31/100*I31</f>
        <v>0</v>
      </c>
    </row>
    <row r="32" ht="12.75">
      <c r="E32" s="12" t="s">
        <v>133</v>
      </c>
    </row>
    <row r="33" ht="229.5">
      <c r="E33" s="12" t="s">
        <v>134</v>
      </c>
    </row>
    <row r="34" spans="1:16" ht="38.25">
      <c r="A34" s="6">
        <v>8</v>
      </c>
      <c r="B34" s="6" t="s">
        <v>46</v>
      </c>
      <c r="C34" s="6" t="s">
        <v>130</v>
      </c>
      <c r="D34" s="6" t="s">
        <v>135</v>
      </c>
      <c r="E34" s="6" t="s">
        <v>136</v>
      </c>
      <c r="F34" s="6" t="s">
        <v>50</v>
      </c>
      <c r="G34" s="8">
        <v>43.576</v>
      </c>
      <c r="H34" s="11"/>
      <c r="I34" s="10">
        <f>ROUND((H34*G34),2)</f>
        <v>0</v>
      </c>
      <c r="O34">
        <f>rekapitulace!H8</f>
        <v>21</v>
      </c>
      <c r="P34">
        <f>O34/100*I34</f>
        <v>0</v>
      </c>
    </row>
    <row r="35" ht="12.75">
      <c r="E35" s="12" t="s">
        <v>137</v>
      </c>
    </row>
    <row r="36" ht="229.5">
      <c r="E36" s="12" t="s">
        <v>134</v>
      </c>
    </row>
    <row r="37" spans="1:16" ht="25.5">
      <c r="A37" s="6">
        <v>9</v>
      </c>
      <c r="B37" s="6" t="s">
        <v>46</v>
      </c>
      <c r="C37" s="6" t="s">
        <v>130</v>
      </c>
      <c r="D37" s="6" t="s">
        <v>138</v>
      </c>
      <c r="E37" s="6" t="s">
        <v>139</v>
      </c>
      <c r="F37" s="6" t="s">
        <v>50</v>
      </c>
      <c r="G37" s="8">
        <v>43.989</v>
      </c>
      <c r="H37" s="11"/>
      <c r="I37" s="10">
        <f>ROUND((H37*G37),2)</f>
        <v>0</v>
      </c>
      <c r="O37">
        <f>rekapitulace!H8</f>
        <v>21</v>
      </c>
      <c r="P37">
        <f>O37/100*I37</f>
        <v>0</v>
      </c>
    </row>
    <row r="38" ht="12.75">
      <c r="E38" s="12" t="s">
        <v>140</v>
      </c>
    </row>
    <row r="39" ht="229.5">
      <c r="E39" s="12" t="s">
        <v>134</v>
      </c>
    </row>
    <row r="40" spans="1:16" ht="38.25">
      <c r="A40" s="6">
        <v>10</v>
      </c>
      <c r="B40" s="6" t="s">
        <v>46</v>
      </c>
      <c r="C40" s="6" t="s">
        <v>130</v>
      </c>
      <c r="D40" s="6" t="s">
        <v>141</v>
      </c>
      <c r="E40" s="6" t="s">
        <v>142</v>
      </c>
      <c r="F40" s="6" t="s">
        <v>50</v>
      </c>
      <c r="G40" s="8">
        <v>2.5</v>
      </c>
      <c r="H40" s="11"/>
      <c r="I40" s="10">
        <f>ROUND((H40*G40),2)</f>
        <v>0</v>
      </c>
      <c r="O40">
        <f>rekapitulace!H8</f>
        <v>21</v>
      </c>
      <c r="P40">
        <f>O40/100*I40</f>
        <v>0</v>
      </c>
    </row>
    <row r="41" ht="12.75">
      <c r="E41" s="12" t="s">
        <v>143</v>
      </c>
    </row>
    <row r="42" ht="229.5">
      <c r="E42" s="12" t="s">
        <v>134</v>
      </c>
    </row>
    <row r="43" spans="1:16" ht="25.5">
      <c r="A43" s="6">
        <v>11</v>
      </c>
      <c r="B43" s="6" t="s">
        <v>46</v>
      </c>
      <c r="C43" s="6" t="s">
        <v>144</v>
      </c>
      <c r="D43" s="6" t="s">
        <v>48</v>
      </c>
      <c r="E43" s="6" t="s">
        <v>145</v>
      </c>
      <c r="F43" s="6" t="s">
        <v>95</v>
      </c>
      <c r="G43" s="8">
        <v>42.7</v>
      </c>
      <c r="H43" s="11"/>
      <c r="I43" s="10">
        <f>ROUND((H43*G43),2)</f>
        <v>0</v>
      </c>
      <c r="O43">
        <f>rekapitulace!H8</f>
        <v>21</v>
      </c>
      <c r="P43">
        <f>O43/100*I43</f>
        <v>0</v>
      </c>
    </row>
    <row r="44" ht="12.75">
      <c r="E44" s="12" t="s">
        <v>146</v>
      </c>
    </row>
    <row r="45" ht="12.75">
      <c r="E45" s="12" t="s">
        <v>48</v>
      </c>
    </row>
    <row r="46" spans="1:16" ht="38.25">
      <c r="A46" s="6">
        <v>12</v>
      </c>
      <c r="B46" s="6" t="s">
        <v>46</v>
      </c>
      <c r="C46" s="6" t="s">
        <v>147</v>
      </c>
      <c r="D46" s="6" t="s">
        <v>48</v>
      </c>
      <c r="E46" s="6" t="s">
        <v>148</v>
      </c>
      <c r="F46" s="6" t="s">
        <v>95</v>
      </c>
      <c r="G46" s="8">
        <v>377.08</v>
      </c>
      <c r="H46" s="11"/>
      <c r="I46" s="10">
        <f>ROUND((H46*G46),2)</f>
        <v>0</v>
      </c>
      <c r="O46">
        <f>rekapitulace!H8</f>
        <v>21</v>
      </c>
      <c r="P46">
        <f>O46/100*I46</f>
        <v>0</v>
      </c>
    </row>
    <row r="47" ht="38.25">
      <c r="E47" s="12" t="s">
        <v>149</v>
      </c>
    </row>
    <row r="48" spans="1:16" ht="25.5">
      <c r="A48" s="6">
        <v>13</v>
      </c>
      <c r="B48" s="6" t="s">
        <v>46</v>
      </c>
      <c r="C48" s="6" t="s">
        <v>150</v>
      </c>
      <c r="D48" s="6" t="s">
        <v>48</v>
      </c>
      <c r="E48" s="6" t="s">
        <v>151</v>
      </c>
      <c r="F48" s="6" t="s">
        <v>95</v>
      </c>
      <c r="G48" s="8">
        <v>322.42</v>
      </c>
      <c r="H48" s="11"/>
      <c r="I48" s="10">
        <f>ROUND((H48*G48),2)</f>
        <v>0</v>
      </c>
      <c r="O48">
        <f>rekapitulace!H8</f>
        <v>21</v>
      </c>
      <c r="P48">
        <f>O48/100*I48</f>
        <v>0</v>
      </c>
    </row>
    <row r="49" ht="12.75">
      <c r="E49" s="12" t="s">
        <v>152</v>
      </c>
    </row>
    <row r="50" ht="25.5">
      <c r="E50" s="12" t="s">
        <v>153</v>
      </c>
    </row>
    <row r="51" spans="1:16" ht="12.75" customHeight="1">
      <c r="A51" s="13"/>
      <c r="B51" s="13"/>
      <c r="C51" s="13" t="s">
        <v>25</v>
      </c>
      <c r="D51" s="13"/>
      <c r="E51" s="13" t="s">
        <v>61</v>
      </c>
      <c r="F51" s="13"/>
      <c r="G51" s="13"/>
      <c r="H51" s="13"/>
      <c r="I51" s="13">
        <f>SUM(I19:I50)</f>
        <v>0</v>
      </c>
      <c r="P51">
        <f>ROUND(SUM(P19:P50),2)</f>
        <v>0</v>
      </c>
    </row>
    <row r="53" spans="1:9" ht="12.75" customHeight="1">
      <c r="A53" s="7"/>
      <c r="B53" s="7"/>
      <c r="C53" s="7" t="s">
        <v>36</v>
      </c>
      <c r="D53" s="7"/>
      <c r="E53" s="7" t="s">
        <v>154</v>
      </c>
      <c r="F53" s="7"/>
      <c r="G53" s="9"/>
      <c r="H53" s="7"/>
      <c r="I53" s="9"/>
    </row>
    <row r="54" spans="1:16" ht="51">
      <c r="A54" s="6">
        <v>14</v>
      </c>
      <c r="B54" s="6" t="s">
        <v>46</v>
      </c>
      <c r="C54" s="6" t="s">
        <v>155</v>
      </c>
      <c r="D54" s="6" t="s">
        <v>131</v>
      </c>
      <c r="E54" s="6" t="s">
        <v>156</v>
      </c>
      <c r="F54" s="6" t="s">
        <v>80</v>
      </c>
      <c r="G54" s="8">
        <v>30</v>
      </c>
      <c r="H54" s="11"/>
      <c r="I54" s="10">
        <f>ROUND((H54*G54),2)</f>
        <v>0</v>
      </c>
      <c r="O54">
        <f>rekapitulace!H8</f>
        <v>21</v>
      </c>
      <c r="P54">
        <f>O54/100*I54</f>
        <v>0</v>
      </c>
    </row>
    <row r="55" ht="178.5">
      <c r="E55" s="12" t="s">
        <v>157</v>
      </c>
    </row>
    <row r="56" spans="1:16" ht="38.25">
      <c r="A56" s="6">
        <v>15</v>
      </c>
      <c r="B56" s="6" t="s">
        <v>46</v>
      </c>
      <c r="C56" s="6" t="s">
        <v>155</v>
      </c>
      <c r="D56" s="6" t="s">
        <v>135</v>
      </c>
      <c r="E56" s="6" t="s">
        <v>158</v>
      </c>
      <c r="F56" s="6" t="s">
        <v>80</v>
      </c>
      <c r="G56" s="8">
        <v>16.78</v>
      </c>
      <c r="H56" s="11"/>
      <c r="I56" s="10">
        <f>ROUND((H56*G56),2)</f>
        <v>0</v>
      </c>
      <c r="O56">
        <f>rekapitulace!H8</f>
        <v>21</v>
      </c>
      <c r="P56">
        <f>O56/100*I56</f>
        <v>0</v>
      </c>
    </row>
    <row r="57" ht="12.75">
      <c r="E57" s="12" t="s">
        <v>159</v>
      </c>
    </row>
    <row r="58" ht="178.5">
      <c r="E58" s="12" t="s">
        <v>157</v>
      </c>
    </row>
    <row r="59" spans="1:16" ht="25.5">
      <c r="A59" s="6">
        <v>16</v>
      </c>
      <c r="B59" s="6" t="s">
        <v>46</v>
      </c>
      <c r="C59" s="6" t="s">
        <v>160</v>
      </c>
      <c r="D59" s="6" t="s">
        <v>48</v>
      </c>
      <c r="E59" s="6" t="s">
        <v>161</v>
      </c>
      <c r="F59" s="6" t="s">
        <v>50</v>
      </c>
      <c r="G59" s="8">
        <v>0.116</v>
      </c>
      <c r="H59" s="11"/>
      <c r="I59" s="10">
        <f>ROUND((H59*G59),2)</f>
        <v>0</v>
      </c>
      <c r="O59">
        <f>rekapitulace!H8</f>
        <v>21</v>
      </c>
      <c r="P59">
        <f>O59/100*I59</f>
        <v>0</v>
      </c>
    </row>
    <row r="60" ht="12.75">
      <c r="E60" s="12" t="s">
        <v>162</v>
      </c>
    </row>
    <row r="61" ht="51">
      <c r="E61" s="12" t="s">
        <v>163</v>
      </c>
    </row>
    <row r="62" spans="1:16" ht="38.25">
      <c r="A62" s="6">
        <v>17</v>
      </c>
      <c r="B62" s="6" t="s">
        <v>46</v>
      </c>
      <c r="C62" s="6" t="s">
        <v>164</v>
      </c>
      <c r="D62" s="6" t="s">
        <v>74</v>
      </c>
      <c r="E62" s="6" t="s">
        <v>165</v>
      </c>
      <c r="F62" s="6" t="s">
        <v>50</v>
      </c>
      <c r="G62" s="8">
        <v>18.3</v>
      </c>
      <c r="H62" s="11"/>
      <c r="I62" s="10">
        <f>ROUND((H62*G62),2)</f>
        <v>0</v>
      </c>
      <c r="O62">
        <f>rekapitulace!H8</f>
        <v>21</v>
      </c>
      <c r="P62">
        <f>O62/100*I62</f>
        <v>0</v>
      </c>
    </row>
    <row r="63" ht="12.75">
      <c r="E63" s="12" t="s">
        <v>166</v>
      </c>
    </row>
    <row r="64" ht="229.5">
      <c r="E64" s="12" t="s">
        <v>167</v>
      </c>
    </row>
    <row r="65" spans="1:16" ht="25.5">
      <c r="A65" s="6">
        <v>18</v>
      </c>
      <c r="B65" s="6" t="s">
        <v>46</v>
      </c>
      <c r="C65" s="6" t="s">
        <v>168</v>
      </c>
      <c r="D65" s="6" t="s">
        <v>48</v>
      </c>
      <c r="E65" s="6" t="s">
        <v>169</v>
      </c>
      <c r="F65" s="6" t="s">
        <v>50</v>
      </c>
      <c r="G65" s="8">
        <v>24.514</v>
      </c>
      <c r="H65" s="11"/>
      <c r="I65" s="10">
        <f>ROUND((H65*G65),2)</f>
        <v>0</v>
      </c>
      <c r="O65">
        <f>rekapitulace!H8</f>
        <v>21</v>
      </c>
      <c r="P65">
        <f>O65/100*I65</f>
        <v>0</v>
      </c>
    </row>
    <row r="66" ht="12.75">
      <c r="E66" s="12" t="s">
        <v>170</v>
      </c>
    </row>
    <row r="67" ht="357">
      <c r="E67" s="12" t="s">
        <v>171</v>
      </c>
    </row>
    <row r="68" spans="1:16" ht="25.5">
      <c r="A68" s="6">
        <v>19</v>
      </c>
      <c r="B68" s="6" t="s">
        <v>46</v>
      </c>
      <c r="C68" s="6" t="s">
        <v>172</v>
      </c>
      <c r="D68" s="6" t="s">
        <v>48</v>
      </c>
      <c r="E68" s="6" t="s">
        <v>173</v>
      </c>
      <c r="F68" s="6" t="s">
        <v>55</v>
      </c>
      <c r="G68" s="8">
        <v>4.413</v>
      </c>
      <c r="H68" s="11"/>
      <c r="I68" s="10">
        <f>ROUND((H68*G68),2)</f>
        <v>0</v>
      </c>
      <c r="O68">
        <f>rekapitulace!H8</f>
        <v>21</v>
      </c>
      <c r="P68">
        <f>O68/100*I68</f>
        <v>0</v>
      </c>
    </row>
    <row r="69" ht="12.75">
      <c r="E69" s="12" t="s">
        <v>174</v>
      </c>
    </row>
    <row r="70" ht="267.75">
      <c r="E70" s="12" t="s">
        <v>175</v>
      </c>
    </row>
    <row r="71" spans="1:16" ht="38.25">
      <c r="A71" s="6">
        <v>20</v>
      </c>
      <c r="B71" s="6" t="s">
        <v>46</v>
      </c>
      <c r="C71" s="6" t="s">
        <v>176</v>
      </c>
      <c r="D71" s="6" t="s">
        <v>48</v>
      </c>
      <c r="E71" s="6" t="s">
        <v>177</v>
      </c>
      <c r="F71" s="6" t="s">
        <v>95</v>
      </c>
      <c r="G71" s="8">
        <v>93.808</v>
      </c>
      <c r="H71" s="11"/>
      <c r="I71" s="10">
        <f>ROUND((H71*G71),2)</f>
        <v>0</v>
      </c>
      <c r="O71">
        <f>rekapitulace!H8</f>
        <v>21</v>
      </c>
      <c r="P71">
        <f>O71/100*I71</f>
        <v>0</v>
      </c>
    </row>
    <row r="72" ht="12.75">
      <c r="E72" s="12" t="s">
        <v>178</v>
      </c>
    </row>
    <row r="73" ht="102">
      <c r="E73" s="12" t="s">
        <v>179</v>
      </c>
    </row>
    <row r="74" spans="1:16" ht="12.75" customHeight="1">
      <c r="A74" s="13"/>
      <c r="B74" s="13"/>
      <c r="C74" s="13" t="s">
        <v>36</v>
      </c>
      <c r="D74" s="13"/>
      <c r="E74" s="13" t="s">
        <v>154</v>
      </c>
      <c r="F74" s="13"/>
      <c r="G74" s="13"/>
      <c r="H74" s="13"/>
      <c r="I74" s="13">
        <f>SUM(I54:I73)</f>
        <v>0</v>
      </c>
      <c r="P74">
        <f>ROUND(SUM(P54:P73),2)</f>
        <v>0</v>
      </c>
    </row>
    <row r="76" spans="1:9" ht="12.75" customHeight="1">
      <c r="A76" s="7"/>
      <c r="B76" s="7"/>
      <c r="C76" s="7" t="s">
        <v>37</v>
      </c>
      <c r="D76" s="7"/>
      <c r="E76" s="7" t="s">
        <v>180</v>
      </c>
      <c r="F76" s="7"/>
      <c r="G76" s="9"/>
      <c r="H76" s="7"/>
      <c r="I76" s="9"/>
    </row>
    <row r="77" spans="1:16" ht="25.5">
      <c r="A77" s="6">
        <v>21</v>
      </c>
      <c r="B77" s="6" t="s">
        <v>46</v>
      </c>
      <c r="C77" s="6" t="s">
        <v>181</v>
      </c>
      <c r="D77" s="6" t="s">
        <v>48</v>
      </c>
      <c r="E77" s="6" t="s">
        <v>182</v>
      </c>
      <c r="F77" s="6" t="s">
        <v>183</v>
      </c>
      <c r="G77" s="8">
        <v>32</v>
      </c>
      <c r="H77" s="11"/>
      <c r="I77" s="10">
        <f>ROUND((H77*G77),2)</f>
        <v>0</v>
      </c>
      <c r="O77">
        <f>rekapitulace!H8</f>
        <v>21</v>
      </c>
      <c r="P77">
        <f>O77/100*I77</f>
        <v>0</v>
      </c>
    </row>
    <row r="78" ht="12.75">
      <c r="E78" s="12" t="s">
        <v>184</v>
      </c>
    </row>
    <row r="79" ht="25.5">
      <c r="E79" s="12" t="s">
        <v>185</v>
      </c>
    </row>
    <row r="80" spans="1:16" ht="25.5">
      <c r="A80" s="6">
        <v>22</v>
      </c>
      <c r="B80" s="6" t="s">
        <v>46</v>
      </c>
      <c r="C80" s="6" t="s">
        <v>186</v>
      </c>
      <c r="D80" s="6" t="s">
        <v>48</v>
      </c>
      <c r="E80" s="6" t="s">
        <v>187</v>
      </c>
      <c r="F80" s="6" t="s">
        <v>50</v>
      </c>
      <c r="G80" s="8">
        <v>10.775</v>
      </c>
      <c r="H80" s="11"/>
      <c r="I80" s="10">
        <f>ROUND((H80*G80),2)</f>
        <v>0</v>
      </c>
      <c r="O80">
        <f>rekapitulace!H8</f>
        <v>21</v>
      </c>
      <c r="P80">
        <f>O80/100*I80</f>
        <v>0</v>
      </c>
    </row>
    <row r="81" ht="12.75">
      <c r="E81" s="12" t="s">
        <v>188</v>
      </c>
    </row>
    <row r="82" ht="369.75">
      <c r="E82" s="12" t="s">
        <v>189</v>
      </c>
    </row>
    <row r="83" spans="1:16" ht="25.5">
      <c r="A83" s="6">
        <v>23</v>
      </c>
      <c r="B83" s="6" t="s">
        <v>46</v>
      </c>
      <c r="C83" s="6" t="s">
        <v>190</v>
      </c>
      <c r="D83" s="6" t="s">
        <v>48</v>
      </c>
      <c r="E83" s="6" t="s">
        <v>191</v>
      </c>
      <c r="F83" s="6" t="s">
        <v>55</v>
      </c>
      <c r="G83" s="8">
        <v>1.94</v>
      </c>
      <c r="H83" s="11"/>
      <c r="I83" s="10">
        <f>ROUND((H83*G83),2)</f>
        <v>0</v>
      </c>
      <c r="O83">
        <f>rekapitulace!H8</f>
        <v>21</v>
      </c>
      <c r="P83">
        <f>O83/100*I83</f>
        <v>0</v>
      </c>
    </row>
    <row r="84" ht="12.75">
      <c r="E84" s="12" t="s">
        <v>192</v>
      </c>
    </row>
    <row r="85" ht="242.25">
      <c r="E85" s="12" t="s">
        <v>193</v>
      </c>
    </row>
    <row r="86" spans="1:16" ht="25.5">
      <c r="A86" s="6">
        <v>24</v>
      </c>
      <c r="B86" s="6" t="s">
        <v>46</v>
      </c>
      <c r="C86" s="6" t="s">
        <v>194</v>
      </c>
      <c r="D86" s="6" t="s">
        <v>48</v>
      </c>
      <c r="E86" s="6" t="s">
        <v>195</v>
      </c>
      <c r="F86" s="6" t="s">
        <v>50</v>
      </c>
      <c r="G86" s="8">
        <v>11.39</v>
      </c>
      <c r="H86" s="11"/>
      <c r="I86" s="10">
        <f>ROUND((H86*G86),2)</f>
        <v>0</v>
      </c>
      <c r="O86">
        <f>rekapitulace!H8</f>
        <v>21</v>
      </c>
      <c r="P86">
        <f>O86/100*I86</f>
        <v>0</v>
      </c>
    </row>
    <row r="87" ht="12.75">
      <c r="E87" s="12" t="s">
        <v>196</v>
      </c>
    </row>
    <row r="88" ht="357">
      <c r="E88" s="12" t="s">
        <v>197</v>
      </c>
    </row>
    <row r="89" spans="1:16" ht="25.5">
      <c r="A89" s="6">
        <v>25</v>
      </c>
      <c r="B89" s="6" t="s">
        <v>46</v>
      </c>
      <c r="C89" s="6" t="s">
        <v>198</v>
      </c>
      <c r="D89" s="6" t="s">
        <v>48</v>
      </c>
      <c r="E89" s="6" t="s">
        <v>199</v>
      </c>
      <c r="F89" s="6" t="s">
        <v>55</v>
      </c>
      <c r="G89" s="8">
        <v>1.709</v>
      </c>
      <c r="H89" s="11"/>
      <c r="I89" s="10">
        <f>ROUND((H89*G89),2)</f>
        <v>0</v>
      </c>
      <c r="O89">
        <f>rekapitulace!H8</f>
        <v>21</v>
      </c>
      <c r="P89">
        <f>O89/100*I89</f>
        <v>0</v>
      </c>
    </row>
    <row r="90" ht="12.75">
      <c r="E90" s="12" t="s">
        <v>200</v>
      </c>
    </row>
    <row r="91" ht="267.75">
      <c r="E91" s="12" t="s">
        <v>175</v>
      </c>
    </row>
    <row r="92" spans="1:16" ht="25.5">
      <c r="A92" s="6">
        <v>26</v>
      </c>
      <c r="B92" s="6" t="s">
        <v>46</v>
      </c>
      <c r="C92" s="6" t="s">
        <v>201</v>
      </c>
      <c r="D92" s="6" t="s">
        <v>48</v>
      </c>
      <c r="E92" s="6" t="s">
        <v>202</v>
      </c>
      <c r="F92" s="6" t="s">
        <v>50</v>
      </c>
      <c r="G92" s="8">
        <v>46.749</v>
      </c>
      <c r="H92" s="11"/>
      <c r="I92" s="10">
        <f>ROUND((H92*G92),2)</f>
        <v>0</v>
      </c>
      <c r="O92">
        <f>rekapitulace!H8</f>
        <v>21</v>
      </c>
      <c r="P92">
        <f>O92/100*I92</f>
        <v>0</v>
      </c>
    </row>
    <row r="93" ht="12.75">
      <c r="E93" s="12" t="s">
        <v>203</v>
      </c>
    </row>
    <row r="94" ht="357">
      <c r="E94" s="12" t="s">
        <v>197</v>
      </c>
    </row>
    <row r="95" spans="1:16" ht="25.5">
      <c r="A95" s="6">
        <v>27</v>
      </c>
      <c r="B95" s="6" t="s">
        <v>46</v>
      </c>
      <c r="C95" s="6" t="s">
        <v>204</v>
      </c>
      <c r="D95" s="6" t="s">
        <v>48</v>
      </c>
      <c r="E95" s="6" t="s">
        <v>205</v>
      </c>
      <c r="F95" s="6" t="s">
        <v>55</v>
      </c>
      <c r="G95" s="8">
        <v>9.95</v>
      </c>
      <c r="H95" s="11"/>
      <c r="I95" s="10">
        <f>ROUND((H95*G95),2)</f>
        <v>0</v>
      </c>
      <c r="O95">
        <f>rekapitulace!H8</f>
        <v>21</v>
      </c>
      <c r="P95">
        <f>O95/100*I95</f>
        <v>0</v>
      </c>
    </row>
    <row r="96" ht="12.75">
      <c r="E96" s="12" t="s">
        <v>206</v>
      </c>
    </row>
    <row r="97" ht="267.75">
      <c r="E97" s="12" t="s">
        <v>175</v>
      </c>
    </row>
    <row r="98" spans="1:16" ht="12.75" customHeight="1">
      <c r="A98" s="13"/>
      <c r="B98" s="13"/>
      <c r="C98" s="13" t="s">
        <v>37</v>
      </c>
      <c r="D98" s="13"/>
      <c r="E98" s="13" t="s">
        <v>180</v>
      </c>
      <c r="F98" s="13"/>
      <c r="G98" s="13"/>
      <c r="H98" s="13"/>
      <c r="I98" s="13">
        <f>SUM(I77:I97)</f>
        <v>0</v>
      </c>
      <c r="P98">
        <f>ROUND(SUM(P77:P97),2)</f>
        <v>0</v>
      </c>
    </row>
    <row r="100" spans="1:9" ht="12.75" customHeight="1">
      <c r="A100" s="7"/>
      <c r="B100" s="7"/>
      <c r="C100" s="7" t="s">
        <v>38</v>
      </c>
      <c r="D100" s="7"/>
      <c r="E100" s="7" t="s">
        <v>207</v>
      </c>
      <c r="F100" s="7"/>
      <c r="G100" s="9"/>
      <c r="H100" s="7"/>
      <c r="I100" s="9"/>
    </row>
    <row r="101" spans="1:16" ht="38.25">
      <c r="A101" s="6">
        <v>28</v>
      </c>
      <c r="B101" s="6" t="s">
        <v>46</v>
      </c>
      <c r="C101" s="6" t="s">
        <v>208</v>
      </c>
      <c r="D101" s="6" t="s">
        <v>48</v>
      </c>
      <c r="E101" s="6" t="s">
        <v>209</v>
      </c>
      <c r="F101" s="6" t="s">
        <v>50</v>
      </c>
      <c r="G101" s="8">
        <v>2.321</v>
      </c>
      <c r="H101" s="11"/>
      <c r="I101" s="10">
        <f>ROUND((H101*G101),2)</f>
        <v>0</v>
      </c>
      <c r="O101">
        <f>rekapitulace!H8</f>
        <v>21</v>
      </c>
      <c r="P101">
        <f>O101/100*I101</f>
        <v>0</v>
      </c>
    </row>
    <row r="102" ht="12.75">
      <c r="E102" s="12" t="s">
        <v>210</v>
      </c>
    </row>
    <row r="103" ht="229.5">
      <c r="E103" s="12" t="s">
        <v>211</v>
      </c>
    </row>
    <row r="104" spans="1:16" ht="25.5">
      <c r="A104" s="6">
        <v>29</v>
      </c>
      <c r="B104" s="6" t="s">
        <v>46</v>
      </c>
      <c r="C104" s="6" t="s">
        <v>212</v>
      </c>
      <c r="D104" s="6" t="s">
        <v>48</v>
      </c>
      <c r="E104" s="6" t="s">
        <v>213</v>
      </c>
      <c r="F104" s="6" t="s">
        <v>50</v>
      </c>
      <c r="G104" s="8">
        <v>9.804</v>
      </c>
      <c r="H104" s="11"/>
      <c r="I104" s="10">
        <f>ROUND((H104*G104),2)</f>
        <v>0</v>
      </c>
      <c r="O104">
        <f>rekapitulace!H8</f>
        <v>21</v>
      </c>
      <c r="P104">
        <f>O104/100*I104</f>
        <v>0</v>
      </c>
    </row>
    <row r="105" ht="12.75">
      <c r="E105" s="12" t="s">
        <v>214</v>
      </c>
    </row>
    <row r="106" ht="357">
      <c r="E106" s="12" t="s">
        <v>197</v>
      </c>
    </row>
    <row r="107" spans="1:16" ht="25.5">
      <c r="A107" s="6">
        <v>30</v>
      </c>
      <c r="B107" s="6" t="s">
        <v>46</v>
      </c>
      <c r="C107" s="6" t="s">
        <v>215</v>
      </c>
      <c r="D107" s="6" t="s">
        <v>48</v>
      </c>
      <c r="E107" s="6" t="s">
        <v>216</v>
      </c>
      <c r="F107" s="6" t="s">
        <v>50</v>
      </c>
      <c r="G107" s="8">
        <v>24.124</v>
      </c>
      <c r="H107" s="11"/>
      <c r="I107" s="10">
        <f>ROUND((H107*G107),2)</f>
        <v>0</v>
      </c>
      <c r="O107">
        <f>rekapitulace!H8</f>
        <v>21</v>
      </c>
      <c r="P107">
        <f>O107/100*I107</f>
        <v>0</v>
      </c>
    </row>
    <row r="108" ht="12.75">
      <c r="E108" s="12" t="s">
        <v>217</v>
      </c>
    </row>
    <row r="109" ht="357">
      <c r="E109" s="12" t="s">
        <v>197</v>
      </c>
    </row>
    <row r="110" spans="1:16" ht="51">
      <c r="A110" s="6">
        <v>31</v>
      </c>
      <c r="B110" s="6" t="s">
        <v>46</v>
      </c>
      <c r="C110" s="6" t="s">
        <v>218</v>
      </c>
      <c r="D110" s="6" t="s">
        <v>131</v>
      </c>
      <c r="E110" s="6" t="s">
        <v>219</v>
      </c>
      <c r="F110" s="6" t="s">
        <v>50</v>
      </c>
      <c r="G110" s="8">
        <v>25.715</v>
      </c>
      <c r="H110" s="11"/>
      <c r="I110" s="10">
        <f>ROUND((H110*G110),2)</f>
        <v>0</v>
      </c>
      <c r="O110">
        <f>rekapitulace!H8</f>
        <v>21</v>
      </c>
      <c r="P110">
        <f>O110/100*I110</f>
        <v>0</v>
      </c>
    </row>
    <row r="111" ht="12.75">
      <c r="E111" s="12" t="s">
        <v>220</v>
      </c>
    </row>
    <row r="112" ht="102">
      <c r="E112" s="12" t="s">
        <v>221</v>
      </c>
    </row>
    <row r="113" spans="1:16" ht="51">
      <c r="A113" s="6">
        <v>32</v>
      </c>
      <c r="B113" s="6" t="s">
        <v>46</v>
      </c>
      <c r="C113" s="6" t="s">
        <v>218</v>
      </c>
      <c r="D113" s="6" t="s">
        <v>135</v>
      </c>
      <c r="E113" s="6" t="s">
        <v>222</v>
      </c>
      <c r="F113" s="6" t="s">
        <v>50</v>
      </c>
      <c r="G113" s="8">
        <v>7.056</v>
      </c>
      <c r="H113" s="11"/>
      <c r="I113" s="10">
        <f>ROUND((H113*G113),2)</f>
        <v>0</v>
      </c>
      <c r="O113">
        <f>rekapitulace!H8</f>
        <v>21</v>
      </c>
      <c r="P113">
        <f>O113/100*I113</f>
        <v>0</v>
      </c>
    </row>
    <row r="114" ht="12.75">
      <c r="E114" s="12" t="s">
        <v>223</v>
      </c>
    </row>
    <row r="115" ht="102">
      <c r="E115" s="12" t="s">
        <v>221</v>
      </c>
    </row>
    <row r="116" spans="1:16" ht="25.5">
      <c r="A116" s="6">
        <v>33</v>
      </c>
      <c r="B116" s="6" t="s">
        <v>46</v>
      </c>
      <c r="C116" s="6" t="s">
        <v>224</v>
      </c>
      <c r="D116" s="6" t="s">
        <v>48</v>
      </c>
      <c r="E116" s="6" t="s">
        <v>225</v>
      </c>
      <c r="F116" s="6" t="s">
        <v>50</v>
      </c>
      <c r="G116" s="8">
        <v>3</v>
      </c>
      <c r="H116" s="11"/>
      <c r="I116" s="10">
        <f>ROUND((H116*G116),2)</f>
        <v>0</v>
      </c>
      <c r="O116">
        <f>rekapitulace!H8</f>
        <v>21</v>
      </c>
      <c r="P116">
        <f>O116/100*I116</f>
        <v>0</v>
      </c>
    </row>
    <row r="117" ht="12.75">
      <c r="E117" s="12" t="s">
        <v>226</v>
      </c>
    </row>
    <row r="118" ht="344.25">
      <c r="E118" s="12" t="s">
        <v>227</v>
      </c>
    </row>
    <row r="119" spans="1:16" ht="12.75" customHeight="1">
      <c r="A119" s="13"/>
      <c r="B119" s="13"/>
      <c r="C119" s="13" t="s">
        <v>38</v>
      </c>
      <c r="D119" s="13"/>
      <c r="E119" s="13" t="s">
        <v>207</v>
      </c>
      <c r="F119" s="13"/>
      <c r="G119" s="13"/>
      <c r="H119" s="13"/>
      <c r="I119" s="13">
        <f>SUM(I101:I118)</f>
        <v>0</v>
      </c>
      <c r="P119">
        <f>ROUND(SUM(P101:P118),2)</f>
        <v>0</v>
      </c>
    </row>
    <row r="121" spans="1:9" ht="12.75" customHeight="1">
      <c r="A121" s="7"/>
      <c r="B121" s="7"/>
      <c r="C121" s="7" t="s">
        <v>39</v>
      </c>
      <c r="D121" s="7"/>
      <c r="E121" s="7" t="s">
        <v>228</v>
      </c>
      <c r="F121" s="7"/>
      <c r="G121" s="9"/>
      <c r="H121" s="7"/>
      <c r="I121" s="9"/>
    </row>
    <row r="122" spans="1:16" ht="38.25">
      <c r="A122" s="6">
        <v>34</v>
      </c>
      <c r="B122" s="6" t="s">
        <v>46</v>
      </c>
      <c r="C122" s="6" t="s">
        <v>229</v>
      </c>
      <c r="D122" s="6" t="s">
        <v>48</v>
      </c>
      <c r="E122" s="6" t="s">
        <v>230</v>
      </c>
      <c r="F122" s="6" t="s">
        <v>50</v>
      </c>
      <c r="G122" s="8">
        <v>66.782</v>
      </c>
      <c r="H122" s="11"/>
      <c r="I122" s="10">
        <f>ROUND((H122*G122),2)</f>
        <v>0</v>
      </c>
      <c r="O122">
        <f>rekapitulace!H8</f>
        <v>21</v>
      </c>
      <c r="P122">
        <f>O122/100*I122</f>
        <v>0</v>
      </c>
    </row>
    <row r="123" ht="12.75">
      <c r="E123" s="12" t="s">
        <v>231</v>
      </c>
    </row>
    <row r="124" ht="51">
      <c r="E124" s="12" t="s">
        <v>232</v>
      </c>
    </row>
    <row r="125" spans="1:16" ht="25.5">
      <c r="A125" s="6">
        <v>35</v>
      </c>
      <c r="B125" s="6" t="s">
        <v>46</v>
      </c>
      <c r="C125" s="6" t="s">
        <v>233</v>
      </c>
      <c r="D125" s="6" t="s">
        <v>48</v>
      </c>
      <c r="E125" s="6" t="s">
        <v>234</v>
      </c>
      <c r="F125" s="6" t="s">
        <v>95</v>
      </c>
      <c r="G125" s="8">
        <v>249.15</v>
      </c>
      <c r="H125" s="11"/>
      <c r="I125" s="10">
        <f>ROUND((H125*G125),2)</f>
        <v>0</v>
      </c>
      <c r="O125">
        <f>rekapitulace!H8</f>
        <v>21</v>
      </c>
      <c r="P125">
        <f>O125/100*I125</f>
        <v>0</v>
      </c>
    </row>
    <row r="126" ht="127.5">
      <c r="E126" s="12" t="s">
        <v>235</v>
      </c>
    </row>
    <row r="127" spans="1:16" ht="25.5">
      <c r="A127" s="6">
        <v>36</v>
      </c>
      <c r="B127" s="6" t="s">
        <v>46</v>
      </c>
      <c r="C127" s="6" t="s">
        <v>236</v>
      </c>
      <c r="D127" s="6" t="s">
        <v>48</v>
      </c>
      <c r="E127" s="6" t="s">
        <v>237</v>
      </c>
      <c r="F127" s="6" t="s">
        <v>50</v>
      </c>
      <c r="G127" s="8">
        <v>7.425</v>
      </c>
      <c r="H127" s="11"/>
      <c r="I127" s="10">
        <f>ROUND((H127*G127),2)</f>
        <v>0</v>
      </c>
      <c r="O127">
        <f>rekapitulace!H8</f>
        <v>21</v>
      </c>
      <c r="P127">
        <f>O127/100*I127</f>
        <v>0</v>
      </c>
    </row>
    <row r="128" ht="12.75">
      <c r="E128" s="12" t="s">
        <v>238</v>
      </c>
    </row>
    <row r="129" ht="38.25">
      <c r="E129" s="12" t="s">
        <v>239</v>
      </c>
    </row>
    <row r="130" spans="1:16" ht="25.5">
      <c r="A130" s="6">
        <v>37</v>
      </c>
      <c r="B130" s="6" t="s">
        <v>46</v>
      </c>
      <c r="C130" s="6" t="s">
        <v>240</v>
      </c>
      <c r="D130" s="6" t="s">
        <v>48</v>
      </c>
      <c r="E130" s="6" t="s">
        <v>241</v>
      </c>
      <c r="F130" s="6" t="s">
        <v>95</v>
      </c>
      <c r="G130" s="8">
        <v>249.15</v>
      </c>
      <c r="H130" s="11"/>
      <c r="I130" s="10">
        <f>ROUND((H130*G130),2)</f>
        <v>0</v>
      </c>
      <c r="O130">
        <f>rekapitulace!H8</f>
        <v>21</v>
      </c>
      <c r="P130">
        <f>O130/100*I130</f>
        <v>0</v>
      </c>
    </row>
    <row r="131" ht="51">
      <c r="E131" s="12" t="s">
        <v>242</v>
      </c>
    </row>
    <row r="132" spans="1:16" ht="25.5">
      <c r="A132" s="6">
        <v>38</v>
      </c>
      <c r="B132" s="6" t="s">
        <v>46</v>
      </c>
      <c r="C132" s="6" t="s">
        <v>243</v>
      </c>
      <c r="D132" s="6" t="s">
        <v>48</v>
      </c>
      <c r="E132" s="6" t="s">
        <v>244</v>
      </c>
      <c r="F132" s="6" t="s">
        <v>95</v>
      </c>
      <c r="G132" s="8">
        <v>509.57</v>
      </c>
      <c r="H132" s="11"/>
      <c r="I132" s="10">
        <f>ROUND((H132*G132),2)</f>
        <v>0</v>
      </c>
      <c r="O132">
        <f>rekapitulace!H8</f>
        <v>21</v>
      </c>
      <c r="P132">
        <f>O132/100*I132</f>
        <v>0</v>
      </c>
    </row>
    <row r="133" ht="12.75">
      <c r="E133" s="12" t="s">
        <v>245</v>
      </c>
    </row>
    <row r="134" ht="51">
      <c r="E134" s="12" t="s">
        <v>242</v>
      </c>
    </row>
    <row r="135" spans="1:16" ht="25.5">
      <c r="A135" s="6">
        <v>39</v>
      </c>
      <c r="B135" s="6" t="s">
        <v>46</v>
      </c>
      <c r="C135" s="6" t="s">
        <v>246</v>
      </c>
      <c r="D135" s="6" t="s">
        <v>48</v>
      </c>
      <c r="E135" s="6" t="s">
        <v>247</v>
      </c>
      <c r="F135" s="6" t="s">
        <v>95</v>
      </c>
      <c r="G135" s="8">
        <v>8.765</v>
      </c>
      <c r="H135" s="11"/>
      <c r="I135" s="10">
        <f>ROUND((H135*G135),2)</f>
        <v>0</v>
      </c>
      <c r="O135">
        <f>rekapitulace!H8</f>
        <v>21</v>
      </c>
      <c r="P135">
        <f>O135/100*I135</f>
        <v>0</v>
      </c>
    </row>
    <row r="136" ht="12.75">
      <c r="E136" s="12" t="s">
        <v>248</v>
      </c>
    </row>
    <row r="137" ht="51">
      <c r="E137" s="12" t="s">
        <v>249</v>
      </c>
    </row>
    <row r="138" spans="1:16" ht="38.25">
      <c r="A138" s="6">
        <v>40</v>
      </c>
      <c r="B138" s="6" t="s">
        <v>46</v>
      </c>
      <c r="C138" s="6" t="s">
        <v>250</v>
      </c>
      <c r="D138" s="6" t="s">
        <v>48</v>
      </c>
      <c r="E138" s="6" t="s">
        <v>251</v>
      </c>
      <c r="F138" s="6" t="s">
        <v>95</v>
      </c>
      <c r="G138" s="8">
        <v>16.66</v>
      </c>
      <c r="H138" s="11"/>
      <c r="I138" s="10">
        <f>ROUND((H138*G138),2)</f>
        <v>0</v>
      </c>
      <c r="O138">
        <f>rekapitulace!H8</f>
        <v>21</v>
      </c>
      <c r="P138">
        <f>O138/100*I138</f>
        <v>0</v>
      </c>
    </row>
    <row r="139" ht="51">
      <c r="E139" s="12" t="s">
        <v>252</v>
      </c>
    </row>
    <row r="140" spans="1:16" ht="25.5">
      <c r="A140" s="6">
        <v>41</v>
      </c>
      <c r="B140" s="6" t="s">
        <v>46</v>
      </c>
      <c r="C140" s="6" t="s">
        <v>253</v>
      </c>
      <c r="D140" s="6" t="s">
        <v>48</v>
      </c>
      <c r="E140" s="6" t="s">
        <v>254</v>
      </c>
      <c r="F140" s="6" t="s">
        <v>95</v>
      </c>
      <c r="G140" s="8">
        <v>263.02</v>
      </c>
      <c r="H140" s="11"/>
      <c r="I140" s="10">
        <f>ROUND((H140*G140),2)</f>
        <v>0</v>
      </c>
      <c r="O140">
        <f>rekapitulace!H8</f>
        <v>21</v>
      </c>
      <c r="P140">
        <f>O140/100*I140</f>
        <v>0</v>
      </c>
    </row>
    <row r="141" ht="140.25">
      <c r="E141" s="12" t="s">
        <v>255</v>
      </c>
    </row>
    <row r="142" spans="1:16" ht="25.5">
      <c r="A142" s="6">
        <v>42</v>
      </c>
      <c r="B142" s="6" t="s">
        <v>46</v>
      </c>
      <c r="C142" s="6" t="s">
        <v>256</v>
      </c>
      <c r="D142" s="6" t="s">
        <v>48</v>
      </c>
      <c r="E142" s="6" t="s">
        <v>257</v>
      </c>
      <c r="F142" s="6" t="s">
        <v>95</v>
      </c>
      <c r="G142" s="8">
        <v>272.83</v>
      </c>
      <c r="H142" s="11"/>
      <c r="I142" s="10">
        <f>ROUND((H142*G142),2)</f>
        <v>0</v>
      </c>
      <c r="O142">
        <f>rekapitulace!H8</f>
        <v>21</v>
      </c>
      <c r="P142">
        <f>O142/100*I142</f>
        <v>0</v>
      </c>
    </row>
    <row r="143" ht="140.25">
      <c r="E143" s="12" t="s">
        <v>255</v>
      </c>
    </row>
    <row r="144" spans="1:16" ht="25.5">
      <c r="A144" s="6">
        <v>43</v>
      </c>
      <c r="B144" s="6" t="s">
        <v>46</v>
      </c>
      <c r="C144" s="6" t="s">
        <v>258</v>
      </c>
      <c r="D144" s="6" t="s">
        <v>48</v>
      </c>
      <c r="E144" s="6" t="s">
        <v>259</v>
      </c>
      <c r="F144" s="6" t="s">
        <v>95</v>
      </c>
      <c r="G144" s="8">
        <v>236.74</v>
      </c>
      <c r="H144" s="11"/>
      <c r="I144" s="10">
        <f>ROUND((H144*G144),2)</f>
        <v>0</v>
      </c>
      <c r="O144">
        <f>rekapitulace!H8</f>
        <v>21</v>
      </c>
      <c r="P144">
        <f>O144/100*I144</f>
        <v>0</v>
      </c>
    </row>
    <row r="145" ht="140.25">
      <c r="E145" s="12" t="s">
        <v>255</v>
      </c>
    </row>
    <row r="146" spans="1:16" ht="25.5">
      <c r="A146" s="6">
        <v>44</v>
      </c>
      <c r="B146" s="6" t="s">
        <v>46</v>
      </c>
      <c r="C146" s="6" t="s">
        <v>260</v>
      </c>
      <c r="D146" s="6" t="s">
        <v>48</v>
      </c>
      <c r="E146" s="6" t="s">
        <v>261</v>
      </c>
      <c r="F146" s="6" t="s">
        <v>95</v>
      </c>
      <c r="G146" s="8">
        <v>54.93</v>
      </c>
      <c r="H146" s="11"/>
      <c r="I146" s="10">
        <f>ROUND((H146*G146),2)</f>
        <v>0</v>
      </c>
      <c r="O146">
        <f>rekapitulace!H8</f>
        <v>21</v>
      </c>
      <c r="P146">
        <f>O146/100*I146</f>
        <v>0</v>
      </c>
    </row>
    <row r="147" ht="140.25">
      <c r="E147" s="12" t="s">
        <v>255</v>
      </c>
    </row>
    <row r="148" spans="1:16" ht="38.25">
      <c r="A148" s="6">
        <v>45</v>
      </c>
      <c r="B148" s="6" t="s">
        <v>46</v>
      </c>
      <c r="C148" s="6" t="s">
        <v>262</v>
      </c>
      <c r="D148" s="6" t="s">
        <v>48</v>
      </c>
      <c r="E148" s="6" t="s">
        <v>263</v>
      </c>
      <c r="F148" s="6" t="s">
        <v>95</v>
      </c>
      <c r="G148" s="8">
        <v>12</v>
      </c>
      <c r="H148" s="11"/>
      <c r="I148" s="10">
        <f>ROUND((H148*G148),2)</f>
        <v>0</v>
      </c>
      <c r="O148">
        <f>rekapitulace!H8</f>
        <v>21</v>
      </c>
      <c r="P148">
        <f>O148/100*I148</f>
        <v>0</v>
      </c>
    </row>
    <row r="149" ht="140.25">
      <c r="E149" s="12" t="s">
        <v>264</v>
      </c>
    </row>
    <row r="150" spans="1:16" ht="12.75" customHeight="1">
      <c r="A150" s="13"/>
      <c r="B150" s="13"/>
      <c r="C150" s="13" t="s">
        <v>39</v>
      </c>
      <c r="D150" s="13"/>
      <c r="E150" s="13" t="s">
        <v>228</v>
      </c>
      <c r="F150" s="13"/>
      <c r="G150" s="13"/>
      <c r="H150" s="13"/>
      <c r="I150" s="13">
        <f>SUM(I122:I149)</f>
        <v>0</v>
      </c>
      <c r="P150">
        <f>ROUND(SUM(P122:P149),2)</f>
        <v>0</v>
      </c>
    </row>
    <row r="152" spans="1:9" ht="12.75" customHeight="1">
      <c r="A152" s="7"/>
      <c r="B152" s="7"/>
      <c r="C152" s="7" t="s">
        <v>41</v>
      </c>
      <c r="D152" s="7"/>
      <c r="E152" s="7" t="s">
        <v>265</v>
      </c>
      <c r="F152" s="7"/>
      <c r="G152" s="9"/>
      <c r="H152" s="7"/>
      <c r="I152" s="9"/>
    </row>
    <row r="153" spans="1:16" ht="38.25">
      <c r="A153" s="6">
        <v>46</v>
      </c>
      <c r="B153" s="6" t="s">
        <v>46</v>
      </c>
      <c r="C153" s="6" t="s">
        <v>266</v>
      </c>
      <c r="D153" s="6" t="s">
        <v>48</v>
      </c>
      <c r="E153" s="6" t="s">
        <v>267</v>
      </c>
      <c r="F153" s="6" t="s">
        <v>95</v>
      </c>
      <c r="G153" s="8">
        <v>50.433</v>
      </c>
      <c r="H153" s="11"/>
      <c r="I153" s="10">
        <f>ROUND((H153*G153),2)</f>
        <v>0</v>
      </c>
      <c r="O153">
        <f>rekapitulace!H8</f>
        <v>21</v>
      </c>
      <c r="P153">
        <f>O153/100*I153</f>
        <v>0</v>
      </c>
    </row>
    <row r="154" ht="12.75">
      <c r="E154" s="12" t="s">
        <v>268</v>
      </c>
    </row>
    <row r="155" ht="191.25">
      <c r="E155" s="12" t="s">
        <v>269</v>
      </c>
    </row>
    <row r="156" spans="1:16" ht="38.25">
      <c r="A156" s="6">
        <v>47</v>
      </c>
      <c r="B156" s="6" t="s">
        <v>46</v>
      </c>
      <c r="C156" s="6" t="s">
        <v>270</v>
      </c>
      <c r="D156" s="6" t="s">
        <v>48</v>
      </c>
      <c r="E156" s="6" t="s">
        <v>271</v>
      </c>
      <c r="F156" s="6" t="s">
        <v>95</v>
      </c>
      <c r="G156" s="8">
        <v>164.239</v>
      </c>
      <c r="H156" s="11"/>
      <c r="I156" s="10">
        <f>ROUND((H156*G156),2)</f>
        <v>0</v>
      </c>
      <c r="O156">
        <f>rekapitulace!H8</f>
        <v>21</v>
      </c>
      <c r="P156">
        <f>O156/100*I156</f>
        <v>0</v>
      </c>
    </row>
    <row r="157" ht="12.75">
      <c r="E157" s="12" t="s">
        <v>272</v>
      </c>
    </row>
    <row r="158" ht="191.25">
      <c r="E158" s="12" t="s">
        <v>273</v>
      </c>
    </row>
    <row r="159" spans="1:16" ht="38.25">
      <c r="A159" s="6">
        <v>48</v>
      </c>
      <c r="B159" s="6" t="s">
        <v>46</v>
      </c>
      <c r="C159" s="6" t="s">
        <v>274</v>
      </c>
      <c r="D159" s="6" t="s">
        <v>48</v>
      </c>
      <c r="E159" s="6" t="s">
        <v>275</v>
      </c>
      <c r="F159" s="6" t="s">
        <v>95</v>
      </c>
      <c r="G159" s="8">
        <v>10.296</v>
      </c>
      <c r="H159" s="11"/>
      <c r="I159" s="10">
        <f>ROUND((H159*G159),2)</f>
        <v>0</v>
      </c>
      <c r="O159">
        <f>rekapitulace!H8</f>
        <v>21</v>
      </c>
      <c r="P159">
        <f>O159/100*I159</f>
        <v>0</v>
      </c>
    </row>
    <row r="160" ht="12.75">
      <c r="E160" s="12" t="s">
        <v>276</v>
      </c>
    </row>
    <row r="161" ht="38.25">
      <c r="E161" s="12" t="s">
        <v>277</v>
      </c>
    </row>
    <row r="162" spans="1:16" ht="38.25">
      <c r="A162" s="6">
        <v>49</v>
      </c>
      <c r="B162" s="6" t="s">
        <v>46</v>
      </c>
      <c r="C162" s="6" t="s">
        <v>278</v>
      </c>
      <c r="D162" s="6" t="s">
        <v>48</v>
      </c>
      <c r="E162" s="6" t="s">
        <v>279</v>
      </c>
      <c r="F162" s="6" t="s">
        <v>95</v>
      </c>
      <c r="G162" s="8">
        <v>117.049</v>
      </c>
      <c r="H162" s="11"/>
      <c r="I162" s="10">
        <f>ROUND((H162*G162),2)</f>
        <v>0</v>
      </c>
      <c r="O162">
        <f>rekapitulace!H8</f>
        <v>21</v>
      </c>
      <c r="P162">
        <f>O162/100*I162</f>
        <v>0</v>
      </c>
    </row>
    <row r="163" ht="12.75">
      <c r="E163" s="12" t="s">
        <v>280</v>
      </c>
    </row>
    <row r="164" ht="38.25">
      <c r="E164" s="12" t="s">
        <v>277</v>
      </c>
    </row>
    <row r="165" spans="1:16" ht="25.5">
      <c r="A165" s="6">
        <v>50</v>
      </c>
      <c r="B165" s="6" t="s">
        <v>46</v>
      </c>
      <c r="C165" s="6" t="s">
        <v>281</v>
      </c>
      <c r="D165" s="6" t="s">
        <v>48</v>
      </c>
      <c r="E165" s="6" t="s">
        <v>282</v>
      </c>
      <c r="F165" s="6" t="s">
        <v>95</v>
      </c>
      <c r="G165" s="8">
        <v>59.203</v>
      </c>
      <c r="H165" s="11"/>
      <c r="I165" s="10">
        <f>ROUND((H165*G165),2)</f>
        <v>0</v>
      </c>
      <c r="O165">
        <f>rekapitulace!H8</f>
        <v>21</v>
      </c>
      <c r="P165">
        <f>O165/100*I165</f>
        <v>0</v>
      </c>
    </row>
    <row r="166" ht="12.75">
      <c r="E166" s="12" t="s">
        <v>283</v>
      </c>
    </row>
    <row r="167" ht="38.25">
      <c r="E167" s="12" t="s">
        <v>284</v>
      </c>
    </row>
    <row r="168" spans="1:16" ht="25.5">
      <c r="A168" s="6">
        <v>51</v>
      </c>
      <c r="B168" s="6" t="s">
        <v>46</v>
      </c>
      <c r="C168" s="6" t="s">
        <v>285</v>
      </c>
      <c r="D168" s="6" t="s">
        <v>48</v>
      </c>
      <c r="E168" s="6" t="s">
        <v>286</v>
      </c>
      <c r="F168" s="6" t="s">
        <v>95</v>
      </c>
      <c r="G168" s="8">
        <v>12.25</v>
      </c>
      <c r="H168" s="11"/>
      <c r="I168" s="10">
        <f>ROUND((H168*G168),2)</f>
        <v>0</v>
      </c>
      <c r="O168">
        <f>rekapitulace!H8</f>
        <v>21</v>
      </c>
      <c r="P168">
        <f>O168/100*I168</f>
        <v>0</v>
      </c>
    </row>
    <row r="169" ht="12.75">
      <c r="E169" s="12" t="s">
        <v>287</v>
      </c>
    </row>
    <row r="170" ht="38.25">
      <c r="E170" s="12" t="s">
        <v>284</v>
      </c>
    </row>
    <row r="171" spans="1:16" ht="12.75" customHeight="1">
      <c r="A171" s="13"/>
      <c r="B171" s="13"/>
      <c r="C171" s="13" t="s">
        <v>41</v>
      </c>
      <c r="D171" s="13"/>
      <c r="E171" s="13" t="s">
        <v>265</v>
      </c>
      <c r="F171" s="13"/>
      <c r="G171" s="13"/>
      <c r="H171" s="13"/>
      <c r="I171" s="13">
        <f>SUM(I153:I170)</f>
        <v>0</v>
      </c>
      <c r="P171">
        <f>ROUND(SUM(P153:P170),2)</f>
        <v>0</v>
      </c>
    </row>
    <row r="173" spans="1:9" ht="12.75" customHeight="1">
      <c r="A173" s="7"/>
      <c r="B173" s="7"/>
      <c r="C173" s="7" t="s">
        <v>42</v>
      </c>
      <c r="D173" s="7"/>
      <c r="E173" s="7" t="s">
        <v>288</v>
      </c>
      <c r="F173" s="7"/>
      <c r="G173" s="9"/>
      <c r="H173" s="7"/>
      <c r="I173" s="9"/>
    </row>
    <row r="174" spans="1:16" ht="51">
      <c r="A174" s="6">
        <v>52</v>
      </c>
      <c r="B174" s="6" t="s">
        <v>46</v>
      </c>
      <c r="C174" s="6" t="s">
        <v>289</v>
      </c>
      <c r="D174" s="6" t="s">
        <v>48</v>
      </c>
      <c r="E174" s="6" t="s">
        <v>290</v>
      </c>
      <c r="F174" s="6" t="s">
        <v>80</v>
      </c>
      <c r="G174" s="8">
        <v>2</v>
      </c>
      <c r="H174" s="11"/>
      <c r="I174" s="10">
        <f>ROUND((H174*G174),2)</f>
        <v>0</v>
      </c>
      <c r="O174">
        <f>rekapitulace!H8</f>
        <v>21</v>
      </c>
      <c r="P174">
        <f>O174/100*I174</f>
        <v>0</v>
      </c>
    </row>
    <row r="175" ht="255">
      <c r="E175" s="12" t="s">
        <v>291</v>
      </c>
    </row>
    <row r="176" spans="1:16" ht="38.25">
      <c r="A176" s="6">
        <v>53</v>
      </c>
      <c r="B176" s="6" t="s">
        <v>46</v>
      </c>
      <c r="C176" s="6" t="s">
        <v>292</v>
      </c>
      <c r="D176" s="6" t="s">
        <v>48</v>
      </c>
      <c r="E176" s="6" t="s">
        <v>293</v>
      </c>
      <c r="F176" s="6" t="s">
        <v>80</v>
      </c>
      <c r="G176" s="8">
        <v>29.6</v>
      </c>
      <c r="H176" s="11"/>
      <c r="I176" s="10">
        <f>ROUND((H176*G176),2)</f>
        <v>0</v>
      </c>
      <c r="O176">
        <f>rekapitulace!H8</f>
        <v>21</v>
      </c>
      <c r="P176">
        <f>O176/100*I176</f>
        <v>0</v>
      </c>
    </row>
    <row r="177" ht="12.75">
      <c r="E177" s="12" t="s">
        <v>294</v>
      </c>
    </row>
    <row r="178" ht="255">
      <c r="E178" s="12" t="s">
        <v>295</v>
      </c>
    </row>
    <row r="179" spans="1:16" ht="25.5">
      <c r="A179" s="6">
        <v>54</v>
      </c>
      <c r="B179" s="6" t="s">
        <v>46</v>
      </c>
      <c r="C179" s="6" t="s">
        <v>296</v>
      </c>
      <c r="D179" s="6" t="s">
        <v>48</v>
      </c>
      <c r="E179" s="6" t="s">
        <v>297</v>
      </c>
      <c r="F179" s="6" t="s">
        <v>80</v>
      </c>
      <c r="G179" s="8">
        <v>19.8</v>
      </c>
      <c r="H179" s="11"/>
      <c r="I179" s="10">
        <f>ROUND((H179*G179),2)</f>
        <v>0</v>
      </c>
      <c r="O179">
        <f>rekapitulace!H8</f>
        <v>21</v>
      </c>
      <c r="P179">
        <f>O179/100*I179</f>
        <v>0</v>
      </c>
    </row>
    <row r="180" ht="12.75">
      <c r="E180" s="12" t="s">
        <v>298</v>
      </c>
    </row>
    <row r="181" ht="242.25">
      <c r="E181" s="12" t="s">
        <v>299</v>
      </c>
    </row>
    <row r="182" spans="1:16" ht="25.5">
      <c r="A182" s="6">
        <v>55</v>
      </c>
      <c r="B182" s="6" t="s">
        <v>46</v>
      </c>
      <c r="C182" s="6" t="s">
        <v>300</v>
      </c>
      <c r="D182" s="6" t="s">
        <v>48</v>
      </c>
      <c r="E182" s="6" t="s">
        <v>301</v>
      </c>
      <c r="F182" s="6" t="s">
        <v>80</v>
      </c>
      <c r="G182" s="8">
        <v>39.6</v>
      </c>
      <c r="H182" s="11"/>
      <c r="I182" s="10">
        <f>ROUND((H182*G182),2)</f>
        <v>0</v>
      </c>
      <c r="O182">
        <f>rekapitulace!H8</f>
        <v>21</v>
      </c>
      <c r="P182">
        <f>O182/100*I182</f>
        <v>0</v>
      </c>
    </row>
    <row r="183" ht="12.75">
      <c r="E183" s="12" t="s">
        <v>302</v>
      </c>
    </row>
    <row r="184" ht="242.25">
      <c r="E184" s="12" t="s">
        <v>299</v>
      </c>
    </row>
    <row r="185" spans="1:16" ht="12.75" customHeight="1">
      <c r="A185" s="13"/>
      <c r="B185" s="13"/>
      <c r="C185" s="13" t="s">
        <v>42</v>
      </c>
      <c r="D185" s="13"/>
      <c r="E185" s="13" t="s">
        <v>288</v>
      </c>
      <c r="F185" s="13"/>
      <c r="G185" s="13"/>
      <c r="H185" s="13"/>
      <c r="I185" s="13">
        <f>SUM(I174:I184)</f>
        <v>0</v>
      </c>
      <c r="P185">
        <f>ROUND(SUM(P174:P184),2)</f>
        <v>0</v>
      </c>
    </row>
    <row r="187" spans="1:9" ht="12.75" customHeight="1">
      <c r="A187" s="7"/>
      <c r="B187" s="7"/>
      <c r="C187" s="7" t="s">
        <v>43</v>
      </c>
      <c r="D187" s="7"/>
      <c r="E187" s="7" t="s">
        <v>77</v>
      </c>
      <c r="F187" s="7"/>
      <c r="G187" s="9"/>
      <c r="H187" s="7"/>
      <c r="I187" s="9"/>
    </row>
    <row r="188" spans="1:16" ht="25.5">
      <c r="A188" s="6">
        <v>56</v>
      </c>
      <c r="B188" s="6" t="s">
        <v>46</v>
      </c>
      <c r="C188" s="6" t="s">
        <v>303</v>
      </c>
      <c r="D188" s="6" t="s">
        <v>48</v>
      </c>
      <c r="E188" s="6" t="s">
        <v>304</v>
      </c>
      <c r="F188" s="6" t="s">
        <v>80</v>
      </c>
      <c r="G188" s="8">
        <v>31</v>
      </c>
      <c r="H188" s="11"/>
      <c r="I188" s="10">
        <f>ROUND((H188*G188),2)</f>
        <v>0</v>
      </c>
      <c r="O188">
        <f>rekapitulace!H8</f>
        <v>21</v>
      </c>
      <c r="P188">
        <f>O188/100*I188</f>
        <v>0</v>
      </c>
    </row>
    <row r="189" ht="12.75">
      <c r="E189" s="12" t="s">
        <v>305</v>
      </c>
    </row>
    <row r="190" ht="63.75">
      <c r="E190" s="12" t="s">
        <v>306</v>
      </c>
    </row>
    <row r="191" spans="1:16" ht="38.25">
      <c r="A191" s="6">
        <v>57</v>
      </c>
      <c r="B191" s="6" t="s">
        <v>46</v>
      </c>
      <c r="C191" s="6" t="s">
        <v>307</v>
      </c>
      <c r="D191" s="6" t="s">
        <v>48</v>
      </c>
      <c r="E191" s="6" t="s">
        <v>308</v>
      </c>
      <c r="F191" s="6" t="s">
        <v>183</v>
      </c>
      <c r="G191" s="8">
        <v>6</v>
      </c>
      <c r="H191" s="11"/>
      <c r="I191" s="10">
        <f>ROUND((H191*G191),2)</f>
        <v>0</v>
      </c>
      <c r="O191">
        <f>rekapitulace!H8</f>
        <v>21</v>
      </c>
      <c r="P191">
        <f>O191/100*I191</f>
        <v>0</v>
      </c>
    </row>
    <row r="192" ht="25.5">
      <c r="E192" s="12" t="s">
        <v>309</v>
      </c>
    </row>
    <row r="193" spans="1:16" ht="25.5">
      <c r="A193" s="6">
        <v>58</v>
      </c>
      <c r="B193" s="6" t="s">
        <v>46</v>
      </c>
      <c r="C193" s="6" t="s">
        <v>310</v>
      </c>
      <c r="D193" s="6" t="s">
        <v>48</v>
      </c>
      <c r="E193" s="6" t="s">
        <v>311</v>
      </c>
      <c r="F193" s="6" t="s">
        <v>95</v>
      </c>
      <c r="G193" s="8">
        <v>17.194</v>
      </c>
      <c r="H193" s="11"/>
      <c r="I193" s="10">
        <f>ROUND((H193*G193),2)</f>
        <v>0</v>
      </c>
      <c r="O193">
        <f>rekapitulace!H8</f>
        <v>21</v>
      </c>
      <c r="P193">
        <f>O193/100*I193</f>
        <v>0</v>
      </c>
    </row>
    <row r="194" ht="12.75">
      <c r="E194" s="12" t="s">
        <v>312</v>
      </c>
    </row>
    <row r="195" ht="25.5">
      <c r="E195" s="12" t="s">
        <v>313</v>
      </c>
    </row>
    <row r="196" spans="1:16" ht="25.5">
      <c r="A196" s="6">
        <v>59</v>
      </c>
      <c r="B196" s="6" t="s">
        <v>46</v>
      </c>
      <c r="C196" s="6" t="s">
        <v>314</v>
      </c>
      <c r="D196" s="6" t="s">
        <v>131</v>
      </c>
      <c r="E196" s="6" t="s">
        <v>315</v>
      </c>
      <c r="F196" s="6" t="s">
        <v>80</v>
      </c>
      <c r="G196" s="8">
        <v>36.56</v>
      </c>
      <c r="H196" s="11"/>
      <c r="I196" s="10">
        <f>ROUND((H196*G196),2)</f>
        <v>0</v>
      </c>
      <c r="O196">
        <f>rekapitulace!H8</f>
        <v>21</v>
      </c>
      <c r="P196">
        <f>O196/100*I196</f>
        <v>0</v>
      </c>
    </row>
    <row r="197" ht="12.75">
      <c r="E197" s="12" t="s">
        <v>316</v>
      </c>
    </row>
    <row r="198" ht="38.25">
      <c r="E198" s="12" t="s">
        <v>317</v>
      </c>
    </row>
    <row r="199" spans="1:16" ht="25.5">
      <c r="A199" s="6">
        <v>60</v>
      </c>
      <c r="B199" s="6" t="s">
        <v>46</v>
      </c>
      <c r="C199" s="6" t="s">
        <v>314</v>
      </c>
      <c r="D199" s="6" t="s">
        <v>135</v>
      </c>
      <c r="E199" s="6" t="s">
        <v>318</v>
      </c>
      <c r="F199" s="6" t="s">
        <v>80</v>
      </c>
      <c r="G199" s="8">
        <v>15.48</v>
      </c>
      <c r="H199" s="11"/>
      <c r="I199" s="10">
        <f>ROUND((H199*G199),2)</f>
        <v>0</v>
      </c>
      <c r="O199">
        <f>rekapitulace!H8</f>
        <v>21</v>
      </c>
      <c r="P199">
        <f>O199/100*I199</f>
        <v>0</v>
      </c>
    </row>
    <row r="200" ht="12.75">
      <c r="E200" s="12" t="s">
        <v>319</v>
      </c>
    </row>
    <row r="201" ht="38.25">
      <c r="E201" s="12" t="s">
        <v>317</v>
      </c>
    </row>
    <row r="202" spans="1:16" ht="38.25">
      <c r="A202" s="6">
        <v>61</v>
      </c>
      <c r="B202" s="6" t="s">
        <v>46</v>
      </c>
      <c r="C202" s="6" t="s">
        <v>314</v>
      </c>
      <c r="D202" s="6" t="s">
        <v>138</v>
      </c>
      <c r="E202" s="6" t="s">
        <v>320</v>
      </c>
      <c r="F202" s="6" t="s">
        <v>80</v>
      </c>
      <c r="G202" s="8">
        <v>75.28</v>
      </c>
      <c r="H202" s="11"/>
      <c r="I202" s="10">
        <f>ROUND((H202*G202),2)</f>
        <v>0</v>
      </c>
      <c r="O202">
        <f>rekapitulace!H8</f>
        <v>21</v>
      </c>
      <c r="P202">
        <f>O202/100*I202</f>
        <v>0</v>
      </c>
    </row>
    <row r="203" ht="12.75">
      <c r="E203" s="12" t="s">
        <v>321</v>
      </c>
    </row>
    <row r="204" ht="38.25">
      <c r="E204" s="12" t="s">
        <v>317</v>
      </c>
    </row>
    <row r="205" spans="1:16" ht="38.25">
      <c r="A205" s="6">
        <v>62</v>
      </c>
      <c r="B205" s="6" t="s">
        <v>46</v>
      </c>
      <c r="C205" s="6" t="s">
        <v>322</v>
      </c>
      <c r="D205" s="6" t="s">
        <v>48</v>
      </c>
      <c r="E205" s="6" t="s">
        <v>323</v>
      </c>
      <c r="F205" s="6" t="s">
        <v>80</v>
      </c>
      <c r="G205" s="8">
        <v>11.7</v>
      </c>
      <c r="H205" s="11"/>
      <c r="I205" s="10">
        <f>ROUND((H205*G205),2)</f>
        <v>0</v>
      </c>
      <c r="O205">
        <f>rekapitulace!H8</f>
        <v>21</v>
      </c>
      <c r="P205">
        <f>O205/100*I205</f>
        <v>0</v>
      </c>
    </row>
    <row r="206" ht="12.75">
      <c r="E206" s="12" t="s">
        <v>324</v>
      </c>
    </row>
    <row r="207" ht="38.25">
      <c r="E207" s="12" t="s">
        <v>317</v>
      </c>
    </row>
    <row r="208" spans="1:16" ht="25.5">
      <c r="A208" s="6">
        <v>63</v>
      </c>
      <c r="B208" s="6" t="s">
        <v>46</v>
      </c>
      <c r="C208" s="6" t="s">
        <v>325</v>
      </c>
      <c r="D208" s="6" t="s">
        <v>48</v>
      </c>
      <c r="E208" s="6" t="s">
        <v>326</v>
      </c>
      <c r="F208" s="6" t="s">
        <v>80</v>
      </c>
      <c r="G208" s="8">
        <v>21.76</v>
      </c>
      <c r="H208" s="11"/>
      <c r="I208" s="10">
        <f>ROUND((H208*G208),2)</f>
        <v>0</v>
      </c>
      <c r="O208">
        <f>rekapitulace!H8</f>
        <v>21</v>
      </c>
      <c r="P208">
        <f>O208/100*I208</f>
        <v>0</v>
      </c>
    </row>
    <row r="209" ht="12.75">
      <c r="E209" s="12" t="s">
        <v>327</v>
      </c>
    </row>
    <row r="210" ht="38.25">
      <c r="E210" s="12" t="s">
        <v>317</v>
      </c>
    </row>
    <row r="211" spans="1:16" ht="25.5">
      <c r="A211" s="6">
        <v>64</v>
      </c>
      <c r="B211" s="6" t="s">
        <v>46</v>
      </c>
      <c r="C211" s="6" t="s">
        <v>328</v>
      </c>
      <c r="D211" s="6" t="s">
        <v>48</v>
      </c>
      <c r="E211" s="6" t="s">
        <v>329</v>
      </c>
      <c r="F211" s="6" t="s">
        <v>95</v>
      </c>
      <c r="G211" s="8">
        <v>15.48</v>
      </c>
      <c r="H211" s="11"/>
      <c r="I211" s="10">
        <f>ROUND((H211*G211),2)</f>
        <v>0</v>
      </c>
      <c r="O211">
        <f>rekapitulace!H8</f>
        <v>21</v>
      </c>
      <c r="P211">
        <f>O211/100*I211</f>
        <v>0</v>
      </c>
    </row>
    <row r="212" ht="12.75">
      <c r="E212" s="12" t="s">
        <v>330</v>
      </c>
    </row>
    <row r="213" spans="1:16" ht="25.5">
      <c r="A213" s="6">
        <v>65</v>
      </c>
      <c r="B213" s="6" t="s">
        <v>46</v>
      </c>
      <c r="C213" s="6" t="s">
        <v>331</v>
      </c>
      <c r="D213" s="6" t="s">
        <v>48</v>
      </c>
      <c r="E213" s="6" t="s">
        <v>332</v>
      </c>
      <c r="F213" s="6" t="s">
        <v>183</v>
      </c>
      <c r="G213" s="8">
        <v>1</v>
      </c>
      <c r="H213" s="11"/>
      <c r="I213" s="10">
        <f>ROUND((H213*G213),2)</f>
        <v>0</v>
      </c>
      <c r="O213">
        <f>rekapitulace!H8</f>
        <v>21</v>
      </c>
      <c r="P213">
        <f>O213/100*I213</f>
        <v>0</v>
      </c>
    </row>
    <row r="214" ht="357">
      <c r="E214" s="12" t="s">
        <v>197</v>
      </c>
    </row>
    <row r="215" spans="1:16" ht="25.5">
      <c r="A215" s="6">
        <v>66</v>
      </c>
      <c r="B215" s="6" t="s">
        <v>46</v>
      </c>
      <c r="C215" s="6" t="s">
        <v>333</v>
      </c>
      <c r="D215" s="6" t="s">
        <v>48</v>
      </c>
      <c r="E215" s="6" t="s">
        <v>334</v>
      </c>
      <c r="F215" s="6" t="s">
        <v>80</v>
      </c>
      <c r="G215" s="8">
        <v>10</v>
      </c>
      <c r="H215" s="11"/>
      <c r="I215" s="10">
        <f>ROUND((H215*G215),2)</f>
        <v>0</v>
      </c>
      <c r="O215">
        <f>rekapitulace!H8</f>
        <v>21</v>
      </c>
      <c r="P215">
        <f>O215/100*I215</f>
        <v>0</v>
      </c>
    </row>
    <row r="216" ht="12.75">
      <c r="E216" s="12" t="s">
        <v>335</v>
      </c>
    </row>
    <row r="217" ht="409.5">
      <c r="E217" s="12" t="s">
        <v>336</v>
      </c>
    </row>
    <row r="218" spans="1:16" ht="38.25">
      <c r="A218" s="6">
        <v>67</v>
      </c>
      <c r="B218" s="6" t="s">
        <v>46</v>
      </c>
      <c r="C218" s="6" t="s">
        <v>337</v>
      </c>
      <c r="D218" s="6" t="s">
        <v>48</v>
      </c>
      <c r="E218" s="6" t="s">
        <v>338</v>
      </c>
      <c r="F218" s="6" t="s">
        <v>183</v>
      </c>
      <c r="G218" s="8">
        <v>1</v>
      </c>
      <c r="H218" s="11"/>
      <c r="I218" s="10">
        <f>ROUND((H218*G218),2)</f>
        <v>0</v>
      </c>
      <c r="O218">
        <f>rekapitulace!H8</f>
        <v>21</v>
      </c>
      <c r="P218">
        <f>O218/100*I218</f>
        <v>0</v>
      </c>
    </row>
    <row r="219" ht="255">
      <c r="E219" s="12" t="s">
        <v>339</v>
      </c>
    </row>
    <row r="220" spans="1:16" ht="25.5">
      <c r="A220" s="6">
        <v>68</v>
      </c>
      <c r="B220" s="6" t="s">
        <v>46</v>
      </c>
      <c r="C220" s="6" t="s">
        <v>340</v>
      </c>
      <c r="D220" s="6" t="s">
        <v>48</v>
      </c>
      <c r="E220" s="6" t="s">
        <v>341</v>
      </c>
      <c r="F220" s="6" t="s">
        <v>183</v>
      </c>
      <c r="G220" s="8">
        <v>1</v>
      </c>
      <c r="H220" s="11"/>
      <c r="I220" s="10">
        <f>ROUND((H220*G220),2)</f>
        <v>0</v>
      </c>
      <c r="O220">
        <f>rekapitulace!H8</f>
        <v>21</v>
      </c>
      <c r="P220">
        <f>O220/100*I220</f>
        <v>0</v>
      </c>
    </row>
    <row r="221" ht="255">
      <c r="E221" s="12" t="s">
        <v>342</v>
      </c>
    </row>
    <row r="222" spans="1:16" ht="25.5">
      <c r="A222" s="6">
        <v>69</v>
      </c>
      <c r="B222" s="6" t="s">
        <v>46</v>
      </c>
      <c r="C222" s="6" t="s">
        <v>343</v>
      </c>
      <c r="D222" s="6" t="s">
        <v>48</v>
      </c>
      <c r="E222" s="6" t="s">
        <v>344</v>
      </c>
      <c r="F222" s="6" t="s">
        <v>345</v>
      </c>
      <c r="G222" s="8">
        <v>130.033</v>
      </c>
      <c r="H222" s="11"/>
      <c r="I222" s="10">
        <f>ROUND((H222*G222),2)</f>
        <v>0</v>
      </c>
      <c r="O222">
        <f>rekapitulace!H8</f>
        <v>21</v>
      </c>
      <c r="P222">
        <f>O222/100*I222</f>
        <v>0</v>
      </c>
    </row>
    <row r="223" ht="12.75">
      <c r="E223" s="12" t="s">
        <v>346</v>
      </c>
    </row>
    <row r="224" ht="25.5">
      <c r="E224" s="12" t="s">
        <v>347</v>
      </c>
    </row>
    <row r="225" spans="1:16" ht="12.75" customHeight="1">
      <c r="A225" s="13"/>
      <c r="B225" s="13"/>
      <c r="C225" s="13" t="s">
        <v>43</v>
      </c>
      <c r="D225" s="13"/>
      <c r="E225" s="13" t="s">
        <v>77</v>
      </c>
      <c r="F225" s="13"/>
      <c r="G225" s="13"/>
      <c r="H225" s="13"/>
      <c r="I225" s="13">
        <f>SUM(I188:I224)</f>
        <v>0</v>
      </c>
      <c r="P225">
        <f>ROUND(SUM(P188:P224),2)</f>
        <v>0</v>
      </c>
    </row>
    <row r="227" spans="1:16" ht="12.75" customHeight="1">
      <c r="A227" s="13"/>
      <c r="B227" s="13"/>
      <c r="C227" s="13"/>
      <c r="D227" s="13"/>
      <c r="E227" s="13" t="s">
        <v>97</v>
      </c>
      <c r="F227" s="13"/>
      <c r="G227" s="13"/>
      <c r="H227" s="13"/>
      <c r="I227" s="13">
        <f>+I16+I51+I74+I98+I119+I150+I171+I185+I225</f>
        <v>0</v>
      </c>
      <c r="P227">
        <f>+P16+P51+P74+P98+P119+P150+P171+P185+P225</f>
        <v>0</v>
      </c>
    </row>
    <row r="229" spans="1:9" ht="12.75" customHeight="1">
      <c r="A229" s="7" t="s">
        <v>98</v>
      </c>
      <c r="B229" s="7"/>
      <c r="C229" s="7"/>
      <c r="D229" s="7"/>
      <c r="E229" s="7"/>
      <c r="F229" s="7"/>
      <c r="G229" s="7"/>
      <c r="H229" s="7"/>
      <c r="I229" s="7"/>
    </row>
    <row r="230" spans="1:9" ht="12.75" customHeight="1">
      <c r="A230" s="7"/>
      <c r="B230" s="7"/>
      <c r="C230" s="7"/>
      <c r="D230" s="7"/>
      <c r="E230" s="7" t="s">
        <v>99</v>
      </c>
      <c r="F230" s="7"/>
      <c r="G230" s="7"/>
      <c r="H230" s="7"/>
      <c r="I230" s="7"/>
    </row>
    <row r="231" spans="1:16" ht="12.75" customHeight="1">
      <c r="A231" s="13"/>
      <c r="B231" s="13"/>
      <c r="C231" s="13"/>
      <c r="D231" s="13"/>
      <c r="E231" s="13" t="s">
        <v>100</v>
      </c>
      <c r="F231" s="13"/>
      <c r="G231" s="13"/>
      <c r="H231" s="13"/>
      <c r="I231" s="13">
        <v>0</v>
      </c>
      <c r="P231">
        <v>0</v>
      </c>
    </row>
    <row r="232" spans="1:9" ht="12.75" customHeight="1">
      <c r="A232" s="13"/>
      <c r="B232" s="13"/>
      <c r="C232" s="13"/>
      <c r="D232" s="13"/>
      <c r="E232" s="13" t="s">
        <v>101</v>
      </c>
      <c r="F232" s="13"/>
      <c r="G232" s="13"/>
      <c r="H232" s="13"/>
      <c r="I232" s="13"/>
    </row>
    <row r="233" spans="1:16" ht="12.75" customHeight="1">
      <c r="A233" s="13"/>
      <c r="B233" s="13"/>
      <c r="C233" s="13"/>
      <c r="D233" s="13"/>
      <c r="E233" s="13" t="s">
        <v>102</v>
      </c>
      <c r="F233" s="13"/>
      <c r="G233" s="13"/>
      <c r="H233" s="13"/>
      <c r="I233" s="13">
        <v>0</v>
      </c>
      <c r="P233">
        <v>0</v>
      </c>
    </row>
    <row r="234" spans="1:16" ht="12.75" customHeight="1">
      <c r="A234" s="13"/>
      <c r="B234" s="13"/>
      <c r="C234" s="13"/>
      <c r="D234" s="13"/>
      <c r="E234" s="13" t="s">
        <v>103</v>
      </c>
      <c r="F234" s="13"/>
      <c r="G234" s="13"/>
      <c r="H234" s="13"/>
      <c r="I234" s="13">
        <f>I231+I233</f>
        <v>0</v>
      </c>
      <c r="P234">
        <f>P231+P233</f>
        <v>0</v>
      </c>
    </row>
    <row r="236" spans="1:16" ht="12.75" customHeight="1">
      <c r="A236" s="13"/>
      <c r="B236" s="13"/>
      <c r="C236" s="13"/>
      <c r="D236" s="13"/>
      <c r="E236" s="13" t="s">
        <v>103</v>
      </c>
      <c r="F236" s="13"/>
      <c r="G236" s="13"/>
      <c r="H236" s="13"/>
      <c r="I236" s="13">
        <f>I227+I234</f>
        <v>0</v>
      </c>
      <c r="P236">
        <f>P227+P234</f>
        <v>0</v>
      </c>
    </row>
  </sheetData>
  <sheetProtection sheet="1" objects="1" scenarios="1" formatColumns="0"/>
  <mergeCells count="8">
    <mergeCell ref="G8:G9"/>
    <mergeCell ref="H8:I8"/>
    <mergeCell ref="A8:A9"/>
    <mergeCell ref="B8:B9"/>
    <mergeCell ref="C8:C9"/>
    <mergeCell ref="D8:D9"/>
    <mergeCell ref="E8:E9"/>
    <mergeCell ref="F8:F9"/>
  </mergeCells>
  <printOptions/>
  <pageMargins left="0.5511811023622047" right="0.5511811023622047" top="0.984251968503937" bottom="0.984251968503937" header="0.11811023622047244" footer="0.11811023622047244"/>
  <pageSetup fitToHeight="0" fitToWidth="1"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P159"/>
  <sheetViews>
    <sheetView tabSelected="1" zoomScalePageLayoutView="0" workbookViewId="0" topLeftCell="A1">
      <pane ySplit="10" topLeftCell="A11" activePane="bottomLeft" state="frozen"/>
      <selection pane="topLeft" activeCell="A11" sqref="A1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348</v>
      </c>
      <c r="D5" s="5"/>
      <c r="E5" s="5" t="s">
        <v>349</v>
      </c>
    </row>
    <row r="6" spans="1:5" ht="12.75" customHeight="1">
      <c r="A6" t="s">
        <v>17</v>
      </c>
      <c r="C6" s="5" t="s">
        <v>348</v>
      </c>
      <c r="D6" s="5"/>
      <c r="E6" s="5" t="s">
        <v>349</v>
      </c>
    </row>
    <row r="7" spans="3:5" ht="12.75" customHeight="1">
      <c r="C7" s="5"/>
      <c r="D7" s="5"/>
      <c r="E7" s="5"/>
    </row>
    <row r="8" spans="1:16" ht="12.75" customHeight="1">
      <c r="A8" s="14" t="s">
        <v>24</v>
      </c>
      <c r="B8" s="14" t="s">
        <v>26</v>
      </c>
      <c r="C8" s="14" t="s">
        <v>27</v>
      </c>
      <c r="D8" s="14" t="s">
        <v>28</v>
      </c>
      <c r="E8" s="14" t="s">
        <v>29</v>
      </c>
      <c r="F8" s="14" t="s">
        <v>30</v>
      </c>
      <c r="G8" s="14" t="s">
        <v>31</v>
      </c>
      <c r="H8" s="14" t="s">
        <v>32</v>
      </c>
      <c r="I8" s="14"/>
      <c r="O8" t="s">
        <v>35</v>
      </c>
      <c r="P8" t="s">
        <v>11</v>
      </c>
    </row>
    <row r="9" spans="1:15" ht="14.25">
      <c r="A9" s="14"/>
      <c r="B9" s="14"/>
      <c r="C9" s="14"/>
      <c r="D9" s="14"/>
      <c r="E9" s="14"/>
      <c r="F9" s="14"/>
      <c r="G9" s="14"/>
      <c r="H9" s="4" t="s">
        <v>33</v>
      </c>
      <c r="I9" s="4" t="s">
        <v>34</v>
      </c>
      <c r="O9" t="s">
        <v>11</v>
      </c>
    </row>
    <row r="10" spans="1:9" ht="14.25">
      <c r="A10" s="4" t="s">
        <v>25</v>
      </c>
      <c r="B10" s="4" t="s">
        <v>36</v>
      </c>
      <c r="C10" s="4" t="s">
        <v>37</v>
      </c>
      <c r="D10" s="4" t="s">
        <v>38</v>
      </c>
      <c r="E10" s="4" t="s">
        <v>39</v>
      </c>
      <c r="F10" s="4" t="s">
        <v>40</v>
      </c>
      <c r="G10" s="4" t="s">
        <v>41</v>
      </c>
      <c r="H10" s="4" t="s">
        <v>42</v>
      </c>
      <c r="I10" s="4" t="s">
        <v>43</v>
      </c>
    </row>
    <row r="11" spans="1:9" ht="12.75" customHeight="1">
      <c r="A11" s="7"/>
      <c r="B11" s="7"/>
      <c r="C11" s="7" t="s">
        <v>45</v>
      </c>
      <c r="D11" s="7"/>
      <c r="E11" s="7" t="s">
        <v>44</v>
      </c>
      <c r="F11" s="7"/>
      <c r="G11" s="9"/>
      <c r="H11" s="7"/>
      <c r="I11" s="9"/>
    </row>
    <row r="12" spans="1:16" ht="25.5">
      <c r="A12" s="6">
        <v>1</v>
      </c>
      <c r="B12" s="6" t="s">
        <v>46</v>
      </c>
      <c r="C12" s="6" t="s">
        <v>47</v>
      </c>
      <c r="D12" s="6" t="s">
        <v>131</v>
      </c>
      <c r="E12" s="6" t="s">
        <v>350</v>
      </c>
      <c r="F12" s="6" t="s">
        <v>50</v>
      </c>
      <c r="G12" s="8">
        <v>1158.57</v>
      </c>
      <c r="H12" s="11"/>
      <c r="I12" s="10">
        <f>ROUND((H12*G12),2)</f>
        <v>0</v>
      </c>
      <c r="O12">
        <f>rekapitulace!H8</f>
        <v>21</v>
      </c>
      <c r="P12">
        <f>O12/100*I12</f>
        <v>0</v>
      </c>
    </row>
    <row r="13" ht="38.25">
      <c r="E13" s="12" t="s">
        <v>351</v>
      </c>
    </row>
    <row r="14" ht="25.5">
      <c r="E14" s="12" t="s">
        <v>52</v>
      </c>
    </row>
    <row r="15" spans="1:16" ht="12.75">
      <c r="A15" s="6">
        <v>2</v>
      </c>
      <c r="B15" s="6" t="s">
        <v>46</v>
      </c>
      <c r="C15" s="6" t="s">
        <v>47</v>
      </c>
      <c r="D15" s="6" t="s">
        <v>135</v>
      </c>
      <c r="E15" s="6" t="s">
        <v>352</v>
      </c>
      <c r="F15" s="6" t="s">
        <v>50</v>
      </c>
      <c r="G15" s="8">
        <v>856.55</v>
      </c>
      <c r="H15" s="11"/>
      <c r="I15" s="10">
        <f>ROUND((H15*G15),2)</f>
        <v>0</v>
      </c>
      <c r="O15">
        <f>rekapitulace!H8</f>
        <v>21</v>
      </c>
      <c r="P15">
        <f>O15/100*I15</f>
        <v>0</v>
      </c>
    </row>
    <row r="16" ht="25.5">
      <c r="E16" s="12" t="s">
        <v>353</v>
      </c>
    </row>
    <row r="17" ht="25.5">
      <c r="E17" s="12" t="s">
        <v>52</v>
      </c>
    </row>
    <row r="18" spans="1:16" ht="25.5">
      <c r="A18" s="6">
        <v>3</v>
      </c>
      <c r="B18" s="6" t="s">
        <v>46</v>
      </c>
      <c r="C18" s="6" t="s">
        <v>47</v>
      </c>
      <c r="D18" s="6" t="s">
        <v>138</v>
      </c>
      <c r="E18" s="6" t="s">
        <v>354</v>
      </c>
      <c r="F18" s="6" t="s">
        <v>50</v>
      </c>
      <c r="G18" s="8">
        <v>100.5</v>
      </c>
      <c r="H18" s="11"/>
      <c r="I18" s="10">
        <f>ROUND((H18*G18),2)</f>
        <v>0</v>
      </c>
      <c r="O18">
        <f>rekapitulace!H8</f>
        <v>21</v>
      </c>
      <c r="P18">
        <f>O18/100*I18</f>
        <v>0</v>
      </c>
    </row>
    <row r="19" ht="12.75">
      <c r="E19" s="12" t="s">
        <v>355</v>
      </c>
    </row>
    <row r="20" ht="25.5">
      <c r="E20" s="12" t="s">
        <v>52</v>
      </c>
    </row>
    <row r="21" spans="1:16" ht="25.5">
      <c r="A21" s="6">
        <v>4</v>
      </c>
      <c r="B21" s="6" t="s">
        <v>46</v>
      </c>
      <c r="C21" s="6" t="s">
        <v>47</v>
      </c>
      <c r="D21" s="6" t="s">
        <v>141</v>
      </c>
      <c r="E21" s="6" t="s">
        <v>356</v>
      </c>
      <c r="F21" s="6" t="s">
        <v>50</v>
      </c>
      <c r="G21" s="8">
        <v>12</v>
      </c>
      <c r="H21" s="11"/>
      <c r="I21" s="10">
        <f>ROUND((H21*G21),2)</f>
        <v>0</v>
      </c>
      <c r="O21">
        <f>rekapitulace!H8</f>
        <v>21</v>
      </c>
      <c r="P21">
        <f>O21/100*I21</f>
        <v>0</v>
      </c>
    </row>
    <row r="22" ht="12.75">
      <c r="E22" s="12" t="s">
        <v>357</v>
      </c>
    </row>
    <row r="23" ht="25.5">
      <c r="E23" s="12" t="s">
        <v>52</v>
      </c>
    </row>
    <row r="24" spans="1:16" ht="12.75" customHeight="1">
      <c r="A24" s="13"/>
      <c r="B24" s="13"/>
      <c r="C24" s="13" t="s">
        <v>45</v>
      </c>
      <c r="D24" s="13"/>
      <c r="E24" s="13" t="s">
        <v>44</v>
      </c>
      <c r="F24" s="13"/>
      <c r="G24" s="13"/>
      <c r="H24" s="13"/>
      <c r="I24" s="13">
        <f>SUM(I12:I23)</f>
        <v>0</v>
      </c>
      <c r="P24">
        <f>ROUND(SUM(P12:P23),2)</f>
        <v>0</v>
      </c>
    </row>
    <row r="26" spans="1:9" ht="12.75" customHeight="1">
      <c r="A26" s="7"/>
      <c r="B26" s="7"/>
      <c r="C26" s="7" t="s">
        <v>25</v>
      </c>
      <c r="D26" s="7"/>
      <c r="E26" s="7" t="s">
        <v>61</v>
      </c>
      <c r="F26" s="7"/>
      <c r="G26" s="9"/>
      <c r="H26" s="7"/>
      <c r="I26" s="9"/>
    </row>
    <row r="27" spans="1:16" ht="25.5">
      <c r="A27" s="6">
        <v>5</v>
      </c>
      <c r="B27" s="6" t="s">
        <v>46</v>
      </c>
      <c r="C27" s="6" t="s">
        <v>66</v>
      </c>
      <c r="D27" s="6" t="s">
        <v>48</v>
      </c>
      <c r="E27" s="6" t="s">
        <v>358</v>
      </c>
      <c r="F27" s="6" t="s">
        <v>50</v>
      </c>
      <c r="G27" s="8">
        <v>856.55</v>
      </c>
      <c r="H27" s="11"/>
      <c r="I27" s="10">
        <f>ROUND((H27*G27),2)</f>
        <v>0</v>
      </c>
      <c r="O27">
        <f>rekapitulace!H8</f>
        <v>21</v>
      </c>
      <c r="P27">
        <f>O27/100*I27</f>
        <v>0</v>
      </c>
    </row>
    <row r="28" ht="38.25">
      <c r="E28" s="12" t="s">
        <v>359</v>
      </c>
    </row>
    <row r="29" ht="63.75">
      <c r="E29" s="12" t="s">
        <v>65</v>
      </c>
    </row>
    <row r="30" spans="1:16" ht="12.75">
      <c r="A30" s="6">
        <v>6</v>
      </c>
      <c r="B30" s="6" t="s">
        <v>46</v>
      </c>
      <c r="C30" s="6" t="s">
        <v>360</v>
      </c>
      <c r="D30" s="6" t="s">
        <v>48</v>
      </c>
      <c r="E30" s="6" t="s">
        <v>361</v>
      </c>
      <c r="F30" s="6" t="s">
        <v>50</v>
      </c>
      <c r="G30" s="8">
        <v>100.5</v>
      </c>
      <c r="H30" s="11"/>
      <c r="I30" s="10">
        <f>ROUND((H30*G30),2)</f>
        <v>0</v>
      </c>
      <c r="O30">
        <f>rekapitulace!H8</f>
        <v>21</v>
      </c>
      <c r="P30">
        <f>O30/100*I30</f>
        <v>0</v>
      </c>
    </row>
    <row r="31" ht="12.75">
      <c r="E31" s="12" t="s">
        <v>362</v>
      </c>
    </row>
    <row r="32" ht="63.75">
      <c r="E32" s="12" t="s">
        <v>65</v>
      </c>
    </row>
    <row r="33" spans="1:16" ht="12.75">
      <c r="A33" s="6">
        <v>7</v>
      </c>
      <c r="B33" s="6" t="s">
        <v>46</v>
      </c>
      <c r="C33" s="6" t="s">
        <v>363</v>
      </c>
      <c r="D33" s="6" t="s">
        <v>48</v>
      </c>
      <c r="E33" s="6" t="s">
        <v>364</v>
      </c>
      <c r="F33" s="6" t="s">
        <v>80</v>
      </c>
      <c r="G33" s="8">
        <v>160</v>
      </c>
      <c r="H33" s="11"/>
      <c r="I33" s="10">
        <f>ROUND((H33*G33),2)</f>
        <v>0</v>
      </c>
      <c r="O33">
        <f>rekapitulace!H8</f>
        <v>21</v>
      </c>
      <c r="P33">
        <f>O33/100*I33</f>
        <v>0</v>
      </c>
    </row>
    <row r="34" ht="12.75">
      <c r="E34" s="12" t="s">
        <v>365</v>
      </c>
    </row>
    <row r="35" ht="63.75">
      <c r="E35" s="12" t="s">
        <v>65</v>
      </c>
    </row>
    <row r="36" spans="1:16" ht="38.25">
      <c r="A36" s="6">
        <v>8</v>
      </c>
      <c r="B36" s="6" t="s">
        <v>46</v>
      </c>
      <c r="C36" s="6" t="s">
        <v>366</v>
      </c>
      <c r="D36" s="6" t="s">
        <v>48</v>
      </c>
      <c r="E36" s="6" t="s">
        <v>367</v>
      </c>
      <c r="F36" s="6" t="s">
        <v>50</v>
      </c>
      <c r="G36" s="8">
        <v>105.7</v>
      </c>
      <c r="H36" s="11"/>
      <c r="I36" s="10">
        <f>ROUND((H36*G36),2)</f>
        <v>0</v>
      </c>
      <c r="O36">
        <f>rekapitulace!H8</f>
        <v>21</v>
      </c>
      <c r="P36">
        <f>O36/100*I36</f>
        <v>0</v>
      </c>
    </row>
    <row r="37" ht="38.25">
      <c r="E37" s="12" t="s">
        <v>368</v>
      </c>
    </row>
    <row r="38" ht="63.75">
      <c r="E38" s="12" t="s">
        <v>65</v>
      </c>
    </row>
    <row r="39" spans="1:16" ht="12.75">
      <c r="A39" s="6">
        <v>9</v>
      </c>
      <c r="B39" s="6" t="s">
        <v>46</v>
      </c>
      <c r="C39" s="6" t="s">
        <v>369</v>
      </c>
      <c r="D39" s="6" t="s">
        <v>48</v>
      </c>
      <c r="E39" s="6" t="s">
        <v>370</v>
      </c>
      <c r="F39" s="6" t="s">
        <v>50</v>
      </c>
      <c r="G39" s="8">
        <v>1055.25</v>
      </c>
      <c r="H39" s="11"/>
      <c r="I39" s="10">
        <f>ROUND((H39*G39),2)</f>
        <v>0</v>
      </c>
      <c r="O39">
        <f>rekapitulace!H8</f>
        <v>21</v>
      </c>
      <c r="P39">
        <f>O39/100*I39</f>
        <v>0</v>
      </c>
    </row>
    <row r="40" ht="12.75">
      <c r="E40" s="12" t="s">
        <v>371</v>
      </c>
    </row>
    <row r="41" ht="369.75">
      <c r="E41" s="12" t="s">
        <v>372</v>
      </c>
    </row>
    <row r="42" spans="1:16" ht="12.75">
      <c r="A42" s="6">
        <v>10</v>
      </c>
      <c r="B42" s="6" t="s">
        <v>46</v>
      </c>
      <c r="C42" s="6" t="s">
        <v>373</v>
      </c>
      <c r="D42" s="6" t="s">
        <v>48</v>
      </c>
      <c r="E42" s="6" t="s">
        <v>374</v>
      </c>
      <c r="F42" s="6" t="s">
        <v>80</v>
      </c>
      <c r="G42" s="8">
        <v>255</v>
      </c>
      <c r="H42" s="11"/>
      <c r="I42" s="10">
        <f>ROUND((H42*G42),2)</f>
        <v>0</v>
      </c>
      <c r="O42">
        <f>rekapitulace!H8</f>
        <v>21</v>
      </c>
      <c r="P42">
        <f>O42/100*I42</f>
        <v>0</v>
      </c>
    </row>
    <row r="43" ht="12.75">
      <c r="E43" s="12" t="s">
        <v>375</v>
      </c>
    </row>
    <row r="44" ht="25.5">
      <c r="E44" s="12" t="s">
        <v>376</v>
      </c>
    </row>
    <row r="45" spans="1:16" ht="12.75">
      <c r="A45" s="6">
        <v>11</v>
      </c>
      <c r="B45" s="6" t="s">
        <v>46</v>
      </c>
      <c r="C45" s="6" t="s">
        <v>377</v>
      </c>
      <c r="D45" s="6" t="s">
        <v>48</v>
      </c>
      <c r="E45" s="6" t="s">
        <v>378</v>
      </c>
      <c r="F45" s="6" t="s">
        <v>50</v>
      </c>
      <c r="G45" s="8">
        <v>5.5</v>
      </c>
      <c r="H45" s="11"/>
      <c r="I45" s="10">
        <f>ROUND((H45*G45),2)</f>
        <v>0</v>
      </c>
      <c r="O45">
        <f>rekapitulace!H8</f>
        <v>21</v>
      </c>
      <c r="P45">
        <f>O45/100*I45</f>
        <v>0</v>
      </c>
    </row>
    <row r="46" ht="12.75">
      <c r="E46" s="12" t="s">
        <v>379</v>
      </c>
    </row>
    <row r="47" ht="318.75">
      <c r="E47" s="12" t="s">
        <v>380</v>
      </c>
    </row>
    <row r="48" spans="1:16" ht="25.5">
      <c r="A48" s="6">
        <v>12</v>
      </c>
      <c r="B48" s="6" t="s">
        <v>46</v>
      </c>
      <c r="C48" s="6" t="s">
        <v>118</v>
      </c>
      <c r="D48" s="6" t="s">
        <v>48</v>
      </c>
      <c r="E48" s="6" t="s">
        <v>381</v>
      </c>
      <c r="F48" s="6" t="s">
        <v>50</v>
      </c>
      <c r="G48" s="8">
        <v>703.5</v>
      </c>
      <c r="H48" s="11"/>
      <c r="I48" s="10">
        <f>ROUND((H48*G48),2)</f>
        <v>0</v>
      </c>
      <c r="O48">
        <f>rekapitulace!H8</f>
        <v>21</v>
      </c>
      <c r="P48">
        <f>O48/100*I48</f>
        <v>0</v>
      </c>
    </row>
    <row r="49" ht="12.75">
      <c r="E49" s="12" t="s">
        <v>382</v>
      </c>
    </row>
    <row r="50" ht="280.5">
      <c r="E50" s="12" t="s">
        <v>121</v>
      </c>
    </row>
    <row r="51" spans="1:16" ht="12.75">
      <c r="A51" s="6">
        <v>13</v>
      </c>
      <c r="B51" s="6" t="s">
        <v>46</v>
      </c>
      <c r="C51" s="6" t="s">
        <v>383</v>
      </c>
      <c r="D51" s="6" t="s">
        <v>48</v>
      </c>
      <c r="E51" s="6" t="s">
        <v>384</v>
      </c>
      <c r="F51" s="6" t="s">
        <v>50</v>
      </c>
      <c r="G51" s="8">
        <v>51.21</v>
      </c>
      <c r="H51" s="11"/>
      <c r="I51" s="10">
        <f>ROUND((H51*G51),2)</f>
        <v>0</v>
      </c>
      <c r="O51">
        <f>rekapitulace!H8</f>
        <v>21</v>
      </c>
      <c r="P51">
        <f>O51/100*I51</f>
        <v>0</v>
      </c>
    </row>
    <row r="52" ht="25.5">
      <c r="E52" s="12" t="s">
        <v>385</v>
      </c>
    </row>
    <row r="53" ht="242.25">
      <c r="E53" s="12" t="s">
        <v>386</v>
      </c>
    </row>
    <row r="54" spans="1:16" ht="12.75">
      <c r="A54" s="6">
        <v>14</v>
      </c>
      <c r="B54" s="6" t="s">
        <v>46</v>
      </c>
      <c r="C54" s="6" t="s">
        <v>387</v>
      </c>
      <c r="D54" s="6" t="s">
        <v>48</v>
      </c>
      <c r="E54" s="6" t="s">
        <v>388</v>
      </c>
      <c r="F54" s="6" t="s">
        <v>50</v>
      </c>
      <c r="G54" s="8">
        <v>4.18</v>
      </c>
      <c r="H54" s="11"/>
      <c r="I54" s="10">
        <f>ROUND((H54*G54),2)</f>
        <v>0</v>
      </c>
      <c r="O54">
        <f>rekapitulace!H8</f>
        <v>21</v>
      </c>
      <c r="P54">
        <f>O54/100*I54</f>
        <v>0</v>
      </c>
    </row>
    <row r="55" ht="12.75">
      <c r="E55" s="12" t="s">
        <v>389</v>
      </c>
    </row>
    <row r="56" ht="229.5">
      <c r="E56" s="12" t="s">
        <v>390</v>
      </c>
    </row>
    <row r="57" spans="1:16" ht="12.75">
      <c r="A57" s="6">
        <v>15</v>
      </c>
      <c r="B57" s="6" t="s">
        <v>46</v>
      </c>
      <c r="C57" s="6" t="s">
        <v>391</v>
      </c>
      <c r="D57" s="6" t="s">
        <v>48</v>
      </c>
      <c r="E57" s="6" t="s">
        <v>392</v>
      </c>
      <c r="F57" s="6" t="s">
        <v>50</v>
      </c>
      <c r="G57" s="8">
        <v>1.32</v>
      </c>
      <c r="H57" s="11"/>
      <c r="I57" s="10">
        <f>ROUND((H57*G57),2)</f>
        <v>0</v>
      </c>
      <c r="O57">
        <f>rekapitulace!H8</f>
        <v>21</v>
      </c>
      <c r="P57">
        <f>O57/100*I57</f>
        <v>0</v>
      </c>
    </row>
    <row r="58" ht="12.75">
      <c r="E58" s="12" t="s">
        <v>393</v>
      </c>
    </row>
    <row r="59" ht="293.25">
      <c r="E59" s="12" t="s">
        <v>394</v>
      </c>
    </row>
    <row r="60" spans="1:16" ht="12.75" customHeight="1">
      <c r="A60" s="13"/>
      <c r="B60" s="13"/>
      <c r="C60" s="13" t="s">
        <v>25</v>
      </c>
      <c r="D60" s="13"/>
      <c r="E60" s="13" t="s">
        <v>61</v>
      </c>
      <c r="F60" s="13"/>
      <c r="G60" s="13"/>
      <c r="H60" s="13"/>
      <c r="I60" s="13">
        <f>SUM(I27:I59)</f>
        <v>0</v>
      </c>
      <c r="P60">
        <f>ROUND(SUM(P27:P59),2)</f>
        <v>0</v>
      </c>
    </row>
    <row r="62" spans="1:9" ht="12.75" customHeight="1">
      <c r="A62" s="7"/>
      <c r="B62" s="7"/>
      <c r="C62" s="7" t="s">
        <v>36</v>
      </c>
      <c r="D62" s="7"/>
      <c r="E62" s="7" t="s">
        <v>154</v>
      </c>
      <c r="F62" s="7"/>
      <c r="G62" s="9"/>
      <c r="H62" s="7"/>
      <c r="I62" s="9"/>
    </row>
    <row r="63" spans="1:16" ht="25.5">
      <c r="A63" s="6">
        <v>16</v>
      </c>
      <c r="B63" s="6" t="s">
        <v>46</v>
      </c>
      <c r="C63" s="6" t="s">
        <v>395</v>
      </c>
      <c r="D63" s="6" t="s">
        <v>48</v>
      </c>
      <c r="E63" s="6" t="s">
        <v>396</v>
      </c>
      <c r="F63" s="6" t="s">
        <v>95</v>
      </c>
      <c r="G63" s="8">
        <v>2211</v>
      </c>
      <c r="H63" s="11"/>
      <c r="I63" s="10">
        <f>ROUND((H63*G63),2)</f>
        <v>0</v>
      </c>
      <c r="O63">
        <f>rekapitulace!H8</f>
        <v>21</v>
      </c>
      <c r="P63">
        <f>O63/100*I63</f>
        <v>0</v>
      </c>
    </row>
    <row r="64" ht="25.5">
      <c r="E64" s="12" t="s">
        <v>397</v>
      </c>
    </row>
    <row r="65" ht="51">
      <c r="E65" s="12" t="s">
        <v>398</v>
      </c>
    </row>
    <row r="66" spans="1:16" ht="12.75" customHeight="1">
      <c r="A66" s="13"/>
      <c r="B66" s="13"/>
      <c r="C66" s="13" t="s">
        <v>36</v>
      </c>
      <c r="D66" s="13"/>
      <c r="E66" s="13" t="s">
        <v>154</v>
      </c>
      <c r="F66" s="13"/>
      <c r="G66" s="13"/>
      <c r="H66" s="13"/>
      <c r="I66" s="13">
        <f>SUM(I63:I65)</f>
        <v>0</v>
      </c>
      <c r="P66">
        <f>ROUND(SUM(P63:P65),2)</f>
        <v>0</v>
      </c>
    </row>
    <row r="68" spans="1:9" ht="12.75" customHeight="1">
      <c r="A68" s="7"/>
      <c r="B68" s="7"/>
      <c r="C68" s="7" t="s">
        <v>39</v>
      </c>
      <c r="D68" s="7"/>
      <c r="E68" s="7" t="s">
        <v>228</v>
      </c>
      <c r="F68" s="7"/>
      <c r="G68" s="9"/>
      <c r="H68" s="7"/>
      <c r="I68" s="9"/>
    </row>
    <row r="69" spans="1:16" ht="12.75">
      <c r="A69" s="6">
        <v>17</v>
      </c>
      <c r="B69" s="6" t="s">
        <v>46</v>
      </c>
      <c r="C69" s="6" t="s">
        <v>399</v>
      </c>
      <c r="D69" s="6" t="s">
        <v>48</v>
      </c>
      <c r="E69" s="6" t="s">
        <v>400</v>
      </c>
      <c r="F69" s="6" t="s">
        <v>95</v>
      </c>
      <c r="G69" s="8">
        <v>2214.5</v>
      </c>
      <c r="H69" s="11"/>
      <c r="I69" s="10">
        <f>ROUND((H69*G69),2)</f>
        <v>0</v>
      </c>
      <c r="O69">
        <f>rekapitulace!H8</f>
        <v>21</v>
      </c>
      <c r="P69">
        <f>O69/100*I69</f>
        <v>0</v>
      </c>
    </row>
    <row r="70" ht="38.25">
      <c r="E70" s="12" t="s">
        <v>401</v>
      </c>
    </row>
    <row r="71" ht="51">
      <c r="E71" s="12" t="s">
        <v>232</v>
      </c>
    </row>
    <row r="72" spans="1:16" ht="12.75">
      <c r="A72" s="6">
        <v>18</v>
      </c>
      <c r="B72" s="6" t="s">
        <v>46</v>
      </c>
      <c r="C72" s="6" t="s">
        <v>402</v>
      </c>
      <c r="D72" s="6" t="s">
        <v>48</v>
      </c>
      <c r="E72" s="6" t="s">
        <v>403</v>
      </c>
      <c r="F72" s="6" t="s">
        <v>95</v>
      </c>
      <c r="G72" s="8">
        <v>2315</v>
      </c>
      <c r="H72" s="11"/>
      <c r="I72" s="10">
        <f>ROUND((H72*G72),2)</f>
        <v>0</v>
      </c>
      <c r="O72">
        <f>rekapitulace!H8</f>
        <v>21</v>
      </c>
      <c r="P72">
        <f>O72/100*I72</f>
        <v>0</v>
      </c>
    </row>
    <row r="73" ht="38.25">
      <c r="E73" s="12" t="s">
        <v>404</v>
      </c>
    </row>
    <row r="74" ht="51">
      <c r="E74" s="12" t="s">
        <v>232</v>
      </c>
    </row>
    <row r="75" spans="1:16" ht="25.5">
      <c r="A75" s="6">
        <v>19</v>
      </c>
      <c r="B75" s="6" t="s">
        <v>46</v>
      </c>
      <c r="C75" s="6" t="s">
        <v>405</v>
      </c>
      <c r="D75" s="6" t="s">
        <v>48</v>
      </c>
      <c r="E75" s="6" t="s">
        <v>406</v>
      </c>
      <c r="F75" s="6" t="s">
        <v>95</v>
      </c>
      <c r="G75" s="8">
        <v>100</v>
      </c>
      <c r="H75" s="11"/>
      <c r="I75" s="10">
        <f>ROUND((H75*G75),2)</f>
        <v>0</v>
      </c>
      <c r="O75">
        <f>rekapitulace!H8</f>
        <v>21</v>
      </c>
      <c r="P75">
        <f>O75/100*I75</f>
        <v>0</v>
      </c>
    </row>
    <row r="76" ht="12.75">
      <c r="E76" s="12" t="s">
        <v>407</v>
      </c>
    </row>
    <row r="77" ht="102">
      <c r="E77" s="12" t="s">
        <v>408</v>
      </c>
    </row>
    <row r="78" spans="1:16" ht="12.75">
      <c r="A78" s="6">
        <v>20</v>
      </c>
      <c r="B78" s="6" t="s">
        <v>46</v>
      </c>
      <c r="C78" s="6" t="s">
        <v>409</v>
      </c>
      <c r="D78" s="6" t="s">
        <v>48</v>
      </c>
      <c r="E78" s="6" t="s">
        <v>410</v>
      </c>
      <c r="F78" s="6" t="s">
        <v>95</v>
      </c>
      <c r="G78" s="8">
        <v>227.6</v>
      </c>
      <c r="H78" s="11"/>
      <c r="I78" s="10">
        <f>ROUND((H78*G78),2)</f>
        <v>0</v>
      </c>
      <c r="O78">
        <f>rekapitulace!H8</f>
        <v>21</v>
      </c>
      <c r="P78">
        <f>O78/100*I78</f>
        <v>0</v>
      </c>
    </row>
    <row r="79" ht="12.75">
      <c r="E79" s="12" t="s">
        <v>411</v>
      </c>
    </row>
    <row r="80" ht="38.25">
      <c r="E80" s="12" t="s">
        <v>239</v>
      </c>
    </row>
    <row r="81" spans="1:16" ht="38.25">
      <c r="A81" s="6">
        <v>21</v>
      </c>
      <c r="B81" s="6" t="s">
        <v>46</v>
      </c>
      <c r="C81" s="6" t="s">
        <v>412</v>
      </c>
      <c r="D81" s="6" t="s">
        <v>25</v>
      </c>
      <c r="E81" s="6" t="s">
        <v>413</v>
      </c>
      <c r="F81" s="6" t="s">
        <v>95</v>
      </c>
      <c r="G81" s="8">
        <v>28.45</v>
      </c>
      <c r="H81" s="11"/>
      <c r="I81" s="10">
        <f>ROUND((H81*G81),2)</f>
        <v>0</v>
      </c>
      <c r="O81">
        <f>rekapitulace!H8</f>
        <v>21</v>
      </c>
      <c r="P81">
        <f>O81/100*I81</f>
        <v>0</v>
      </c>
    </row>
    <row r="82" ht="12.75">
      <c r="E82" s="12" t="s">
        <v>414</v>
      </c>
    </row>
    <row r="83" ht="102">
      <c r="E83" s="12" t="s">
        <v>415</v>
      </c>
    </row>
    <row r="84" spans="1:16" ht="38.25">
      <c r="A84" s="6">
        <v>22</v>
      </c>
      <c r="B84" s="6" t="s">
        <v>46</v>
      </c>
      <c r="C84" s="6" t="s">
        <v>412</v>
      </c>
      <c r="D84" s="6" t="s">
        <v>36</v>
      </c>
      <c r="E84" s="6" t="s">
        <v>416</v>
      </c>
      <c r="F84" s="6" t="s">
        <v>95</v>
      </c>
      <c r="G84" s="8">
        <v>28.45</v>
      </c>
      <c r="H84" s="11"/>
      <c r="I84" s="10">
        <f>ROUND((H84*G84),2)</f>
        <v>0</v>
      </c>
      <c r="O84">
        <f>rekapitulace!H8</f>
        <v>21</v>
      </c>
      <c r="P84">
        <f>O84/100*I84</f>
        <v>0</v>
      </c>
    </row>
    <row r="85" ht="12.75">
      <c r="E85" s="12" t="s">
        <v>417</v>
      </c>
    </row>
    <row r="86" ht="102">
      <c r="E86" s="12" t="s">
        <v>418</v>
      </c>
    </row>
    <row r="87" spans="1:16" ht="25.5">
      <c r="A87" s="6">
        <v>23</v>
      </c>
      <c r="B87" s="6" t="s">
        <v>46</v>
      </c>
      <c r="C87" s="6" t="s">
        <v>243</v>
      </c>
      <c r="D87" s="6" t="s">
        <v>48</v>
      </c>
      <c r="E87" s="6" t="s">
        <v>419</v>
      </c>
      <c r="F87" s="6" t="s">
        <v>95</v>
      </c>
      <c r="G87" s="8">
        <v>2010</v>
      </c>
      <c r="H87" s="11"/>
      <c r="I87" s="10">
        <f>ROUND((H87*G87),2)</f>
        <v>0</v>
      </c>
      <c r="O87">
        <f>rekapitulace!H8</f>
        <v>21</v>
      </c>
      <c r="P87">
        <f>O87/100*I87</f>
        <v>0</v>
      </c>
    </row>
    <row r="88" ht="12.75">
      <c r="E88" s="12" t="s">
        <v>420</v>
      </c>
    </row>
    <row r="89" ht="51">
      <c r="E89" s="12" t="s">
        <v>242</v>
      </c>
    </row>
    <row r="90" spans="1:16" ht="25.5">
      <c r="A90" s="6">
        <v>24</v>
      </c>
      <c r="B90" s="6" t="s">
        <v>46</v>
      </c>
      <c r="C90" s="6" t="s">
        <v>421</v>
      </c>
      <c r="D90" s="6" t="s">
        <v>48</v>
      </c>
      <c r="E90" s="6" t="s">
        <v>422</v>
      </c>
      <c r="F90" s="6" t="s">
        <v>95</v>
      </c>
      <c r="G90" s="8">
        <v>2010</v>
      </c>
      <c r="H90" s="11"/>
      <c r="I90" s="10">
        <f>ROUND((H90*G90),2)</f>
        <v>0</v>
      </c>
      <c r="O90">
        <f>rekapitulace!H8</f>
        <v>21</v>
      </c>
      <c r="P90">
        <f>O90/100*I90</f>
        <v>0</v>
      </c>
    </row>
    <row r="91" ht="12.75">
      <c r="E91" s="12" t="s">
        <v>423</v>
      </c>
    </row>
    <row r="92" ht="51">
      <c r="E92" s="12" t="s">
        <v>242</v>
      </c>
    </row>
    <row r="93" spans="1:16" ht="12.75">
      <c r="A93" s="6">
        <v>25</v>
      </c>
      <c r="B93" s="6" t="s">
        <v>46</v>
      </c>
      <c r="C93" s="6" t="s">
        <v>424</v>
      </c>
      <c r="D93" s="6" t="s">
        <v>48</v>
      </c>
      <c r="E93" s="6" t="s">
        <v>425</v>
      </c>
      <c r="F93" s="6" t="s">
        <v>95</v>
      </c>
      <c r="G93" s="8">
        <v>2010</v>
      </c>
      <c r="H93" s="11"/>
      <c r="I93" s="10">
        <f>ROUND((H93*G93),2)</f>
        <v>0</v>
      </c>
      <c r="O93">
        <f>rekapitulace!H8</f>
        <v>21</v>
      </c>
      <c r="P93">
        <f>O93/100*I93</f>
        <v>0</v>
      </c>
    </row>
    <row r="94" ht="12.75">
      <c r="E94" s="12" t="s">
        <v>420</v>
      </c>
    </row>
    <row r="95" ht="140.25">
      <c r="E95" s="12" t="s">
        <v>255</v>
      </c>
    </row>
    <row r="96" spans="1:16" ht="12.75">
      <c r="A96" s="6">
        <v>26</v>
      </c>
      <c r="B96" s="6" t="s">
        <v>46</v>
      </c>
      <c r="C96" s="6" t="s">
        <v>426</v>
      </c>
      <c r="D96" s="6" t="s">
        <v>48</v>
      </c>
      <c r="E96" s="6" t="s">
        <v>427</v>
      </c>
      <c r="F96" s="6" t="s">
        <v>95</v>
      </c>
      <c r="G96" s="8">
        <v>2010</v>
      </c>
      <c r="H96" s="11"/>
      <c r="I96" s="10">
        <f>ROUND((H96*G96),2)</f>
        <v>0</v>
      </c>
      <c r="O96">
        <f>rekapitulace!H8</f>
        <v>21</v>
      </c>
      <c r="P96">
        <f>O96/100*I96</f>
        <v>0</v>
      </c>
    </row>
    <row r="97" ht="12.75">
      <c r="E97" s="12" t="s">
        <v>420</v>
      </c>
    </row>
    <row r="98" ht="140.25">
      <c r="E98" s="12" t="s">
        <v>255</v>
      </c>
    </row>
    <row r="99" spans="1:16" ht="25.5">
      <c r="A99" s="6">
        <v>27</v>
      </c>
      <c r="B99" s="6" t="s">
        <v>46</v>
      </c>
      <c r="C99" s="6" t="s">
        <v>428</v>
      </c>
      <c r="D99" s="6" t="s">
        <v>48</v>
      </c>
      <c r="E99" s="6" t="s">
        <v>429</v>
      </c>
      <c r="F99" s="6" t="s">
        <v>95</v>
      </c>
      <c r="G99" s="8">
        <v>107</v>
      </c>
      <c r="H99" s="11"/>
      <c r="I99" s="10">
        <f>ROUND((H99*G99),2)</f>
        <v>0</v>
      </c>
      <c r="O99">
        <f>rekapitulace!H8</f>
        <v>21</v>
      </c>
      <c r="P99">
        <f>O99/100*I99</f>
        <v>0</v>
      </c>
    </row>
    <row r="100" ht="12.75">
      <c r="E100" s="12" t="s">
        <v>430</v>
      </c>
    </row>
    <row r="101" ht="140.25">
      <c r="E101" s="12" t="s">
        <v>431</v>
      </c>
    </row>
    <row r="102" spans="1:16" ht="12.75" customHeight="1">
      <c r="A102" s="13"/>
      <c r="B102" s="13"/>
      <c r="C102" s="13" t="s">
        <v>39</v>
      </c>
      <c r="D102" s="13"/>
      <c r="E102" s="13" t="s">
        <v>228</v>
      </c>
      <c r="F102" s="13"/>
      <c r="G102" s="13"/>
      <c r="H102" s="13"/>
      <c r="I102" s="13">
        <f>SUM(I69:I101)</f>
        <v>0</v>
      </c>
      <c r="P102">
        <f>ROUND(SUM(P69:P101),2)</f>
        <v>0</v>
      </c>
    </row>
    <row r="104" spans="1:9" ht="12.75" customHeight="1">
      <c r="A104" s="7"/>
      <c r="B104" s="7"/>
      <c r="C104" s="7" t="s">
        <v>42</v>
      </c>
      <c r="D104" s="7"/>
      <c r="E104" s="7" t="s">
        <v>288</v>
      </c>
      <c r="F104" s="7"/>
      <c r="G104" s="9"/>
      <c r="H104" s="7"/>
      <c r="I104" s="9"/>
    </row>
    <row r="105" spans="1:16" ht="25.5">
      <c r="A105" s="6">
        <v>28</v>
      </c>
      <c r="B105" s="6" t="s">
        <v>46</v>
      </c>
      <c r="C105" s="6" t="s">
        <v>432</v>
      </c>
      <c r="D105" s="6" t="s">
        <v>48</v>
      </c>
      <c r="E105" s="6" t="s">
        <v>433</v>
      </c>
      <c r="F105" s="6" t="s">
        <v>80</v>
      </c>
      <c r="G105" s="8">
        <v>2</v>
      </c>
      <c r="H105" s="11"/>
      <c r="I105" s="10">
        <f>ROUND((H105*G105),2)</f>
        <v>0</v>
      </c>
      <c r="O105">
        <f>rekapitulace!H8</f>
        <v>21</v>
      </c>
      <c r="P105">
        <f>O105/100*I105</f>
        <v>0</v>
      </c>
    </row>
    <row r="106" ht="255">
      <c r="E106" s="12" t="s">
        <v>291</v>
      </c>
    </row>
    <row r="107" spans="1:16" ht="12.75">
      <c r="A107" s="6">
        <v>29</v>
      </c>
      <c r="B107" s="6" t="s">
        <v>46</v>
      </c>
      <c r="C107" s="6" t="s">
        <v>434</v>
      </c>
      <c r="D107" s="6" t="s">
        <v>48</v>
      </c>
      <c r="E107" s="6" t="s">
        <v>435</v>
      </c>
      <c r="F107" s="6" t="s">
        <v>183</v>
      </c>
      <c r="G107" s="8">
        <v>1</v>
      </c>
      <c r="H107" s="11"/>
      <c r="I107" s="10">
        <f>ROUND((H107*G107),2)</f>
        <v>0</v>
      </c>
      <c r="O107">
        <f>rekapitulace!H8</f>
        <v>21</v>
      </c>
      <c r="P107">
        <f>O107/100*I107</f>
        <v>0</v>
      </c>
    </row>
    <row r="108" ht="76.5">
      <c r="E108" s="12" t="s">
        <v>436</v>
      </c>
    </row>
    <row r="109" spans="1:16" ht="12.75">
      <c r="A109" s="6">
        <v>30</v>
      </c>
      <c r="B109" s="6" t="s">
        <v>46</v>
      </c>
      <c r="C109" s="6" t="s">
        <v>437</v>
      </c>
      <c r="D109" s="6" t="s">
        <v>48</v>
      </c>
      <c r="E109" s="6" t="s">
        <v>438</v>
      </c>
      <c r="F109" s="6" t="s">
        <v>183</v>
      </c>
      <c r="G109" s="8">
        <v>2</v>
      </c>
      <c r="H109" s="11"/>
      <c r="I109" s="10">
        <f>ROUND((H109*G109),2)</f>
        <v>0</v>
      </c>
      <c r="O109">
        <f>rekapitulace!H8</f>
        <v>21</v>
      </c>
      <c r="P109">
        <f>O109/100*I109</f>
        <v>0</v>
      </c>
    </row>
    <row r="110" ht="25.5">
      <c r="E110" s="12" t="s">
        <v>439</v>
      </c>
    </row>
    <row r="111" spans="1:16" ht="12.75">
      <c r="A111" s="6">
        <v>31</v>
      </c>
      <c r="B111" s="6" t="s">
        <v>46</v>
      </c>
      <c r="C111" s="6" t="s">
        <v>440</v>
      </c>
      <c r="D111" s="6" t="s">
        <v>48</v>
      </c>
      <c r="E111" s="6" t="s">
        <v>441</v>
      </c>
      <c r="F111" s="6" t="s">
        <v>183</v>
      </c>
      <c r="G111" s="8">
        <v>3</v>
      </c>
      <c r="H111" s="11"/>
      <c r="I111" s="10">
        <f>ROUND((H111*G111),2)</f>
        <v>0</v>
      </c>
      <c r="O111">
        <f>rekapitulace!H8</f>
        <v>21</v>
      </c>
      <c r="P111">
        <f>O111/100*I111</f>
        <v>0</v>
      </c>
    </row>
    <row r="112" ht="25.5">
      <c r="E112" s="12" t="s">
        <v>439</v>
      </c>
    </row>
    <row r="113" spans="1:16" ht="12.75" customHeight="1">
      <c r="A113" s="13"/>
      <c r="B113" s="13"/>
      <c r="C113" s="13" t="s">
        <v>42</v>
      </c>
      <c r="D113" s="13"/>
      <c r="E113" s="13" t="s">
        <v>288</v>
      </c>
      <c r="F113" s="13"/>
      <c r="G113" s="13"/>
      <c r="H113" s="13"/>
      <c r="I113" s="13">
        <f>SUM(I105:I112)</f>
        <v>0</v>
      </c>
      <c r="P113">
        <f>ROUND(SUM(P105:P112),2)</f>
        <v>0</v>
      </c>
    </row>
    <row r="115" spans="1:9" ht="12.75" customHeight="1">
      <c r="A115" s="7"/>
      <c r="B115" s="7"/>
      <c r="C115" s="7" t="s">
        <v>43</v>
      </c>
      <c r="D115" s="7"/>
      <c r="E115" s="7" t="s">
        <v>77</v>
      </c>
      <c r="F115" s="7"/>
      <c r="G115" s="9"/>
      <c r="H115" s="7"/>
      <c r="I115" s="9"/>
    </row>
    <row r="116" spans="1:16" ht="12.75">
      <c r="A116" s="6">
        <v>32</v>
      </c>
      <c r="B116" s="6" t="s">
        <v>46</v>
      </c>
      <c r="C116" s="6" t="s">
        <v>442</v>
      </c>
      <c r="D116" s="6" t="s">
        <v>48</v>
      </c>
      <c r="E116" s="6" t="s">
        <v>443</v>
      </c>
      <c r="F116" s="6" t="s">
        <v>183</v>
      </c>
      <c r="G116" s="8">
        <v>18</v>
      </c>
      <c r="H116" s="11"/>
      <c r="I116" s="10">
        <f>ROUND((H116*G116),2)</f>
        <v>0</v>
      </c>
      <c r="O116">
        <f>rekapitulace!H8</f>
        <v>21</v>
      </c>
      <c r="P116">
        <f>O116/100*I116</f>
        <v>0</v>
      </c>
    </row>
    <row r="117" ht="76.5">
      <c r="E117" s="12" t="s">
        <v>444</v>
      </c>
    </row>
    <row r="118" ht="51">
      <c r="E118" s="12" t="s">
        <v>445</v>
      </c>
    </row>
    <row r="119" spans="1:16" ht="25.5">
      <c r="A119" s="6">
        <v>33</v>
      </c>
      <c r="B119" s="6" t="s">
        <v>46</v>
      </c>
      <c r="C119" s="6" t="s">
        <v>446</v>
      </c>
      <c r="D119" s="6" t="s">
        <v>48</v>
      </c>
      <c r="E119" s="6" t="s">
        <v>447</v>
      </c>
      <c r="F119" s="6" t="s">
        <v>183</v>
      </c>
      <c r="G119" s="8">
        <v>1</v>
      </c>
      <c r="H119" s="11"/>
      <c r="I119" s="10">
        <f>ROUND((H119*G119),2)</f>
        <v>0</v>
      </c>
      <c r="O119">
        <f>rekapitulace!H8</f>
        <v>21</v>
      </c>
      <c r="P119">
        <f>O119/100*I119</f>
        <v>0</v>
      </c>
    </row>
    <row r="120" ht="63.75">
      <c r="E120" s="12" t="s">
        <v>448</v>
      </c>
    </row>
    <row r="121" spans="1:16" ht="25.5">
      <c r="A121" s="6">
        <v>34</v>
      </c>
      <c r="B121" s="6" t="s">
        <v>46</v>
      </c>
      <c r="C121" s="6" t="s">
        <v>449</v>
      </c>
      <c r="D121" s="6" t="s">
        <v>48</v>
      </c>
      <c r="E121" s="6" t="s">
        <v>450</v>
      </c>
      <c r="F121" s="6" t="s">
        <v>183</v>
      </c>
      <c r="G121" s="8">
        <v>3</v>
      </c>
      <c r="H121" s="11"/>
      <c r="I121" s="10">
        <f>ROUND((H121*G121),2)</f>
        <v>0</v>
      </c>
      <c r="O121">
        <f>rekapitulace!H8</f>
        <v>21</v>
      </c>
      <c r="P121">
        <f>O121/100*I121</f>
        <v>0</v>
      </c>
    </row>
    <row r="122" ht="51">
      <c r="E122" s="12" t="s">
        <v>451</v>
      </c>
    </row>
    <row r="123" ht="25.5">
      <c r="E123" s="12" t="s">
        <v>452</v>
      </c>
    </row>
    <row r="124" spans="1:16" ht="12.75">
      <c r="A124" s="6">
        <v>35</v>
      </c>
      <c r="B124" s="6" t="s">
        <v>46</v>
      </c>
      <c r="C124" s="6" t="s">
        <v>453</v>
      </c>
      <c r="D124" s="6" t="s">
        <v>48</v>
      </c>
      <c r="E124" s="6" t="s">
        <v>454</v>
      </c>
      <c r="F124" s="6" t="s">
        <v>183</v>
      </c>
      <c r="G124" s="8">
        <v>4</v>
      </c>
      <c r="H124" s="11"/>
      <c r="I124" s="10">
        <f>ROUND((H124*G124),2)</f>
        <v>0</v>
      </c>
      <c r="O124">
        <f>rekapitulace!H8</f>
        <v>21</v>
      </c>
      <c r="P124">
        <f>O124/100*I124</f>
        <v>0</v>
      </c>
    </row>
    <row r="125" ht="51">
      <c r="E125" s="12" t="s">
        <v>455</v>
      </c>
    </row>
    <row r="126" spans="1:16" ht="12.75">
      <c r="A126" s="6">
        <v>36</v>
      </c>
      <c r="B126" s="6" t="s">
        <v>46</v>
      </c>
      <c r="C126" s="6" t="s">
        <v>456</v>
      </c>
      <c r="D126" s="6" t="s">
        <v>48</v>
      </c>
      <c r="E126" s="6" t="s">
        <v>457</v>
      </c>
      <c r="F126" s="6" t="s">
        <v>95</v>
      </c>
      <c r="G126" s="8">
        <v>188.251</v>
      </c>
      <c r="H126" s="11"/>
      <c r="I126" s="10">
        <f>ROUND((H126*G126),2)</f>
        <v>0</v>
      </c>
      <c r="O126">
        <f>rekapitulace!H8</f>
        <v>21</v>
      </c>
      <c r="P126">
        <f>O126/100*I126</f>
        <v>0</v>
      </c>
    </row>
    <row r="127" ht="178.5">
      <c r="E127" s="12" t="s">
        <v>458</v>
      </c>
    </row>
    <row r="128" ht="38.25">
      <c r="E128" s="12" t="s">
        <v>459</v>
      </c>
    </row>
    <row r="129" spans="1:16" ht="25.5">
      <c r="A129" s="6">
        <v>37</v>
      </c>
      <c r="B129" s="6" t="s">
        <v>46</v>
      </c>
      <c r="C129" s="6" t="s">
        <v>460</v>
      </c>
      <c r="D129" s="6" t="s">
        <v>48</v>
      </c>
      <c r="E129" s="6" t="s">
        <v>461</v>
      </c>
      <c r="F129" s="6" t="s">
        <v>183</v>
      </c>
      <c r="G129" s="8">
        <v>12</v>
      </c>
      <c r="H129" s="11"/>
      <c r="I129" s="10">
        <f>ROUND((H129*G129),2)</f>
        <v>0</v>
      </c>
      <c r="O129">
        <f>rekapitulace!H8</f>
        <v>21</v>
      </c>
      <c r="P129">
        <f>O129/100*I129</f>
        <v>0</v>
      </c>
    </row>
    <row r="130" ht="12.75">
      <c r="E130" s="12" t="s">
        <v>462</v>
      </c>
    </row>
    <row r="131" ht="38.25">
      <c r="E131" s="12" t="s">
        <v>463</v>
      </c>
    </row>
    <row r="132" spans="1:16" ht="25.5">
      <c r="A132" s="6">
        <v>38</v>
      </c>
      <c r="B132" s="6" t="s">
        <v>46</v>
      </c>
      <c r="C132" s="6" t="s">
        <v>464</v>
      </c>
      <c r="D132" s="6" t="s">
        <v>48</v>
      </c>
      <c r="E132" s="6" t="s">
        <v>465</v>
      </c>
      <c r="F132" s="6" t="s">
        <v>80</v>
      </c>
      <c r="G132" s="8">
        <v>4.5</v>
      </c>
      <c r="H132" s="11"/>
      <c r="I132" s="10">
        <f>ROUND((H132*G132),2)</f>
        <v>0</v>
      </c>
      <c r="O132">
        <f>rekapitulace!H8</f>
        <v>21</v>
      </c>
      <c r="P132">
        <f>O132/100*I132</f>
        <v>0</v>
      </c>
    </row>
    <row r="133" ht="51">
      <c r="E133" s="12" t="s">
        <v>466</v>
      </c>
    </row>
    <row r="134" spans="1:16" ht="63.75">
      <c r="A134" s="6">
        <v>39</v>
      </c>
      <c r="B134" s="6" t="s">
        <v>46</v>
      </c>
      <c r="C134" s="6" t="s">
        <v>467</v>
      </c>
      <c r="D134" s="6" t="s">
        <v>48</v>
      </c>
      <c r="E134" s="6" t="s">
        <v>468</v>
      </c>
      <c r="F134" s="6" t="s">
        <v>80</v>
      </c>
      <c r="G134" s="8">
        <v>97.8</v>
      </c>
      <c r="H134" s="11"/>
      <c r="I134" s="10">
        <f>ROUND((H134*G134),2)</f>
        <v>0</v>
      </c>
      <c r="O134">
        <f>rekapitulace!H8</f>
        <v>21</v>
      </c>
      <c r="P134">
        <f>O134/100*I134</f>
        <v>0</v>
      </c>
    </row>
    <row r="135" ht="51">
      <c r="E135" s="12" t="s">
        <v>469</v>
      </c>
    </row>
    <row r="136" ht="51">
      <c r="E136" s="12" t="s">
        <v>466</v>
      </c>
    </row>
    <row r="137" spans="1:16" ht="38.25">
      <c r="A137" s="6">
        <v>40</v>
      </c>
      <c r="B137" s="6" t="s">
        <v>46</v>
      </c>
      <c r="C137" s="6" t="s">
        <v>470</v>
      </c>
      <c r="D137" s="6" t="s">
        <v>48</v>
      </c>
      <c r="E137" s="6" t="s">
        <v>471</v>
      </c>
      <c r="F137" s="6" t="s">
        <v>80</v>
      </c>
      <c r="G137" s="8">
        <v>30</v>
      </c>
      <c r="H137" s="11"/>
      <c r="I137" s="10">
        <f>ROUND((H137*G137),2)</f>
        <v>0</v>
      </c>
      <c r="O137">
        <f>rekapitulace!H8</f>
        <v>21</v>
      </c>
      <c r="P137">
        <f>O137/100*I137</f>
        <v>0</v>
      </c>
    </row>
    <row r="138" ht="12.75">
      <c r="E138" s="12" t="s">
        <v>472</v>
      </c>
    </row>
    <row r="139" ht="51">
      <c r="E139" s="12" t="s">
        <v>466</v>
      </c>
    </row>
    <row r="140" spans="1:16" ht="51">
      <c r="A140" s="6">
        <v>41</v>
      </c>
      <c r="B140" s="6" t="s">
        <v>46</v>
      </c>
      <c r="C140" s="6" t="s">
        <v>473</v>
      </c>
      <c r="D140" s="6" t="s">
        <v>48</v>
      </c>
      <c r="E140" s="6" t="s">
        <v>474</v>
      </c>
      <c r="F140" s="6" t="s">
        <v>80</v>
      </c>
      <c r="G140" s="8">
        <v>71.2</v>
      </c>
      <c r="H140" s="11"/>
      <c r="I140" s="10">
        <f>ROUND((H140*G140),2)</f>
        <v>0</v>
      </c>
      <c r="O140">
        <f>rekapitulace!H8</f>
        <v>21</v>
      </c>
      <c r="P140">
        <f>O140/100*I140</f>
        <v>0</v>
      </c>
    </row>
    <row r="141" ht="38.25">
      <c r="E141" s="12" t="s">
        <v>475</v>
      </c>
    </row>
    <row r="142" ht="51">
      <c r="E142" s="12" t="s">
        <v>466</v>
      </c>
    </row>
    <row r="143" spans="1:16" ht="12.75">
      <c r="A143" s="6">
        <v>42</v>
      </c>
      <c r="B143" s="6" t="s">
        <v>46</v>
      </c>
      <c r="C143" s="6" t="s">
        <v>476</v>
      </c>
      <c r="D143" s="6" t="s">
        <v>48</v>
      </c>
      <c r="E143" s="6" t="s">
        <v>477</v>
      </c>
      <c r="F143" s="6" t="s">
        <v>80</v>
      </c>
      <c r="G143" s="8">
        <v>68</v>
      </c>
      <c r="H143" s="11"/>
      <c r="I143" s="10">
        <f>ROUND((H143*G143),2)</f>
        <v>0</v>
      </c>
      <c r="O143">
        <f>rekapitulace!H8</f>
        <v>21</v>
      </c>
      <c r="P143">
        <f>O143/100*I143</f>
        <v>0</v>
      </c>
    </row>
    <row r="144" ht="12.75">
      <c r="E144" s="12" t="s">
        <v>478</v>
      </c>
    </row>
    <row r="145" ht="38.25">
      <c r="E145" s="12" t="s">
        <v>317</v>
      </c>
    </row>
    <row r="146" spans="1:16" ht="38.25">
      <c r="A146" s="6">
        <v>43</v>
      </c>
      <c r="B146" s="6" t="s">
        <v>46</v>
      </c>
      <c r="C146" s="6" t="s">
        <v>479</v>
      </c>
      <c r="D146" s="6" t="s">
        <v>48</v>
      </c>
      <c r="E146" s="6" t="s">
        <v>480</v>
      </c>
      <c r="F146" s="6" t="s">
        <v>55</v>
      </c>
      <c r="G146" s="8">
        <v>0.1</v>
      </c>
      <c r="H146" s="11"/>
      <c r="I146" s="10">
        <f>ROUND((H146*G146),2)</f>
        <v>0</v>
      </c>
      <c r="O146">
        <f>rekapitulace!H8</f>
        <v>21</v>
      </c>
      <c r="P146">
        <f>O146/100*I146</f>
        <v>0</v>
      </c>
    </row>
    <row r="147" ht="76.5">
      <c r="E147" s="12" t="s">
        <v>96</v>
      </c>
    </row>
    <row r="148" spans="1:16" ht="12.75" customHeight="1">
      <c r="A148" s="13"/>
      <c r="B148" s="13"/>
      <c r="C148" s="13" t="s">
        <v>43</v>
      </c>
      <c r="D148" s="13"/>
      <c r="E148" s="13" t="s">
        <v>77</v>
      </c>
      <c r="F148" s="13"/>
      <c r="G148" s="13"/>
      <c r="H148" s="13"/>
      <c r="I148" s="13">
        <f>SUM(I116:I147)</f>
        <v>0</v>
      </c>
      <c r="P148">
        <f>ROUND(SUM(P116:P147),2)</f>
        <v>0</v>
      </c>
    </row>
    <row r="150" spans="1:16" ht="12.75" customHeight="1">
      <c r="A150" s="13"/>
      <c r="B150" s="13"/>
      <c r="C150" s="13"/>
      <c r="D150" s="13"/>
      <c r="E150" s="13" t="s">
        <v>97</v>
      </c>
      <c r="F150" s="13"/>
      <c r="G150" s="13"/>
      <c r="H150" s="13"/>
      <c r="I150" s="13">
        <f>+I24+I60+I66+I102+I113+I148</f>
        <v>0</v>
      </c>
      <c r="P150">
        <f>+P24+P60+P66+P102+P113+P148</f>
        <v>0</v>
      </c>
    </row>
    <row r="152" spans="1:9" ht="12.75" customHeight="1">
      <c r="A152" s="7" t="s">
        <v>98</v>
      </c>
      <c r="B152" s="7"/>
      <c r="C152" s="7"/>
      <c r="D152" s="7"/>
      <c r="E152" s="7"/>
      <c r="F152" s="7"/>
      <c r="G152" s="7"/>
      <c r="H152" s="7"/>
      <c r="I152" s="7"/>
    </row>
    <row r="153" spans="1:9" ht="12.75" customHeight="1">
      <c r="A153" s="7"/>
      <c r="B153" s="7"/>
      <c r="C153" s="7"/>
      <c r="D153" s="7"/>
      <c r="E153" s="7" t="s">
        <v>99</v>
      </c>
      <c r="F153" s="7"/>
      <c r="G153" s="7"/>
      <c r="H153" s="7"/>
      <c r="I153" s="7"/>
    </row>
    <row r="154" spans="1:16" ht="12.75" customHeight="1">
      <c r="A154" s="13"/>
      <c r="B154" s="13"/>
      <c r="C154" s="13"/>
      <c r="D154" s="13"/>
      <c r="E154" s="13" t="s">
        <v>100</v>
      </c>
      <c r="F154" s="13"/>
      <c r="G154" s="13"/>
      <c r="H154" s="13"/>
      <c r="I154" s="13">
        <v>0</v>
      </c>
      <c r="P154">
        <v>0</v>
      </c>
    </row>
    <row r="155" spans="1:9" ht="12.75" customHeight="1">
      <c r="A155" s="13"/>
      <c r="B155" s="13"/>
      <c r="C155" s="13"/>
      <c r="D155" s="13"/>
      <c r="E155" s="13" t="s">
        <v>101</v>
      </c>
      <c r="F155" s="13"/>
      <c r="G155" s="13"/>
      <c r="H155" s="13"/>
      <c r="I155" s="13"/>
    </row>
    <row r="156" spans="1:16" ht="12.75" customHeight="1">
      <c r="A156" s="13"/>
      <c r="B156" s="13"/>
      <c r="C156" s="13"/>
      <c r="D156" s="13"/>
      <c r="E156" s="13" t="s">
        <v>102</v>
      </c>
      <c r="F156" s="13"/>
      <c r="G156" s="13"/>
      <c r="H156" s="13"/>
      <c r="I156" s="13">
        <v>0</v>
      </c>
      <c r="P156">
        <v>0</v>
      </c>
    </row>
    <row r="157" spans="1:16" ht="12.75" customHeight="1">
      <c r="A157" s="13"/>
      <c r="B157" s="13"/>
      <c r="C157" s="13"/>
      <c r="D157" s="13"/>
      <c r="E157" s="13" t="s">
        <v>103</v>
      </c>
      <c r="F157" s="13"/>
      <c r="G157" s="13"/>
      <c r="H157" s="13"/>
      <c r="I157" s="13">
        <f>I154+I156</f>
        <v>0</v>
      </c>
      <c r="P157">
        <f>P154+P156</f>
        <v>0</v>
      </c>
    </row>
    <row r="159" spans="1:16" ht="12.75" customHeight="1">
      <c r="A159" s="13"/>
      <c r="B159" s="13"/>
      <c r="C159" s="13"/>
      <c r="D159" s="13"/>
      <c r="E159" s="13" t="s">
        <v>103</v>
      </c>
      <c r="F159" s="13"/>
      <c r="G159" s="13"/>
      <c r="H159" s="13"/>
      <c r="I159" s="13">
        <f>I150+I157</f>
        <v>0</v>
      </c>
      <c r="P159">
        <f>P150+P157</f>
        <v>0</v>
      </c>
    </row>
  </sheetData>
  <sheetProtection sheet="1" objects="1" scenarios="1" formatColumns="0"/>
  <mergeCells count="8">
    <mergeCell ref="G8:G9"/>
    <mergeCell ref="H8:I8"/>
    <mergeCell ref="A8:A9"/>
    <mergeCell ref="B8:B9"/>
    <mergeCell ref="C8:C9"/>
    <mergeCell ref="D8:D9"/>
    <mergeCell ref="E8:E9"/>
    <mergeCell ref="F8:F9"/>
  </mergeCells>
  <printOptions/>
  <pageMargins left="0.5511811023622047" right="0.5511811023622047" top="0.984251968503937" bottom="0.984251968503937" header="0.11811023622047244" footer="0.11811023622047244"/>
  <pageSetup fitToHeight="0" fitToWidth="1"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P65"/>
  <sheetViews>
    <sheetView tabSelected="1" zoomScalePageLayoutView="0" workbookViewId="0" topLeftCell="A1">
      <pane ySplit="10" topLeftCell="A11" activePane="bottomLeft" state="frozen"/>
      <selection pane="topLeft" activeCell="A11" sqref="A1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481</v>
      </c>
      <c r="D5" s="5"/>
      <c r="E5" s="5" t="s">
        <v>482</v>
      </c>
    </row>
    <row r="6" spans="1:5" ht="12.75" customHeight="1">
      <c r="A6" t="s">
        <v>17</v>
      </c>
      <c r="C6" s="5" t="s">
        <v>481</v>
      </c>
      <c r="D6" s="5"/>
      <c r="E6" s="5" t="s">
        <v>482</v>
      </c>
    </row>
    <row r="7" spans="3:5" ht="12.75" customHeight="1">
      <c r="C7" s="5"/>
      <c r="D7" s="5"/>
      <c r="E7" s="5"/>
    </row>
    <row r="8" spans="1:16" ht="12.75" customHeight="1">
      <c r="A8" s="14" t="s">
        <v>24</v>
      </c>
      <c r="B8" s="14" t="s">
        <v>26</v>
      </c>
      <c r="C8" s="14" t="s">
        <v>27</v>
      </c>
      <c r="D8" s="14" t="s">
        <v>28</v>
      </c>
      <c r="E8" s="14" t="s">
        <v>29</v>
      </c>
      <c r="F8" s="14" t="s">
        <v>30</v>
      </c>
      <c r="G8" s="14" t="s">
        <v>31</v>
      </c>
      <c r="H8" s="14" t="s">
        <v>32</v>
      </c>
      <c r="I8" s="14"/>
      <c r="O8" t="s">
        <v>35</v>
      </c>
      <c r="P8" t="s">
        <v>11</v>
      </c>
    </row>
    <row r="9" spans="1:15" ht="14.25">
      <c r="A9" s="14"/>
      <c r="B9" s="14"/>
      <c r="C9" s="14"/>
      <c r="D9" s="14"/>
      <c r="E9" s="14"/>
      <c r="F9" s="14"/>
      <c r="G9" s="14"/>
      <c r="H9" s="4" t="s">
        <v>33</v>
      </c>
      <c r="I9" s="4" t="s">
        <v>34</v>
      </c>
      <c r="O9" t="s">
        <v>11</v>
      </c>
    </row>
    <row r="10" spans="1:9" ht="14.25">
      <c r="A10" s="4" t="s">
        <v>25</v>
      </c>
      <c r="B10" s="4" t="s">
        <v>36</v>
      </c>
      <c r="C10" s="4" t="s">
        <v>37</v>
      </c>
      <c r="D10" s="4" t="s">
        <v>38</v>
      </c>
      <c r="E10" s="4" t="s">
        <v>39</v>
      </c>
      <c r="F10" s="4" t="s">
        <v>40</v>
      </c>
      <c r="G10" s="4" t="s">
        <v>41</v>
      </c>
      <c r="H10" s="4" t="s">
        <v>42</v>
      </c>
      <c r="I10" s="4" t="s">
        <v>43</v>
      </c>
    </row>
    <row r="11" spans="1:9" ht="12.75" customHeight="1">
      <c r="A11" s="7"/>
      <c r="B11" s="7"/>
      <c r="C11" s="7" t="s">
        <v>45</v>
      </c>
      <c r="D11" s="7"/>
      <c r="E11" s="7" t="s">
        <v>44</v>
      </c>
      <c r="F11" s="7"/>
      <c r="G11" s="9"/>
      <c r="H11" s="7"/>
      <c r="I11" s="9"/>
    </row>
    <row r="12" spans="1:16" ht="12.75">
      <c r="A12" s="6">
        <v>1</v>
      </c>
      <c r="B12" s="6" t="s">
        <v>46</v>
      </c>
      <c r="C12" s="6" t="s">
        <v>47</v>
      </c>
      <c r="D12" s="6" t="s">
        <v>135</v>
      </c>
      <c r="E12" s="6" t="s">
        <v>352</v>
      </c>
      <c r="F12" s="6" t="s">
        <v>50</v>
      </c>
      <c r="G12" s="8">
        <v>17</v>
      </c>
      <c r="H12" s="11"/>
      <c r="I12" s="10">
        <f>ROUND((H12*G12),2)</f>
        <v>0</v>
      </c>
      <c r="O12">
        <f>rekapitulace!H8</f>
        <v>21</v>
      </c>
      <c r="P12">
        <f>O12/100*I12</f>
        <v>0</v>
      </c>
    </row>
    <row r="13" ht="76.5">
      <c r="E13" s="12" t="s">
        <v>483</v>
      </c>
    </row>
    <row r="14" ht="25.5">
      <c r="E14" s="12" t="s">
        <v>52</v>
      </c>
    </row>
    <row r="15" spans="1:16" ht="12.75" customHeight="1">
      <c r="A15" s="13"/>
      <c r="B15" s="13"/>
      <c r="C15" s="13" t="s">
        <v>45</v>
      </c>
      <c r="D15" s="13"/>
      <c r="E15" s="13" t="s">
        <v>44</v>
      </c>
      <c r="F15" s="13"/>
      <c r="G15" s="13"/>
      <c r="H15" s="13"/>
      <c r="I15" s="13">
        <f>SUM(I12:I14)</f>
        <v>0</v>
      </c>
      <c r="P15">
        <f>ROUND(SUM(P12:P14),2)</f>
        <v>0</v>
      </c>
    </row>
    <row r="17" spans="1:9" ht="12.75" customHeight="1">
      <c r="A17" s="7"/>
      <c r="B17" s="7"/>
      <c r="C17" s="7" t="s">
        <v>25</v>
      </c>
      <c r="D17" s="7"/>
      <c r="E17" s="7" t="s">
        <v>61</v>
      </c>
      <c r="F17" s="7"/>
      <c r="G17" s="9"/>
      <c r="H17" s="7"/>
      <c r="I17" s="9"/>
    </row>
    <row r="18" spans="1:16" ht="25.5">
      <c r="A18" s="6">
        <v>2</v>
      </c>
      <c r="B18" s="6" t="s">
        <v>46</v>
      </c>
      <c r="C18" s="6" t="s">
        <v>66</v>
      </c>
      <c r="D18" s="6" t="s">
        <v>48</v>
      </c>
      <c r="E18" s="6" t="s">
        <v>358</v>
      </c>
      <c r="F18" s="6" t="s">
        <v>50</v>
      </c>
      <c r="G18" s="8">
        <v>14.4</v>
      </c>
      <c r="H18" s="11"/>
      <c r="I18" s="10">
        <f>ROUND((H18*G18),2)</f>
        <v>0</v>
      </c>
      <c r="O18">
        <f>rekapitulace!H8</f>
        <v>21</v>
      </c>
      <c r="P18">
        <f>O18/100*I18</f>
        <v>0</v>
      </c>
    </row>
    <row r="19" ht="38.25">
      <c r="E19" s="12" t="s">
        <v>484</v>
      </c>
    </row>
    <row r="20" ht="63.75">
      <c r="E20" s="12" t="s">
        <v>65</v>
      </c>
    </row>
    <row r="21" spans="1:16" ht="38.25">
      <c r="A21" s="6">
        <v>3</v>
      </c>
      <c r="B21" s="6" t="s">
        <v>46</v>
      </c>
      <c r="C21" s="6" t="s">
        <v>485</v>
      </c>
      <c r="D21" s="6" t="s">
        <v>48</v>
      </c>
      <c r="E21" s="6" t="s">
        <v>486</v>
      </c>
      <c r="F21" s="6" t="s">
        <v>50</v>
      </c>
      <c r="G21" s="8">
        <v>1.3</v>
      </c>
      <c r="H21" s="11"/>
      <c r="I21" s="10">
        <f>ROUND((H21*G21),2)</f>
        <v>0</v>
      </c>
      <c r="O21">
        <f>rekapitulace!H8</f>
        <v>21</v>
      </c>
      <c r="P21">
        <f>O21/100*I21</f>
        <v>0</v>
      </c>
    </row>
    <row r="22" ht="12.75">
      <c r="E22" s="12" t="s">
        <v>487</v>
      </c>
    </row>
    <row r="23" ht="63.75">
      <c r="E23" s="12" t="s">
        <v>65</v>
      </c>
    </row>
    <row r="24" spans="1:16" ht="38.25">
      <c r="A24" s="6">
        <v>4</v>
      </c>
      <c r="B24" s="6" t="s">
        <v>46</v>
      </c>
      <c r="C24" s="6" t="s">
        <v>366</v>
      </c>
      <c r="D24" s="6" t="s">
        <v>48</v>
      </c>
      <c r="E24" s="6" t="s">
        <v>488</v>
      </c>
      <c r="F24" s="6" t="s">
        <v>50</v>
      </c>
      <c r="G24" s="8">
        <v>11.1</v>
      </c>
      <c r="H24" s="11"/>
      <c r="I24" s="10">
        <f>ROUND((H24*G24),2)</f>
        <v>0</v>
      </c>
      <c r="O24">
        <f>rekapitulace!H8</f>
        <v>21</v>
      </c>
      <c r="P24">
        <f>O24/100*I24</f>
        <v>0</v>
      </c>
    </row>
    <row r="25" ht="51">
      <c r="E25" s="12" t="s">
        <v>489</v>
      </c>
    </row>
    <row r="26" ht="63.75">
      <c r="E26" s="12" t="s">
        <v>65</v>
      </c>
    </row>
    <row r="27" spans="1:16" ht="12.75" customHeight="1">
      <c r="A27" s="13"/>
      <c r="B27" s="13"/>
      <c r="C27" s="13" t="s">
        <v>25</v>
      </c>
      <c r="D27" s="13"/>
      <c r="E27" s="13" t="s">
        <v>61</v>
      </c>
      <c r="F27" s="13"/>
      <c r="G27" s="13"/>
      <c r="H27" s="13"/>
      <c r="I27" s="13">
        <f>SUM(I18:I26)</f>
        <v>0</v>
      </c>
      <c r="P27">
        <f>ROUND(SUM(P18:P26),2)</f>
        <v>0</v>
      </c>
    </row>
    <row r="29" spans="1:9" ht="12.75" customHeight="1">
      <c r="A29" s="7"/>
      <c r="B29" s="7"/>
      <c r="C29" s="7" t="s">
        <v>39</v>
      </c>
      <c r="D29" s="7"/>
      <c r="E29" s="7" t="s">
        <v>228</v>
      </c>
      <c r="F29" s="7"/>
      <c r="G29" s="9"/>
      <c r="H29" s="7"/>
      <c r="I29" s="9"/>
    </row>
    <row r="30" spans="1:16" ht="12.75">
      <c r="A30" s="6">
        <v>5</v>
      </c>
      <c r="B30" s="6" t="s">
        <v>46</v>
      </c>
      <c r="C30" s="6" t="s">
        <v>399</v>
      </c>
      <c r="D30" s="6" t="s">
        <v>48</v>
      </c>
      <c r="E30" s="6" t="s">
        <v>400</v>
      </c>
      <c r="F30" s="6" t="s">
        <v>95</v>
      </c>
      <c r="G30" s="8">
        <v>200</v>
      </c>
      <c r="H30" s="11"/>
      <c r="I30" s="10">
        <f>ROUND((H30*G30),2)</f>
        <v>0</v>
      </c>
      <c r="O30">
        <f>rekapitulace!H8</f>
        <v>21</v>
      </c>
      <c r="P30">
        <f>O30/100*I30</f>
        <v>0</v>
      </c>
    </row>
    <row r="31" ht="25.5">
      <c r="E31" s="12" t="s">
        <v>490</v>
      </c>
    </row>
    <row r="32" ht="51">
      <c r="E32" s="12" t="s">
        <v>232</v>
      </c>
    </row>
    <row r="33" spans="1:16" ht="12.75">
      <c r="A33" s="6">
        <v>6</v>
      </c>
      <c r="B33" s="6" t="s">
        <v>46</v>
      </c>
      <c r="C33" s="6" t="s">
        <v>402</v>
      </c>
      <c r="D33" s="6" t="s">
        <v>48</v>
      </c>
      <c r="E33" s="6" t="s">
        <v>403</v>
      </c>
      <c r="F33" s="6" t="s">
        <v>95</v>
      </c>
      <c r="G33" s="8">
        <v>22</v>
      </c>
      <c r="H33" s="11"/>
      <c r="I33" s="10">
        <f>ROUND((H33*G33),2)</f>
        <v>0</v>
      </c>
      <c r="O33">
        <f>rekapitulace!H8</f>
        <v>21</v>
      </c>
      <c r="P33">
        <f>O33/100*I33</f>
        <v>0</v>
      </c>
    </row>
    <row r="34" ht="12.75">
      <c r="E34" s="12" t="s">
        <v>491</v>
      </c>
    </row>
    <row r="35" ht="51">
      <c r="E35" s="12" t="s">
        <v>232</v>
      </c>
    </row>
    <row r="36" spans="1:16" ht="12.75">
      <c r="A36" s="6">
        <v>7</v>
      </c>
      <c r="B36" s="6" t="s">
        <v>46</v>
      </c>
      <c r="C36" s="6" t="s">
        <v>492</v>
      </c>
      <c r="D36" s="6" t="s">
        <v>48</v>
      </c>
      <c r="E36" s="6" t="s">
        <v>493</v>
      </c>
      <c r="F36" s="6" t="s">
        <v>95</v>
      </c>
      <c r="G36" s="8">
        <v>178.3</v>
      </c>
      <c r="H36" s="11"/>
      <c r="I36" s="10">
        <f>ROUND((H36*G36),2)</f>
        <v>0</v>
      </c>
      <c r="O36">
        <f>rekapitulace!H8</f>
        <v>21</v>
      </c>
      <c r="P36">
        <f>O36/100*I36</f>
        <v>0</v>
      </c>
    </row>
    <row r="37" ht="12.75">
      <c r="E37" s="12" t="s">
        <v>494</v>
      </c>
    </row>
    <row r="38" ht="140.25">
      <c r="E38" s="12" t="s">
        <v>495</v>
      </c>
    </row>
    <row r="39" spans="1:16" ht="12.75">
      <c r="A39" s="6">
        <v>8</v>
      </c>
      <c r="B39" s="6" t="s">
        <v>46</v>
      </c>
      <c r="C39" s="6" t="s">
        <v>496</v>
      </c>
      <c r="D39" s="6" t="s">
        <v>48</v>
      </c>
      <c r="E39" s="6" t="s">
        <v>497</v>
      </c>
      <c r="F39" s="6" t="s">
        <v>95</v>
      </c>
      <c r="G39" s="8">
        <v>22</v>
      </c>
      <c r="H39" s="11"/>
      <c r="I39" s="10">
        <f>ROUND((H39*G39),2)</f>
        <v>0</v>
      </c>
      <c r="O39">
        <f>rekapitulace!H8</f>
        <v>21</v>
      </c>
      <c r="P39">
        <f>O39/100*I39</f>
        <v>0</v>
      </c>
    </row>
    <row r="40" ht="25.5">
      <c r="E40" s="12" t="s">
        <v>498</v>
      </c>
    </row>
    <row r="41" ht="140.25">
      <c r="E41" s="12" t="s">
        <v>495</v>
      </c>
    </row>
    <row r="42" spans="1:16" ht="25.5">
      <c r="A42" s="6">
        <v>9</v>
      </c>
      <c r="B42" s="6" t="s">
        <v>46</v>
      </c>
      <c r="C42" s="6" t="s">
        <v>499</v>
      </c>
      <c r="D42" s="6" t="s">
        <v>48</v>
      </c>
      <c r="E42" s="6" t="s">
        <v>500</v>
      </c>
      <c r="F42" s="6" t="s">
        <v>95</v>
      </c>
      <c r="G42" s="8">
        <v>8</v>
      </c>
      <c r="H42" s="11"/>
      <c r="I42" s="10">
        <f>ROUND((H42*G42),2)</f>
        <v>0</v>
      </c>
      <c r="O42">
        <f>rekapitulace!H8</f>
        <v>21</v>
      </c>
      <c r="P42">
        <f>O42/100*I42</f>
        <v>0</v>
      </c>
    </row>
    <row r="43" ht="25.5">
      <c r="E43" s="12" t="s">
        <v>501</v>
      </c>
    </row>
    <row r="44" ht="140.25">
      <c r="E44" s="12" t="s">
        <v>495</v>
      </c>
    </row>
    <row r="45" spans="1:16" ht="25.5">
      <c r="A45" s="6">
        <v>10</v>
      </c>
      <c r="B45" s="6" t="s">
        <v>46</v>
      </c>
      <c r="C45" s="6" t="s">
        <v>502</v>
      </c>
      <c r="D45" s="6" t="s">
        <v>48</v>
      </c>
      <c r="E45" s="6" t="s">
        <v>503</v>
      </c>
      <c r="F45" s="6" t="s">
        <v>95</v>
      </c>
      <c r="G45" s="8">
        <v>13.7</v>
      </c>
      <c r="H45" s="11"/>
      <c r="I45" s="10">
        <f>ROUND((H45*G45),2)</f>
        <v>0</v>
      </c>
      <c r="O45">
        <f>rekapitulace!H8</f>
        <v>21</v>
      </c>
      <c r="P45">
        <f>O45/100*I45</f>
        <v>0</v>
      </c>
    </row>
    <row r="46" ht="12.75">
      <c r="E46" s="12" t="s">
        <v>504</v>
      </c>
    </row>
    <row r="47" ht="140.25">
      <c r="E47" s="12" t="s">
        <v>495</v>
      </c>
    </row>
    <row r="48" spans="1:16" ht="12.75" customHeight="1">
      <c r="A48" s="13"/>
      <c r="B48" s="13"/>
      <c r="C48" s="13" t="s">
        <v>39</v>
      </c>
      <c r="D48" s="13"/>
      <c r="E48" s="13" t="s">
        <v>228</v>
      </c>
      <c r="F48" s="13"/>
      <c r="G48" s="13"/>
      <c r="H48" s="13"/>
      <c r="I48" s="13">
        <f>SUM(I30:I47)</f>
        <v>0</v>
      </c>
      <c r="P48">
        <f>ROUND(SUM(P30:P47),2)</f>
        <v>0</v>
      </c>
    </row>
    <row r="50" spans="1:9" ht="12.75" customHeight="1">
      <c r="A50" s="7"/>
      <c r="B50" s="7"/>
      <c r="C50" s="7" t="s">
        <v>43</v>
      </c>
      <c r="D50" s="7"/>
      <c r="E50" s="7" t="s">
        <v>77</v>
      </c>
      <c r="F50" s="7"/>
      <c r="G50" s="9"/>
      <c r="H50" s="7"/>
      <c r="I50" s="9"/>
    </row>
    <row r="51" spans="1:16" ht="25.5">
      <c r="A51" s="6">
        <v>11</v>
      </c>
      <c r="B51" s="6" t="s">
        <v>46</v>
      </c>
      <c r="C51" s="6" t="s">
        <v>505</v>
      </c>
      <c r="D51" s="6" t="s">
        <v>48</v>
      </c>
      <c r="E51" s="6" t="s">
        <v>506</v>
      </c>
      <c r="F51" s="6" t="s">
        <v>80</v>
      </c>
      <c r="G51" s="8">
        <v>27</v>
      </c>
      <c r="H51" s="11"/>
      <c r="I51" s="10">
        <f>ROUND((H51*G51),2)</f>
        <v>0</v>
      </c>
      <c r="O51">
        <f>rekapitulace!H8</f>
        <v>21</v>
      </c>
      <c r="P51">
        <f>O51/100*I51</f>
        <v>0</v>
      </c>
    </row>
    <row r="52" ht="12.75">
      <c r="E52" s="12" t="s">
        <v>507</v>
      </c>
    </row>
    <row r="53" ht="51">
      <c r="E53" s="12" t="s">
        <v>466</v>
      </c>
    </row>
    <row r="54" spans="1:16" ht="12.75" customHeight="1">
      <c r="A54" s="13"/>
      <c r="B54" s="13"/>
      <c r="C54" s="13" t="s">
        <v>43</v>
      </c>
      <c r="D54" s="13"/>
      <c r="E54" s="13" t="s">
        <v>77</v>
      </c>
      <c r="F54" s="13"/>
      <c r="G54" s="13"/>
      <c r="H54" s="13"/>
      <c r="I54" s="13">
        <f>SUM(I51:I53)</f>
        <v>0</v>
      </c>
      <c r="P54">
        <f>ROUND(SUM(P51:P53),2)</f>
        <v>0</v>
      </c>
    </row>
    <row r="56" spans="1:16" ht="12.75" customHeight="1">
      <c r="A56" s="13"/>
      <c r="B56" s="13"/>
      <c r="C56" s="13"/>
      <c r="D56" s="13"/>
      <c r="E56" s="13" t="s">
        <v>97</v>
      </c>
      <c r="F56" s="13"/>
      <c r="G56" s="13"/>
      <c r="H56" s="13"/>
      <c r="I56" s="13">
        <f>+I15+I27+I48+I54</f>
        <v>0</v>
      </c>
      <c r="P56">
        <f>+P15+P27+P48+P54</f>
        <v>0</v>
      </c>
    </row>
    <row r="58" spans="1:9" ht="12.75" customHeight="1">
      <c r="A58" s="7" t="s">
        <v>98</v>
      </c>
      <c r="B58" s="7"/>
      <c r="C58" s="7"/>
      <c r="D58" s="7"/>
      <c r="E58" s="7"/>
      <c r="F58" s="7"/>
      <c r="G58" s="7"/>
      <c r="H58" s="7"/>
      <c r="I58" s="7"/>
    </row>
    <row r="59" spans="1:9" ht="12.75" customHeight="1">
      <c r="A59" s="7"/>
      <c r="B59" s="7"/>
      <c r="C59" s="7"/>
      <c r="D59" s="7"/>
      <c r="E59" s="7" t="s">
        <v>99</v>
      </c>
      <c r="F59" s="7"/>
      <c r="G59" s="7"/>
      <c r="H59" s="7"/>
      <c r="I59" s="7"/>
    </row>
    <row r="60" spans="1:16" ht="12.75" customHeight="1">
      <c r="A60" s="13"/>
      <c r="B60" s="13"/>
      <c r="C60" s="13"/>
      <c r="D60" s="13"/>
      <c r="E60" s="13" t="s">
        <v>100</v>
      </c>
      <c r="F60" s="13"/>
      <c r="G60" s="13"/>
      <c r="H60" s="13"/>
      <c r="I60" s="13">
        <v>0</v>
      </c>
      <c r="P60">
        <v>0</v>
      </c>
    </row>
    <row r="61" spans="1:9" ht="12.75" customHeight="1">
      <c r="A61" s="13"/>
      <c r="B61" s="13"/>
      <c r="C61" s="13"/>
      <c r="D61" s="13"/>
      <c r="E61" s="13" t="s">
        <v>101</v>
      </c>
      <c r="F61" s="13"/>
      <c r="G61" s="13"/>
      <c r="H61" s="13"/>
      <c r="I61" s="13"/>
    </row>
    <row r="62" spans="1:16" ht="12.75" customHeight="1">
      <c r="A62" s="13"/>
      <c r="B62" s="13"/>
      <c r="C62" s="13"/>
      <c r="D62" s="13"/>
      <c r="E62" s="13" t="s">
        <v>102</v>
      </c>
      <c r="F62" s="13"/>
      <c r="G62" s="13"/>
      <c r="H62" s="13"/>
      <c r="I62" s="13">
        <v>0</v>
      </c>
      <c r="P62">
        <v>0</v>
      </c>
    </row>
    <row r="63" spans="1:16" ht="12.75" customHeight="1">
      <c r="A63" s="13"/>
      <c r="B63" s="13"/>
      <c r="C63" s="13"/>
      <c r="D63" s="13"/>
      <c r="E63" s="13" t="s">
        <v>103</v>
      </c>
      <c r="F63" s="13"/>
      <c r="G63" s="13"/>
      <c r="H63" s="13"/>
      <c r="I63" s="13">
        <f>I60+I62</f>
        <v>0</v>
      </c>
      <c r="P63">
        <f>P60+P62</f>
        <v>0</v>
      </c>
    </row>
    <row r="65" spans="1:16" ht="12.75" customHeight="1">
      <c r="A65" s="13"/>
      <c r="B65" s="13"/>
      <c r="C65" s="13"/>
      <c r="D65" s="13"/>
      <c r="E65" s="13" t="s">
        <v>103</v>
      </c>
      <c r="F65" s="13"/>
      <c r="G65" s="13"/>
      <c r="H65" s="13"/>
      <c r="I65" s="13">
        <f>I56+I63</f>
        <v>0</v>
      </c>
      <c r="P65">
        <f>P56+P63</f>
        <v>0</v>
      </c>
    </row>
  </sheetData>
  <sheetProtection sheet="1" objects="1" scenarios="1" formatColumns="0"/>
  <mergeCells count="8">
    <mergeCell ref="G8:G9"/>
    <mergeCell ref="H8:I8"/>
    <mergeCell ref="A8:A9"/>
    <mergeCell ref="B8:B9"/>
    <mergeCell ref="C8:C9"/>
    <mergeCell ref="D8:D9"/>
    <mergeCell ref="E8:E9"/>
    <mergeCell ref="F8:F9"/>
  </mergeCells>
  <printOptions/>
  <pageMargins left="0.5511811023622047" right="0.5511811023622047" top="0.984251968503937" bottom="0.984251968503937" header="0.11811023622047244" footer="0.11811023622047244"/>
  <pageSetup fitToHeight="0" fitToWidth="1" horizontalDpi="300" verticalDpi="300" orientation="landscape"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P70"/>
  <sheetViews>
    <sheetView tabSelected="1" zoomScalePageLayoutView="0" workbookViewId="0" topLeftCell="A1">
      <pane ySplit="10" topLeftCell="A11" activePane="bottomLeft" state="frozen"/>
      <selection pane="topLeft" activeCell="A11" sqref="A1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508</v>
      </c>
      <c r="D5" s="5"/>
      <c r="E5" s="5" t="s">
        <v>509</v>
      </c>
    </row>
    <row r="6" spans="1:5" ht="12.75" customHeight="1">
      <c r="A6" t="s">
        <v>17</v>
      </c>
      <c r="C6" s="5" t="s">
        <v>508</v>
      </c>
      <c r="D6" s="5"/>
      <c r="E6" s="5" t="s">
        <v>509</v>
      </c>
    </row>
    <row r="7" spans="3:5" ht="12.75" customHeight="1">
      <c r="C7" s="5"/>
      <c r="D7" s="5"/>
      <c r="E7" s="5"/>
    </row>
    <row r="8" spans="1:16" ht="12.75" customHeight="1">
      <c r="A8" s="14" t="s">
        <v>24</v>
      </c>
      <c r="B8" s="14" t="s">
        <v>26</v>
      </c>
      <c r="C8" s="14" t="s">
        <v>27</v>
      </c>
      <c r="D8" s="14" t="s">
        <v>28</v>
      </c>
      <c r="E8" s="14" t="s">
        <v>29</v>
      </c>
      <c r="F8" s="14" t="s">
        <v>30</v>
      </c>
      <c r="G8" s="14" t="s">
        <v>31</v>
      </c>
      <c r="H8" s="14" t="s">
        <v>32</v>
      </c>
      <c r="I8" s="14"/>
      <c r="O8" t="s">
        <v>35</v>
      </c>
      <c r="P8" t="s">
        <v>11</v>
      </c>
    </row>
    <row r="9" spans="1:15" ht="14.25">
      <c r="A9" s="14"/>
      <c r="B9" s="14"/>
      <c r="C9" s="14"/>
      <c r="D9" s="14"/>
      <c r="E9" s="14"/>
      <c r="F9" s="14"/>
      <c r="G9" s="14"/>
      <c r="H9" s="4" t="s">
        <v>33</v>
      </c>
      <c r="I9" s="4" t="s">
        <v>34</v>
      </c>
      <c r="O9" t="s">
        <v>11</v>
      </c>
    </row>
    <row r="10" spans="1:9" ht="14.25">
      <c r="A10" s="4" t="s">
        <v>25</v>
      </c>
      <c r="B10" s="4" t="s">
        <v>36</v>
      </c>
      <c r="C10" s="4" t="s">
        <v>37</v>
      </c>
      <c r="D10" s="4" t="s">
        <v>38</v>
      </c>
      <c r="E10" s="4" t="s">
        <v>39</v>
      </c>
      <c r="F10" s="4" t="s">
        <v>40</v>
      </c>
      <c r="G10" s="4" t="s">
        <v>41</v>
      </c>
      <c r="H10" s="4" t="s">
        <v>42</v>
      </c>
      <c r="I10" s="4" t="s">
        <v>43</v>
      </c>
    </row>
    <row r="11" spans="1:9" ht="12.75" customHeight="1">
      <c r="A11" s="7"/>
      <c r="B11" s="7"/>
      <c r="C11" s="7" t="s">
        <v>45</v>
      </c>
      <c r="D11" s="7"/>
      <c r="E11" s="7" t="s">
        <v>44</v>
      </c>
      <c r="F11" s="7"/>
      <c r="G11" s="9"/>
      <c r="H11" s="7"/>
      <c r="I11" s="9"/>
    </row>
    <row r="12" spans="1:16" ht="25.5">
      <c r="A12" s="6">
        <v>1</v>
      </c>
      <c r="B12" s="6" t="s">
        <v>46</v>
      </c>
      <c r="C12" s="6" t="s">
        <v>47</v>
      </c>
      <c r="D12" s="6" t="s">
        <v>131</v>
      </c>
      <c r="E12" s="6" t="s">
        <v>350</v>
      </c>
      <c r="F12" s="6" t="s">
        <v>50</v>
      </c>
      <c r="G12" s="8">
        <v>1.05</v>
      </c>
      <c r="H12" s="11"/>
      <c r="I12" s="10">
        <f>ROUND((H12*G12),2)</f>
        <v>0</v>
      </c>
      <c r="O12">
        <f>rekapitulace!H8</f>
        <v>21</v>
      </c>
      <c r="P12">
        <f>O12/100*I12</f>
        <v>0</v>
      </c>
    </row>
    <row r="13" ht="12.75">
      <c r="E13" s="12" t="s">
        <v>510</v>
      </c>
    </row>
    <row r="14" ht="25.5">
      <c r="E14" s="12" t="s">
        <v>52</v>
      </c>
    </row>
    <row r="15" spans="1:16" ht="12.75">
      <c r="A15" s="6">
        <v>2</v>
      </c>
      <c r="B15" s="6" t="s">
        <v>46</v>
      </c>
      <c r="C15" s="6" t="s">
        <v>47</v>
      </c>
      <c r="D15" s="6" t="s">
        <v>135</v>
      </c>
      <c r="E15" s="6" t="s">
        <v>352</v>
      </c>
      <c r="F15" s="6" t="s">
        <v>50</v>
      </c>
      <c r="G15" s="8">
        <v>0.6</v>
      </c>
      <c r="H15" s="11"/>
      <c r="I15" s="10">
        <f>ROUND((H15*G15),2)</f>
        <v>0</v>
      </c>
      <c r="O15">
        <f>rekapitulace!H8</f>
        <v>21</v>
      </c>
      <c r="P15">
        <f>O15/100*I15</f>
        <v>0</v>
      </c>
    </row>
    <row r="16" ht="25.5">
      <c r="E16" s="12" t="s">
        <v>511</v>
      </c>
    </row>
    <row r="17" ht="25.5">
      <c r="E17" s="12" t="s">
        <v>52</v>
      </c>
    </row>
    <row r="18" spans="1:16" ht="25.5">
      <c r="A18" s="6">
        <v>3</v>
      </c>
      <c r="B18" s="6" t="s">
        <v>46</v>
      </c>
      <c r="C18" s="6" t="s">
        <v>47</v>
      </c>
      <c r="D18" s="6" t="s">
        <v>138</v>
      </c>
      <c r="E18" s="6" t="s">
        <v>512</v>
      </c>
      <c r="F18" s="6" t="s">
        <v>50</v>
      </c>
      <c r="G18" s="8">
        <v>0.3</v>
      </c>
      <c r="H18" s="11"/>
      <c r="I18" s="10">
        <f>ROUND((H18*G18),2)</f>
        <v>0</v>
      </c>
      <c r="O18">
        <f>rekapitulace!H8</f>
        <v>21</v>
      </c>
      <c r="P18">
        <f>O18/100*I18</f>
        <v>0</v>
      </c>
    </row>
    <row r="19" ht="12.75">
      <c r="E19" s="12" t="s">
        <v>513</v>
      </c>
    </row>
    <row r="20" ht="25.5">
      <c r="E20" s="12" t="s">
        <v>52</v>
      </c>
    </row>
    <row r="21" spans="1:16" ht="38.25">
      <c r="A21" s="6">
        <v>4</v>
      </c>
      <c r="B21" s="6" t="s">
        <v>46</v>
      </c>
      <c r="C21" s="6" t="s">
        <v>514</v>
      </c>
      <c r="D21" s="6" t="s">
        <v>48</v>
      </c>
      <c r="E21" s="6" t="s">
        <v>515</v>
      </c>
      <c r="F21" s="6" t="s">
        <v>110</v>
      </c>
      <c r="G21" s="8">
        <v>1</v>
      </c>
      <c r="H21" s="11"/>
      <c r="I21" s="10">
        <f>ROUND((H21*G21),2)</f>
        <v>0</v>
      </c>
      <c r="O21">
        <f>rekapitulace!H8</f>
        <v>21</v>
      </c>
      <c r="P21">
        <f>O21/100*I21</f>
        <v>0</v>
      </c>
    </row>
    <row r="22" ht="12.75">
      <c r="E22" s="12" t="s">
        <v>60</v>
      </c>
    </row>
    <row r="23" spans="1:16" ht="12.75" customHeight="1">
      <c r="A23" s="13"/>
      <c r="B23" s="13"/>
      <c r="C23" s="13" t="s">
        <v>45</v>
      </c>
      <c r="D23" s="13"/>
      <c r="E23" s="13" t="s">
        <v>44</v>
      </c>
      <c r="F23" s="13"/>
      <c r="G23" s="13"/>
      <c r="H23" s="13"/>
      <c r="I23" s="13">
        <f>SUM(I12:I22)</f>
        <v>0</v>
      </c>
      <c r="P23">
        <f>ROUND(SUM(P12:P22),2)</f>
        <v>0</v>
      </c>
    </row>
    <row r="25" spans="1:9" ht="12.75" customHeight="1">
      <c r="A25" s="7"/>
      <c r="B25" s="7"/>
      <c r="C25" s="7" t="s">
        <v>25</v>
      </c>
      <c r="D25" s="7"/>
      <c r="E25" s="7" t="s">
        <v>61</v>
      </c>
      <c r="F25" s="7"/>
      <c r="G25" s="9"/>
      <c r="H25" s="7"/>
      <c r="I25" s="9"/>
    </row>
    <row r="26" spans="1:16" ht="25.5">
      <c r="A26" s="6">
        <v>5</v>
      </c>
      <c r="B26" s="6" t="s">
        <v>46</v>
      </c>
      <c r="C26" s="6" t="s">
        <v>66</v>
      </c>
      <c r="D26" s="6" t="s">
        <v>48</v>
      </c>
      <c r="E26" s="6" t="s">
        <v>358</v>
      </c>
      <c r="F26" s="6" t="s">
        <v>50</v>
      </c>
      <c r="G26" s="8">
        <v>0.6</v>
      </c>
      <c r="H26" s="11"/>
      <c r="I26" s="10">
        <f>ROUND((H26*G26),2)</f>
        <v>0</v>
      </c>
      <c r="O26">
        <f>rekapitulace!H8</f>
        <v>21</v>
      </c>
      <c r="P26">
        <f>O26/100*I26</f>
        <v>0</v>
      </c>
    </row>
    <row r="27" ht="12.75">
      <c r="E27" s="12" t="s">
        <v>516</v>
      </c>
    </row>
    <row r="28" ht="63.75">
      <c r="E28" s="12" t="s">
        <v>65</v>
      </c>
    </row>
    <row r="29" spans="1:16" ht="38.25">
      <c r="A29" s="6">
        <v>6</v>
      </c>
      <c r="B29" s="6" t="s">
        <v>46</v>
      </c>
      <c r="C29" s="6" t="s">
        <v>517</v>
      </c>
      <c r="D29" s="6" t="s">
        <v>48</v>
      </c>
      <c r="E29" s="6" t="s">
        <v>518</v>
      </c>
      <c r="F29" s="6" t="s">
        <v>50</v>
      </c>
      <c r="G29" s="8">
        <v>0.3</v>
      </c>
      <c r="H29" s="11"/>
      <c r="I29" s="10">
        <f>ROUND((H29*G29),2)</f>
        <v>0</v>
      </c>
      <c r="O29">
        <f>rekapitulace!H8</f>
        <v>21</v>
      </c>
      <c r="P29">
        <f>O29/100*I29</f>
        <v>0</v>
      </c>
    </row>
    <row r="30" ht="12.75">
      <c r="E30" s="12" t="s">
        <v>519</v>
      </c>
    </row>
    <row r="31" ht="63.75">
      <c r="E31" s="12" t="s">
        <v>65</v>
      </c>
    </row>
    <row r="32" spans="1:16" ht="12.75" customHeight="1">
      <c r="A32" s="13"/>
      <c r="B32" s="13"/>
      <c r="C32" s="13" t="s">
        <v>25</v>
      </c>
      <c r="D32" s="13"/>
      <c r="E32" s="13" t="s">
        <v>61</v>
      </c>
      <c r="F32" s="13"/>
      <c r="G32" s="13"/>
      <c r="H32" s="13"/>
      <c r="I32" s="13">
        <f>SUM(I26:I31)</f>
        <v>0</v>
      </c>
      <c r="P32">
        <f>ROUND(SUM(P26:P31),2)</f>
        <v>0</v>
      </c>
    </row>
    <row r="34" spans="1:9" ht="12.75" customHeight="1">
      <c r="A34" s="7"/>
      <c r="B34" s="7"/>
      <c r="C34" s="7" t="s">
        <v>36</v>
      </c>
      <c r="D34" s="7"/>
      <c r="E34" s="7" t="s">
        <v>154</v>
      </c>
      <c r="F34" s="7"/>
      <c r="G34" s="9"/>
      <c r="H34" s="7"/>
      <c r="I34" s="9"/>
    </row>
    <row r="35" spans="1:16" ht="25.5">
      <c r="A35" s="6">
        <v>7</v>
      </c>
      <c r="B35" s="6" t="s">
        <v>46</v>
      </c>
      <c r="C35" s="6" t="s">
        <v>395</v>
      </c>
      <c r="D35" s="6" t="s">
        <v>48</v>
      </c>
      <c r="E35" s="6" t="s">
        <v>396</v>
      </c>
      <c r="F35" s="6" t="s">
        <v>95</v>
      </c>
      <c r="G35" s="8">
        <v>3.3</v>
      </c>
      <c r="H35" s="11"/>
      <c r="I35" s="10">
        <f>ROUND((H35*G35),2)</f>
        <v>0</v>
      </c>
      <c r="O35">
        <f>rekapitulace!H8</f>
        <v>21</v>
      </c>
      <c r="P35">
        <f>O35/100*I35</f>
        <v>0</v>
      </c>
    </row>
    <row r="36" ht="25.5">
      <c r="E36" s="12" t="s">
        <v>520</v>
      </c>
    </row>
    <row r="37" ht="51">
      <c r="E37" s="12" t="s">
        <v>398</v>
      </c>
    </row>
    <row r="38" spans="1:16" ht="12.75" customHeight="1">
      <c r="A38" s="13"/>
      <c r="B38" s="13"/>
      <c r="C38" s="13" t="s">
        <v>36</v>
      </c>
      <c r="D38" s="13"/>
      <c r="E38" s="13" t="s">
        <v>154</v>
      </c>
      <c r="F38" s="13"/>
      <c r="G38" s="13"/>
      <c r="H38" s="13"/>
      <c r="I38" s="13">
        <f>SUM(I35:I37)</f>
        <v>0</v>
      </c>
      <c r="P38">
        <f>ROUND(SUM(P35:P37),2)</f>
        <v>0</v>
      </c>
    </row>
    <row r="40" spans="1:9" ht="12.75" customHeight="1">
      <c r="A40" s="7"/>
      <c r="B40" s="7"/>
      <c r="C40" s="7" t="s">
        <v>39</v>
      </c>
      <c r="D40" s="7"/>
      <c r="E40" s="7" t="s">
        <v>228</v>
      </c>
      <c r="F40" s="7"/>
      <c r="G40" s="9"/>
      <c r="H40" s="7"/>
      <c r="I40" s="9"/>
    </row>
    <row r="41" spans="1:16" ht="12.75">
      <c r="A41" s="6">
        <v>8</v>
      </c>
      <c r="B41" s="6" t="s">
        <v>46</v>
      </c>
      <c r="C41" s="6" t="s">
        <v>399</v>
      </c>
      <c r="D41" s="6" t="s">
        <v>48</v>
      </c>
      <c r="E41" s="6" t="s">
        <v>400</v>
      </c>
      <c r="F41" s="6" t="s">
        <v>95</v>
      </c>
      <c r="G41" s="8">
        <v>3</v>
      </c>
      <c r="H41" s="11"/>
      <c r="I41" s="10">
        <f>ROUND((H41*G41),2)</f>
        <v>0</v>
      </c>
      <c r="O41">
        <f>rekapitulace!H8</f>
        <v>21</v>
      </c>
      <c r="P41">
        <f>O41/100*I41</f>
        <v>0</v>
      </c>
    </row>
    <row r="42" ht="12.75">
      <c r="E42" s="12" t="s">
        <v>521</v>
      </c>
    </row>
    <row r="43" ht="51">
      <c r="E43" s="12" t="s">
        <v>232</v>
      </c>
    </row>
    <row r="44" spans="1:16" ht="12.75">
      <c r="A44" s="6">
        <v>9</v>
      </c>
      <c r="B44" s="6" t="s">
        <v>46</v>
      </c>
      <c r="C44" s="6" t="s">
        <v>402</v>
      </c>
      <c r="D44" s="6" t="s">
        <v>48</v>
      </c>
      <c r="E44" s="6" t="s">
        <v>403</v>
      </c>
      <c r="F44" s="6" t="s">
        <v>95</v>
      </c>
      <c r="G44" s="8">
        <v>3</v>
      </c>
      <c r="H44" s="11"/>
      <c r="I44" s="10">
        <f>ROUND((H44*G44),2)</f>
        <v>0</v>
      </c>
      <c r="O44">
        <f>rekapitulace!H8</f>
        <v>21</v>
      </c>
      <c r="P44">
        <f>O44/100*I44</f>
        <v>0</v>
      </c>
    </row>
    <row r="45" ht="12.75">
      <c r="E45" s="12" t="s">
        <v>521</v>
      </c>
    </row>
    <row r="46" ht="51">
      <c r="E46" s="12" t="s">
        <v>232</v>
      </c>
    </row>
    <row r="47" spans="1:16" ht="25.5">
      <c r="A47" s="6">
        <v>10</v>
      </c>
      <c r="B47" s="6" t="s">
        <v>46</v>
      </c>
      <c r="C47" s="6" t="s">
        <v>428</v>
      </c>
      <c r="D47" s="6" t="s">
        <v>48</v>
      </c>
      <c r="E47" s="6" t="s">
        <v>429</v>
      </c>
      <c r="F47" s="6" t="s">
        <v>95</v>
      </c>
      <c r="G47" s="8">
        <v>3</v>
      </c>
      <c r="H47" s="11"/>
      <c r="I47" s="10">
        <f>ROUND((H47*G47),2)</f>
        <v>0</v>
      </c>
      <c r="O47">
        <f>rekapitulace!H8</f>
        <v>21</v>
      </c>
      <c r="P47">
        <f>O47/100*I47</f>
        <v>0</v>
      </c>
    </row>
    <row r="48" ht="12.75">
      <c r="E48" s="12" t="s">
        <v>522</v>
      </c>
    </row>
    <row r="49" ht="140.25">
      <c r="E49" s="12" t="s">
        <v>431</v>
      </c>
    </row>
    <row r="50" spans="1:16" ht="12.75" customHeight="1">
      <c r="A50" s="13"/>
      <c r="B50" s="13"/>
      <c r="C50" s="13" t="s">
        <v>39</v>
      </c>
      <c r="D50" s="13"/>
      <c r="E50" s="13" t="s">
        <v>228</v>
      </c>
      <c r="F50" s="13"/>
      <c r="G50" s="13"/>
      <c r="H50" s="13"/>
      <c r="I50" s="13">
        <f>SUM(I41:I49)</f>
        <v>0</v>
      </c>
      <c r="P50">
        <f>ROUND(SUM(P41:P49),2)</f>
        <v>0</v>
      </c>
    </row>
    <row r="52" spans="1:9" ht="12.75" customHeight="1">
      <c r="A52" s="7"/>
      <c r="B52" s="7"/>
      <c r="C52" s="7" t="s">
        <v>43</v>
      </c>
      <c r="D52" s="7"/>
      <c r="E52" s="7" t="s">
        <v>77</v>
      </c>
      <c r="F52" s="7"/>
      <c r="G52" s="9"/>
      <c r="H52" s="7"/>
      <c r="I52" s="9"/>
    </row>
    <row r="53" spans="1:16" ht="12.75">
      <c r="A53" s="6">
        <v>11</v>
      </c>
      <c r="B53" s="6" t="s">
        <v>46</v>
      </c>
      <c r="C53" s="6" t="s">
        <v>456</v>
      </c>
      <c r="D53" s="6" t="s">
        <v>48</v>
      </c>
      <c r="E53" s="6" t="s">
        <v>457</v>
      </c>
      <c r="F53" s="6" t="s">
        <v>95</v>
      </c>
      <c r="G53" s="8">
        <v>24.751</v>
      </c>
      <c r="H53" s="11"/>
      <c r="I53" s="10">
        <f>ROUND((H53*G53),2)</f>
        <v>0</v>
      </c>
      <c r="O53">
        <f>rekapitulace!H8</f>
        <v>21</v>
      </c>
      <c r="P53">
        <f>O53/100*I53</f>
        <v>0</v>
      </c>
    </row>
    <row r="54" ht="114.75">
      <c r="E54" s="12" t="s">
        <v>523</v>
      </c>
    </row>
    <row r="55" ht="38.25">
      <c r="E55" s="12" t="s">
        <v>459</v>
      </c>
    </row>
    <row r="56" spans="1:16" ht="38.25">
      <c r="A56" s="6">
        <v>12</v>
      </c>
      <c r="B56" s="6" t="s">
        <v>46</v>
      </c>
      <c r="C56" s="6" t="s">
        <v>473</v>
      </c>
      <c r="D56" s="6" t="s">
        <v>48</v>
      </c>
      <c r="E56" s="6" t="s">
        <v>524</v>
      </c>
      <c r="F56" s="6" t="s">
        <v>80</v>
      </c>
      <c r="G56" s="8">
        <v>10</v>
      </c>
      <c r="H56" s="11"/>
      <c r="I56" s="10">
        <f>ROUND((H56*G56),2)</f>
        <v>0</v>
      </c>
      <c r="O56">
        <f>rekapitulace!H8</f>
        <v>21</v>
      </c>
      <c r="P56">
        <f>O56/100*I56</f>
        <v>0</v>
      </c>
    </row>
    <row r="57" ht="12.75">
      <c r="E57" s="12" t="s">
        <v>525</v>
      </c>
    </row>
    <row r="58" ht="51">
      <c r="E58" s="12" t="s">
        <v>466</v>
      </c>
    </row>
    <row r="59" spans="1:16" ht="12.75" customHeight="1">
      <c r="A59" s="13"/>
      <c r="B59" s="13"/>
      <c r="C59" s="13" t="s">
        <v>43</v>
      </c>
      <c r="D59" s="13"/>
      <c r="E59" s="13" t="s">
        <v>77</v>
      </c>
      <c r="F59" s="13"/>
      <c r="G59" s="13"/>
      <c r="H59" s="13"/>
      <c r="I59" s="13">
        <f>SUM(I53:I58)</f>
        <v>0</v>
      </c>
      <c r="P59">
        <f>ROUND(SUM(P53:P58),2)</f>
        <v>0</v>
      </c>
    </row>
    <row r="61" spans="1:16" ht="12.75" customHeight="1">
      <c r="A61" s="13"/>
      <c r="B61" s="13"/>
      <c r="C61" s="13"/>
      <c r="D61" s="13"/>
      <c r="E61" s="13" t="s">
        <v>97</v>
      </c>
      <c r="F61" s="13"/>
      <c r="G61" s="13"/>
      <c r="H61" s="13"/>
      <c r="I61" s="13">
        <f>+I23+I32+I38+I50+I59</f>
        <v>0</v>
      </c>
      <c r="P61">
        <f>+P23+P32+P38+P50+P59</f>
        <v>0</v>
      </c>
    </row>
    <row r="63" spans="1:9" ht="12.75" customHeight="1">
      <c r="A63" s="7" t="s">
        <v>98</v>
      </c>
      <c r="B63" s="7"/>
      <c r="C63" s="7"/>
      <c r="D63" s="7"/>
      <c r="E63" s="7"/>
      <c r="F63" s="7"/>
      <c r="G63" s="7"/>
      <c r="H63" s="7"/>
      <c r="I63" s="7"/>
    </row>
    <row r="64" spans="1:9" ht="12.75" customHeight="1">
      <c r="A64" s="7"/>
      <c r="B64" s="7"/>
      <c r="C64" s="7"/>
      <c r="D64" s="7"/>
      <c r="E64" s="7" t="s">
        <v>99</v>
      </c>
      <c r="F64" s="7"/>
      <c r="G64" s="7"/>
      <c r="H64" s="7"/>
      <c r="I64" s="7"/>
    </row>
    <row r="65" spans="1:16" ht="12.75" customHeight="1">
      <c r="A65" s="13"/>
      <c r="B65" s="13"/>
      <c r="C65" s="13"/>
      <c r="D65" s="13"/>
      <c r="E65" s="13" t="s">
        <v>100</v>
      </c>
      <c r="F65" s="13"/>
      <c r="G65" s="13"/>
      <c r="H65" s="13"/>
      <c r="I65" s="13">
        <v>0</v>
      </c>
      <c r="P65">
        <v>0</v>
      </c>
    </row>
    <row r="66" spans="1:9" ht="12.75" customHeight="1">
      <c r="A66" s="13"/>
      <c r="B66" s="13"/>
      <c r="C66" s="13"/>
      <c r="D66" s="13"/>
      <c r="E66" s="13" t="s">
        <v>101</v>
      </c>
      <c r="F66" s="13"/>
      <c r="G66" s="13"/>
      <c r="H66" s="13"/>
      <c r="I66" s="13"/>
    </row>
    <row r="67" spans="1:16" ht="12.75" customHeight="1">
      <c r="A67" s="13"/>
      <c r="B67" s="13"/>
      <c r="C67" s="13"/>
      <c r="D67" s="13"/>
      <c r="E67" s="13" t="s">
        <v>102</v>
      </c>
      <c r="F67" s="13"/>
      <c r="G67" s="13"/>
      <c r="H67" s="13"/>
      <c r="I67" s="13">
        <v>0</v>
      </c>
      <c r="P67">
        <v>0</v>
      </c>
    </row>
    <row r="68" spans="1:16" ht="12.75" customHeight="1">
      <c r="A68" s="13"/>
      <c r="B68" s="13"/>
      <c r="C68" s="13"/>
      <c r="D68" s="13"/>
      <c r="E68" s="13" t="s">
        <v>103</v>
      </c>
      <c r="F68" s="13"/>
      <c r="G68" s="13"/>
      <c r="H68" s="13"/>
      <c r="I68" s="13">
        <f>I65+I67</f>
        <v>0</v>
      </c>
      <c r="P68">
        <f>P65+P67</f>
        <v>0</v>
      </c>
    </row>
    <row r="70" spans="1:16" ht="12.75" customHeight="1">
      <c r="A70" s="13"/>
      <c r="B70" s="13"/>
      <c r="C70" s="13"/>
      <c r="D70" s="13"/>
      <c r="E70" s="13" t="s">
        <v>103</v>
      </c>
      <c r="F70" s="13"/>
      <c r="G70" s="13"/>
      <c r="H70" s="13"/>
      <c r="I70" s="13">
        <f>I61+I68</f>
        <v>0</v>
      </c>
      <c r="P70">
        <f>P61+P68</f>
        <v>0</v>
      </c>
    </row>
  </sheetData>
  <sheetProtection sheet="1" objects="1" scenarios="1" formatColumns="0"/>
  <mergeCells count="8">
    <mergeCell ref="G8:G9"/>
    <mergeCell ref="H8:I8"/>
    <mergeCell ref="A8:A9"/>
    <mergeCell ref="B8:B9"/>
    <mergeCell ref="C8:C9"/>
    <mergeCell ref="D8:D9"/>
    <mergeCell ref="E8:E9"/>
    <mergeCell ref="F8:F9"/>
  </mergeCells>
  <printOptions/>
  <pageMargins left="0.5511811023622047" right="0.5511811023622047" top="0.984251968503937" bottom="0.984251968503937" header="0.11811023622047244" footer="0.11811023622047244"/>
  <pageSetup fitToHeight="0" fitToWidth="1" horizontalDpi="300" verticalDpi="3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P217"/>
  <sheetViews>
    <sheetView tabSelected="1" zoomScalePageLayoutView="0" workbookViewId="0" topLeftCell="A1">
      <pane ySplit="10" topLeftCell="A11" activePane="bottomLeft" state="frozen"/>
      <selection pane="topLeft" activeCell="A11" sqref="A1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526</v>
      </c>
      <c r="D5" s="5"/>
      <c r="E5" s="5" t="s">
        <v>527</v>
      </c>
    </row>
    <row r="6" spans="1:5" ht="12.75" customHeight="1">
      <c r="A6" t="s">
        <v>17</v>
      </c>
      <c r="C6" s="5" t="s">
        <v>526</v>
      </c>
      <c r="D6" s="5"/>
      <c r="E6" s="5" t="s">
        <v>527</v>
      </c>
    </row>
    <row r="7" spans="3:5" ht="12.75" customHeight="1">
      <c r="C7" s="5"/>
      <c r="D7" s="5"/>
      <c r="E7" s="5"/>
    </row>
    <row r="8" spans="1:16" ht="12.75" customHeight="1">
      <c r="A8" s="14" t="s">
        <v>24</v>
      </c>
      <c r="B8" s="14" t="s">
        <v>26</v>
      </c>
      <c r="C8" s="14" t="s">
        <v>27</v>
      </c>
      <c r="D8" s="14" t="s">
        <v>28</v>
      </c>
      <c r="E8" s="14" t="s">
        <v>29</v>
      </c>
      <c r="F8" s="14" t="s">
        <v>30</v>
      </c>
      <c r="G8" s="14" t="s">
        <v>31</v>
      </c>
      <c r="H8" s="14" t="s">
        <v>32</v>
      </c>
      <c r="I8" s="14"/>
      <c r="O8" t="s">
        <v>35</v>
      </c>
      <c r="P8" t="s">
        <v>11</v>
      </c>
    </row>
    <row r="9" spans="1:15" ht="14.25">
      <c r="A9" s="14"/>
      <c r="B9" s="14"/>
      <c r="C9" s="14"/>
      <c r="D9" s="14"/>
      <c r="E9" s="14"/>
      <c r="F9" s="14"/>
      <c r="G9" s="14"/>
      <c r="H9" s="4" t="s">
        <v>33</v>
      </c>
      <c r="I9" s="4" t="s">
        <v>34</v>
      </c>
      <c r="O9" t="s">
        <v>11</v>
      </c>
    </row>
    <row r="10" spans="1:9" ht="14.25">
      <c r="A10" s="4" t="s">
        <v>25</v>
      </c>
      <c r="B10" s="4" t="s">
        <v>36</v>
      </c>
      <c r="C10" s="4" t="s">
        <v>37</v>
      </c>
      <c r="D10" s="4" t="s">
        <v>38</v>
      </c>
      <c r="E10" s="4" t="s">
        <v>39</v>
      </c>
      <c r="F10" s="4" t="s">
        <v>40</v>
      </c>
      <c r="G10" s="4" t="s">
        <v>41</v>
      </c>
      <c r="H10" s="4" t="s">
        <v>42</v>
      </c>
      <c r="I10" s="4" t="s">
        <v>43</v>
      </c>
    </row>
    <row r="11" spans="1:9" ht="12.75" customHeight="1">
      <c r="A11" s="7"/>
      <c r="B11" s="7"/>
      <c r="C11" s="7" t="s">
        <v>45</v>
      </c>
      <c r="D11" s="7"/>
      <c r="E11" s="7" t="s">
        <v>44</v>
      </c>
      <c r="F11" s="7"/>
      <c r="G11" s="9"/>
      <c r="H11" s="7"/>
      <c r="I11" s="9"/>
    </row>
    <row r="12" spans="1:16" ht="25.5">
      <c r="A12" s="6">
        <v>1</v>
      </c>
      <c r="B12" s="6" t="s">
        <v>46</v>
      </c>
      <c r="C12" s="6" t="s">
        <v>47</v>
      </c>
      <c r="D12" s="6" t="s">
        <v>131</v>
      </c>
      <c r="E12" s="6" t="s">
        <v>528</v>
      </c>
      <c r="F12" s="6" t="s">
        <v>50</v>
      </c>
      <c r="G12" s="8">
        <v>16334.936</v>
      </c>
      <c r="H12" s="11"/>
      <c r="I12" s="10">
        <f>ROUND((H12*G12),2)</f>
        <v>0</v>
      </c>
      <c r="O12">
        <f>rekapitulace!H8</f>
        <v>21</v>
      </c>
      <c r="P12">
        <f>O12/100*I12</f>
        <v>0</v>
      </c>
    </row>
    <row r="13" ht="102">
      <c r="E13" s="12" t="s">
        <v>529</v>
      </c>
    </row>
    <row r="14" ht="25.5">
      <c r="E14" s="12" t="s">
        <v>52</v>
      </c>
    </row>
    <row r="15" spans="1:16" ht="25.5">
      <c r="A15" s="6">
        <v>2</v>
      </c>
      <c r="B15" s="6" t="s">
        <v>46</v>
      </c>
      <c r="C15" s="6" t="s">
        <v>47</v>
      </c>
      <c r="D15" s="6" t="s">
        <v>135</v>
      </c>
      <c r="E15" s="6" t="s">
        <v>530</v>
      </c>
      <c r="F15" s="6" t="s">
        <v>50</v>
      </c>
      <c r="G15" s="8">
        <v>3525.135</v>
      </c>
      <c r="H15" s="11"/>
      <c r="I15" s="10">
        <f>ROUND((H15*G15),2)</f>
        <v>0</v>
      </c>
      <c r="O15">
        <f>rekapitulace!H8</f>
        <v>21</v>
      </c>
      <c r="P15">
        <f>O15/100*I15</f>
        <v>0</v>
      </c>
    </row>
    <row r="16" ht="76.5">
      <c r="E16" s="12" t="s">
        <v>531</v>
      </c>
    </row>
    <row r="17" ht="25.5">
      <c r="E17" s="12" t="s">
        <v>52</v>
      </c>
    </row>
    <row r="18" spans="1:16" ht="25.5">
      <c r="A18" s="6">
        <v>3</v>
      </c>
      <c r="B18" s="6" t="s">
        <v>46</v>
      </c>
      <c r="C18" s="6" t="s">
        <v>47</v>
      </c>
      <c r="D18" s="6" t="s">
        <v>138</v>
      </c>
      <c r="E18" s="6" t="s">
        <v>532</v>
      </c>
      <c r="F18" s="6" t="s">
        <v>50</v>
      </c>
      <c r="G18" s="8">
        <v>1006.5</v>
      </c>
      <c r="H18" s="11"/>
      <c r="I18" s="10">
        <f>ROUND((H18*G18),2)</f>
        <v>0</v>
      </c>
      <c r="O18">
        <f>rekapitulace!H8</f>
        <v>21</v>
      </c>
      <c r="P18">
        <f>O18/100*I18</f>
        <v>0</v>
      </c>
    </row>
    <row r="19" ht="51">
      <c r="E19" s="12" t="s">
        <v>533</v>
      </c>
    </row>
    <row r="20" ht="25.5">
      <c r="E20" s="12" t="s">
        <v>52</v>
      </c>
    </row>
    <row r="21" spans="1:16" ht="25.5">
      <c r="A21" s="6">
        <v>4</v>
      </c>
      <c r="B21" s="6" t="s">
        <v>46</v>
      </c>
      <c r="C21" s="6" t="s">
        <v>47</v>
      </c>
      <c r="D21" s="6" t="s">
        <v>141</v>
      </c>
      <c r="E21" s="6" t="s">
        <v>356</v>
      </c>
      <c r="F21" s="6" t="s">
        <v>50</v>
      </c>
      <c r="G21" s="8">
        <v>73.888</v>
      </c>
      <c r="H21" s="11"/>
      <c r="I21" s="10">
        <f>ROUND((H21*G21),2)</f>
        <v>0</v>
      </c>
      <c r="O21">
        <f>rekapitulace!H8</f>
        <v>21</v>
      </c>
      <c r="P21">
        <f>O21/100*I21</f>
        <v>0</v>
      </c>
    </row>
    <row r="22" ht="38.25">
      <c r="E22" s="12" t="s">
        <v>534</v>
      </c>
    </row>
    <row r="23" ht="25.5">
      <c r="E23" s="12" t="s">
        <v>52</v>
      </c>
    </row>
    <row r="24" spans="1:16" ht="12.75" customHeight="1">
      <c r="A24" s="13"/>
      <c r="B24" s="13"/>
      <c r="C24" s="13" t="s">
        <v>45</v>
      </c>
      <c r="D24" s="13"/>
      <c r="E24" s="13" t="s">
        <v>44</v>
      </c>
      <c r="F24" s="13"/>
      <c r="G24" s="13"/>
      <c r="H24" s="13"/>
      <c r="I24" s="13">
        <f>SUM(I12:I23)</f>
        <v>0</v>
      </c>
      <c r="P24">
        <f>ROUND(SUM(P12:P23),2)</f>
        <v>0</v>
      </c>
    </row>
    <row r="26" spans="1:9" ht="12.75" customHeight="1">
      <c r="A26" s="7"/>
      <c r="B26" s="7"/>
      <c r="C26" s="7" t="s">
        <v>25</v>
      </c>
      <c r="D26" s="7"/>
      <c r="E26" s="7" t="s">
        <v>61</v>
      </c>
      <c r="F26" s="7"/>
      <c r="G26" s="9"/>
      <c r="H26" s="7"/>
      <c r="I26" s="9"/>
    </row>
    <row r="27" spans="1:16" ht="25.5">
      <c r="A27" s="6">
        <v>5</v>
      </c>
      <c r="B27" s="6" t="s">
        <v>46</v>
      </c>
      <c r="C27" s="6" t="s">
        <v>535</v>
      </c>
      <c r="D27" s="6" t="s">
        <v>48</v>
      </c>
      <c r="E27" s="6" t="s">
        <v>536</v>
      </c>
      <c r="F27" s="6" t="s">
        <v>95</v>
      </c>
      <c r="G27" s="8">
        <v>32567.5</v>
      </c>
      <c r="H27" s="11"/>
      <c r="I27" s="10">
        <f>ROUND((H27*G27),2)</f>
        <v>0</v>
      </c>
      <c r="O27">
        <f>rekapitulace!H8</f>
        <v>21</v>
      </c>
      <c r="P27">
        <f>O27/100*I27</f>
        <v>0</v>
      </c>
    </row>
    <row r="28" ht="12.75">
      <c r="E28" s="12" t="s">
        <v>537</v>
      </c>
    </row>
    <row r="29" ht="12.75">
      <c r="E29" s="12" t="s">
        <v>538</v>
      </c>
    </row>
    <row r="30" spans="1:16" ht="25.5">
      <c r="A30" s="6">
        <v>6</v>
      </c>
      <c r="B30" s="6" t="s">
        <v>46</v>
      </c>
      <c r="C30" s="6" t="s">
        <v>539</v>
      </c>
      <c r="D30" s="6" t="s">
        <v>48</v>
      </c>
      <c r="E30" s="6" t="s">
        <v>540</v>
      </c>
      <c r="F30" s="6" t="s">
        <v>50</v>
      </c>
      <c r="G30" s="8">
        <v>503.25</v>
      </c>
      <c r="H30" s="11"/>
      <c r="I30" s="10">
        <f>ROUND((H30*G30),2)</f>
        <v>0</v>
      </c>
      <c r="O30">
        <f>rekapitulace!H8</f>
        <v>21</v>
      </c>
      <c r="P30">
        <f>O30/100*I30</f>
        <v>0</v>
      </c>
    </row>
    <row r="31" ht="76.5">
      <c r="E31" s="12" t="s">
        <v>541</v>
      </c>
    </row>
    <row r="32" ht="63.75">
      <c r="E32" s="12" t="s">
        <v>65</v>
      </c>
    </row>
    <row r="33" spans="1:16" ht="25.5">
      <c r="A33" s="6">
        <v>7</v>
      </c>
      <c r="B33" s="6" t="s">
        <v>46</v>
      </c>
      <c r="C33" s="6" t="s">
        <v>66</v>
      </c>
      <c r="D33" s="6" t="s">
        <v>48</v>
      </c>
      <c r="E33" s="6" t="s">
        <v>358</v>
      </c>
      <c r="F33" s="6" t="s">
        <v>50</v>
      </c>
      <c r="G33" s="8">
        <v>3525.135</v>
      </c>
      <c r="H33" s="11"/>
      <c r="I33" s="10">
        <f>ROUND((H33*G33),2)</f>
        <v>0</v>
      </c>
      <c r="O33">
        <f>rekapitulace!H8</f>
        <v>21</v>
      </c>
      <c r="P33">
        <f>O33/100*I33</f>
        <v>0</v>
      </c>
    </row>
    <row r="34" ht="51">
      <c r="E34" s="12" t="s">
        <v>542</v>
      </c>
    </row>
    <row r="35" ht="63.75">
      <c r="E35" s="12" t="s">
        <v>65</v>
      </c>
    </row>
    <row r="36" spans="1:16" ht="12.75">
      <c r="A36" s="6">
        <v>8</v>
      </c>
      <c r="B36" s="6" t="s">
        <v>46</v>
      </c>
      <c r="C36" s="6" t="s">
        <v>360</v>
      </c>
      <c r="D36" s="6" t="s">
        <v>48</v>
      </c>
      <c r="E36" s="6" t="s">
        <v>361</v>
      </c>
      <c r="F36" s="6" t="s">
        <v>50</v>
      </c>
      <c r="G36" s="8">
        <v>503.25</v>
      </c>
      <c r="H36" s="11"/>
      <c r="I36" s="10">
        <f>ROUND((H36*G36),2)</f>
        <v>0</v>
      </c>
      <c r="O36">
        <f>rekapitulace!H8</f>
        <v>21</v>
      </c>
      <c r="P36">
        <f>O36/100*I36</f>
        <v>0</v>
      </c>
    </row>
    <row r="37" ht="51">
      <c r="E37" s="12" t="s">
        <v>543</v>
      </c>
    </row>
    <row r="38" ht="63.75">
      <c r="E38" s="12" t="s">
        <v>65</v>
      </c>
    </row>
    <row r="39" spans="1:16" ht="12.75">
      <c r="A39" s="6">
        <v>9</v>
      </c>
      <c r="B39" s="6" t="s">
        <v>46</v>
      </c>
      <c r="C39" s="6" t="s">
        <v>544</v>
      </c>
      <c r="D39" s="6" t="s">
        <v>48</v>
      </c>
      <c r="E39" s="6" t="s">
        <v>545</v>
      </c>
      <c r="F39" s="6" t="s">
        <v>80</v>
      </c>
      <c r="G39" s="8">
        <v>54.5</v>
      </c>
      <c r="H39" s="11"/>
      <c r="I39" s="10">
        <f>ROUND((H39*G39),2)</f>
        <v>0</v>
      </c>
      <c r="O39">
        <f>rekapitulace!H8</f>
        <v>21</v>
      </c>
      <c r="P39">
        <f>O39/100*I39</f>
        <v>0</v>
      </c>
    </row>
    <row r="40" ht="38.25">
      <c r="E40" s="12" t="s">
        <v>546</v>
      </c>
    </row>
    <row r="41" spans="1:16" ht="25.5">
      <c r="A41" s="6">
        <v>10</v>
      </c>
      <c r="B41" s="6" t="s">
        <v>46</v>
      </c>
      <c r="C41" s="6" t="s">
        <v>369</v>
      </c>
      <c r="D41" s="6" t="s">
        <v>48</v>
      </c>
      <c r="E41" s="6" t="s">
        <v>547</v>
      </c>
      <c r="F41" s="6" t="s">
        <v>50</v>
      </c>
      <c r="G41" s="8">
        <v>3494.225</v>
      </c>
      <c r="H41" s="11"/>
      <c r="I41" s="10">
        <f>ROUND((H41*G41),2)</f>
        <v>0</v>
      </c>
      <c r="O41">
        <f>rekapitulace!H8</f>
        <v>21</v>
      </c>
      <c r="P41">
        <f>O41/100*I41</f>
        <v>0</v>
      </c>
    </row>
    <row r="42" ht="51">
      <c r="E42" s="12" t="s">
        <v>548</v>
      </c>
    </row>
    <row r="43" ht="369.75">
      <c r="E43" s="12" t="s">
        <v>372</v>
      </c>
    </row>
    <row r="44" spans="1:16" ht="25.5">
      <c r="A44" s="6">
        <v>11</v>
      </c>
      <c r="B44" s="6" t="s">
        <v>46</v>
      </c>
      <c r="C44" s="6" t="s">
        <v>549</v>
      </c>
      <c r="D44" s="6" t="s">
        <v>48</v>
      </c>
      <c r="E44" s="6" t="s">
        <v>550</v>
      </c>
      <c r="F44" s="6" t="s">
        <v>50</v>
      </c>
      <c r="G44" s="8">
        <v>7636.28</v>
      </c>
      <c r="H44" s="11"/>
      <c r="I44" s="10">
        <f>ROUND((H44*G44),2)</f>
        <v>0</v>
      </c>
      <c r="O44">
        <f>rekapitulace!H8</f>
        <v>21</v>
      </c>
      <c r="P44">
        <f>O44/100*I44</f>
        <v>0</v>
      </c>
    </row>
    <row r="45" ht="12.75">
      <c r="E45" s="12" t="s">
        <v>551</v>
      </c>
    </row>
    <row r="46" ht="293.25">
      <c r="E46" s="12" t="s">
        <v>552</v>
      </c>
    </row>
    <row r="47" spans="1:16" ht="12.75">
      <c r="A47" s="6">
        <v>12</v>
      </c>
      <c r="B47" s="6" t="s">
        <v>46</v>
      </c>
      <c r="C47" s="6" t="s">
        <v>69</v>
      </c>
      <c r="D47" s="6" t="s">
        <v>48</v>
      </c>
      <c r="E47" s="6" t="s">
        <v>553</v>
      </c>
      <c r="F47" s="6" t="s">
        <v>50</v>
      </c>
      <c r="G47" s="8">
        <v>258.32</v>
      </c>
      <c r="H47" s="11"/>
      <c r="I47" s="10">
        <f>ROUND((H47*G47),2)</f>
        <v>0</v>
      </c>
      <c r="O47">
        <f>rekapitulace!H8</f>
        <v>21</v>
      </c>
      <c r="P47">
        <f>O47/100*I47</f>
        <v>0</v>
      </c>
    </row>
    <row r="48" ht="25.5">
      <c r="E48" s="12" t="s">
        <v>554</v>
      </c>
    </row>
    <row r="49" ht="318.75">
      <c r="E49" s="12" t="s">
        <v>72</v>
      </c>
    </row>
    <row r="50" spans="1:16" ht="12.75">
      <c r="A50" s="6">
        <v>13</v>
      </c>
      <c r="B50" s="6" t="s">
        <v>46</v>
      </c>
      <c r="C50" s="6" t="s">
        <v>73</v>
      </c>
      <c r="D50" s="6" t="s">
        <v>48</v>
      </c>
      <c r="E50" s="6" t="s">
        <v>555</v>
      </c>
      <c r="F50" s="6" t="s">
        <v>50</v>
      </c>
      <c r="G50" s="8">
        <v>60.961</v>
      </c>
      <c r="H50" s="11"/>
      <c r="I50" s="10">
        <f>ROUND((H50*G50),2)</f>
        <v>0</v>
      </c>
      <c r="O50">
        <f>rekapitulace!H8</f>
        <v>21</v>
      </c>
      <c r="P50">
        <f>O50/100*I50</f>
        <v>0</v>
      </c>
    </row>
    <row r="51" ht="38.25">
      <c r="E51" s="12" t="s">
        <v>556</v>
      </c>
    </row>
    <row r="52" ht="318.75">
      <c r="E52" s="12" t="s">
        <v>72</v>
      </c>
    </row>
    <row r="53" spans="1:16" ht="25.5">
      <c r="A53" s="6">
        <v>14</v>
      </c>
      <c r="B53" s="6" t="s">
        <v>46</v>
      </c>
      <c r="C53" s="6" t="s">
        <v>118</v>
      </c>
      <c r="D53" s="6" t="s">
        <v>48</v>
      </c>
      <c r="E53" s="6" t="s">
        <v>557</v>
      </c>
      <c r="F53" s="6" t="s">
        <v>50</v>
      </c>
      <c r="G53" s="8">
        <v>6234.5</v>
      </c>
      <c r="H53" s="11"/>
      <c r="I53" s="10">
        <f>ROUND((H53*G53),2)</f>
        <v>0</v>
      </c>
      <c r="O53">
        <f>rekapitulace!H8</f>
        <v>21</v>
      </c>
      <c r="P53">
        <f>O53/100*I53</f>
        <v>0</v>
      </c>
    </row>
    <row r="54" ht="76.5">
      <c r="E54" s="12" t="s">
        <v>558</v>
      </c>
    </row>
    <row r="55" ht="280.5">
      <c r="E55" s="12" t="s">
        <v>121</v>
      </c>
    </row>
    <row r="56" spans="1:16" ht="12.75">
      <c r="A56" s="6">
        <v>15</v>
      </c>
      <c r="B56" s="6" t="s">
        <v>46</v>
      </c>
      <c r="C56" s="6" t="s">
        <v>383</v>
      </c>
      <c r="D56" s="6" t="s">
        <v>48</v>
      </c>
      <c r="E56" s="6" t="s">
        <v>384</v>
      </c>
      <c r="F56" s="6" t="s">
        <v>50</v>
      </c>
      <c r="G56" s="8">
        <v>1427.4</v>
      </c>
      <c r="H56" s="11"/>
      <c r="I56" s="10">
        <f>ROUND((H56*G56),2)</f>
        <v>0</v>
      </c>
      <c r="O56">
        <f>rekapitulace!H8</f>
        <v>21</v>
      </c>
      <c r="P56">
        <f>O56/100*I56</f>
        <v>0</v>
      </c>
    </row>
    <row r="57" ht="12.75">
      <c r="E57" s="12" t="s">
        <v>559</v>
      </c>
    </row>
    <row r="58" ht="242.25">
      <c r="E58" s="12" t="s">
        <v>386</v>
      </c>
    </row>
    <row r="59" spans="1:16" ht="25.5">
      <c r="A59" s="6">
        <v>16</v>
      </c>
      <c r="B59" s="6" t="s">
        <v>46</v>
      </c>
      <c r="C59" s="6" t="s">
        <v>130</v>
      </c>
      <c r="D59" s="6" t="s">
        <v>48</v>
      </c>
      <c r="E59" s="6" t="s">
        <v>560</v>
      </c>
      <c r="F59" s="6" t="s">
        <v>50</v>
      </c>
      <c r="G59" s="8">
        <v>258.3</v>
      </c>
      <c r="H59" s="11"/>
      <c r="I59" s="10">
        <f>ROUND((H59*G59),2)</f>
        <v>0</v>
      </c>
      <c r="O59">
        <f>rekapitulace!H8</f>
        <v>21</v>
      </c>
      <c r="P59">
        <f>O59/100*I59</f>
        <v>0</v>
      </c>
    </row>
    <row r="60" ht="25.5">
      <c r="E60" s="12" t="s">
        <v>561</v>
      </c>
    </row>
    <row r="61" ht="229.5">
      <c r="E61" s="12" t="s">
        <v>134</v>
      </c>
    </row>
    <row r="62" spans="1:16" ht="12.75">
      <c r="A62" s="6">
        <v>17</v>
      </c>
      <c r="B62" s="6" t="s">
        <v>46</v>
      </c>
      <c r="C62" s="6" t="s">
        <v>562</v>
      </c>
      <c r="D62" s="6" t="s">
        <v>48</v>
      </c>
      <c r="E62" s="6" t="s">
        <v>563</v>
      </c>
      <c r="F62" s="6" t="s">
        <v>50</v>
      </c>
      <c r="G62" s="8">
        <v>23.2</v>
      </c>
      <c r="H62" s="11"/>
      <c r="I62" s="10">
        <f>ROUND((H62*G62),2)</f>
        <v>0</v>
      </c>
      <c r="O62">
        <f>rekapitulace!H8</f>
        <v>21</v>
      </c>
      <c r="P62">
        <f>O62/100*I62</f>
        <v>0</v>
      </c>
    </row>
    <row r="63" ht="267.75">
      <c r="E63" s="12" t="s">
        <v>125</v>
      </c>
    </row>
    <row r="64" spans="1:16" ht="12.75">
      <c r="A64" s="6">
        <v>18</v>
      </c>
      <c r="B64" s="6" t="s">
        <v>46</v>
      </c>
      <c r="C64" s="6" t="s">
        <v>150</v>
      </c>
      <c r="D64" s="6" t="s">
        <v>48</v>
      </c>
      <c r="E64" s="6" t="s">
        <v>564</v>
      </c>
      <c r="F64" s="6" t="s">
        <v>95</v>
      </c>
      <c r="G64" s="8">
        <v>24934.9</v>
      </c>
      <c r="H64" s="11"/>
      <c r="I64" s="10">
        <f>ROUND((H64*G64),2)</f>
        <v>0</v>
      </c>
      <c r="O64">
        <f>rekapitulace!H8</f>
        <v>21</v>
      </c>
      <c r="P64">
        <f>O64/100*I64</f>
        <v>0</v>
      </c>
    </row>
    <row r="65" ht="38.25">
      <c r="E65" s="12" t="s">
        <v>565</v>
      </c>
    </row>
    <row r="66" ht="25.5">
      <c r="E66" s="12" t="s">
        <v>153</v>
      </c>
    </row>
    <row r="67" spans="1:16" ht="25.5">
      <c r="A67" s="6">
        <v>19</v>
      </c>
      <c r="B67" s="6" t="s">
        <v>46</v>
      </c>
      <c r="C67" s="6" t="s">
        <v>566</v>
      </c>
      <c r="D67" s="6" t="s">
        <v>48</v>
      </c>
      <c r="E67" s="6" t="s">
        <v>567</v>
      </c>
      <c r="F67" s="6" t="s">
        <v>95</v>
      </c>
      <c r="G67" s="8">
        <v>15944</v>
      </c>
      <c r="H67" s="11"/>
      <c r="I67" s="10">
        <f>ROUND((H67*G67),2)</f>
        <v>0</v>
      </c>
      <c r="O67">
        <f>rekapitulace!H8</f>
        <v>21</v>
      </c>
      <c r="P67">
        <f>O67/100*I67</f>
        <v>0</v>
      </c>
    </row>
    <row r="68" ht="12.75">
      <c r="E68" s="12" t="s">
        <v>568</v>
      </c>
    </row>
    <row r="69" ht="51">
      <c r="E69" s="12" t="s">
        <v>569</v>
      </c>
    </row>
    <row r="70" spans="1:16" ht="25.5">
      <c r="A70" s="6">
        <v>20</v>
      </c>
      <c r="B70" s="6" t="s">
        <v>46</v>
      </c>
      <c r="C70" s="6" t="s">
        <v>570</v>
      </c>
      <c r="D70" s="6" t="s">
        <v>48</v>
      </c>
      <c r="E70" s="6" t="s">
        <v>571</v>
      </c>
      <c r="F70" s="6" t="s">
        <v>95</v>
      </c>
      <c r="G70" s="8">
        <v>15944</v>
      </c>
      <c r="H70" s="11"/>
      <c r="I70" s="10">
        <f>ROUND((H70*G70),2)</f>
        <v>0</v>
      </c>
      <c r="O70">
        <f>rekapitulace!H8</f>
        <v>21</v>
      </c>
      <c r="P70">
        <f>O70/100*I70</f>
        <v>0</v>
      </c>
    </row>
    <row r="71" ht="12.75">
      <c r="E71" s="12" t="s">
        <v>568</v>
      </c>
    </row>
    <row r="72" ht="25.5">
      <c r="E72" s="12" t="s">
        <v>572</v>
      </c>
    </row>
    <row r="73" spans="1:16" ht="12.75" customHeight="1">
      <c r="A73" s="13"/>
      <c r="B73" s="13"/>
      <c r="C73" s="13" t="s">
        <v>25</v>
      </c>
      <c r="D73" s="13"/>
      <c r="E73" s="13" t="s">
        <v>61</v>
      </c>
      <c r="F73" s="13"/>
      <c r="G73" s="13"/>
      <c r="H73" s="13"/>
      <c r="I73" s="13">
        <f>SUM(I27:I72)</f>
        <v>0</v>
      </c>
      <c r="P73">
        <f>ROUND(SUM(P27:P72),2)</f>
        <v>0</v>
      </c>
    </row>
    <row r="75" spans="1:9" ht="12.75" customHeight="1">
      <c r="A75" s="7"/>
      <c r="B75" s="7"/>
      <c r="C75" s="7" t="s">
        <v>36</v>
      </c>
      <c r="D75" s="7"/>
      <c r="E75" s="7" t="s">
        <v>154</v>
      </c>
      <c r="F75" s="7"/>
      <c r="G75" s="9"/>
      <c r="H75" s="7"/>
      <c r="I75" s="9"/>
    </row>
    <row r="76" spans="1:16" ht="25.5">
      <c r="A76" s="6">
        <v>21</v>
      </c>
      <c r="B76" s="6" t="s">
        <v>46</v>
      </c>
      <c r="C76" s="6" t="s">
        <v>395</v>
      </c>
      <c r="D76" s="6" t="s">
        <v>48</v>
      </c>
      <c r="E76" s="6" t="s">
        <v>396</v>
      </c>
      <c r="F76" s="6" t="s">
        <v>95</v>
      </c>
      <c r="G76" s="8">
        <v>10422.3</v>
      </c>
      <c r="H76" s="11"/>
      <c r="I76" s="10">
        <f>ROUND((H76*G76),2)</f>
        <v>0</v>
      </c>
      <c r="O76">
        <f>rekapitulace!H8</f>
        <v>21</v>
      </c>
      <c r="P76">
        <f>O76/100*I76</f>
        <v>0</v>
      </c>
    </row>
    <row r="77" ht="38.25">
      <c r="E77" s="12" t="s">
        <v>573</v>
      </c>
    </row>
    <row r="78" ht="51">
      <c r="E78" s="12" t="s">
        <v>398</v>
      </c>
    </row>
    <row r="79" spans="1:16" ht="25.5">
      <c r="A79" s="6">
        <v>22</v>
      </c>
      <c r="B79" s="6" t="s">
        <v>46</v>
      </c>
      <c r="C79" s="6" t="s">
        <v>574</v>
      </c>
      <c r="D79" s="6" t="s">
        <v>48</v>
      </c>
      <c r="E79" s="6" t="s">
        <v>575</v>
      </c>
      <c r="F79" s="6" t="s">
        <v>50</v>
      </c>
      <c r="G79" s="8">
        <v>3.18</v>
      </c>
      <c r="H79" s="11"/>
      <c r="I79" s="10">
        <f>ROUND((H79*G79),2)</f>
        <v>0</v>
      </c>
      <c r="O79">
        <f>rekapitulace!H8</f>
        <v>21</v>
      </c>
      <c r="P79">
        <f>O79/100*I79</f>
        <v>0</v>
      </c>
    </row>
    <row r="80" ht="25.5">
      <c r="E80" s="12" t="s">
        <v>576</v>
      </c>
    </row>
    <row r="81" ht="357">
      <c r="E81" s="12" t="s">
        <v>171</v>
      </c>
    </row>
    <row r="82" spans="1:16" ht="12.75" customHeight="1">
      <c r="A82" s="13"/>
      <c r="B82" s="13"/>
      <c r="C82" s="13" t="s">
        <v>36</v>
      </c>
      <c r="D82" s="13"/>
      <c r="E82" s="13" t="s">
        <v>154</v>
      </c>
      <c r="F82" s="13"/>
      <c r="G82" s="13"/>
      <c r="H82" s="13"/>
      <c r="I82" s="13">
        <f>SUM(I76:I81)</f>
        <v>0</v>
      </c>
      <c r="P82">
        <f>ROUND(SUM(P76:P81),2)</f>
        <v>0</v>
      </c>
    </row>
    <row r="84" spans="1:9" ht="12.75" customHeight="1">
      <c r="A84" s="7"/>
      <c r="B84" s="7"/>
      <c r="C84" s="7" t="s">
        <v>37</v>
      </c>
      <c r="D84" s="7"/>
      <c r="E84" s="7" t="s">
        <v>180</v>
      </c>
      <c r="F84" s="7"/>
      <c r="G84" s="9"/>
      <c r="H84" s="7"/>
      <c r="I84" s="9"/>
    </row>
    <row r="85" spans="1:16" ht="25.5">
      <c r="A85" s="6">
        <v>23</v>
      </c>
      <c r="B85" s="6" t="s">
        <v>46</v>
      </c>
      <c r="C85" s="6" t="s">
        <v>577</v>
      </c>
      <c r="D85" s="6" t="s">
        <v>48</v>
      </c>
      <c r="E85" s="6" t="s">
        <v>578</v>
      </c>
      <c r="F85" s="6" t="s">
        <v>50</v>
      </c>
      <c r="G85" s="8">
        <v>61.96</v>
      </c>
      <c r="H85" s="11"/>
      <c r="I85" s="10">
        <f>ROUND((H85*G85),2)</f>
        <v>0</v>
      </c>
      <c r="O85">
        <f>rekapitulace!H8</f>
        <v>21</v>
      </c>
      <c r="P85">
        <f>O85/100*I85</f>
        <v>0</v>
      </c>
    </row>
    <row r="86" ht="63.75">
      <c r="E86" s="12" t="s">
        <v>579</v>
      </c>
    </row>
    <row r="87" ht="357">
      <c r="E87" s="12" t="s">
        <v>171</v>
      </c>
    </row>
    <row r="88" spans="1:16" ht="25.5">
      <c r="A88" s="6">
        <v>24</v>
      </c>
      <c r="B88" s="6" t="s">
        <v>46</v>
      </c>
      <c r="C88" s="6" t="s">
        <v>580</v>
      </c>
      <c r="D88" s="6" t="s">
        <v>48</v>
      </c>
      <c r="E88" s="6" t="s">
        <v>581</v>
      </c>
      <c r="F88" s="6" t="s">
        <v>55</v>
      </c>
      <c r="G88" s="8">
        <v>8.02</v>
      </c>
      <c r="H88" s="11"/>
      <c r="I88" s="10">
        <f>ROUND((H88*G88),2)</f>
        <v>0</v>
      </c>
      <c r="O88">
        <f>rekapitulace!H8</f>
        <v>21</v>
      </c>
      <c r="P88">
        <f>O88/100*I88</f>
        <v>0</v>
      </c>
    </row>
    <row r="89" ht="267.75">
      <c r="E89" s="12" t="s">
        <v>175</v>
      </c>
    </row>
    <row r="90" spans="1:16" ht="25.5">
      <c r="A90" s="6">
        <v>25</v>
      </c>
      <c r="B90" s="6" t="s">
        <v>46</v>
      </c>
      <c r="C90" s="6" t="s">
        <v>186</v>
      </c>
      <c r="D90" s="6" t="s">
        <v>48</v>
      </c>
      <c r="E90" s="6" t="s">
        <v>582</v>
      </c>
      <c r="F90" s="6" t="s">
        <v>50</v>
      </c>
      <c r="G90" s="8">
        <v>4.6</v>
      </c>
      <c r="H90" s="11"/>
      <c r="I90" s="10">
        <f>ROUND((H90*G90),2)</f>
        <v>0</v>
      </c>
      <c r="O90">
        <f>rekapitulace!H8</f>
        <v>21</v>
      </c>
      <c r="P90">
        <f>O90/100*I90</f>
        <v>0</v>
      </c>
    </row>
    <row r="91" ht="51">
      <c r="E91" s="12" t="s">
        <v>583</v>
      </c>
    </row>
    <row r="92" ht="369.75">
      <c r="E92" s="12" t="s">
        <v>189</v>
      </c>
    </row>
    <row r="93" spans="1:16" ht="12.75">
      <c r="A93" s="6">
        <v>26</v>
      </c>
      <c r="B93" s="6" t="s">
        <v>46</v>
      </c>
      <c r="C93" s="6" t="s">
        <v>190</v>
      </c>
      <c r="D93" s="6" t="s">
        <v>48</v>
      </c>
      <c r="E93" s="6" t="s">
        <v>584</v>
      </c>
      <c r="F93" s="6" t="s">
        <v>55</v>
      </c>
      <c r="G93" s="8">
        <v>0.345</v>
      </c>
      <c r="H93" s="11"/>
      <c r="I93" s="10">
        <f>ROUND((H93*G93),2)</f>
        <v>0</v>
      </c>
      <c r="O93">
        <f>rekapitulace!H8</f>
        <v>21</v>
      </c>
      <c r="P93">
        <f>O93/100*I93</f>
        <v>0</v>
      </c>
    </row>
    <row r="94" ht="242.25">
      <c r="E94" s="12" t="s">
        <v>193</v>
      </c>
    </row>
    <row r="95" spans="1:16" ht="12.75" customHeight="1">
      <c r="A95" s="13"/>
      <c r="B95" s="13"/>
      <c r="C95" s="13" t="s">
        <v>37</v>
      </c>
      <c r="D95" s="13"/>
      <c r="E95" s="13" t="s">
        <v>180</v>
      </c>
      <c r="F95" s="13"/>
      <c r="G95" s="13"/>
      <c r="H95" s="13"/>
      <c r="I95" s="13">
        <f>SUM(I85:I94)</f>
        <v>0</v>
      </c>
      <c r="P95">
        <f>ROUND(SUM(P85:P94),2)</f>
        <v>0</v>
      </c>
    </row>
    <row r="97" spans="1:9" ht="12.75" customHeight="1">
      <c r="A97" s="7"/>
      <c r="B97" s="7"/>
      <c r="C97" s="7" t="s">
        <v>38</v>
      </c>
      <c r="D97" s="7"/>
      <c r="E97" s="7" t="s">
        <v>207</v>
      </c>
      <c r="F97" s="7"/>
      <c r="G97" s="9"/>
      <c r="H97" s="7"/>
      <c r="I97" s="9"/>
    </row>
    <row r="98" spans="1:16" ht="25.5">
      <c r="A98" s="6">
        <v>27</v>
      </c>
      <c r="B98" s="6" t="s">
        <v>46</v>
      </c>
      <c r="C98" s="6" t="s">
        <v>585</v>
      </c>
      <c r="D98" s="6" t="s">
        <v>48</v>
      </c>
      <c r="E98" s="6" t="s">
        <v>586</v>
      </c>
      <c r="F98" s="6" t="s">
        <v>50</v>
      </c>
      <c r="G98" s="8">
        <v>1.42</v>
      </c>
      <c r="H98" s="11"/>
      <c r="I98" s="10">
        <f>ROUND((H98*G98),2)</f>
        <v>0</v>
      </c>
      <c r="O98">
        <f>rekapitulace!H8</f>
        <v>21</v>
      </c>
      <c r="P98">
        <f>O98/100*I98</f>
        <v>0</v>
      </c>
    </row>
    <row r="99" ht="51">
      <c r="E99" s="12" t="s">
        <v>587</v>
      </c>
    </row>
    <row r="100" ht="357">
      <c r="E100" s="12" t="s">
        <v>197</v>
      </c>
    </row>
    <row r="101" spans="1:16" ht="25.5">
      <c r="A101" s="6">
        <v>28</v>
      </c>
      <c r="B101" s="6" t="s">
        <v>46</v>
      </c>
      <c r="C101" s="6" t="s">
        <v>588</v>
      </c>
      <c r="D101" s="6" t="s">
        <v>48</v>
      </c>
      <c r="E101" s="6" t="s">
        <v>589</v>
      </c>
      <c r="F101" s="6" t="s">
        <v>50</v>
      </c>
      <c r="G101" s="8">
        <v>3.769</v>
      </c>
      <c r="H101" s="11"/>
      <c r="I101" s="10">
        <f>ROUND((H101*G101),2)</f>
        <v>0</v>
      </c>
      <c r="O101">
        <f>rekapitulace!H8</f>
        <v>21</v>
      </c>
      <c r="P101">
        <f>O101/100*I101</f>
        <v>0</v>
      </c>
    </row>
    <row r="102" ht="63.75">
      <c r="E102" s="12" t="s">
        <v>590</v>
      </c>
    </row>
    <row r="103" ht="38.25">
      <c r="E103" s="12" t="s">
        <v>591</v>
      </c>
    </row>
    <row r="104" spans="1:16" ht="25.5">
      <c r="A104" s="6">
        <v>29</v>
      </c>
      <c r="B104" s="6" t="s">
        <v>46</v>
      </c>
      <c r="C104" s="6" t="s">
        <v>592</v>
      </c>
      <c r="D104" s="6" t="s">
        <v>48</v>
      </c>
      <c r="E104" s="6" t="s">
        <v>593</v>
      </c>
      <c r="F104" s="6" t="s">
        <v>95</v>
      </c>
      <c r="G104" s="8">
        <v>2.272</v>
      </c>
      <c r="H104" s="11"/>
      <c r="I104" s="10">
        <f>ROUND((H104*G104),2)</f>
        <v>0</v>
      </c>
      <c r="O104">
        <f>rekapitulace!H8</f>
        <v>21</v>
      </c>
      <c r="P104">
        <f>O104/100*I104</f>
        <v>0</v>
      </c>
    </row>
    <row r="105" ht="51">
      <c r="E105" s="12" t="s">
        <v>594</v>
      </c>
    </row>
    <row r="106" ht="127.5">
      <c r="E106" s="12" t="s">
        <v>595</v>
      </c>
    </row>
    <row r="107" spans="1:16" ht="12.75" customHeight="1">
      <c r="A107" s="13"/>
      <c r="B107" s="13"/>
      <c r="C107" s="13" t="s">
        <v>38</v>
      </c>
      <c r="D107" s="13"/>
      <c r="E107" s="13" t="s">
        <v>207</v>
      </c>
      <c r="F107" s="13"/>
      <c r="G107" s="13"/>
      <c r="H107" s="13"/>
      <c r="I107" s="13">
        <f>SUM(I98:I106)</f>
        <v>0</v>
      </c>
      <c r="P107">
        <f>ROUND(SUM(P98:P106),2)</f>
        <v>0</v>
      </c>
    </row>
    <row r="109" spans="1:9" ht="12.75" customHeight="1">
      <c r="A109" s="7"/>
      <c r="B109" s="7"/>
      <c r="C109" s="7" t="s">
        <v>39</v>
      </c>
      <c r="D109" s="7"/>
      <c r="E109" s="7" t="s">
        <v>228</v>
      </c>
      <c r="F109" s="7"/>
      <c r="G109" s="9"/>
      <c r="H109" s="7"/>
      <c r="I109" s="9"/>
    </row>
    <row r="110" spans="1:16" ht="12.75">
      <c r="A110" s="6">
        <v>30</v>
      </c>
      <c r="B110" s="6" t="s">
        <v>46</v>
      </c>
      <c r="C110" s="6" t="s">
        <v>399</v>
      </c>
      <c r="D110" s="6" t="s">
        <v>48</v>
      </c>
      <c r="E110" s="6" t="s">
        <v>400</v>
      </c>
      <c r="F110" s="6" t="s">
        <v>95</v>
      </c>
      <c r="G110" s="8">
        <v>10065</v>
      </c>
      <c r="H110" s="11"/>
      <c r="I110" s="10">
        <f>ROUND((H110*G110),2)</f>
        <v>0</v>
      </c>
      <c r="O110">
        <f>rekapitulace!H8</f>
        <v>21</v>
      </c>
      <c r="P110">
        <f>O110/100*I110</f>
        <v>0</v>
      </c>
    </row>
    <row r="111" ht="76.5">
      <c r="E111" s="12" t="s">
        <v>596</v>
      </c>
    </row>
    <row r="112" ht="51">
      <c r="E112" s="12" t="s">
        <v>232</v>
      </c>
    </row>
    <row r="113" spans="1:16" ht="12.75">
      <c r="A113" s="6">
        <v>31</v>
      </c>
      <c r="B113" s="6" t="s">
        <v>46</v>
      </c>
      <c r="C113" s="6" t="s">
        <v>402</v>
      </c>
      <c r="D113" s="6" t="s">
        <v>48</v>
      </c>
      <c r="E113" s="6" t="s">
        <v>403</v>
      </c>
      <c r="F113" s="6" t="s">
        <v>95</v>
      </c>
      <c r="G113" s="8">
        <v>10065</v>
      </c>
      <c r="H113" s="11"/>
      <c r="I113" s="10">
        <f>ROUND((H113*G113),2)</f>
        <v>0</v>
      </c>
      <c r="O113">
        <f>rekapitulace!H8</f>
        <v>21</v>
      </c>
      <c r="P113">
        <f>O113/100*I113</f>
        <v>0</v>
      </c>
    </row>
    <row r="114" ht="76.5">
      <c r="E114" s="12" t="s">
        <v>597</v>
      </c>
    </row>
    <row r="115" ht="51">
      <c r="E115" s="12" t="s">
        <v>232</v>
      </c>
    </row>
    <row r="116" spans="1:16" ht="25.5">
      <c r="A116" s="6">
        <v>32</v>
      </c>
      <c r="B116" s="6" t="s">
        <v>46</v>
      </c>
      <c r="C116" s="6" t="s">
        <v>598</v>
      </c>
      <c r="D116" s="6" t="s">
        <v>25</v>
      </c>
      <c r="E116" s="6" t="s">
        <v>599</v>
      </c>
      <c r="F116" s="6" t="s">
        <v>95</v>
      </c>
      <c r="G116" s="8">
        <v>684</v>
      </c>
      <c r="H116" s="11"/>
      <c r="I116" s="10">
        <f>ROUND((H116*G116),2)</f>
        <v>0</v>
      </c>
      <c r="O116">
        <f>rekapitulace!H8</f>
        <v>21</v>
      </c>
      <c r="P116">
        <f>O116/100*I116</f>
        <v>0</v>
      </c>
    </row>
    <row r="117" ht="12.75">
      <c r="E117" s="12" t="s">
        <v>600</v>
      </c>
    </row>
    <row r="118" ht="102">
      <c r="E118" s="12" t="s">
        <v>415</v>
      </c>
    </row>
    <row r="119" spans="1:16" ht="25.5">
      <c r="A119" s="6">
        <v>33</v>
      </c>
      <c r="B119" s="6" t="s">
        <v>46</v>
      </c>
      <c r="C119" s="6" t="s">
        <v>601</v>
      </c>
      <c r="D119" s="6" t="s">
        <v>48</v>
      </c>
      <c r="E119" s="6" t="s">
        <v>602</v>
      </c>
      <c r="F119" s="6" t="s">
        <v>50</v>
      </c>
      <c r="G119" s="8">
        <v>3151.52</v>
      </c>
      <c r="H119" s="11"/>
      <c r="I119" s="10">
        <f>ROUND((H119*G119),2)</f>
        <v>0</v>
      </c>
      <c r="O119">
        <f>rekapitulace!H8</f>
        <v>21</v>
      </c>
      <c r="P119">
        <f>O119/100*I119</f>
        <v>0</v>
      </c>
    </row>
    <row r="120" ht="12.75">
      <c r="E120" s="12" t="s">
        <v>603</v>
      </c>
    </row>
    <row r="121" ht="76.5">
      <c r="E121" s="12" t="s">
        <v>604</v>
      </c>
    </row>
    <row r="122" spans="1:16" ht="12.75">
      <c r="A122" s="6">
        <v>34</v>
      </c>
      <c r="B122" s="6" t="s">
        <v>46</v>
      </c>
      <c r="C122" s="6" t="s">
        <v>409</v>
      </c>
      <c r="D122" s="6" t="s">
        <v>48</v>
      </c>
      <c r="E122" s="6" t="s">
        <v>410</v>
      </c>
      <c r="F122" s="6" t="s">
        <v>95</v>
      </c>
      <c r="G122" s="8">
        <v>3172</v>
      </c>
      <c r="H122" s="11"/>
      <c r="I122" s="10">
        <f>ROUND((H122*G122),2)</f>
        <v>0</v>
      </c>
      <c r="O122">
        <f>rekapitulace!H8</f>
        <v>21</v>
      </c>
      <c r="P122">
        <f>O122/100*I122</f>
        <v>0</v>
      </c>
    </row>
    <row r="123" ht="12.75">
      <c r="E123" s="12" t="s">
        <v>605</v>
      </c>
    </row>
    <row r="124" ht="38.25">
      <c r="E124" s="12" t="s">
        <v>239</v>
      </c>
    </row>
    <row r="125" spans="1:16" ht="38.25">
      <c r="A125" s="6">
        <v>35</v>
      </c>
      <c r="B125" s="6" t="s">
        <v>46</v>
      </c>
      <c r="C125" s="6" t="s">
        <v>412</v>
      </c>
      <c r="D125" s="6" t="s">
        <v>25</v>
      </c>
      <c r="E125" s="6" t="s">
        <v>413</v>
      </c>
      <c r="F125" s="6" t="s">
        <v>95</v>
      </c>
      <c r="G125" s="8">
        <v>396.5</v>
      </c>
      <c r="H125" s="11"/>
      <c r="I125" s="10">
        <f>ROUND((H125*G125),2)</f>
        <v>0</v>
      </c>
      <c r="O125">
        <f>rekapitulace!H8</f>
        <v>21</v>
      </c>
      <c r="P125">
        <f>O125/100*I125</f>
        <v>0</v>
      </c>
    </row>
    <row r="126" ht="12.75">
      <c r="E126" s="12" t="s">
        <v>606</v>
      </c>
    </row>
    <row r="127" ht="102">
      <c r="E127" s="12" t="s">
        <v>415</v>
      </c>
    </row>
    <row r="128" spans="1:16" ht="38.25">
      <c r="A128" s="6">
        <v>36</v>
      </c>
      <c r="B128" s="6" t="s">
        <v>46</v>
      </c>
      <c r="C128" s="6" t="s">
        <v>412</v>
      </c>
      <c r="D128" s="6" t="s">
        <v>36</v>
      </c>
      <c r="E128" s="6" t="s">
        <v>416</v>
      </c>
      <c r="F128" s="6" t="s">
        <v>95</v>
      </c>
      <c r="G128" s="8">
        <v>396.5</v>
      </c>
      <c r="H128" s="11"/>
      <c r="I128" s="10">
        <f>ROUND((H128*G128),2)</f>
        <v>0</v>
      </c>
      <c r="O128">
        <f>rekapitulace!H8</f>
        <v>21</v>
      </c>
      <c r="P128">
        <f>O128/100*I128</f>
        <v>0</v>
      </c>
    </row>
    <row r="129" ht="12.75">
      <c r="E129" s="12" t="s">
        <v>607</v>
      </c>
    </row>
    <row r="130" ht="102">
      <c r="E130" s="12" t="s">
        <v>608</v>
      </c>
    </row>
    <row r="131" spans="1:16" ht="25.5">
      <c r="A131" s="6">
        <v>37</v>
      </c>
      <c r="B131" s="6" t="s">
        <v>46</v>
      </c>
      <c r="C131" s="6" t="s">
        <v>243</v>
      </c>
      <c r="D131" s="6" t="s">
        <v>48</v>
      </c>
      <c r="E131" s="6" t="s">
        <v>419</v>
      </c>
      <c r="F131" s="6" t="s">
        <v>95</v>
      </c>
      <c r="G131" s="8">
        <v>254</v>
      </c>
      <c r="H131" s="11"/>
      <c r="I131" s="10">
        <f>ROUND((H131*G131),2)</f>
        <v>0</v>
      </c>
      <c r="O131">
        <f>rekapitulace!H8</f>
        <v>21</v>
      </c>
      <c r="P131">
        <f>O131/100*I131</f>
        <v>0</v>
      </c>
    </row>
    <row r="132" ht="63.75">
      <c r="E132" s="12" t="s">
        <v>609</v>
      </c>
    </row>
    <row r="133" ht="51">
      <c r="E133" s="12" t="s">
        <v>242</v>
      </c>
    </row>
    <row r="134" spans="1:16" ht="25.5">
      <c r="A134" s="6">
        <v>38</v>
      </c>
      <c r="B134" s="6" t="s">
        <v>46</v>
      </c>
      <c r="C134" s="6" t="s">
        <v>610</v>
      </c>
      <c r="D134" s="6" t="s">
        <v>48</v>
      </c>
      <c r="E134" s="6" t="s">
        <v>611</v>
      </c>
      <c r="F134" s="6" t="s">
        <v>95</v>
      </c>
      <c r="G134" s="8">
        <v>19697</v>
      </c>
      <c r="H134" s="11"/>
      <c r="I134" s="10">
        <f>ROUND((H134*G134),2)</f>
        <v>0</v>
      </c>
      <c r="O134">
        <f>rekapitulace!H8</f>
        <v>21</v>
      </c>
      <c r="P134">
        <f>O134/100*I134</f>
        <v>0</v>
      </c>
    </row>
    <row r="135" ht="12.75">
      <c r="E135" s="12" t="s">
        <v>612</v>
      </c>
    </row>
    <row r="136" ht="51">
      <c r="E136" s="12" t="s">
        <v>242</v>
      </c>
    </row>
    <row r="137" spans="1:16" ht="25.5">
      <c r="A137" s="6">
        <v>39</v>
      </c>
      <c r="B137" s="6" t="s">
        <v>46</v>
      </c>
      <c r="C137" s="6" t="s">
        <v>421</v>
      </c>
      <c r="D137" s="6" t="s">
        <v>48</v>
      </c>
      <c r="E137" s="6" t="s">
        <v>422</v>
      </c>
      <c r="F137" s="6" t="s">
        <v>95</v>
      </c>
      <c r="G137" s="8">
        <v>254</v>
      </c>
      <c r="H137" s="11"/>
      <c r="I137" s="10">
        <f>ROUND((H137*G137),2)</f>
        <v>0</v>
      </c>
      <c r="O137">
        <f>rekapitulace!H8</f>
        <v>21</v>
      </c>
      <c r="P137">
        <f>O137/100*I137</f>
        <v>0</v>
      </c>
    </row>
    <row r="138" ht="63.75">
      <c r="E138" s="12" t="s">
        <v>609</v>
      </c>
    </row>
    <row r="139" ht="51">
      <c r="E139" s="12" t="s">
        <v>242</v>
      </c>
    </row>
    <row r="140" spans="1:16" ht="12.75">
      <c r="A140" s="6">
        <v>40</v>
      </c>
      <c r="B140" s="6" t="s">
        <v>46</v>
      </c>
      <c r="C140" s="6" t="s">
        <v>613</v>
      </c>
      <c r="D140" s="6" t="s">
        <v>48</v>
      </c>
      <c r="E140" s="6" t="s">
        <v>614</v>
      </c>
      <c r="F140" s="6" t="s">
        <v>95</v>
      </c>
      <c r="G140" s="8">
        <v>19697</v>
      </c>
      <c r="H140" s="11"/>
      <c r="I140" s="10">
        <f>ROUND((H140*G140),2)</f>
        <v>0</v>
      </c>
      <c r="O140">
        <f>rekapitulace!H8</f>
        <v>21</v>
      </c>
      <c r="P140">
        <f>O140/100*I140</f>
        <v>0</v>
      </c>
    </row>
    <row r="141" ht="12.75">
      <c r="E141" s="12" t="s">
        <v>612</v>
      </c>
    </row>
    <row r="142" ht="51">
      <c r="E142" s="12" t="s">
        <v>242</v>
      </c>
    </row>
    <row r="143" spans="1:16" ht="25.5">
      <c r="A143" s="6">
        <v>41</v>
      </c>
      <c r="B143" s="6" t="s">
        <v>46</v>
      </c>
      <c r="C143" s="6" t="s">
        <v>253</v>
      </c>
      <c r="D143" s="6" t="s">
        <v>48</v>
      </c>
      <c r="E143" s="6" t="s">
        <v>615</v>
      </c>
      <c r="F143" s="6" t="s">
        <v>95</v>
      </c>
      <c r="G143" s="8">
        <v>19697</v>
      </c>
      <c r="H143" s="11"/>
      <c r="I143" s="10">
        <f>ROUND((H143*G143),2)</f>
        <v>0</v>
      </c>
      <c r="O143">
        <f>rekapitulace!H8</f>
        <v>21</v>
      </c>
      <c r="P143">
        <f>O143/100*I143</f>
        <v>0</v>
      </c>
    </row>
    <row r="144" ht="12.75">
      <c r="E144" s="12" t="s">
        <v>612</v>
      </c>
    </row>
    <row r="145" ht="140.25">
      <c r="E145" s="12" t="s">
        <v>255</v>
      </c>
    </row>
    <row r="146" spans="1:16" ht="25.5">
      <c r="A146" s="6">
        <v>42</v>
      </c>
      <c r="B146" s="6" t="s">
        <v>46</v>
      </c>
      <c r="C146" s="6" t="s">
        <v>616</v>
      </c>
      <c r="D146" s="6" t="s">
        <v>48</v>
      </c>
      <c r="E146" s="6" t="s">
        <v>617</v>
      </c>
      <c r="F146" s="6" t="s">
        <v>95</v>
      </c>
      <c r="G146" s="8">
        <v>254</v>
      </c>
      <c r="H146" s="11"/>
      <c r="I146" s="10">
        <f>ROUND((H146*G146),2)</f>
        <v>0</v>
      </c>
      <c r="O146">
        <f>rekapitulace!H8</f>
        <v>21</v>
      </c>
      <c r="P146">
        <f>O146/100*I146</f>
        <v>0</v>
      </c>
    </row>
    <row r="147" ht="63.75">
      <c r="E147" s="12" t="s">
        <v>609</v>
      </c>
    </row>
    <row r="148" ht="140.25">
      <c r="E148" s="12" t="s">
        <v>255</v>
      </c>
    </row>
    <row r="149" spans="1:16" ht="25.5">
      <c r="A149" s="6">
        <v>43</v>
      </c>
      <c r="B149" s="6" t="s">
        <v>46</v>
      </c>
      <c r="C149" s="6" t="s">
        <v>618</v>
      </c>
      <c r="D149" s="6" t="s">
        <v>48</v>
      </c>
      <c r="E149" s="6" t="s">
        <v>619</v>
      </c>
      <c r="F149" s="6" t="s">
        <v>95</v>
      </c>
      <c r="G149" s="8">
        <v>19697</v>
      </c>
      <c r="H149" s="11"/>
      <c r="I149" s="10">
        <f>ROUND((H149*G149),2)</f>
        <v>0</v>
      </c>
      <c r="O149">
        <f>rekapitulace!H8</f>
        <v>21</v>
      </c>
      <c r="P149">
        <f>O149/100*I149</f>
        <v>0</v>
      </c>
    </row>
    <row r="150" ht="12.75">
      <c r="E150" s="12" t="s">
        <v>612</v>
      </c>
    </row>
    <row r="151" ht="140.25">
      <c r="E151" s="12" t="s">
        <v>255</v>
      </c>
    </row>
    <row r="152" spans="1:16" ht="25.5">
      <c r="A152" s="6">
        <v>44</v>
      </c>
      <c r="B152" s="6" t="s">
        <v>46</v>
      </c>
      <c r="C152" s="6" t="s">
        <v>620</v>
      </c>
      <c r="D152" s="6" t="s">
        <v>48</v>
      </c>
      <c r="E152" s="6" t="s">
        <v>621</v>
      </c>
      <c r="F152" s="6" t="s">
        <v>95</v>
      </c>
      <c r="G152" s="8">
        <v>254</v>
      </c>
      <c r="H152" s="11"/>
      <c r="I152" s="10">
        <f>ROUND((H152*G152),2)</f>
        <v>0</v>
      </c>
      <c r="O152">
        <f>rekapitulace!H8</f>
        <v>21</v>
      </c>
      <c r="P152">
        <f>O152/100*I152</f>
        <v>0</v>
      </c>
    </row>
    <row r="153" ht="63.75">
      <c r="E153" s="12" t="s">
        <v>609</v>
      </c>
    </row>
    <row r="154" ht="140.25">
      <c r="E154" s="12" t="s">
        <v>255</v>
      </c>
    </row>
    <row r="155" spans="1:16" ht="12.75" customHeight="1">
      <c r="A155" s="13"/>
      <c r="B155" s="13"/>
      <c r="C155" s="13" t="s">
        <v>39</v>
      </c>
      <c r="D155" s="13"/>
      <c r="E155" s="13" t="s">
        <v>228</v>
      </c>
      <c r="F155" s="13"/>
      <c r="G155" s="13"/>
      <c r="H155" s="13"/>
      <c r="I155" s="13">
        <f>SUM(I110:I154)</f>
        <v>0</v>
      </c>
      <c r="P155">
        <f>ROUND(SUM(P110:P154),2)</f>
        <v>0</v>
      </c>
    </row>
    <row r="157" spans="1:9" ht="12.75" customHeight="1">
      <c r="A157" s="7"/>
      <c r="B157" s="7"/>
      <c r="C157" s="7" t="s">
        <v>42</v>
      </c>
      <c r="D157" s="7"/>
      <c r="E157" s="7" t="s">
        <v>288</v>
      </c>
      <c r="F157" s="7"/>
      <c r="G157" s="9"/>
      <c r="H157" s="7"/>
      <c r="I157" s="9"/>
    </row>
    <row r="158" spans="1:16" ht="12.75">
      <c r="A158" s="6">
        <v>45</v>
      </c>
      <c r="B158" s="6" t="s">
        <v>46</v>
      </c>
      <c r="C158" s="6" t="s">
        <v>622</v>
      </c>
      <c r="D158" s="6" t="s">
        <v>48</v>
      </c>
      <c r="E158" s="6" t="s">
        <v>623</v>
      </c>
      <c r="F158" s="6" t="s">
        <v>50</v>
      </c>
      <c r="G158" s="8">
        <v>10.493</v>
      </c>
      <c r="H158" s="11"/>
      <c r="I158" s="10">
        <f>ROUND((H158*G158),2)</f>
        <v>0</v>
      </c>
      <c r="O158">
        <f>rekapitulace!H8</f>
        <v>21</v>
      </c>
      <c r="P158">
        <f>O158/100*I158</f>
        <v>0</v>
      </c>
    </row>
    <row r="159" ht="51">
      <c r="E159" s="12" t="s">
        <v>624</v>
      </c>
    </row>
    <row r="160" ht="357">
      <c r="E160" s="12" t="s">
        <v>197</v>
      </c>
    </row>
    <row r="161" spans="1:16" ht="12.75" customHeight="1">
      <c r="A161" s="13"/>
      <c r="B161" s="13"/>
      <c r="C161" s="13" t="s">
        <v>42</v>
      </c>
      <c r="D161" s="13"/>
      <c r="E161" s="13" t="s">
        <v>288</v>
      </c>
      <c r="F161" s="13"/>
      <c r="G161" s="13"/>
      <c r="H161" s="13"/>
      <c r="I161" s="13">
        <f>SUM(I158:I160)</f>
        <v>0</v>
      </c>
      <c r="P161">
        <f>ROUND(SUM(P158:P160),2)</f>
        <v>0</v>
      </c>
    </row>
    <row r="163" spans="1:9" ht="12.75" customHeight="1">
      <c r="A163" s="7"/>
      <c r="B163" s="7"/>
      <c r="C163" s="7" t="s">
        <v>43</v>
      </c>
      <c r="D163" s="7"/>
      <c r="E163" s="7" t="s">
        <v>77</v>
      </c>
      <c r="F163" s="7"/>
      <c r="G163" s="9"/>
      <c r="H163" s="7"/>
      <c r="I163" s="9"/>
    </row>
    <row r="164" spans="1:16" ht="25.5">
      <c r="A164" s="6">
        <v>46</v>
      </c>
      <c r="B164" s="6" t="s">
        <v>46</v>
      </c>
      <c r="C164" s="6" t="s">
        <v>625</v>
      </c>
      <c r="D164" s="6" t="s">
        <v>48</v>
      </c>
      <c r="E164" s="6" t="s">
        <v>626</v>
      </c>
      <c r="F164" s="6" t="s">
        <v>80</v>
      </c>
      <c r="G164" s="8">
        <v>6</v>
      </c>
      <c r="H164" s="11"/>
      <c r="I164" s="10">
        <f>ROUND((H164*G164),2)</f>
        <v>0</v>
      </c>
      <c r="O164">
        <f>rekapitulace!H8</f>
        <v>21</v>
      </c>
      <c r="P164">
        <f>O164/100*I164</f>
        <v>0</v>
      </c>
    </row>
    <row r="165" ht="12.75">
      <c r="E165" s="12" t="s">
        <v>627</v>
      </c>
    </row>
    <row r="166" ht="51">
      <c r="E166" s="12" t="s">
        <v>628</v>
      </c>
    </row>
    <row r="167" spans="1:16" ht="25.5">
      <c r="A167" s="6">
        <v>47</v>
      </c>
      <c r="B167" s="6" t="s">
        <v>46</v>
      </c>
      <c r="C167" s="6" t="s">
        <v>629</v>
      </c>
      <c r="D167" s="6" t="s">
        <v>48</v>
      </c>
      <c r="E167" s="6" t="s">
        <v>630</v>
      </c>
      <c r="F167" s="6" t="s">
        <v>80</v>
      </c>
      <c r="G167" s="8">
        <v>40</v>
      </c>
      <c r="H167" s="11"/>
      <c r="I167" s="10">
        <f>ROUND((H167*G167),2)</f>
        <v>0</v>
      </c>
      <c r="O167">
        <f>rekapitulace!H8</f>
        <v>21</v>
      </c>
      <c r="P167">
        <f>O167/100*I167</f>
        <v>0</v>
      </c>
    </row>
    <row r="168" ht="63.75">
      <c r="E168" s="12" t="s">
        <v>631</v>
      </c>
    </row>
    <row r="169" ht="127.5">
      <c r="E169" s="12" t="s">
        <v>632</v>
      </c>
    </row>
    <row r="170" spans="1:16" ht="25.5">
      <c r="A170" s="6">
        <v>48</v>
      </c>
      <c r="B170" s="6" t="s">
        <v>46</v>
      </c>
      <c r="C170" s="6" t="s">
        <v>633</v>
      </c>
      <c r="D170" s="6" t="s">
        <v>48</v>
      </c>
      <c r="E170" s="6" t="s">
        <v>634</v>
      </c>
      <c r="F170" s="6" t="s">
        <v>80</v>
      </c>
      <c r="G170" s="8">
        <v>78</v>
      </c>
      <c r="H170" s="11"/>
      <c r="I170" s="10">
        <f>ROUND((H170*G170),2)</f>
        <v>0</v>
      </c>
      <c r="O170">
        <f>rekapitulace!H8</f>
        <v>21</v>
      </c>
      <c r="P170">
        <f>O170/100*I170</f>
        <v>0</v>
      </c>
    </row>
    <row r="171" ht="38.25">
      <c r="E171" s="12" t="s">
        <v>635</v>
      </c>
    </row>
    <row r="172" ht="114.75">
      <c r="E172" s="12" t="s">
        <v>636</v>
      </c>
    </row>
    <row r="173" spans="1:16" ht="12.75">
      <c r="A173" s="6">
        <v>49</v>
      </c>
      <c r="B173" s="6" t="s">
        <v>46</v>
      </c>
      <c r="C173" s="6" t="s">
        <v>442</v>
      </c>
      <c r="D173" s="6" t="s">
        <v>48</v>
      </c>
      <c r="E173" s="6" t="s">
        <v>443</v>
      </c>
      <c r="F173" s="6" t="s">
        <v>183</v>
      </c>
      <c r="G173" s="8">
        <v>420</v>
      </c>
      <c r="H173" s="11"/>
      <c r="I173" s="10">
        <f>ROUND((H173*G173),2)</f>
        <v>0</v>
      </c>
      <c r="O173">
        <f>rekapitulace!H8</f>
        <v>21</v>
      </c>
      <c r="P173">
        <f>O173/100*I173</f>
        <v>0</v>
      </c>
    </row>
    <row r="174" ht="51">
      <c r="E174" s="12" t="s">
        <v>637</v>
      </c>
    </row>
    <row r="175" ht="51">
      <c r="E175" s="12" t="s">
        <v>445</v>
      </c>
    </row>
    <row r="176" spans="1:16" ht="25.5">
      <c r="A176" s="6">
        <v>50</v>
      </c>
      <c r="B176" s="6" t="s">
        <v>46</v>
      </c>
      <c r="C176" s="6" t="s">
        <v>449</v>
      </c>
      <c r="D176" s="6" t="s">
        <v>48</v>
      </c>
      <c r="E176" s="6" t="s">
        <v>450</v>
      </c>
      <c r="F176" s="6" t="s">
        <v>183</v>
      </c>
      <c r="G176" s="8">
        <v>2</v>
      </c>
      <c r="H176" s="11"/>
      <c r="I176" s="10">
        <f>ROUND((H176*G176),2)</f>
        <v>0</v>
      </c>
      <c r="O176">
        <f>rekapitulace!H8</f>
        <v>21</v>
      </c>
      <c r="P176">
        <f>O176/100*I176</f>
        <v>0</v>
      </c>
    </row>
    <row r="177" ht="12.75">
      <c r="E177" s="12" t="s">
        <v>638</v>
      </c>
    </row>
    <row r="178" ht="25.5">
      <c r="E178" s="12" t="s">
        <v>452</v>
      </c>
    </row>
    <row r="179" spans="1:16" ht="25.5">
      <c r="A179" s="6">
        <v>51</v>
      </c>
      <c r="B179" s="6" t="s">
        <v>46</v>
      </c>
      <c r="C179" s="6" t="s">
        <v>639</v>
      </c>
      <c r="D179" s="6" t="s">
        <v>48</v>
      </c>
      <c r="E179" s="6" t="s">
        <v>640</v>
      </c>
      <c r="F179" s="6" t="s">
        <v>95</v>
      </c>
      <c r="G179" s="8">
        <v>1982.5</v>
      </c>
      <c r="H179" s="11"/>
      <c r="I179" s="10">
        <f>ROUND((H179*G179),2)</f>
        <v>0</v>
      </c>
      <c r="O179">
        <f>rekapitulace!H8</f>
        <v>21</v>
      </c>
      <c r="P179">
        <f>O179/100*I179</f>
        <v>0</v>
      </c>
    </row>
    <row r="180" ht="12.75">
      <c r="E180" s="12" t="s">
        <v>641</v>
      </c>
    </row>
    <row r="181" ht="38.25">
      <c r="E181" s="12" t="s">
        <v>459</v>
      </c>
    </row>
    <row r="182" spans="1:16" ht="12.75">
      <c r="A182" s="6">
        <v>52</v>
      </c>
      <c r="B182" s="6" t="s">
        <v>46</v>
      </c>
      <c r="C182" s="6" t="s">
        <v>642</v>
      </c>
      <c r="D182" s="6" t="s">
        <v>48</v>
      </c>
      <c r="E182" s="6" t="s">
        <v>643</v>
      </c>
      <c r="F182" s="6" t="s">
        <v>183</v>
      </c>
      <c r="G182" s="8">
        <v>1</v>
      </c>
      <c r="H182" s="11"/>
      <c r="I182" s="10">
        <f>ROUND((H182*G182),2)</f>
        <v>0</v>
      </c>
      <c r="O182">
        <f>rekapitulace!H8</f>
        <v>21</v>
      </c>
      <c r="P182">
        <f>O182/100*I182</f>
        <v>0</v>
      </c>
    </row>
    <row r="183" ht="12.75">
      <c r="E183" s="12" t="s">
        <v>644</v>
      </c>
    </row>
    <row r="184" ht="409.5">
      <c r="E184" s="12" t="s">
        <v>645</v>
      </c>
    </row>
    <row r="185" spans="1:16" ht="25.5">
      <c r="A185" s="6">
        <v>53</v>
      </c>
      <c r="B185" s="6" t="s">
        <v>46</v>
      </c>
      <c r="C185" s="6" t="s">
        <v>646</v>
      </c>
      <c r="D185" s="6" t="s">
        <v>48</v>
      </c>
      <c r="E185" s="6" t="s">
        <v>647</v>
      </c>
      <c r="F185" s="6" t="s">
        <v>80</v>
      </c>
      <c r="G185" s="8">
        <v>17.6</v>
      </c>
      <c r="H185" s="11"/>
      <c r="I185" s="10">
        <f>ROUND((H185*G185),2)</f>
        <v>0</v>
      </c>
      <c r="O185">
        <f>rekapitulace!H8</f>
        <v>21</v>
      </c>
      <c r="P185">
        <f>O185/100*I185</f>
        <v>0</v>
      </c>
    </row>
    <row r="186" ht="12.75">
      <c r="E186" s="12" t="s">
        <v>648</v>
      </c>
    </row>
    <row r="187" ht="63.75">
      <c r="E187" s="12" t="s">
        <v>649</v>
      </c>
    </row>
    <row r="188" spans="1:16" ht="25.5">
      <c r="A188" s="6">
        <v>54</v>
      </c>
      <c r="B188" s="6" t="s">
        <v>46</v>
      </c>
      <c r="C188" s="6" t="s">
        <v>650</v>
      </c>
      <c r="D188" s="6" t="s">
        <v>48</v>
      </c>
      <c r="E188" s="6" t="s">
        <v>651</v>
      </c>
      <c r="F188" s="6" t="s">
        <v>80</v>
      </c>
      <c r="G188" s="8">
        <v>7.35</v>
      </c>
      <c r="H188" s="11"/>
      <c r="I188" s="10">
        <f>ROUND((H188*G188),2)</f>
        <v>0</v>
      </c>
      <c r="O188">
        <f>rekapitulace!H8</f>
        <v>21</v>
      </c>
      <c r="P188">
        <f>O188/100*I188</f>
        <v>0</v>
      </c>
    </row>
    <row r="189" ht="12.75">
      <c r="E189" s="12" t="s">
        <v>652</v>
      </c>
    </row>
    <row r="190" ht="63.75">
      <c r="E190" s="12" t="s">
        <v>649</v>
      </c>
    </row>
    <row r="191" spans="1:16" ht="25.5">
      <c r="A191" s="6">
        <v>55</v>
      </c>
      <c r="B191" s="6" t="s">
        <v>46</v>
      </c>
      <c r="C191" s="6" t="s">
        <v>653</v>
      </c>
      <c r="D191" s="6" t="s">
        <v>48</v>
      </c>
      <c r="E191" s="6" t="s">
        <v>654</v>
      </c>
      <c r="F191" s="6" t="s">
        <v>80</v>
      </c>
      <c r="G191" s="8">
        <v>4.5</v>
      </c>
      <c r="H191" s="11"/>
      <c r="I191" s="10">
        <f>ROUND((H191*G191),2)</f>
        <v>0</v>
      </c>
      <c r="O191">
        <f>rekapitulace!H8</f>
        <v>21</v>
      </c>
      <c r="P191">
        <f>O191/100*I191</f>
        <v>0</v>
      </c>
    </row>
    <row r="192" ht="12.75">
      <c r="E192" s="12" t="s">
        <v>655</v>
      </c>
    </row>
    <row r="193" ht="89.25">
      <c r="E193" s="12" t="s">
        <v>656</v>
      </c>
    </row>
    <row r="194" spans="1:16" ht="12.75">
      <c r="A194" s="6">
        <v>56</v>
      </c>
      <c r="B194" s="6" t="s">
        <v>46</v>
      </c>
      <c r="C194" s="6" t="s">
        <v>657</v>
      </c>
      <c r="D194" s="6" t="s">
        <v>48</v>
      </c>
      <c r="E194" s="6" t="s">
        <v>658</v>
      </c>
      <c r="F194" s="6" t="s">
        <v>95</v>
      </c>
      <c r="G194" s="8">
        <v>19812</v>
      </c>
      <c r="H194" s="11"/>
      <c r="I194" s="10">
        <f>ROUND((H194*G194),2)</f>
        <v>0</v>
      </c>
      <c r="O194">
        <f>rekapitulace!H8</f>
        <v>21</v>
      </c>
      <c r="P194">
        <f>O194/100*I194</f>
        <v>0</v>
      </c>
    </row>
    <row r="195" ht="38.25">
      <c r="E195" s="12" t="s">
        <v>659</v>
      </c>
    </row>
    <row r="196" ht="12.75">
      <c r="E196" s="12" t="s">
        <v>660</v>
      </c>
    </row>
    <row r="197" spans="1:16" ht="12.75">
      <c r="A197" s="6">
        <v>57</v>
      </c>
      <c r="B197" s="6" t="s">
        <v>46</v>
      </c>
      <c r="C197" s="6" t="s">
        <v>661</v>
      </c>
      <c r="D197" s="6" t="s">
        <v>48</v>
      </c>
      <c r="E197" s="6" t="s">
        <v>662</v>
      </c>
      <c r="F197" s="6" t="s">
        <v>50</v>
      </c>
      <c r="G197" s="8">
        <v>67.6</v>
      </c>
      <c r="H197" s="11"/>
      <c r="I197" s="10">
        <f>ROUND((H197*G197),2)</f>
        <v>0</v>
      </c>
      <c r="O197">
        <f>rekapitulace!H8</f>
        <v>21</v>
      </c>
      <c r="P197">
        <f>O197/100*I197</f>
        <v>0</v>
      </c>
    </row>
    <row r="198" ht="51">
      <c r="E198" s="12" t="s">
        <v>663</v>
      </c>
    </row>
    <row r="199" ht="102">
      <c r="E199" s="12" t="s">
        <v>86</v>
      </c>
    </row>
    <row r="200" spans="1:16" ht="25.5">
      <c r="A200" s="6">
        <v>58</v>
      </c>
      <c r="B200" s="6" t="s">
        <v>46</v>
      </c>
      <c r="C200" s="6" t="s">
        <v>664</v>
      </c>
      <c r="D200" s="6" t="s">
        <v>48</v>
      </c>
      <c r="E200" s="6" t="s">
        <v>665</v>
      </c>
      <c r="F200" s="6" t="s">
        <v>80</v>
      </c>
      <c r="G200" s="8">
        <v>19</v>
      </c>
      <c r="H200" s="11"/>
      <c r="I200" s="10">
        <f>ROUND((H200*G200),2)</f>
        <v>0</v>
      </c>
      <c r="O200">
        <f>rekapitulace!H8</f>
        <v>21</v>
      </c>
      <c r="P200">
        <f>O200/100*I200</f>
        <v>0</v>
      </c>
    </row>
    <row r="201" ht="12.75">
      <c r="E201" s="12" t="s">
        <v>666</v>
      </c>
    </row>
    <row r="202" ht="114.75">
      <c r="E202" s="12" t="s">
        <v>667</v>
      </c>
    </row>
    <row r="203" spans="1:16" ht="25.5">
      <c r="A203" s="6">
        <v>59</v>
      </c>
      <c r="B203" s="6" t="s">
        <v>46</v>
      </c>
      <c r="C203" s="6" t="s">
        <v>668</v>
      </c>
      <c r="D203" s="6" t="s">
        <v>48</v>
      </c>
      <c r="E203" s="6" t="s">
        <v>669</v>
      </c>
      <c r="F203" s="6" t="s">
        <v>80</v>
      </c>
      <c r="G203" s="8">
        <v>8.3</v>
      </c>
      <c r="H203" s="11"/>
      <c r="I203" s="10">
        <f>ROUND((H203*G203),2)</f>
        <v>0</v>
      </c>
      <c r="O203">
        <f>rekapitulace!H8</f>
        <v>21</v>
      </c>
      <c r="P203">
        <f>O203/100*I203</f>
        <v>0</v>
      </c>
    </row>
    <row r="204" ht="12.75">
      <c r="E204" s="12" t="s">
        <v>670</v>
      </c>
    </row>
    <row r="205" ht="114.75">
      <c r="E205" s="12" t="s">
        <v>667</v>
      </c>
    </row>
    <row r="206" spans="1:16" ht="12.75" customHeight="1">
      <c r="A206" s="13"/>
      <c r="B206" s="13"/>
      <c r="C206" s="13" t="s">
        <v>43</v>
      </c>
      <c r="D206" s="13"/>
      <c r="E206" s="13" t="s">
        <v>77</v>
      </c>
      <c r="F206" s="13"/>
      <c r="G206" s="13"/>
      <c r="H206" s="13"/>
      <c r="I206" s="13">
        <f>SUM(I164:I205)</f>
        <v>0</v>
      </c>
      <c r="P206">
        <f>ROUND(SUM(P164:P205),2)</f>
        <v>0</v>
      </c>
    </row>
    <row r="208" spans="1:16" ht="12.75" customHeight="1">
      <c r="A208" s="13"/>
      <c r="B208" s="13"/>
      <c r="C208" s="13"/>
      <c r="D208" s="13"/>
      <c r="E208" s="13" t="s">
        <v>97</v>
      </c>
      <c r="F208" s="13"/>
      <c r="G208" s="13"/>
      <c r="H208" s="13"/>
      <c r="I208" s="13">
        <f>+I24+I73+I82+I95+I107+I155+I161+I206</f>
        <v>0</v>
      </c>
      <c r="P208">
        <f>+P24+P73+P82+P95+P107+P155+P161+P206</f>
        <v>0</v>
      </c>
    </row>
    <row r="210" spans="1:9" ht="12.75" customHeight="1">
      <c r="A210" s="7" t="s">
        <v>98</v>
      </c>
      <c r="B210" s="7"/>
      <c r="C210" s="7"/>
      <c r="D210" s="7"/>
      <c r="E210" s="7"/>
      <c r="F210" s="7"/>
      <c r="G210" s="7"/>
      <c r="H210" s="7"/>
      <c r="I210" s="7"/>
    </row>
    <row r="211" spans="1:9" ht="12.75" customHeight="1">
      <c r="A211" s="7"/>
      <c r="B211" s="7"/>
      <c r="C211" s="7"/>
      <c r="D211" s="7"/>
      <c r="E211" s="7" t="s">
        <v>99</v>
      </c>
      <c r="F211" s="7"/>
      <c r="G211" s="7"/>
      <c r="H211" s="7"/>
      <c r="I211" s="7"/>
    </row>
    <row r="212" spans="1:16" ht="12.75" customHeight="1">
      <c r="A212" s="13"/>
      <c r="B212" s="13"/>
      <c r="C212" s="13"/>
      <c r="D212" s="13"/>
      <c r="E212" s="13" t="s">
        <v>100</v>
      </c>
      <c r="F212" s="13"/>
      <c r="G212" s="13"/>
      <c r="H212" s="13"/>
      <c r="I212" s="13">
        <v>0</v>
      </c>
      <c r="P212">
        <v>0</v>
      </c>
    </row>
    <row r="213" spans="1:9" ht="12.75" customHeight="1">
      <c r="A213" s="13"/>
      <c r="B213" s="13"/>
      <c r="C213" s="13"/>
      <c r="D213" s="13"/>
      <c r="E213" s="13" t="s">
        <v>101</v>
      </c>
      <c r="F213" s="13"/>
      <c r="G213" s="13"/>
      <c r="H213" s="13"/>
      <c r="I213" s="13"/>
    </row>
    <row r="214" spans="1:16" ht="12.75" customHeight="1">
      <c r="A214" s="13"/>
      <c r="B214" s="13"/>
      <c r="C214" s="13"/>
      <c r="D214" s="13"/>
      <c r="E214" s="13" t="s">
        <v>102</v>
      </c>
      <c r="F214" s="13"/>
      <c r="G214" s="13"/>
      <c r="H214" s="13"/>
      <c r="I214" s="13">
        <v>0</v>
      </c>
      <c r="P214">
        <v>0</v>
      </c>
    </row>
    <row r="215" spans="1:16" ht="12.75" customHeight="1">
      <c r="A215" s="13"/>
      <c r="B215" s="13"/>
      <c r="C215" s="13"/>
      <c r="D215" s="13"/>
      <c r="E215" s="13" t="s">
        <v>103</v>
      </c>
      <c r="F215" s="13"/>
      <c r="G215" s="13"/>
      <c r="H215" s="13"/>
      <c r="I215" s="13">
        <f>I212+I214</f>
        <v>0</v>
      </c>
      <c r="P215">
        <f>P212+P214</f>
        <v>0</v>
      </c>
    </row>
    <row r="217" spans="1:16" ht="12.75" customHeight="1">
      <c r="A217" s="13"/>
      <c r="B217" s="13"/>
      <c r="C217" s="13"/>
      <c r="D217" s="13"/>
      <c r="E217" s="13" t="s">
        <v>103</v>
      </c>
      <c r="F217" s="13"/>
      <c r="G217" s="13"/>
      <c r="H217" s="13"/>
      <c r="I217" s="13">
        <f>I208+I215</f>
        <v>0</v>
      </c>
      <c r="P217">
        <f>P208+P215</f>
        <v>0</v>
      </c>
    </row>
  </sheetData>
  <sheetProtection sheet="1" objects="1" scenarios="1" formatColumns="0"/>
  <mergeCells count="8">
    <mergeCell ref="G8:G9"/>
    <mergeCell ref="H8:I8"/>
    <mergeCell ref="A8:A9"/>
    <mergeCell ref="B8:B9"/>
    <mergeCell ref="C8:C9"/>
    <mergeCell ref="D8:D9"/>
    <mergeCell ref="E8:E9"/>
    <mergeCell ref="F8:F9"/>
  </mergeCells>
  <printOptions/>
  <pageMargins left="0.5511811023622047" right="0.5511811023622047" top="0.984251968503937" bottom="0.984251968503937" header="0.11811023622047244" footer="0.11811023622047244"/>
  <pageSetup fitToHeight="0" fitToWidth="1" horizontalDpi="300" verticalDpi="300" orientation="landscape"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P26"/>
  <sheetViews>
    <sheetView tabSelected="1" zoomScalePageLayoutView="0" workbookViewId="0" topLeftCell="A1">
      <pane ySplit="10" topLeftCell="A11" activePane="bottomLeft" state="frozen"/>
      <selection pane="topLeft" activeCell="A11" sqref="A1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671</v>
      </c>
      <c r="D5" s="5"/>
      <c r="E5" s="5" t="s">
        <v>672</v>
      </c>
    </row>
    <row r="6" spans="1:5" ht="12.75" customHeight="1">
      <c r="A6" t="s">
        <v>17</v>
      </c>
      <c r="C6" s="5" t="s">
        <v>671</v>
      </c>
      <c r="D6" s="5"/>
      <c r="E6" s="5" t="s">
        <v>672</v>
      </c>
    </row>
    <row r="7" spans="3:5" ht="12.75" customHeight="1">
      <c r="C7" s="5"/>
      <c r="D7" s="5"/>
      <c r="E7" s="5"/>
    </row>
    <row r="8" spans="1:16" ht="12.75" customHeight="1">
      <c r="A8" s="14" t="s">
        <v>24</v>
      </c>
      <c r="B8" s="14" t="s">
        <v>26</v>
      </c>
      <c r="C8" s="14" t="s">
        <v>27</v>
      </c>
      <c r="D8" s="14" t="s">
        <v>28</v>
      </c>
      <c r="E8" s="14" t="s">
        <v>29</v>
      </c>
      <c r="F8" s="14" t="s">
        <v>30</v>
      </c>
      <c r="G8" s="14" t="s">
        <v>31</v>
      </c>
      <c r="H8" s="14" t="s">
        <v>32</v>
      </c>
      <c r="I8" s="14"/>
      <c r="O8" t="s">
        <v>35</v>
      </c>
      <c r="P8" t="s">
        <v>11</v>
      </c>
    </row>
    <row r="9" spans="1:15" ht="14.25">
      <c r="A9" s="14"/>
      <c r="B9" s="14"/>
      <c r="C9" s="14"/>
      <c r="D9" s="14"/>
      <c r="E9" s="14"/>
      <c r="F9" s="14"/>
      <c r="G9" s="14"/>
      <c r="H9" s="4" t="s">
        <v>33</v>
      </c>
      <c r="I9" s="4" t="s">
        <v>34</v>
      </c>
      <c r="O9" t="s">
        <v>11</v>
      </c>
    </row>
    <row r="10" spans="1:9" ht="14.25">
      <c r="A10" s="4" t="s">
        <v>25</v>
      </c>
      <c r="B10" s="4" t="s">
        <v>36</v>
      </c>
      <c r="C10" s="4" t="s">
        <v>37</v>
      </c>
      <c r="D10" s="4" t="s">
        <v>38</v>
      </c>
      <c r="E10" s="4" t="s">
        <v>39</v>
      </c>
      <c r="F10" s="4" t="s">
        <v>40</v>
      </c>
      <c r="G10" s="4" t="s">
        <v>41</v>
      </c>
      <c r="H10" s="4" t="s">
        <v>42</v>
      </c>
      <c r="I10" s="4" t="s">
        <v>43</v>
      </c>
    </row>
    <row r="11" spans="1:9" ht="12.75" customHeight="1">
      <c r="A11" s="7"/>
      <c r="B11" s="7"/>
      <c r="C11" s="7" t="s">
        <v>39</v>
      </c>
      <c r="D11" s="7"/>
      <c r="E11" s="7" t="s">
        <v>228</v>
      </c>
      <c r="F11" s="7"/>
      <c r="G11" s="9"/>
      <c r="H11" s="7"/>
      <c r="I11" s="9"/>
    </row>
    <row r="12" spans="1:16" ht="12.75">
      <c r="A12" s="6">
        <v>1</v>
      </c>
      <c r="B12" s="6" t="s">
        <v>46</v>
      </c>
      <c r="C12" s="6" t="s">
        <v>402</v>
      </c>
      <c r="D12" s="6" t="s">
        <v>48</v>
      </c>
      <c r="E12" s="6" t="s">
        <v>403</v>
      </c>
      <c r="F12" s="6" t="s">
        <v>95</v>
      </c>
      <c r="G12" s="8">
        <v>684</v>
      </c>
      <c r="H12" s="11"/>
      <c r="I12" s="10">
        <f>ROUND((H12*G12),2)</f>
        <v>0</v>
      </c>
      <c r="O12">
        <f>rekapitulace!H8</f>
        <v>21</v>
      </c>
      <c r="P12">
        <f>O12/100*I12</f>
        <v>0</v>
      </c>
    </row>
    <row r="13" ht="12.75">
      <c r="E13" s="12" t="s">
        <v>673</v>
      </c>
    </row>
    <row r="14" ht="51">
      <c r="E14" s="12" t="s">
        <v>232</v>
      </c>
    </row>
    <row r="15" spans="1:16" ht="12.75" customHeight="1">
      <c r="A15" s="13"/>
      <c r="B15" s="13"/>
      <c r="C15" s="13" t="s">
        <v>39</v>
      </c>
      <c r="D15" s="13"/>
      <c r="E15" s="13" t="s">
        <v>228</v>
      </c>
      <c r="F15" s="13"/>
      <c r="G15" s="13"/>
      <c r="H15" s="13"/>
      <c r="I15" s="13">
        <f>SUM(I12:I14)</f>
        <v>0</v>
      </c>
      <c r="P15">
        <f>ROUND(SUM(P12:P14),2)</f>
        <v>0</v>
      </c>
    </row>
    <row r="17" spans="1:16" ht="12.75" customHeight="1">
      <c r="A17" s="13"/>
      <c r="B17" s="13"/>
      <c r="C17" s="13"/>
      <c r="D17" s="13"/>
      <c r="E17" s="13" t="s">
        <v>97</v>
      </c>
      <c r="F17" s="13"/>
      <c r="G17" s="13"/>
      <c r="H17" s="13"/>
      <c r="I17" s="13">
        <f>+I15</f>
        <v>0</v>
      </c>
      <c r="P17">
        <f>+P15</f>
        <v>0</v>
      </c>
    </row>
    <row r="19" spans="1:9" ht="12.75" customHeight="1">
      <c r="A19" s="7" t="s">
        <v>98</v>
      </c>
      <c r="B19" s="7"/>
      <c r="C19" s="7"/>
      <c r="D19" s="7"/>
      <c r="E19" s="7"/>
      <c r="F19" s="7"/>
      <c r="G19" s="7"/>
      <c r="H19" s="7"/>
      <c r="I19" s="7"/>
    </row>
    <row r="20" spans="1:9" ht="12.75" customHeight="1">
      <c r="A20" s="7"/>
      <c r="B20" s="7"/>
      <c r="C20" s="7"/>
      <c r="D20" s="7"/>
      <c r="E20" s="7" t="s">
        <v>99</v>
      </c>
      <c r="F20" s="7"/>
      <c r="G20" s="7"/>
      <c r="H20" s="7"/>
      <c r="I20" s="7"/>
    </row>
    <row r="21" spans="1:16" ht="12.75" customHeight="1">
      <c r="A21" s="13"/>
      <c r="B21" s="13"/>
      <c r="C21" s="13"/>
      <c r="D21" s="13"/>
      <c r="E21" s="13" t="s">
        <v>100</v>
      </c>
      <c r="F21" s="13"/>
      <c r="G21" s="13"/>
      <c r="H21" s="13"/>
      <c r="I21" s="13">
        <v>0</v>
      </c>
      <c r="P21">
        <v>0</v>
      </c>
    </row>
    <row r="22" spans="1:9" ht="12.75" customHeight="1">
      <c r="A22" s="13"/>
      <c r="B22" s="13"/>
      <c r="C22" s="13"/>
      <c r="D22" s="13"/>
      <c r="E22" s="13" t="s">
        <v>101</v>
      </c>
      <c r="F22" s="13"/>
      <c r="G22" s="13"/>
      <c r="H22" s="13"/>
      <c r="I22" s="13"/>
    </row>
    <row r="23" spans="1:16" ht="12.75" customHeight="1">
      <c r="A23" s="13"/>
      <c r="B23" s="13"/>
      <c r="C23" s="13"/>
      <c r="D23" s="13"/>
      <c r="E23" s="13" t="s">
        <v>102</v>
      </c>
      <c r="F23" s="13"/>
      <c r="G23" s="13"/>
      <c r="H23" s="13"/>
      <c r="I23" s="13">
        <v>0</v>
      </c>
      <c r="P23">
        <v>0</v>
      </c>
    </row>
    <row r="24" spans="1:16" ht="12.75" customHeight="1">
      <c r="A24" s="13"/>
      <c r="B24" s="13"/>
      <c r="C24" s="13"/>
      <c r="D24" s="13"/>
      <c r="E24" s="13" t="s">
        <v>103</v>
      </c>
      <c r="F24" s="13"/>
      <c r="G24" s="13"/>
      <c r="H24" s="13"/>
      <c r="I24" s="13">
        <f>I21+I23</f>
        <v>0</v>
      </c>
      <c r="P24">
        <f>P21+P23</f>
        <v>0</v>
      </c>
    </row>
    <row r="26" spans="1:16" ht="12.75" customHeight="1">
      <c r="A26" s="13"/>
      <c r="B26" s="13"/>
      <c r="C26" s="13"/>
      <c r="D26" s="13"/>
      <c r="E26" s="13" t="s">
        <v>103</v>
      </c>
      <c r="F26" s="13"/>
      <c r="G26" s="13"/>
      <c r="H26" s="13"/>
      <c r="I26" s="13">
        <f>I17+I24</f>
        <v>0</v>
      </c>
      <c r="P26">
        <f>P17+P24</f>
        <v>0</v>
      </c>
    </row>
  </sheetData>
  <sheetProtection sheet="1" objects="1" scenarios="1" formatColumns="0"/>
  <mergeCells count="8">
    <mergeCell ref="G8:G9"/>
    <mergeCell ref="H8:I8"/>
    <mergeCell ref="A8:A9"/>
    <mergeCell ref="B8:B9"/>
    <mergeCell ref="C8:C9"/>
    <mergeCell ref="D8:D9"/>
    <mergeCell ref="E8:E9"/>
    <mergeCell ref="F8:F9"/>
  </mergeCells>
  <printOptions/>
  <pageMargins left="0.5511811023622047" right="0.5511811023622047" top="0.984251968503937" bottom="0.984251968503937" header="0.11811023622047244" footer="0.11811023622047244"/>
  <pageSetup fitToHeight="0" fitToWidth="1" horizontalDpi="300" verticalDpi="300" orientation="landscape"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P181"/>
  <sheetViews>
    <sheetView tabSelected="1" zoomScalePageLayoutView="0" workbookViewId="0" topLeftCell="A1">
      <pane ySplit="10" topLeftCell="A11" activePane="bottomLeft" state="frozen"/>
      <selection pane="topLeft" activeCell="A11" sqref="A1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674</v>
      </c>
      <c r="D5" s="5"/>
      <c r="E5" s="5" t="s">
        <v>675</v>
      </c>
    </row>
    <row r="6" spans="1:5" ht="12.75" customHeight="1">
      <c r="A6" t="s">
        <v>17</v>
      </c>
      <c r="C6" s="5" t="s">
        <v>674</v>
      </c>
      <c r="D6" s="5"/>
      <c r="E6" s="5" t="s">
        <v>675</v>
      </c>
    </row>
    <row r="7" spans="3:5" ht="12.75" customHeight="1">
      <c r="C7" s="5"/>
      <c r="D7" s="5"/>
      <c r="E7" s="5"/>
    </row>
    <row r="8" spans="1:16" ht="12.75" customHeight="1">
      <c r="A8" s="14" t="s">
        <v>24</v>
      </c>
      <c r="B8" s="14" t="s">
        <v>26</v>
      </c>
      <c r="C8" s="14" t="s">
        <v>27</v>
      </c>
      <c r="D8" s="14" t="s">
        <v>28</v>
      </c>
      <c r="E8" s="14" t="s">
        <v>29</v>
      </c>
      <c r="F8" s="14" t="s">
        <v>30</v>
      </c>
      <c r="G8" s="14" t="s">
        <v>31</v>
      </c>
      <c r="H8" s="14" t="s">
        <v>32</v>
      </c>
      <c r="I8" s="14"/>
      <c r="O8" t="s">
        <v>35</v>
      </c>
      <c r="P8" t="s">
        <v>11</v>
      </c>
    </row>
    <row r="9" spans="1:15" ht="14.25">
      <c r="A9" s="14"/>
      <c r="B9" s="14"/>
      <c r="C9" s="14"/>
      <c r="D9" s="14"/>
      <c r="E9" s="14"/>
      <c r="F9" s="14"/>
      <c r="G9" s="14"/>
      <c r="H9" s="4" t="s">
        <v>33</v>
      </c>
      <c r="I9" s="4" t="s">
        <v>34</v>
      </c>
      <c r="O9" t="s">
        <v>11</v>
      </c>
    </row>
    <row r="10" spans="1:9" ht="14.25">
      <c r="A10" s="4" t="s">
        <v>25</v>
      </c>
      <c r="B10" s="4" t="s">
        <v>36</v>
      </c>
      <c r="C10" s="4" t="s">
        <v>37</v>
      </c>
      <c r="D10" s="4" t="s">
        <v>38</v>
      </c>
      <c r="E10" s="4" t="s">
        <v>39</v>
      </c>
      <c r="F10" s="4" t="s">
        <v>40</v>
      </c>
      <c r="G10" s="4" t="s">
        <v>41</v>
      </c>
      <c r="H10" s="4" t="s">
        <v>42</v>
      </c>
      <c r="I10" s="4" t="s">
        <v>43</v>
      </c>
    </row>
    <row r="11" spans="1:9" ht="12.75" customHeight="1">
      <c r="A11" s="7"/>
      <c r="B11" s="7"/>
      <c r="C11" s="7" t="s">
        <v>45</v>
      </c>
      <c r="D11" s="7"/>
      <c r="E11" s="7" t="s">
        <v>44</v>
      </c>
      <c r="F11" s="7"/>
      <c r="G11" s="9"/>
      <c r="H11" s="7"/>
      <c r="I11" s="9"/>
    </row>
    <row r="12" spans="1:16" ht="38.25">
      <c r="A12" s="6">
        <v>1</v>
      </c>
      <c r="B12" s="6" t="s">
        <v>676</v>
      </c>
      <c r="C12" s="6" t="s">
        <v>47</v>
      </c>
      <c r="D12" s="6" t="s">
        <v>677</v>
      </c>
      <c r="E12" s="6" t="s">
        <v>678</v>
      </c>
      <c r="F12" s="6" t="s">
        <v>50</v>
      </c>
      <c r="G12" s="8">
        <v>16</v>
      </c>
      <c r="H12" s="11"/>
      <c r="I12" s="10">
        <f>ROUND((H12*G12),2)</f>
        <v>0</v>
      </c>
      <c r="O12">
        <f>rekapitulace!H6</f>
        <v>0</v>
      </c>
      <c r="P12">
        <f>O12/100*I12</f>
        <v>0</v>
      </c>
    </row>
    <row r="13" ht="12.75">
      <c r="E13" s="12" t="s">
        <v>679</v>
      </c>
    </row>
    <row r="14" ht="25.5">
      <c r="E14" s="12" t="s">
        <v>680</v>
      </c>
    </row>
    <row r="15" spans="1:16" ht="25.5">
      <c r="A15" s="6">
        <v>2</v>
      </c>
      <c r="B15" s="6" t="s">
        <v>46</v>
      </c>
      <c r="C15" s="6" t="s">
        <v>47</v>
      </c>
      <c r="D15" s="6" t="s">
        <v>131</v>
      </c>
      <c r="E15" s="6" t="s">
        <v>528</v>
      </c>
      <c r="F15" s="6" t="s">
        <v>50</v>
      </c>
      <c r="G15" s="8">
        <v>2164.507</v>
      </c>
      <c r="H15" s="11"/>
      <c r="I15" s="10">
        <f>ROUND((H15*G15),2)</f>
        <v>0</v>
      </c>
      <c r="O15">
        <f>rekapitulace!H8</f>
        <v>21</v>
      </c>
      <c r="P15">
        <f>O15/100*I15</f>
        <v>0</v>
      </c>
    </row>
    <row r="16" ht="102">
      <c r="E16" s="12" t="s">
        <v>681</v>
      </c>
    </row>
    <row r="17" ht="25.5">
      <c r="E17" s="12" t="s">
        <v>52</v>
      </c>
    </row>
    <row r="18" spans="1:16" ht="25.5">
      <c r="A18" s="6">
        <v>3</v>
      </c>
      <c r="B18" s="6" t="s">
        <v>46</v>
      </c>
      <c r="C18" s="6" t="s">
        <v>47</v>
      </c>
      <c r="D18" s="6" t="s">
        <v>135</v>
      </c>
      <c r="E18" s="6" t="s">
        <v>682</v>
      </c>
      <c r="F18" s="6" t="s">
        <v>50</v>
      </c>
      <c r="G18" s="8">
        <v>651.2</v>
      </c>
      <c r="H18" s="11"/>
      <c r="I18" s="10">
        <f>ROUND((H18*G18),2)</f>
        <v>0</v>
      </c>
      <c r="O18">
        <f>rekapitulace!H8</f>
        <v>21</v>
      </c>
      <c r="P18">
        <f>O18/100*I18</f>
        <v>0</v>
      </c>
    </row>
    <row r="19" ht="38.25">
      <c r="E19" s="12" t="s">
        <v>683</v>
      </c>
    </row>
    <row r="20" ht="25.5">
      <c r="E20" s="12" t="s">
        <v>52</v>
      </c>
    </row>
    <row r="21" spans="1:16" ht="25.5">
      <c r="A21" s="6">
        <v>4</v>
      </c>
      <c r="B21" s="6" t="s">
        <v>46</v>
      </c>
      <c r="C21" s="6" t="s">
        <v>47</v>
      </c>
      <c r="D21" s="6" t="s">
        <v>138</v>
      </c>
      <c r="E21" s="6" t="s">
        <v>684</v>
      </c>
      <c r="F21" s="6" t="s">
        <v>50</v>
      </c>
      <c r="G21" s="8">
        <v>160</v>
      </c>
      <c r="H21" s="11"/>
      <c r="I21" s="10">
        <f>ROUND((H21*G21),2)</f>
        <v>0</v>
      </c>
      <c r="O21">
        <f>rekapitulace!H8</f>
        <v>21</v>
      </c>
      <c r="P21">
        <f>O21/100*I21</f>
        <v>0</v>
      </c>
    </row>
    <row r="22" ht="12.75">
      <c r="E22" s="12" t="s">
        <v>685</v>
      </c>
    </row>
    <row r="23" ht="25.5">
      <c r="E23" s="12" t="s">
        <v>52</v>
      </c>
    </row>
    <row r="24" spans="1:16" ht="25.5">
      <c r="A24" s="6">
        <v>5</v>
      </c>
      <c r="B24" s="6" t="s">
        <v>46</v>
      </c>
      <c r="C24" s="6" t="s">
        <v>53</v>
      </c>
      <c r="D24" s="6" t="s">
        <v>141</v>
      </c>
      <c r="E24" s="6" t="s">
        <v>686</v>
      </c>
      <c r="F24" s="6" t="s">
        <v>55</v>
      </c>
      <c r="G24" s="8">
        <v>20.872</v>
      </c>
      <c r="H24" s="11"/>
      <c r="I24" s="10">
        <f>ROUND((H24*G24),2)</f>
        <v>0</v>
      </c>
      <c r="O24">
        <f>rekapitulace!H8</f>
        <v>21</v>
      </c>
      <c r="P24">
        <f>O24/100*I24</f>
        <v>0</v>
      </c>
    </row>
    <row r="25" ht="38.25">
      <c r="E25" s="12" t="s">
        <v>687</v>
      </c>
    </row>
    <row r="26" ht="25.5">
      <c r="E26" s="12" t="s">
        <v>52</v>
      </c>
    </row>
    <row r="27" spans="1:16" ht="12.75" customHeight="1">
      <c r="A27" s="13"/>
      <c r="B27" s="13"/>
      <c r="C27" s="13" t="s">
        <v>45</v>
      </c>
      <c r="D27" s="13"/>
      <c r="E27" s="13" t="s">
        <v>44</v>
      </c>
      <c r="F27" s="13"/>
      <c r="G27" s="13"/>
      <c r="H27" s="13"/>
      <c r="I27" s="13">
        <f>SUM(I12:I26)</f>
        <v>0</v>
      </c>
      <c r="P27">
        <f>ROUND(SUM(P12:P26),2)</f>
        <v>0</v>
      </c>
    </row>
    <row r="29" spans="1:9" ht="12.75" customHeight="1">
      <c r="A29" s="7"/>
      <c r="B29" s="7"/>
      <c r="C29" s="7" t="s">
        <v>25</v>
      </c>
      <c r="D29" s="7"/>
      <c r="E29" s="7" t="s">
        <v>61</v>
      </c>
      <c r="F29" s="7"/>
      <c r="G29" s="9"/>
      <c r="H29" s="7"/>
      <c r="I29" s="9"/>
    </row>
    <row r="30" spans="1:16" ht="25.5">
      <c r="A30" s="6">
        <v>6</v>
      </c>
      <c r="B30" s="6" t="s">
        <v>46</v>
      </c>
      <c r="C30" s="6" t="s">
        <v>535</v>
      </c>
      <c r="D30" s="6" t="s">
        <v>48</v>
      </c>
      <c r="E30" s="6" t="s">
        <v>688</v>
      </c>
      <c r="F30" s="6" t="s">
        <v>95</v>
      </c>
      <c r="G30" s="8">
        <v>1924</v>
      </c>
      <c r="H30" s="11"/>
      <c r="I30" s="10">
        <f>ROUND((H30*G30),2)</f>
        <v>0</v>
      </c>
      <c r="O30">
        <f>rekapitulace!H8</f>
        <v>21</v>
      </c>
      <c r="P30">
        <f>O30/100*I30</f>
        <v>0</v>
      </c>
    </row>
    <row r="31" ht="12.75">
      <c r="E31" s="12" t="s">
        <v>689</v>
      </c>
    </row>
    <row r="32" ht="12.75">
      <c r="E32" s="12" t="s">
        <v>538</v>
      </c>
    </row>
    <row r="33" spans="1:16" ht="25.5">
      <c r="A33" s="6">
        <v>7</v>
      </c>
      <c r="B33" s="6" t="s">
        <v>46</v>
      </c>
      <c r="C33" s="6" t="s">
        <v>66</v>
      </c>
      <c r="D33" s="6" t="s">
        <v>48</v>
      </c>
      <c r="E33" s="6" t="s">
        <v>358</v>
      </c>
      <c r="F33" s="6" t="s">
        <v>50</v>
      </c>
      <c r="G33" s="8">
        <v>651.2</v>
      </c>
      <c r="H33" s="11"/>
      <c r="I33" s="10">
        <f>ROUND((H33*G33),2)</f>
        <v>0</v>
      </c>
      <c r="O33">
        <f>rekapitulace!H8</f>
        <v>21</v>
      </c>
      <c r="P33">
        <f>O33/100*I33</f>
        <v>0</v>
      </c>
    </row>
    <row r="34" ht="12.75">
      <c r="E34" s="12" t="s">
        <v>690</v>
      </c>
    </row>
    <row r="35" ht="63.75">
      <c r="E35" s="12" t="s">
        <v>65</v>
      </c>
    </row>
    <row r="36" spans="1:16" ht="12.75">
      <c r="A36" s="6">
        <v>8</v>
      </c>
      <c r="B36" s="6" t="s">
        <v>46</v>
      </c>
      <c r="C36" s="6" t="s">
        <v>360</v>
      </c>
      <c r="D36" s="6" t="s">
        <v>48</v>
      </c>
      <c r="E36" s="6" t="s">
        <v>361</v>
      </c>
      <c r="F36" s="6" t="s">
        <v>50</v>
      </c>
      <c r="G36" s="8">
        <v>160</v>
      </c>
      <c r="H36" s="11"/>
      <c r="I36" s="10">
        <f>ROUND((H36*G36),2)</f>
        <v>0</v>
      </c>
      <c r="O36">
        <f>rekapitulace!H8</f>
        <v>21</v>
      </c>
      <c r="P36">
        <f>O36/100*I36</f>
        <v>0</v>
      </c>
    </row>
    <row r="37" ht="12.75">
      <c r="E37" s="12" t="s">
        <v>691</v>
      </c>
    </row>
    <row r="38" ht="63.75">
      <c r="E38" s="12" t="s">
        <v>65</v>
      </c>
    </row>
    <row r="39" spans="1:16" ht="25.5">
      <c r="A39" s="6">
        <v>9</v>
      </c>
      <c r="B39" s="6" t="s">
        <v>46</v>
      </c>
      <c r="C39" s="6" t="s">
        <v>366</v>
      </c>
      <c r="D39" s="6" t="s">
        <v>48</v>
      </c>
      <c r="E39" s="6" t="s">
        <v>692</v>
      </c>
      <c r="F39" s="6" t="s">
        <v>50</v>
      </c>
      <c r="G39" s="8">
        <v>0.75</v>
      </c>
      <c r="H39" s="11"/>
      <c r="I39" s="10">
        <f>ROUND((H39*G39),2)</f>
        <v>0</v>
      </c>
      <c r="O39">
        <f>rekapitulace!H8</f>
        <v>21</v>
      </c>
      <c r="P39">
        <f>O39/100*I39</f>
        <v>0</v>
      </c>
    </row>
    <row r="40" ht="12.75">
      <c r="E40" s="12" t="s">
        <v>693</v>
      </c>
    </row>
    <row r="41" ht="63.75">
      <c r="E41" s="12" t="s">
        <v>65</v>
      </c>
    </row>
    <row r="42" spans="1:16" ht="25.5">
      <c r="A42" s="6">
        <v>10</v>
      </c>
      <c r="B42" s="6" t="s">
        <v>46</v>
      </c>
      <c r="C42" s="6" t="s">
        <v>694</v>
      </c>
      <c r="D42" s="6" t="s">
        <v>48</v>
      </c>
      <c r="E42" s="6" t="s">
        <v>695</v>
      </c>
      <c r="F42" s="6" t="s">
        <v>50</v>
      </c>
      <c r="G42" s="8">
        <v>80</v>
      </c>
      <c r="H42" s="11"/>
      <c r="I42" s="10">
        <f>ROUND((H42*G42),2)</f>
        <v>0</v>
      </c>
      <c r="O42">
        <f>rekapitulace!H8</f>
        <v>21</v>
      </c>
      <c r="P42">
        <f>O42/100*I42</f>
        <v>0</v>
      </c>
    </row>
    <row r="43" ht="12.75">
      <c r="E43" s="12" t="s">
        <v>696</v>
      </c>
    </row>
    <row r="44" ht="63.75">
      <c r="E44" s="12" t="s">
        <v>65</v>
      </c>
    </row>
    <row r="45" spans="1:16" ht="12.75">
      <c r="A45" s="6">
        <v>11</v>
      </c>
      <c r="B45" s="6" t="s">
        <v>46</v>
      </c>
      <c r="C45" s="6" t="s">
        <v>544</v>
      </c>
      <c r="D45" s="6" t="s">
        <v>48</v>
      </c>
      <c r="E45" s="6" t="s">
        <v>545</v>
      </c>
      <c r="F45" s="6" t="s">
        <v>80</v>
      </c>
      <c r="G45" s="8">
        <v>15</v>
      </c>
      <c r="H45" s="11"/>
      <c r="I45" s="10">
        <f>ROUND((H45*G45),2)</f>
        <v>0</v>
      </c>
      <c r="O45">
        <f>rekapitulace!H8</f>
        <v>21</v>
      </c>
      <c r="P45">
        <f>O45/100*I45</f>
        <v>0</v>
      </c>
    </row>
    <row r="46" ht="38.25">
      <c r="E46" s="12" t="s">
        <v>546</v>
      </c>
    </row>
    <row r="47" spans="1:16" ht="12.75">
      <c r="A47" s="6">
        <v>12</v>
      </c>
      <c r="B47" s="6" t="s">
        <v>46</v>
      </c>
      <c r="C47" s="6" t="s">
        <v>369</v>
      </c>
      <c r="D47" s="6" t="s">
        <v>48</v>
      </c>
      <c r="E47" s="6" t="s">
        <v>370</v>
      </c>
      <c r="F47" s="6" t="s">
        <v>50</v>
      </c>
      <c r="G47" s="8">
        <v>840</v>
      </c>
      <c r="H47" s="11"/>
      <c r="I47" s="10">
        <f>ROUND((H47*G47),2)</f>
        <v>0</v>
      </c>
      <c r="O47">
        <f>rekapitulace!H8</f>
        <v>21</v>
      </c>
      <c r="P47">
        <f>O47/100*I47</f>
        <v>0</v>
      </c>
    </row>
    <row r="48" ht="25.5">
      <c r="E48" s="12" t="s">
        <v>697</v>
      </c>
    </row>
    <row r="49" ht="369.75">
      <c r="E49" s="12" t="s">
        <v>372</v>
      </c>
    </row>
    <row r="50" spans="1:16" ht="12.75">
      <c r="A50" s="6">
        <v>13</v>
      </c>
      <c r="B50" s="6" t="s">
        <v>46</v>
      </c>
      <c r="C50" s="6" t="s">
        <v>698</v>
      </c>
      <c r="D50" s="6" t="s">
        <v>48</v>
      </c>
      <c r="E50" s="6" t="s">
        <v>699</v>
      </c>
      <c r="F50" s="6" t="s">
        <v>50</v>
      </c>
      <c r="G50" s="8">
        <v>7.2</v>
      </c>
      <c r="H50" s="11"/>
      <c r="I50" s="10">
        <f>ROUND((H50*G50),2)</f>
        <v>0</v>
      </c>
      <c r="O50">
        <f>rekapitulace!H8</f>
        <v>21</v>
      </c>
      <c r="P50">
        <f>O50/100*I50</f>
        <v>0</v>
      </c>
    </row>
    <row r="51" ht="369.75">
      <c r="E51" s="12" t="s">
        <v>372</v>
      </c>
    </row>
    <row r="52" spans="1:16" ht="25.5">
      <c r="A52" s="6">
        <v>14</v>
      </c>
      <c r="B52" s="6" t="s">
        <v>46</v>
      </c>
      <c r="C52" s="6" t="s">
        <v>549</v>
      </c>
      <c r="D52" s="6" t="s">
        <v>48</v>
      </c>
      <c r="E52" s="6" t="s">
        <v>550</v>
      </c>
      <c r="F52" s="6" t="s">
        <v>50</v>
      </c>
      <c r="G52" s="8">
        <v>929.8</v>
      </c>
      <c r="H52" s="11"/>
      <c r="I52" s="10">
        <f>ROUND((H52*G52),2)</f>
        <v>0</v>
      </c>
      <c r="O52">
        <f>rekapitulace!H8</f>
        <v>21</v>
      </c>
      <c r="P52">
        <f>O52/100*I52</f>
        <v>0</v>
      </c>
    </row>
    <row r="53" ht="12.75">
      <c r="E53" s="12" t="s">
        <v>700</v>
      </c>
    </row>
    <row r="54" ht="293.25">
      <c r="E54" s="12" t="s">
        <v>552</v>
      </c>
    </row>
    <row r="55" spans="1:16" ht="12.75">
      <c r="A55" s="6">
        <v>15</v>
      </c>
      <c r="B55" s="6" t="s">
        <v>46</v>
      </c>
      <c r="C55" s="6" t="s">
        <v>69</v>
      </c>
      <c r="D55" s="6" t="s">
        <v>48</v>
      </c>
      <c r="E55" s="6" t="s">
        <v>553</v>
      </c>
      <c r="F55" s="6" t="s">
        <v>50</v>
      </c>
      <c r="G55" s="8">
        <v>93.71</v>
      </c>
      <c r="H55" s="11"/>
      <c r="I55" s="10">
        <f>ROUND((H55*G55),2)</f>
        <v>0</v>
      </c>
      <c r="O55">
        <f>rekapitulace!H8</f>
        <v>21</v>
      </c>
      <c r="P55">
        <f>O55/100*I55</f>
        <v>0</v>
      </c>
    </row>
    <row r="56" ht="25.5">
      <c r="E56" s="12" t="s">
        <v>701</v>
      </c>
    </row>
    <row r="57" ht="318.75">
      <c r="E57" s="12" t="s">
        <v>72</v>
      </c>
    </row>
    <row r="58" spans="1:16" ht="12.75">
      <c r="A58" s="6">
        <v>16</v>
      </c>
      <c r="B58" s="6" t="s">
        <v>46</v>
      </c>
      <c r="C58" s="6" t="s">
        <v>702</v>
      </c>
      <c r="D58" s="6" t="s">
        <v>48</v>
      </c>
      <c r="E58" s="6" t="s">
        <v>703</v>
      </c>
      <c r="F58" s="6" t="s">
        <v>50</v>
      </c>
      <c r="G58" s="8">
        <v>5.197</v>
      </c>
      <c r="H58" s="11"/>
      <c r="I58" s="10">
        <f>ROUND((H58*G58),2)</f>
        <v>0</v>
      </c>
      <c r="O58">
        <f>rekapitulace!H8</f>
        <v>21</v>
      </c>
      <c r="P58">
        <f>O58/100*I58</f>
        <v>0</v>
      </c>
    </row>
    <row r="59" ht="12.75">
      <c r="E59" s="12" t="s">
        <v>704</v>
      </c>
    </row>
    <row r="60" ht="318.75">
      <c r="E60" s="12" t="s">
        <v>380</v>
      </c>
    </row>
    <row r="61" spans="1:16" ht="12.75">
      <c r="A61" s="6">
        <v>17</v>
      </c>
      <c r="B61" s="6" t="s">
        <v>46</v>
      </c>
      <c r="C61" s="6" t="s">
        <v>118</v>
      </c>
      <c r="D61" s="6" t="s">
        <v>48</v>
      </c>
      <c r="E61" s="6" t="s">
        <v>705</v>
      </c>
      <c r="F61" s="6" t="s">
        <v>50</v>
      </c>
      <c r="G61" s="8">
        <v>590</v>
      </c>
      <c r="H61" s="11"/>
      <c r="I61" s="10">
        <f>ROUND((H61*G61),2)</f>
        <v>0</v>
      </c>
      <c r="O61">
        <f>rekapitulace!H8</f>
        <v>21</v>
      </c>
      <c r="P61">
        <f>O61/100*I61</f>
        <v>0</v>
      </c>
    </row>
    <row r="62" ht="63.75">
      <c r="E62" s="12" t="s">
        <v>706</v>
      </c>
    </row>
    <row r="63" ht="280.5">
      <c r="E63" s="12" t="s">
        <v>121</v>
      </c>
    </row>
    <row r="64" spans="1:16" ht="12.75">
      <c r="A64" s="6">
        <v>18</v>
      </c>
      <c r="B64" s="6" t="s">
        <v>46</v>
      </c>
      <c r="C64" s="6" t="s">
        <v>383</v>
      </c>
      <c r="D64" s="6" t="s">
        <v>48</v>
      </c>
      <c r="E64" s="6" t="s">
        <v>384</v>
      </c>
      <c r="F64" s="6" t="s">
        <v>50</v>
      </c>
      <c r="G64" s="8">
        <v>103.32</v>
      </c>
      <c r="H64" s="11"/>
      <c r="I64" s="10">
        <f>ROUND((H64*G64),2)</f>
        <v>0</v>
      </c>
      <c r="O64">
        <f>rekapitulace!H8</f>
        <v>21</v>
      </c>
      <c r="P64">
        <f>O64/100*I64</f>
        <v>0</v>
      </c>
    </row>
    <row r="65" ht="12.75">
      <c r="E65" s="12" t="s">
        <v>707</v>
      </c>
    </row>
    <row r="66" ht="242.25">
      <c r="E66" s="12" t="s">
        <v>386</v>
      </c>
    </row>
    <row r="67" spans="1:16" ht="25.5">
      <c r="A67" s="6">
        <v>19</v>
      </c>
      <c r="B67" s="6" t="s">
        <v>46</v>
      </c>
      <c r="C67" s="6" t="s">
        <v>130</v>
      </c>
      <c r="D67" s="6" t="s">
        <v>48</v>
      </c>
      <c r="E67" s="6" t="s">
        <v>708</v>
      </c>
      <c r="F67" s="6" t="s">
        <v>50</v>
      </c>
      <c r="G67" s="8">
        <v>93.7</v>
      </c>
      <c r="H67" s="11"/>
      <c r="I67" s="10">
        <f>ROUND((H67*G67),2)</f>
        <v>0</v>
      </c>
      <c r="O67">
        <f>rekapitulace!H8</f>
        <v>21</v>
      </c>
      <c r="P67">
        <f>O67/100*I67</f>
        <v>0</v>
      </c>
    </row>
    <row r="68" ht="12.75">
      <c r="E68" s="12" t="s">
        <v>709</v>
      </c>
    </row>
    <row r="69" ht="229.5">
      <c r="E69" s="12" t="s">
        <v>134</v>
      </c>
    </row>
    <row r="70" spans="1:16" ht="25.5">
      <c r="A70" s="6">
        <v>20</v>
      </c>
      <c r="B70" s="6" t="s">
        <v>46</v>
      </c>
      <c r="C70" s="6" t="s">
        <v>562</v>
      </c>
      <c r="D70" s="6" t="s">
        <v>48</v>
      </c>
      <c r="E70" s="6" t="s">
        <v>710</v>
      </c>
      <c r="F70" s="6" t="s">
        <v>50</v>
      </c>
      <c r="G70" s="8">
        <v>7.2</v>
      </c>
      <c r="H70" s="11"/>
      <c r="I70" s="10">
        <f>ROUND((H70*G70),2)</f>
        <v>0</v>
      </c>
      <c r="O70">
        <f>rekapitulace!H8</f>
        <v>21</v>
      </c>
      <c r="P70">
        <f>O70/100*I70</f>
        <v>0</v>
      </c>
    </row>
    <row r="71" ht="267.75">
      <c r="E71" s="12" t="s">
        <v>125</v>
      </c>
    </row>
    <row r="72" spans="1:16" ht="25.5">
      <c r="A72" s="6">
        <v>21</v>
      </c>
      <c r="B72" s="6" t="s">
        <v>46</v>
      </c>
      <c r="C72" s="6" t="s">
        <v>150</v>
      </c>
      <c r="D72" s="6" t="s">
        <v>48</v>
      </c>
      <c r="E72" s="6" t="s">
        <v>711</v>
      </c>
      <c r="F72" s="6" t="s">
        <v>95</v>
      </c>
      <c r="G72" s="8">
        <v>1600</v>
      </c>
      <c r="H72" s="11"/>
      <c r="I72" s="10">
        <f>ROUND((H72*G72),2)</f>
        <v>0</v>
      </c>
      <c r="O72">
        <f>rekapitulace!H8</f>
        <v>21</v>
      </c>
      <c r="P72">
        <f>O72/100*I72</f>
        <v>0</v>
      </c>
    </row>
    <row r="73" ht="12.75">
      <c r="E73" s="12" t="s">
        <v>712</v>
      </c>
    </row>
    <row r="74" ht="25.5">
      <c r="E74" s="12" t="s">
        <v>153</v>
      </c>
    </row>
    <row r="75" spans="1:16" ht="25.5">
      <c r="A75" s="6">
        <v>22</v>
      </c>
      <c r="B75" s="6" t="s">
        <v>46</v>
      </c>
      <c r="C75" s="6" t="s">
        <v>713</v>
      </c>
      <c r="D75" s="6" t="s">
        <v>48</v>
      </c>
      <c r="E75" s="6" t="s">
        <v>714</v>
      </c>
      <c r="F75" s="6" t="s">
        <v>95</v>
      </c>
      <c r="G75" s="8">
        <v>451.9</v>
      </c>
      <c r="H75" s="11"/>
      <c r="I75" s="10">
        <f>ROUND((H75*G75),2)</f>
        <v>0</v>
      </c>
      <c r="O75">
        <f>rekapitulace!H8</f>
        <v>21</v>
      </c>
      <c r="P75">
        <f>O75/100*I75</f>
        <v>0</v>
      </c>
    </row>
    <row r="76" ht="12.75">
      <c r="E76" s="12" t="s">
        <v>715</v>
      </c>
    </row>
    <row r="77" ht="25.5">
      <c r="E77" s="12" t="s">
        <v>153</v>
      </c>
    </row>
    <row r="78" spans="1:16" ht="25.5">
      <c r="A78" s="6">
        <v>23</v>
      </c>
      <c r="B78" s="6" t="s">
        <v>46</v>
      </c>
      <c r="C78" s="6" t="s">
        <v>566</v>
      </c>
      <c r="D78" s="6" t="s">
        <v>48</v>
      </c>
      <c r="E78" s="6" t="s">
        <v>567</v>
      </c>
      <c r="F78" s="6" t="s">
        <v>95</v>
      </c>
      <c r="G78" s="8">
        <v>1497.5</v>
      </c>
      <c r="H78" s="11"/>
      <c r="I78" s="10">
        <f>ROUND((H78*G78),2)</f>
        <v>0</v>
      </c>
      <c r="O78">
        <f>rekapitulace!H8</f>
        <v>21</v>
      </c>
      <c r="P78">
        <f>O78/100*I78</f>
        <v>0</v>
      </c>
    </row>
    <row r="79" ht="12.75">
      <c r="E79" s="12" t="s">
        <v>716</v>
      </c>
    </row>
    <row r="80" ht="38.25">
      <c r="E80" s="12" t="s">
        <v>717</v>
      </c>
    </row>
    <row r="81" spans="1:16" ht="12.75">
      <c r="A81" s="6">
        <v>24</v>
      </c>
      <c r="B81" s="6" t="s">
        <v>46</v>
      </c>
      <c r="C81" s="6" t="s">
        <v>570</v>
      </c>
      <c r="D81" s="6" t="s">
        <v>48</v>
      </c>
      <c r="E81" s="6" t="s">
        <v>718</v>
      </c>
      <c r="F81" s="6" t="s">
        <v>95</v>
      </c>
      <c r="G81" s="8">
        <v>1497.5</v>
      </c>
      <c r="H81" s="11"/>
      <c r="I81" s="10">
        <f>ROUND((H81*G81),2)</f>
        <v>0</v>
      </c>
      <c r="O81">
        <f>rekapitulace!H8</f>
        <v>21</v>
      </c>
      <c r="P81">
        <f>O81/100*I81</f>
        <v>0</v>
      </c>
    </row>
    <row r="82" ht="12.75">
      <c r="E82" s="12" t="s">
        <v>716</v>
      </c>
    </row>
    <row r="83" ht="25.5">
      <c r="E83" s="12" t="s">
        <v>572</v>
      </c>
    </row>
    <row r="84" spans="1:16" ht="12.75" customHeight="1">
      <c r="A84" s="13"/>
      <c r="B84" s="13"/>
      <c r="C84" s="13" t="s">
        <v>25</v>
      </c>
      <c r="D84" s="13"/>
      <c r="E84" s="13" t="s">
        <v>61</v>
      </c>
      <c r="F84" s="13"/>
      <c r="G84" s="13"/>
      <c r="H84" s="13"/>
      <c r="I84" s="13">
        <f>SUM(I30:I83)</f>
        <v>0</v>
      </c>
      <c r="P84">
        <f>ROUND(SUM(P30:P83),2)</f>
        <v>0</v>
      </c>
    </row>
    <row r="86" spans="1:9" ht="12.75" customHeight="1">
      <c r="A86" s="7"/>
      <c r="B86" s="7"/>
      <c r="C86" s="7" t="s">
        <v>36</v>
      </c>
      <c r="D86" s="7"/>
      <c r="E86" s="7" t="s">
        <v>154</v>
      </c>
      <c r="F86" s="7"/>
      <c r="G86" s="9"/>
      <c r="H86" s="7"/>
      <c r="I86" s="9"/>
    </row>
    <row r="87" spans="1:16" ht="25.5">
      <c r="A87" s="6">
        <v>25</v>
      </c>
      <c r="B87" s="6" t="s">
        <v>46</v>
      </c>
      <c r="C87" s="6" t="s">
        <v>395</v>
      </c>
      <c r="D87" s="6" t="s">
        <v>48</v>
      </c>
      <c r="E87" s="6" t="s">
        <v>396</v>
      </c>
      <c r="F87" s="6" t="s">
        <v>95</v>
      </c>
      <c r="G87" s="8">
        <v>1680</v>
      </c>
      <c r="H87" s="11"/>
      <c r="I87" s="10">
        <f>ROUND((H87*G87),2)</f>
        <v>0</v>
      </c>
      <c r="O87">
        <f>rekapitulace!H8</f>
        <v>21</v>
      </c>
      <c r="P87">
        <f>O87/100*I87</f>
        <v>0</v>
      </c>
    </row>
    <row r="88" ht="25.5">
      <c r="E88" s="12" t="s">
        <v>719</v>
      </c>
    </row>
    <row r="89" ht="51">
      <c r="E89" s="12" t="s">
        <v>398</v>
      </c>
    </row>
    <row r="90" spans="1:16" ht="12.75">
      <c r="A90" s="6">
        <v>26</v>
      </c>
      <c r="B90" s="6" t="s">
        <v>46</v>
      </c>
      <c r="C90" s="6" t="s">
        <v>574</v>
      </c>
      <c r="D90" s="6" t="s">
        <v>48</v>
      </c>
      <c r="E90" s="6" t="s">
        <v>720</v>
      </c>
      <c r="F90" s="6" t="s">
        <v>50</v>
      </c>
      <c r="G90" s="8">
        <v>3.35</v>
      </c>
      <c r="H90" s="11"/>
      <c r="I90" s="10">
        <f>ROUND((H90*G90),2)</f>
        <v>0</v>
      </c>
      <c r="O90">
        <f>rekapitulace!H8</f>
        <v>21</v>
      </c>
      <c r="P90">
        <f>O90/100*I90</f>
        <v>0</v>
      </c>
    </row>
    <row r="91" ht="25.5">
      <c r="E91" s="12" t="s">
        <v>721</v>
      </c>
    </row>
    <row r="92" ht="357">
      <c r="E92" s="12" t="s">
        <v>171</v>
      </c>
    </row>
    <row r="93" spans="1:16" ht="12.75" customHeight="1">
      <c r="A93" s="13"/>
      <c r="B93" s="13"/>
      <c r="C93" s="13" t="s">
        <v>36</v>
      </c>
      <c r="D93" s="13"/>
      <c r="E93" s="13" t="s">
        <v>154</v>
      </c>
      <c r="F93" s="13"/>
      <c r="G93" s="13"/>
      <c r="H93" s="13"/>
      <c r="I93" s="13">
        <f>SUM(I87:I92)</f>
        <v>0</v>
      </c>
      <c r="P93">
        <f>ROUND(SUM(P87:P92),2)</f>
        <v>0</v>
      </c>
    </row>
    <row r="95" spans="1:9" ht="12.75" customHeight="1">
      <c r="A95" s="7"/>
      <c r="B95" s="7"/>
      <c r="C95" s="7" t="s">
        <v>37</v>
      </c>
      <c r="D95" s="7"/>
      <c r="E95" s="7" t="s">
        <v>180</v>
      </c>
      <c r="F95" s="7"/>
      <c r="G95" s="9"/>
      <c r="H95" s="7"/>
      <c r="I95" s="9"/>
    </row>
    <row r="96" spans="1:16" ht="12.75">
      <c r="A96" s="6">
        <v>27</v>
      </c>
      <c r="B96" s="6" t="s">
        <v>46</v>
      </c>
      <c r="C96" s="6" t="s">
        <v>722</v>
      </c>
      <c r="D96" s="6" t="s">
        <v>48</v>
      </c>
      <c r="E96" s="6" t="s">
        <v>723</v>
      </c>
      <c r="F96" s="6" t="s">
        <v>50</v>
      </c>
      <c r="G96" s="8">
        <v>2.36</v>
      </c>
      <c r="H96" s="11"/>
      <c r="I96" s="10">
        <f>ROUND((H96*G96),2)</f>
        <v>0</v>
      </c>
      <c r="O96">
        <f>rekapitulace!H8</f>
        <v>21</v>
      </c>
      <c r="P96">
        <f>O96/100*I96</f>
        <v>0</v>
      </c>
    </row>
    <row r="97" ht="25.5">
      <c r="E97" s="12" t="s">
        <v>724</v>
      </c>
    </row>
    <row r="98" ht="38.25">
      <c r="E98" s="12" t="s">
        <v>725</v>
      </c>
    </row>
    <row r="99" spans="1:16" ht="12.75" customHeight="1">
      <c r="A99" s="13"/>
      <c r="B99" s="13"/>
      <c r="C99" s="13" t="s">
        <v>37</v>
      </c>
      <c r="D99" s="13"/>
      <c r="E99" s="13" t="s">
        <v>180</v>
      </c>
      <c r="F99" s="13"/>
      <c r="G99" s="13"/>
      <c r="H99" s="13"/>
      <c r="I99" s="13">
        <f>SUM(I96:I98)</f>
        <v>0</v>
      </c>
      <c r="P99">
        <f>ROUND(SUM(P96:P98),2)</f>
        <v>0</v>
      </c>
    </row>
    <row r="101" spans="1:9" ht="12.75" customHeight="1">
      <c r="A101" s="7"/>
      <c r="B101" s="7"/>
      <c r="C101" s="7" t="s">
        <v>38</v>
      </c>
      <c r="D101" s="7"/>
      <c r="E101" s="7" t="s">
        <v>207</v>
      </c>
      <c r="F101" s="7"/>
      <c r="G101" s="9"/>
      <c r="H101" s="7"/>
      <c r="I101" s="9"/>
    </row>
    <row r="102" spans="1:16" ht="25.5">
      <c r="A102" s="6">
        <v>28</v>
      </c>
      <c r="B102" s="6" t="s">
        <v>46</v>
      </c>
      <c r="C102" s="6" t="s">
        <v>585</v>
      </c>
      <c r="D102" s="6" t="s">
        <v>48</v>
      </c>
      <c r="E102" s="6" t="s">
        <v>726</v>
      </c>
      <c r="F102" s="6" t="s">
        <v>50</v>
      </c>
      <c r="G102" s="8">
        <v>0.4</v>
      </c>
      <c r="H102" s="11"/>
      <c r="I102" s="10">
        <f>ROUND((H102*G102),2)</f>
        <v>0</v>
      </c>
      <c r="O102">
        <f>rekapitulace!H8</f>
        <v>21</v>
      </c>
      <c r="P102">
        <f>O102/100*I102</f>
        <v>0</v>
      </c>
    </row>
    <row r="103" ht="25.5">
      <c r="E103" s="12" t="s">
        <v>727</v>
      </c>
    </row>
    <row r="104" ht="357">
      <c r="E104" s="12" t="s">
        <v>197</v>
      </c>
    </row>
    <row r="105" spans="1:16" ht="25.5">
      <c r="A105" s="6">
        <v>29</v>
      </c>
      <c r="B105" s="6" t="s">
        <v>46</v>
      </c>
      <c r="C105" s="6" t="s">
        <v>588</v>
      </c>
      <c r="D105" s="6" t="s">
        <v>48</v>
      </c>
      <c r="E105" s="6" t="s">
        <v>728</v>
      </c>
      <c r="F105" s="6" t="s">
        <v>50</v>
      </c>
      <c r="G105" s="8">
        <v>2.027</v>
      </c>
      <c r="H105" s="11"/>
      <c r="I105" s="10">
        <f>ROUND((H105*G105),2)</f>
        <v>0</v>
      </c>
      <c r="O105">
        <f>rekapitulace!H8</f>
        <v>21</v>
      </c>
      <c r="P105">
        <f>O105/100*I105</f>
        <v>0</v>
      </c>
    </row>
    <row r="106" ht="51">
      <c r="E106" s="12" t="s">
        <v>729</v>
      </c>
    </row>
    <row r="107" ht="38.25">
      <c r="E107" s="12" t="s">
        <v>591</v>
      </c>
    </row>
    <row r="108" spans="1:16" ht="12.75">
      <c r="A108" s="6">
        <v>30</v>
      </c>
      <c r="B108" s="6" t="s">
        <v>46</v>
      </c>
      <c r="C108" s="6" t="s">
        <v>592</v>
      </c>
      <c r="D108" s="6" t="s">
        <v>48</v>
      </c>
      <c r="E108" s="6" t="s">
        <v>730</v>
      </c>
      <c r="F108" s="6" t="s">
        <v>95</v>
      </c>
      <c r="G108" s="8">
        <v>4.8</v>
      </c>
      <c r="H108" s="11"/>
      <c r="I108" s="10">
        <f>ROUND((H108*G108),2)</f>
        <v>0</v>
      </c>
      <c r="O108">
        <f>rekapitulace!H8</f>
        <v>21</v>
      </c>
      <c r="P108">
        <f>O108/100*I108</f>
        <v>0</v>
      </c>
    </row>
    <row r="109" ht="63.75">
      <c r="E109" s="12" t="s">
        <v>731</v>
      </c>
    </row>
    <row r="110" ht="127.5">
      <c r="E110" s="12" t="s">
        <v>595</v>
      </c>
    </row>
    <row r="111" spans="1:16" ht="12.75" customHeight="1">
      <c r="A111" s="13"/>
      <c r="B111" s="13"/>
      <c r="C111" s="13" t="s">
        <v>38</v>
      </c>
      <c r="D111" s="13"/>
      <c r="E111" s="13" t="s">
        <v>207</v>
      </c>
      <c r="F111" s="13"/>
      <c r="G111" s="13"/>
      <c r="H111" s="13"/>
      <c r="I111" s="13">
        <f>SUM(I102:I110)</f>
        <v>0</v>
      </c>
      <c r="P111">
        <f>ROUND(SUM(P102:P110),2)</f>
        <v>0</v>
      </c>
    </row>
    <row r="113" spans="1:9" ht="12.75" customHeight="1">
      <c r="A113" s="7"/>
      <c r="B113" s="7"/>
      <c r="C113" s="7" t="s">
        <v>39</v>
      </c>
      <c r="D113" s="7"/>
      <c r="E113" s="7" t="s">
        <v>228</v>
      </c>
      <c r="F113" s="7"/>
      <c r="G113" s="9"/>
      <c r="H113" s="7"/>
      <c r="I113" s="9"/>
    </row>
    <row r="114" spans="1:16" ht="12.75">
      <c r="A114" s="6">
        <v>31</v>
      </c>
      <c r="B114" s="6" t="s">
        <v>46</v>
      </c>
      <c r="C114" s="6" t="s">
        <v>399</v>
      </c>
      <c r="D114" s="6" t="s">
        <v>48</v>
      </c>
      <c r="E114" s="6" t="s">
        <v>400</v>
      </c>
      <c r="F114" s="6" t="s">
        <v>95</v>
      </c>
      <c r="G114" s="8">
        <v>1680</v>
      </c>
      <c r="H114" s="11"/>
      <c r="I114" s="10">
        <f>ROUND((H114*G114),2)</f>
        <v>0</v>
      </c>
      <c r="O114">
        <f>rekapitulace!H8</f>
        <v>21</v>
      </c>
      <c r="P114">
        <f>O114/100*I114</f>
        <v>0</v>
      </c>
    </row>
    <row r="115" ht="12.75">
      <c r="E115" s="12" t="s">
        <v>732</v>
      </c>
    </row>
    <row r="116" ht="51">
      <c r="E116" s="12" t="s">
        <v>232</v>
      </c>
    </row>
    <row r="117" spans="1:16" ht="12.75">
      <c r="A117" s="6">
        <v>32</v>
      </c>
      <c r="B117" s="6" t="s">
        <v>46</v>
      </c>
      <c r="C117" s="6" t="s">
        <v>402</v>
      </c>
      <c r="D117" s="6" t="s">
        <v>48</v>
      </c>
      <c r="E117" s="6" t="s">
        <v>403</v>
      </c>
      <c r="F117" s="6" t="s">
        <v>95</v>
      </c>
      <c r="G117" s="8">
        <v>1760</v>
      </c>
      <c r="H117" s="11"/>
      <c r="I117" s="10">
        <f>ROUND((H117*G117),2)</f>
        <v>0</v>
      </c>
      <c r="O117">
        <f>rekapitulace!H8</f>
        <v>21</v>
      </c>
      <c r="P117">
        <f>O117/100*I117</f>
        <v>0</v>
      </c>
    </row>
    <row r="118" ht="12.75">
      <c r="E118" s="12" t="s">
        <v>733</v>
      </c>
    </row>
    <row r="119" ht="51">
      <c r="E119" s="12" t="s">
        <v>232</v>
      </c>
    </row>
    <row r="120" spans="1:16" ht="12.75">
      <c r="A120" s="6">
        <v>33</v>
      </c>
      <c r="B120" s="6" t="s">
        <v>46</v>
      </c>
      <c r="C120" s="6" t="s">
        <v>409</v>
      </c>
      <c r="D120" s="6" t="s">
        <v>48</v>
      </c>
      <c r="E120" s="6" t="s">
        <v>410</v>
      </c>
      <c r="F120" s="6" t="s">
        <v>95</v>
      </c>
      <c r="G120" s="8">
        <v>229.6</v>
      </c>
      <c r="H120" s="11"/>
      <c r="I120" s="10">
        <f>ROUND((H120*G120),2)</f>
        <v>0</v>
      </c>
      <c r="O120">
        <f>rekapitulace!H8</f>
        <v>21</v>
      </c>
      <c r="P120">
        <f>O120/100*I120</f>
        <v>0</v>
      </c>
    </row>
    <row r="121" ht="12.75">
      <c r="E121" s="12" t="s">
        <v>734</v>
      </c>
    </row>
    <row r="122" ht="38.25">
      <c r="E122" s="12" t="s">
        <v>239</v>
      </c>
    </row>
    <row r="123" spans="1:16" ht="38.25">
      <c r="A123" s="6">
        <v>34</v>
      </c>
      <c r="B123" s="6" t="s">
        <v>46</v>
      </c>
      <c r="C123" s="6" t="s">
        <v>412</v>
      </c>
      <c r="D123" s="6" t="s">
        <v>25</v>
      </c>
      <c r="E123" s="6" t="s">
        <v>413</v>
      </c>
      <c r="F123" s="6" t="s">
        <v>95</v>
      </c>
      <c r="G123" s="8">
        <v>28.7</v>
      </c>
      <c r="H123" s="11"/>
      <c r="I123" s="10">
        <f>ROUND((H123*G123),2)</f>
        <v>0</v>
      </c>
      <c r="O123">
        <f>rekapitulace!H8</f>
        <v>21</v>
      </c>
      <c r="P123">
        <f>O123/100*I123</f>
        <v>0</v>
      </c>
    </row>
    <row r="124" ht="12.75">
      <c r="E124" s="12" t="s">
        <v>735</v>
      </c>
    </row>
    <row r="125" ht="102">
      <c r="E125" s="12" t="s">
        <v>736</v>
      </c>
    </row>
    <row r="126" spans="1:16" ht="38.25">
      <c r="A126" s="6">
        <v>35</v>
      </c>
      <c r="B126" s="6" t="s">
        <v>46</v>
      </c>
      <c r="C126" s="6" t="s">
        <v>412</v>
      </c>
      <c r="D126" s="6" t="s">
        <v>36</v>
      </c>
      <c r="E126" s="6" t="s">
        <v>416</v>
      </c>
      <c r="F126" s="6" t="s">
        <v>95</v>
      </c>
      <c r="G126" s="8">
        <v>28.7</v>
      </c>
      <c r="H126" s="11"/>
      <c r="I126" s="10">
        <f>ROUND((H126*G126),2)</f>
        <v>0</v>
      </c>
      <c r="O126">
        <f>rekapitulace!H8</f>
        <v>21</v>
      </c>
      <c r="P126">
        <f>O126/100*I126</f>
        <v>0</v>
      </c>
    </row>
    <row r="127" ht="12.75">
      <c r="E127" s="12" t="s">
        <v>735</v>
      </c>
    </row>
    <row r="128" ht="102">
      <c r="E128" s="12" t="s">
        <v>736</v>
      </c>
    </row>
    <row r="129" spans="1:16" ht="25.5">
      <c r="A129" s="6">
        <v>36</v>
      </c>
      <c r="B129" s="6" t="s">
        <v>46</v>
      </c>
      <c r="C129" s="6" t="s">
        <v>243</v>
      </c>
      <c r="D129" s="6" t="s">
        <v>48</v>
      </c>
      <c r="E129" s="6" t="s">
        <v>737</v>
      </c>
      <c r="F129" s="6" t="s">
        <v>95</v>
      </c>
      <c r="G129" s="8">
        <v>1600</v>
      </c>
      <c r="H129" s="11"/>
      <c r="I129" s="10">
        <f>ROUND((H129*G129),2)</f>
        <v>0</v>
      </c>
      <c r="O129">
        <f>rekapitulace!H8</f>
        <v>21</v>
      </c>
      <c r="P129">
        <f>O129/100*I129</f>
        <v>0</v>
      </c>
    </row>
    <row r="130" ht="12.75">
      <c r="E130" s="12" t="s">
        <v>738</v>
      </c>
    </row>
    <row r="131" ht="51">
      <c r="E131" s="12" t="s">
        <v>242</v>
      </c>
    </row>
    <row r="132" spans="1:16" ht="25.5">
      <c r="A132" s="6">
        <v>37</v>
      </c>
      <c r="B132" s="6" t="s">
        <v>46</v>
      </c>
      <c r="C132" s="6" t="s">
        <v>421</v>
      </c>
      <c r="D132" s="6" t="s">
        <v>48</v>
      </c>
      <c r="E132" s="6" t="s">
        <v>422</v>
      </c>
      <c r="F132" s="6" t="s">
        <v>95</v>
      </c>
      <c r="G132" s="8">
        <v>1600</v>
      </c>
      <c r="H132" s="11"/>
      <c r="I132" s="10">
        <f>ROUND((H132*G132),2)</f>
        <v>0</v>
      </c>
      <c r="O132">
        <f>rekapitulace!H8</f>
        <v>21</v>
      </c>
      <c r="P132">
        <f>O132/100*I132</f>
        <v>0</v>
      </c>
    </row>
    <row r="133" ht="12.75">
      <c r="E133" s="12" t="s">
        <v>738</v>
      </c>
    </row>
    <row r="134" ht="51">
      <c r="E134" s="12" t="s">
        <v>242</v>
      </c>
    </row>
    <row r="135" spans="1:16" ht="12.75">
      <c r="A135" s="6">
        <v>38</v>
      </c>
      <c r="B135" s="6" t="s">
        <v>46</v>
      </c>
      <c r="C135" s="6" t="s">
        <v>616</v>
      </c>
      <c r="D135" s="6" t="s">
        <v>48</v>
      </c>
      <c r="E135" s="6" t="s">
        <v>739</v>
      </c>
      <c r="F135" s="6" t="s">
        <v>95</v>
      </c>
      <c r="G135" s="8">
        <v>1600</v>
      </c>
      <c r="H135" s="11"/>
      <c r="I135" s="10">
        <f>ROUND((H135*G135),2)</f>
        <v>0</v>
      </c>
      <c r="O135">
        <f>rekapitulace!H8</f>
        <v>21</v>
      </c>
      <c r="P135">
        <f>O135/100*I135</f>
        <v>0</v>
      </c>
    </row>
    <row r="136" ht="12.75">
      <c r="E136" s="12" t="s">
        <v>738</v>
      </c>
    </row>
    <row r="137" ht="140.25">
      <c r="E137" s="12" t="s">
        <v>255</v>
      </c>
    </row>
    <row r="138" spans="1:16" ht="12.75">
      <c r="A138" s="6">
        <v>39</v>
      </c>
      <c r="B138" s="6" t="s">
        <v>46</v>
      </c>
      <c r="C138" s="6" t="s">
        <v>620</v>
      </c>
      <c r="D138" s="6" t="s">
        <v>48</v>
      </c>
      <c r="E138" s="6" t="s">
        <v>740</v>
      </c>
      <c r="F138" s="6" t="s">
        <v>95</v>
      </c>
      <c r="G138" s="8">
        <v>1600</v>
      </c>
      <c r="H138" s="11"/>
      <c r="I138" s="10">
        <f>ROUND((H138*G138),2)</f>
        <v>0</v>
      </c>
      <c r="O138">
        <f>rekapitulace!H8</f>
        <v>21</v>
      </c>
      <c r="P138">
        <f>O138/100*I138</f>
        <v>0</v>
      </c>
    </row>
    <row r="139" ht="12.75">
      <c r="E139" s="12" t="s">
        <v>738</v>
      </c>
    </row>
    <row r="140" ht="140.25">
      <c r="E140" s="12" t="s">
        <v>255</v>
      </c>
    </row>
    <row r="141" spans="1:16" ht="12.75" customHeight="1">
      <c r="A141" s="13"/>
      <c r="B141" s="13"/>
      <c r="C141" s="13" t="s">
        <v>39</v>
      </c>
      <c r="D141" s="13"/>
      <c r="E141" s="13" t="s">
        <v>228</v>
      </c>
      <c r="F141" s="13"/>
      <c r="G141" s="13"/>
      <c r="H141" s="13"/>
      <c r="I141" s="13">
        <f>SUM(I114:I140)</f>
        <v>0</v>
      </c>
      <c r="P141">
        <f>ROUND(SUM(P114:P140),2)</f>
        <v>0</v>
      </c>
    </row>
    <row r="143" spans="1:9" ht="12.75" customHeight="1">
      <c r="A143" s="7"/>
      <c r="B143" s="7"/>
      <c r="C143" s="7" t="s">
        <v>42</v>
      </c>
      <c r="D143" s="7"/>
      <c r="E143" s="7" t="s">
        <v>288</v>
      </c>
      <c r="F143" s="7"/>
      <c r="G143" s="9"/>
      <c r="H143" s="7"/>
      <c r="I143" s="9"/>
    </row>
    <row r="144" spans="1:16" ht="25.5">
      <c r="A144" s="6">
        <v>40</v>
      </c>
      <c r="B144" s="6" t="s">
        <v>46</v>
      </c>
      <c r="C144" s="6" t="s">
        <v>741</v>
      </c>
      <c r="D144" s="6" t="s">
        <v>48</v>
      </c>
      <c r="E144" s="6" t="s">
        <v>742</v>
      </c>
      <c r="F144" s="6" t="s">
        <v>183</v>
      </c>
      <c r="G144" s="8">
        <v>1</v>
      </c>
      <c r="H144" s="11"/>
      <c r="I144" s="10">
        <f>ROUND((H144*G144),2)</f>
        <v>0</v>
      </c>
      <c r="O144">
        <f>rekapitulace!H8</f>
        <v>21</v>
      </c>
      <c r="P144">
        <f>O144/100*I144</f>
        <v>0</v>
      </c>
    </row>
    <row r="145" ht="76.5">
      <c r="E145" s="12" t="s">
        <v>436</v>
      </c>
    </row>
    <row r="146" spans="1:16" ht="25.5">
      <c r="A146" s="6">
        <v>41</v>
      </c>
      <c r="B146" s="6" t="s">
        <v>46</v>
      </c>
      <c r="C146" s="6" t="s">
        <v>743</v>
      </c>
      <c r="D146" s="6" t="s">
        <v>48</v>
      </c>
      <c r="E146" s="6" t="s">
        <v>744</v>
      </c>
      <c r="F146" s="6" t="s">
        <v>50</v>
      </c>
      <c r="G146" s="8">
        <v>3.88</v>
      </c>
      <c r="H146" s="11"/>
      <c r="I146" s="10">
        <f>ROUND((H146*G146),2)</f>
        <v>0</v>
      </c>
      <c r="O146">
        <f>rekapitulace!H8</f>
        <v>21</v>
      </c>
      <c r="P146">
        <f>O146/100*I146</f>
        <v>0</v>
      </c>
    </row>
    <row r="147" ht="12.75">
      <c r="E147" s="12" t="s">
        <v>745</v>
      </c>
    </row>
    <row r="148" ht="357">
      <c r="E148" s="12" t="s">
        <v>197</v>
      </c>
    </row>
    <row r="149" spans="1:16" ht="12.75" customHeight="1">
      <c r="A149" s="13"/>
      <c r="B149" s="13"/>
      <c r="C149" s="13" t="s">
        <v>42</v>
      </c>
      <c r="D149" s="13"/>
      <c r="E149" s="13" t="s">
        <v>288</v>
      </c>
      <c r="F149" s="13"/>
      <c r="G149" s="13"/>
      <c r="H149" s="13"/>
      <c r="I149" s="13">
        <f>SUM(I144:I148)</f>
        <v>0</v>
      </c>
      <c r="P149">
        <f>ROUND(SUM(P144:P148),2)</f>
        <v>0</v>
      </c>
    </row>
    <row r="151" spans="1:9" ht="12.75" customHeight="1">
      <c r="A151" s="7"/>
      <c r="B151" s="7"/>
      <c r="C151" s="7" t="s">
        <v>43</v>
      </c>
      <c r="D151" s="7"/>
      <c r="E151" s="7" t="s">
        <v>77</v>
      </c>
      <c r="F151" s="7"/>
      <c r="G151" s="9"/>
      <c r="H151" s="7"/>
      <c r="I151" s="9"/>
    </row>
    <row r="152" spans="1:16" ht="12.75">
      <c r="A152" s="6">
        <v>42</v>
      </c>
      <c r="B152" s="6" t="s">
        <v>46</v>
      </c>
      <c r="C152" s="6" t="s">
        <v>442</v>
      </c>
      <c r="D152" s="6" t="s">
        <v>48</v>
      </c>
      <c r="E152" s="6" t="s">
        <v>443</v>
      </c>
      <c r="F152" s="6" t="s">
        <v>183</v>
      </c>
      <c r="G152" s="8">
        <v>50</v>
      </c>
      <c r="H152" s="11"/>
      <c r="I152" s="10">
        <f>ROUND((H152*G152),2)</f>
        <v>0</v>
      </c>
      <c r="O152">
        <f>rekapitulace!H8</f>
        <v>21</v>
      </c>
      <c r="P152">
        <f>O152/100*I152</f>
        <v>0</v>
      </c>
    </row>
    <row r="153" ht="51">
      <c r="E153" s="12" t="s">
        <v>445</v>
      </c>
    </row>
    <row r="154" spans="1:16" ht="12.75">
      <c r="A154" s="6">
        <v>43</v>
      </c>
      <c r="B154" s="6" t="s">
        <v>46</v>
      </c>
      <c r="C154" s="6" t="s">
        <v>456</v>
      </c>
      <c r="D154" s="6" t="s">
        <v>48</v>
      </c>
      <c r="E154" s="6" t="s">
        <v>457</v>
      </c>
      <c r="F154" s="6" t="s">
        <v>95</v>
      </c>
      <c r="G154" s="8">
        <v>145</v>
      </c>
      <c r="H154" s="11"/>
      <c r="I154" s="10">
        <f>ROUND((H154*G154),2)</f>
        <v>0</v>
      </c>
      <c r="O154">
        <f>rekapitulace!H8</f>
        <v>21</v>
      </c>
      <c r="P154">
        <f>O154/100*I154</f>
        <v>0</v>
      </c>
    </row>
    <row r="155" ht="38.25">
      <c r="E155" s="12" t="s">
        <v>746</v>
      </c>
    </row>
    <row r="156" ht="38.25">
      <c r="E156" s="12" t="s">
        <v>459</v>
      </c>
    </row>
    <row r="157" spans="1:16" ht="25.5">
      <c r="A157" s="6">
        <v>44</v>
      </c>
      <c r="B157" s="6" t="s">
        <v>46</v>
      </c>
      <c r="C157" s="6" t="s">
        <v>646</v>
      </c>
      <c r="D157" s="6" t="s">
        <v>48</v>
      </c>
      <c r="E157" s="6" t="s">
        <v>647</v>
      </c>
      <c r="F157" s="6" t="s">
        <v>80</v>
      </c>
      <c r="G157" s="8">
        <v>10.35</v>
      </c>
      <c r="H157" s="11"/>
      <c r="I157" s="10">
        <f>ROUND((H157*G157),2)</f>
        <v>0</v>
      </c>
      <c r="O157">
        <f>rekapitulace!H8</f>
        <v>21</v>
      </c>
      <c r="P157">
        <f>O157/100*I157</f>
        <v>0</v>
      </c>
    </row>
    <row r="158" ht="63.75">
      <c r="E158" s="12" t="s">
        <v>649</v>
      </c>
    </row>
    <row r="159" spans="1:16" ht="25.5">
      <c r="A159" s="6">
        <v>45</v>
      </c>
      <c r="B159" s="6" t="s">
        <v>46</v>
      </c>
      <c r="C159" s="6" t="s">
        <v>747</v>
      </c>
      <c r="D159" s="6" t="s">
        <v>48</v>
      </c>
      <c r="E159" s="6" t="s">
        <v>748</v>
      </c>
      <c r="F159" s="6" t="s">
        <v>80</v>
      </c>
      <c r="G159" s="8">
        <v>40.5</v>
      </c>
      <c r="H159" s="11"/>
      <c r="I159" s="10">
        <f>ROUND((H159*G159),2)</f>
        <v>0</v>
      </c>
      <c r="O159">
        <f>rekapitulace!H8</f>
        <v>21</v>
      </c>
      <c r="P159">
        <f>O159/100*I159</f>
        <v>0</v>
      </c>
    </row>
    <row r="160" ht="12.75">
      <c r="E160" s="12" t="s">
        <v>749</v>
      </c>
    </row>
    <row r="161" spans="1:16" ht="25.5">
      <c r="A161" s="6">
        <v>46</v>
      </c>
      <c r="B161" s="6" t="s">
        <v>46</v>
      </c>
      <c r="C161" s="6" t="s">
        <v>750</v>
      </c>
      <c r="D161" s="6" t="s">
        <v>48</v>
      </c>
      <c r="E161" s="6" t="s">
        <v>751</v>
      </c>
      <c r="F161" s="6" t="s">
        <v>80</v>
      </c>
      <c r="G161" s="8">
        <v>40.5</v>
      </c>
      <c r="H161" s="11"/>
      <c r="I161" s="10">
        <f>ROUND((H161*G161),2)</f>
        <v>0</v>
      </c>
      <c r="O161">
        <f>rekapitulace!H8</f>
        <v>21</v>
      </c>
      <c r="P161">
        <f>O161/100*I161</f>
        <v>0</v>
      </c>
    </row>
    <row r="162" ht="38.25">
      <c r="E162" s="12" t="s">
        <v>317</v>
      </c>
    </row>
    <row r="163" spans="1:16" ht="12.75">
      <c r="A163" s="6">
        <v>47</v>
      </c>
      <c r="B163" s="6" t="s">
        <v>46</v>
      </c>
      <c r="C163" s="6" t="s">
        <v>752</v>
      </c>
      <c r="D163" s="6" t="s">
        <v>48</v>
      </c>
      <c r="E163" s="6" t="s">
        <v>753</v>
      </c>
      <c r="F163" s="6" t="s">
        <v>80</v>
      </c>
      <c r="G163" s="8">
        <v>40.5</v>
      </c>
      <c r="H163" s="11"/>
      <c r="I163" s="10">
        <f>ROUND((H163*G163),2)</f>
        <v>0</v>
      </c>
      <c r="O163">
        <f>rekapitulace!H8</f>
        <v>21</v>
      </c>
      <c r="P163">
        <f>O163/100*I163</f>
        <v>0</v>
      </c>
    </row>
    <row r="164" ht="25.5">
      <c r="E164" s="12" t="s">
        <v>313</v>
      </c>
    </row>
    <row r="165" spans="1:16" ht="12.75">
      <c r="A165" s="6">
        <v>48</v>
      </c>
      <c r="B165" s="6" t="s">
        <v>46</v>
      </c>
      <c r="C165" s="6" t="s">
        <v>661</v>
      </c>
      <c r="D165" s="6" t="s">
        <v>48</v>
      </c>
      <c r="E165" s="6" t="s">
        <v>662</v>
      </c>
      <c r="F165" s="6" t="s">
        <v>50</v>
      </c>
      <c r="G165" s="8">
        <v>19.8</v>
      </c>
      <c r="H165" s="11"/>
      <c r="I165" s="10">
        <f>ROUND((H165*G165),2)</f>
        <v>0</v>
      </c>
      <c r="O165">
        <f>rekapitulace!H8</f>
        <v>21</v>
      </c>
      <c r="P165">
        <f>O165/100*I165</f>
        <v>0</v>
      </c>
    </row>
    <row r="166" ht="12.75">
      <c r="E166" s="12" t="s">
        <v>754</v>
      </c>
    </row>
    <row r="167" ht="102">
      <c r="E167" s="12" t="s">
        <v>86</v>
      </c>
    </row>
    <row r="168" spans="1:16" ht="12.75">
      <c r="A168" s="6">
        <v>49</v>
      </c>
      <c r="B168" s="6" t="s">
        <v>46</v>
      </c>
      <c r="C168" s="6" t="s">
        <v>755</v>
      </c>
      <c r="D168" s="6" t="s">
        <v>48</v>
      </c>
      <c r="E168" s="6" t="s">
        <v>756</v>
      </c>
      <c r="F168" s="6" t="s">
        <v>80</v>
      </c>
      <c r="G168" s="8">
        <v>10.5</v>
      </c>
      <c r="H168" s="11"/>
      <c r="I168" s="10">
        <f>ROUND((H168*G168),2)</f>
        <v>0</v>
      </c>
      <c r="O168">
        <f>rekapitulace!H8</f>
        <v>21</v>
      </c>
      <c r="P168">
        <f>O168/100*I168</f>
        <v>0</v>
      </c>
    </row>
    <row r="169" ht="114.75">
      <c r="E169" s="12" t="s">
        <v>667</v>
      </c>
    </row>
    <row r="170" spans="1:16" ht="12.75" customHeight="1">
      <c r="A170" s="13"/>
      <c r="B170" s="13"/>
      <c r="C170" s="13" t="s">
        <v>43</v>
      </c>
      <c r="D170" s="13"/>
      <c r="E170" s="13" t="s">
        <v>77</v>
      </c>
      <c r="F170" s="13"/>
      <c r="G170" s="13"/>
      <c r="H170" s="13"/>
      <c r="I170" s="13">
        <f>SUM(I152:I169)</f>
        <v>0</v>
      </c>
      <c r="P170">
        <f>ROUND(SUM(P152:P169),2)</f>
        <v>0</v>
      </c>
    </row>
    <row r="172" spans="1:16" ht="12.75" customHeight="1">
      <c r="A172" s="13"/>
      <c r="B172" s="13"/>
      <c r="C172" s="13"/>
      <c r="D172" s="13"/>
      <c r="E172" s="13" t="s">
        <v>97</v>
      </c>
      <c r="F172" s="13"/>
      <c r="G172" s="13"/>
      <c r="H172" s="13"/>
      <c r="I172" s="13">
        <f>+I27+I84+I93+I99+I111+I141+I149+I170</f>
        <v>0</v>
      </c>
      <c r="P172">
        <f>+P27+P84+P93+P99+P111+P141+P149+P170</f>
        <v>0</v>
      </c>
    </row>
    <row r="174" spans="1:9" ht="12.75" customHeight="1">
      <c r="A174" s="7" t="s">
        <v>98</v>
      </c>
      <c r="B174" s="7"/>
      <c r="C174" s="7"/>
      <c r="D174" s="7"/>
      <c r="E174" s="7"/>
      <c r="F174" s="7"/>
      <c r="G174" s="7"/>
      <c r="H174" s="7"/>
      <c r="I174" s="7"/>
    </row>
    <row r="175" spans="1:9" ht="12.75" customHeight="1">
      <c r="A175" s="7"/>
      <c r="B175" s="7"/>
      <c r="C175" s="7"/>
      <c r="D175" s="7"/>
      <c r="E175" s="7" t="s">
        <v>99</v>
      </c>
      <c r="F175" s="7"/>
      <c r="G175" s="7"/>
      <c r="H175" s="7"/>
      <c r="I175" s="7"/>
    </row>
    <row r="176" spans="1:16" ht="12.75" customHeight="1">
      <c r="A176" s="13"/>
      <c r="B176" s="13"/>
      <c r="C176" s="13"/>
      <c r="D176" s="13"/>
      <c r="E176" s="13" t="s">
        <v>100</v>
      </c>
      <c r="F176" s="13"/>
      <c r="G176" s="13"/>
      <c r="H176" s="13"/>
      <c r="I176" s="13">
        <v>0</v>
      </c>
      <c r="P176">
        <v>0</v>
      </c>
    </row>
    <row r="177" spans="1:9" ht="12.75" customHeight="1">
      <c r="A177" s="13"/>
      <c r="B177" s="13"/>
      <c r="C177" s="13"/>
      <c r="D177" s="13"/>
      <c r="E177" s="13" t="s">
        <v>101</v>
      </c>
      <c r="F177" s="13"/>
      <c r="G177" s="13"/>
      <c r="H177" s="13"/>
      <c r="I177" s="13"/>
    </row>
    <row r="178" spans="1:16" ht="12.75" customHeight="1">
      <c r="A178" s="13"/>
      <c r="B178" s="13"/>
      <c r="C178" s="13"/>
      <c r="D178" s="13"/>
      <c r="E178" s="13" t="s">
        <v>102</v>
      </c>
      <c r="F178" s="13"/>
      <c r="G178" s="13"/>
      <c r="H178" s="13"/>
      <c r="I178" s="13">
        <v>0</v>
      </c>
      <c r="P178">
        <v>0</v>
      </c>
    </row>
    <row r="179" spans="1:16" ht="12.75" customHeight="1">
      <c r="A179" s="13"/>
      <c r="B179" s="13"/>
      <c r="C179" s="13"/>
      <c r="D179" s="13"/>
      <c r="E179" s="13" t="s">
        <v>103</v>
      </c>
      <c r="F179" s="13"/>
      <c r="G179" s="13"/>
      <c r="H179" s="13"/>
      <c r="I179" s="13">
        <f>I176+I178</f>
        <v>0</v>
      </c>
      <c r="P179">
        <f>P176+P178</f>
        <v>0</v>
      </c>
    </row>
    <row r="181" spans="1:16" ht="12.75" customHeight="1">
      <c r="A181" s="13"/>
      <c r="B181" s="13"/>
      <c r="C181" s="13"/>
      <c r="D181" s="13"/>
      <c r="E181" s="13" t="s">
        <v>103</v>
      </c>
      <c r="F181" s="13"/>
      <c r="G181" s="13"/>
      <c r="H181" s="13"/>
      <c r="I181" s="13">
        <f>I172+I179</f>
        <v>0</v>
      </c>
      <c r="P181">
        <f>P172+P179</f>
        <v>0</v>
      </c>
    </row>
  </sheetData>
  <sheetProtection sheet="1" objects="1" scenarios="1" formatColumns="0"/>
  <mergeCells count="8">
    <mergeCell ref="G8:G9"/>
    <mergeCell ref="H8:I8"/>
    <mergeCell ref="A8:A9"/>
    <mergeCell ref="B8:B9"/>
    <mergeCell ref="C8:C9"/>
    <mergeCell ref="D8:D9"/>
    <mergeCell ref="E8:E9"/>
    <mergeCell ref="F8:F9"/>
  </mergeCells>
  <printOptions/>
  <pageMargins left="0.5511811023622047" right="0.5511811023622047" top="0.984251968503937" bottom="0.984251968503937" header="0.11811023622047244" footer="0.11811023622047244"/>
  <pageSetup fitToHeight="0" fitToWidth="1"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sedlackova</cp:lastModifiedBy>
  <dcterms:modified xsi:type="dcterms:W3CDTF">2019-12-09T09:31:10Z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