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69253 - ODDĚLENÍ ODN 2,3" sheetId="2" r:id="rId2"/>
    <sheet name="21692531 - VON" sheetId="3" r:id="rId3"/>
  </sheets>
  <definedNames>
    <definedName name="_xlnm.Print_Area" localSheetId="0">'Rekapitulace stavby'!$D$4:$AO$76,'Rekapitulace stavby'!$C$82:$AQ$97</definedName>
    <definedName name="_xlnm._FilterDatabase" localSheetId="1" hidden="1">'2169253 - ODDĚLENÍ ODN 2,3'!$C$128:$K$265</definedName>
    <definedName name="_xlnm.Print_Area" localSheetId="1">'2169253 - ODDĚLENÍ ODN 2,3'!$C$4:$J$76,'2169253 - ODDĚLENÍ ODN 2,3'!$C$82:$J$110,'2169253 - ODDĚLENÍ ODN 2,3'!$C$116:$K$265</definedName>
    <definedName name="_xlnm._FilterDatabase" localSheetId="2" hidden="1">'21692531 - VON'!$C$117:$K$131</definedName>
    <definedName name="_xlnm.Print_Area" localSheetId="2">'21692531 - VON'!$C$4:$J$76,'21692531 - VON'!$C$82:$J$99,'21692531 - VON'!$C$105:$K$131</definedName>
    <definedName name="_xlnm.Print_Titles" localSheetId="0">'Rekapitulace stavby'!$92:$92</definedName>
    <definedName name="_xlnm.Print_Titles" localSheetId="2">'21692531 - VON'!$117:$117</definedName>
  </definedNames>
  <calcPr fullCalcOnLoad="1"/>
</workbook>
</file>

<file path=xl/sharedStrings.xml><?xml version="1.0" encoding="utf-8"?>
<sst xmlns="http://schemas.openxmlformats.org/spreadsheetml/2006/main" count="2096" uniqueCount="530">
  <si>
    <t>Export Komplet</t>
  </si>
  <si>
    <t/>
  </si>
  <si>
    <t>2.0</t>
  </si>
  <si>
    <t>ZAMOK</t>
  </si>
  <si>
    <t>False</t>
  </si>
  <si>
    <t>{336d4c88-b3cd-4d4e-a27f-2e109b993b61}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</si>
  <si>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</si>
  <si>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</si>
  <si>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</si>
  <si>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</si>
  <si>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</si>
  <si>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</si>
  <si>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</si>
  <si>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</si>
  <si>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</si>
  <si>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216925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</si>
  <si>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</si>
  <si>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</si>
  <si>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Nové Město na Moravě - Rekonstrukce výtahů</t>
  </si>
  <si>
    <t>KSO:</t>
  </si>
  <si>
    <t>CC-CZ:</t>
  </si>
  <si>
    <t>Místo:</t>
  </si>
  <si>
    <t xml:space="preserve"> </t>
  </si>
  <si>
    <t>Datum:</t>
  </si>
  <si>
    <t>25. 9. 2018</t>
  </si>
  <si>
    <t>Zadavatel:</t>
  </si>
  <si>
    <t>IČ:</t>
  </si>
  <si>
    <t>Kraj Vysočina, Žižkova 57/1882, 587 33 Jihlava</t>
  </si>
  <si>
    <t>DIČ:</t>
  </si>
  <si>
    <t>Uchazeč:</t>
  </si>
  <si>
    <t>Vyplň údaj</t>
  </si>
  <si>
    <t>Projektant:</t>
  </si>
  <si>
    <t>H - PROJEKT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</si>
  <si>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</si>
  <si>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</si>
  <si>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</si>
  <si>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</si>
  <si>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</si>
  <si>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</si>
  <si>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</si>
  <si>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</si>
  <si>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</si>
  <si>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</si>
  <si>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</si>
  <si>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</si>
  <si>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</si>
  <si>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</si>
  <si>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</si>
  <si>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</si>
  <si>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</si>
  <si>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</si>
  <si>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</si>
  <si>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</si>
  <si>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</si>
  <si>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</si>
  <si>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</si>
  <si>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</si>
  <si>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</si>
  <si>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</si>
  <si>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</si>
  <si>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</si>
  <si>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</si>
  <si>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</si>
  <si>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</si>
  <si>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</si>
  <si>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</si>
  <si>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</si>
  <si>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</si>
  <si>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</si>
  <si>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</si>
  <si>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</si>
  <si>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</si>
  <si>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</si>
  <si>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</si>
  <si>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</si>
  <si>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</si>
  <si>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</si>
  <si>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</si>
  <si>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</si>
  <si>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</si>
  <si>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</si>
  <si>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2169253</t>
  </si>
  <si>
    <t>ODDĚLENÍ ODN 2,3</t>
  </si>
  <si>
    <t>STA</t>
  </si>
  <si>
    <t>{6c2f1541-2286-4d6a-abaf-bf059fa5f9b9}</t>
  </si>
  <si>
    <t>2</t>
  </si>
  <si>
    <t>21692531</t>
  </si>
  <si>
    <t>VON</t>
  </si>
  <si>
    <t>{ffcfbc8a-a99e-498d-ac76-03c6b123f30f}</t>
  </si>
  <si>
    <t>KRYCÍ LIST SOUPISU PRACÍ</t>
  </si>
  <si>
    <t>Objekt:</t>
  </si>
  <si>
    <t>2169253 - ODDĚLENÍ ODN 2,3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</si>
  <si>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</si>
  <si>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</si>
  <si>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</si>
  <si>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</si>
  <si>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</si>
  <si>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</si>
  <si>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</si>
  <si>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</si>
  <si>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</si>
  <si>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</si>
  <si>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</si>
  <si>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</si>
  <si>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</si>
  <si>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</si>
  <si>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</si>
  <si>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</si>
  <si>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</si>
  <si>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</si>
  <si>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</si>
  <si>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</si>
  <si>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</si>
  <si>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</si>
  <si>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</si>
  <si>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</si>
  <si>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</si>
  <si>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</si>
  <si>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</si>
  <si>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</si>
  <si>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</si>
  <si>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</si>
  <si>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</si>
  <si>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</si>
  <si>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</si>
  <si>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</si>
  <si>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</si>
  <si>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</si>
  <si>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</si>
  <si>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310235241</t>
  </si>
  <si>
    <t>Zazdívka otvorů pl do 0,0225 m2 ve zdivu nadzákladovém cihlami pálenými tl do 300 mm</t>
  </si>
  <si>
    <t>kus</t>
  </si>
  <si>
    <t>4</t>
  </si>
  <si>
    <t>470628230</t>
  </si>
  <si>
    <t>VV</t>
  </si>
  <si>
    <t>2*2*4</t>
  </si>
  <si>
    <t>317311711</t>
  </si>
  <si>
    <t>Klenbové pásy z betonu prostého tř. C 20/25</t>
  </si>
  <si>
    <t>m3</t>
  </si>
  <si>
    <t>2074361040</t>
  </si>
  <si>
    <t>(1,95*4*0,32+1,95*0,33)*0,14</t>
  </si>
  <si>
    <t>317351101</t>
  </si>
  <si>
    <t>Zřízení bednění v do 4 m klenbových pásů válcových</t>
  </si>
  <si>
    <t>m2</t>
  </si>
  <si>
    <t>796483730</t>
  </si>
  <si>
    <t>4*1,55*0,68+1,55*1,13</t>
  </si>
  <si>
    <t>317351102</t>
  </si>
  <si>
    <t>Odstranění bednění v do 4 m klenbových pásů válcových</t>
  </si>
  <si>
    <t>1391913060</t>
  </si>
  <si>
    <t>5</t>
  </si>
  <si>
    <t>317944323</t>
  </si>
  <si>
    <t>Válcované nosníky č.14 až 22 dodatečně osazované do připravených otvorů</t>
  </si>
  <si>
    <t>t</t>
  </si>
  <si>
    <t>275648404</t>
  </si>
  <si>
    <t>(2*2*4+5*2)*1,95*0,016</t>
  </si>
  <si>
    <t>6</t>
  </si>
  <si>
    <t>M</t>
  </si>
  <si>
    <t>13010914</t>
  </si>
  <si>
    <t>ocel profilová UE 140 jakost 11 375</t>
  </si>
  <si>
    <t>8</t>
  </si>
  <si>
    <t>-228551708</t>
  </si>
  <si>
    <t>(2*2*4+5*2)*1,95*0,016*1,08</t>
  </si>
  <si>
    <t>7</t>
  </si>
  <si>
    <t>346244371</t>
  </si>
  <si>
    <t>Zazdívka o tl 140 mm rýh, nik nebo kapes z cihel pálených</t>
  </si>
  <si>
    <t>319589144</t>
  </si>
  <si>
    <t>(4*1,95*5+1,95*9)*0,06</t>
  </si>
  <si>
    <t>Vodorovné konstrukce</t>
  </si>
  <si>
    <t>413232211</t>
  </si>
  <si>
    <t>Zazdívka zhlaví válcovaných nosníků v do 150 mm</t>
  </si>
  <si>
    <t>-636831541</t>
  </si>
  <si>
    <t>2*2*4+2*5</t>
  </si>
  <si>
    <t>9</t>
  </si>
  <si>
    <t>413232221</t>
  </si>
  <si>
    <t>Zazdívka zhlaví válcovaných nosníků v do 300 mm</t>
  </si>
  <si>
    <t>-537096589</t>
  </si>
  <si>
    <t>10</t>
  </si>
  <si>
    <t>413941123</t>
  </si>
  <si>
    <t>Osazování ocelových válcovaných nosníků stropů I, IE, U, UE nebo L do č. 22</t>
  </si>
  <si>
    <t>-1882205583</t>
  </si>
  <si>
    <t>(3,3*3+1,23*2)*0,0179</t>
  </si>
  <si>
    <t>11</t>
  </si>
  <si>
    <t>13010718</t>
  </si>
  <si>
    <t>ocel profilová IPN 160 jakost 11 375</t>
  </si>
  <si>
    <t>1043063059</t>
  </si>
  <si>
    <t>(3,3*3+1,23*2)*0,0179*1,08</t>
  </si>
  <si>
    <t>Úpravy povrchů, podlahy a osazování výplní</t>
  </si>
  <si>
    <t>12</t>
  </si>
  <si>
    <t>61114200R</t>
  </si>
  <si>
    <t>Vyrovnání povrchu zdiva po odsekání omítek lepidlem bez vystužení</t>
  </si>
  <si>
    <t>560460775</t>
  </si>
  <si>
    <t>2,69*2*14,963+2,39*2,4-1,45*2,15</t>
  </si>
  <si>
    <t>13</t>
  </si>
  <si>
    <t>612142001</t>
  </si>
  <si>
    <t>Potažení vnitřních stěn sklovláknitým pletivem vtlačeným do tenkovrstvé hmoty</t>
  </si>
  <si>
    <t>-164287268</t>
  </si>
  <si>
    <t>1,95*(0,68+2*0,14)*4+1,95*(1,13+2*0,14)</t>
  </si>
  <si>
    <t>0,6*2*14,963</t>
  </si>
  <si>
    <t>Součet</t>
  </si>
  <si>
    <t>14</t>
  </si>
  <si>
    <t>612315212</t>
  </si>
  <si>
    <t>Vápenná hladká omítka malých ploch do 0,25 m2 na stěnách</t>
  </si>
  <si>
    <t>982037200</t>
  </si>
  <si>
    <t>612325223</t>
  </si>
  <si>
    <t>Vápenocementová štuková omítka malých ploch do 1,0 m2 na stěnách</t>
  </si>
  <si>
    <t>286327739</t>
  </si>
  <si>
    <t>16</t>
  </si>
  <si>
    <t>612325302</t>
  </si>
  <si>
    <t>Vápenocementová štuková omítka ostění nebo nadpraží</t>
  </si>
  <si>
    <t>-860793263</t>
  </si>
  <si>
    <t>(1,55+2,35*2)*0,68*4+(1,55+2,35*2)*1,13</t>
  </si>
  <si>
    <t>17</t>
  </si>
  <si>
    <t>615142012</t>
  </si>
  <si>
    <t>Potažení vnitřních nosníků rabicovým pletivem</t>
  </si>
  <si>
    <t>-1899568489</t>
  </si>
  <si>
    <t>1,95*(0,68+0,14*2)*4+1,95*(1,13+0,14*2)</t>
  </si>
  <si>
    <t>18</t>
  </si>
  <si>
    <t>617321121</t>
  </si>
  <si>
    <t>Vápenocementová omítka hladká jednovrstvá světlíků nebo výtahopvých šachet nanášená ručně</t>
  </si>
  <si>
    <t>-611833844</t>
  </si>
  <si>
    <t>(2,4+0,25*2)*14,963-1,55*2,35*4</t>
  </si>
  <si>
    <t>19</t>
  </si>
  <si>
    <t>622332111</t>
  </si>
  <si>
    <t>Škrábaná omítka (břízolitová) vnějších stěn nanášená ručně na omítnutý podklad</t>
  </si>
  <si>
    <t>1540802769</t>
  </si>
  <si>
    <t>0,5*0,5*3</t>
  </si>
  <si>
    <t>20</t>
  </si>
  <si>
    <t>62991R</t>
  </si>
  <si>
    <t>Opravy a doplnění podlahy ve strojovně po odstranění stávajících blobů</t>
  </si>
  <si>
    <t>1411855309</t>
  </si>
  <si>
    <t>(0,9*0,6+1,2*0,85-0,6*0,35) " kotevní bloky pův. výtahu</t>
  </si>
  <si>
    <t>6299R</t>
  </si>
  <si>
    <t>Opravy a doplnění podlah při zvětšení otvoru dveří obdobnéhu druhu a barevnosti, předpokládaná plocha cca 1 m2, včetně soklů</t>
  </si>
  <si>
    <t>973071845</t>
  </si>
  <si>
    <t>22</t>
  </si>
  <si>
    <t>632450122</t>
  </si>
  <si>
    <t>Vyrovnávací cementový potěr tl do 30 mm ze suchých směsí provedený v pásu</t>
  </si>
  <si>
    <t>512503254</t>
  </si>
  <si>
    <t>0,2*0,3*6 " lože pod nosníky I 160</t>
  </si>
  <si>
    <t>Ostatní konstrukce a práce, bourání</t>
  </si>
  <si>
    <t>23</t>
  </si>
  <si>
    <t>943211111</t>
  </si>
  <si>
    <t>Montáž lešení prostorového rámového lehkého s podlahami zatížení do 200 kg/m2 v do 10 m</t>
  </si>
  <si>
    <t>-30117701</t>
  </si>
  <si>
    <t>3*3*9,9</t>
  </si>
  <si>
    <t>24</t>
  </si>
  <si>
    <t>943211211</t>
  </si>
  <si>
    <t>Příplatek k lešení prostorovému rámovému lehkému s podlahami v do 10 m za první a ZKD den použití</t>
  </si>
  <si>
    <t>-1498026206</t>
  </si>
  <si>
    <t>3*3*9,9*14</t>
  </si>
  <si>
    <t>25</t>
  </si>
  <si>
    <t>943211811</t>
  </si>
  <si>
    <t>Demontáž lešení prostorového rámového lehkého s podlahami zatížení do 200 kg/m2 v do 10 m</t>
  </si>
  <si>
    <t>859179925</t>
  </si>
  <si>
    <t>26</t>
  </si>
  <si>
    <t>949101111</t>
  </si>
  <si>
    <t>Lešení pomocné pro objekty pozemních staveb s lešeňovou podlahou v do 1,9 m zatížení do 150 kg/m2</t>
  </si>
  <si>
    <t>207796156</t>
  </si>
  <si>
    <t>5*3*1,5</t>
  </si>
  <si>
    <t>27</t>
  </si>
  <si>
    <t>949311112</t>
  </si>
  <si>
    <t>Montáž lešení trubkového do šachet o půdorysné ploše do 6 m2 v do 20 m</t>
  </si>
  <si>
    <t>m</t>
  </si>
  <si>
    <t>-1101500619</t>
  </si>
  <si>
    <t>28</t>
  </si>
  <si>
    <t>949311211</t>
  </si>
  <si>
    <t>Příplatek k lešení trubkovému do šachet do 6 m2 v do 30 m za první a ZKD den použití</t>
  </si>
  <si>
    <t>207950784</t>
  </si>
  <si>
    <t>14,963*14</t>
  </si>
  <si>
    <t>29</t>
  </si>
  <si>
    <t>949311812</t>
  </si>
  <si>
    <t>Demontáž lešení trubkového do šachet o půdorysné ploše do 6 m2 v do 20 m</t>
  </si>
  <si>
    <t>-1824100914</t>
  </si>
  <si>
    <t>30</t>
  </si>
  <si>
    <t>962032240</t>
  </si>
  <si>
    <t>Bourání zdiva z cihel pálených nebo vápenopískových na MC do 1m3</t>
  </si>
  <si>
    <t>2118647388</t>
  </si>
  <si>
    <t>1,55*0,2*0,68+1,55*0,2*1,13</t>
  </si>
  <si>
    <t>31</t>
  </si>
  <si>
    <t>962032241</t>
  </si>
  <si>
    <t>Bourání zdiva z cihel pálených nebo vápenopískových na MC přes 1 m3</t>
  </si>
  <si>
    <t>-2142499673</t>
  </si>
  <si>
    <t>(2,39*14,963-4*1,25*2,15)*0,25</t>
  </si>
  <si>
    <t>32</t>
  </si>
  <si>
    <t>962052210</t>
  </si>
  <si>
    <t>Bourání zdiva nadzákladového ze ŽB do 1 m3</t>
  </si>
  <si>
    <t>1842879104</t>
  </si>
  <si>
    <t>(0,9*0,6+1,2*0,85-0,6*0,35)*0,86 " kotevní bloky pův. výtahu</t>
  </si>
  <si>
    <t>33</t>
  </si>
  <si>
    <t>964011211</t>
  </si>
  <si>
    <t>Vybourání ŽB překladů prefabrikovaných dl do 3 m hmotnosti do 50 kg/m</t>
  </si>
  <si>
    <t>187661423</t>
  </si>
  <si>
    <t>1,8*0,68*0,15*4+1,5*1,13*0,15</t>
  </si>
  <si>
    <t>34</t>
  </si>
  <si>
    <t>968072456</t>
  </si>
  <si>
    <t>Vybourání kovových dveřních zárubní pl přes 2 m2</t>
  </si>
  <si>
    <t>1826484409</t>
  </si>
  <si>
    <t>1,45*2,15*5</t>
  </si>
  <si>
    <t>35</t>
  </si>
  <si>
    <t>971033341</t>
  </si>
  <si>
    <t>Vybourání otvorů ve zdivu cihelném pl do 0,09 m2 na MVC nebo MV tl do 300 mm</t>
  </si>
  <si>
    <t>-477056270</t>
  </si>
  <si>
    <t>36</t>
  </si>
  <si>
    <t>971033681</t>
  </si>
  <si>
    <t>Vybourání otvorů ve zdivu cihelném pl do 4 m2 na MVC nebo MV tl do 900 mm</t>
  </si>
  <si>
    <t>584008978</t>
  </si>
  <si>
    <t>(1,55*2,35-1,45*2,15)*0,68*4</t>
  </si>
  <si>
    <t>37</t>
  </si>
  <si>
    <t>971033691</t>
  </si>
  <si>
    <t>Vybourání otvorů ve zdivu cihelném pl do 4 m2 na MVC nebo MV tl přes 900 mm</t>
  </si>
  <si>
    <t>521341361</t>
  </si>
  <si>
    <t>(1,55*2,35-1,45*2,15)*1,13</t>
  </si>
  <si>
    <t>38</t>
  </si>
  <si>
    <t>971033631</t>
  </si>
  <si>
    <t>Vybourání otvorů ve zdivu cihelném pl do 4 m2 na MVC nebo MV tl do 150 mm</t>
  </si>
  <si>
    <t>917115904</t>
  </si>
  <si>
    <t>0,68*2,24*2*4+1,13*2,15*2</t>
  </si>
  <si>
    <t>39</t>
  </si>
  <si>
    <t>973031325</t>
  </si>
  <si>
    <t>Vysekání kapes ve zdivu cihelném na MV nebo MVC pl do 0,10 m2 hl do 300 mm</t>
  </si>
  <si>
    <t>-811912047</t>
  </si>
  <si>
    <t>40</t>
  </si>
  <si>
    <t>973031334</t>
  </si>
  <si>
    <t>Vysekání kapes ve zdivu cihelném na MV nebo MVC pl do 0,16 m2 hl do 150 mm</t>
  </si>
  <si>
    <t>578888276</t>
  </si>
  <si>
    <t>41</t>
  </si>
  <si>
    <t>974031165</t>
  </si>
  <si>
    <t>Vysekání rýh ve zdivu cihelném hl do 150 mm š do 200 mm</t>
  </si>
  <si>
    <t>-889625483</t>
  </si>
  <si>
    <t>1,95*2*5</t>
  </si>
  <si>
    <t>42</t>
  </si>
  <si>
    <t>97403116R</t>
  </si>
  <si>
    <t>Příplatek k vysekání rýh ve zdivu cihelném dalších 150 mm hloubky, 200 mm š rýhy</t>
  </si>
  <si>
    <t>1627365668</t>
  </si>
  <si>
    <t>1,95*3*4+1,95*6</t>
  </si>
  <si>
    <t>43</t>
  </si>
  <si>
    <t>975043111</t>
  </si>
  <si>
    <t>Jednořadové podchycení stropů pro osazení nosníků v do 3,5 m pro zatížení do 750 kg/m</t>
  </si>
  <si>
    <t>874390434</t>
  </si>
  <si>
    <t>4*3</t>
  </si>
  <si>
    <t>44</t>
  </si>
  <si>
    <t>978011191</t>
  </si>
  <si>
    <t>Otlučení (osekání) vnitřní vápenné nebo vápenocementové omítky stropů v rozsahu do 100 %</t>
  </si>
  <si>
    <t>-85192448</t>
  </si>
  <si>
    <t>45</t>
  </si>
  <si>
    <t>985331211</t>
  </si>
  <si>
    <t>Dodatečné vlepování betonářské výztuže D 8 mm do chemické malty včetně vyvrtání otvoru</t>
  </si>
  <si>
    <t>-1838538432</t>
  </si>
  <si>
    <t>35*2*1</t>
  </si>
  <si>
    <t>46</t>
  </si>
  <si>
    <t>13021011</t>
  </si>
  <si>
    <t>tyč ocelová žebírková jakost BSt 500S výztuž do betonu D 8mm</t>
  </si>
  <si>
    <t>-449324873</t>
  </si>
  <si>
    <t>35*2*0,00222</t>
  </si>
  <si>
    <t>47</t>
  </si>
  <si>
    <t>985331213</t>
  </si>
  <si>
    <t>Dodatečné vlepování betonářské výztuže D 12 mm do chemické malty včetně vyvrtání otvoru</t>
  </si>
  <si>
    <t>-222015750</t>
  </si>
  <si>
    <t>2*2*4*0,25</t>
  </si>
  <si>
    <t>48</t>
  </si>
  <si>
    <t>13021013</t>
  </si>
  <si>
    <t>tyč ocelová žebírková jakost BSt 500S výztuž do betonu D 12mm</t>
  </si>
  <si>
    <t>-1090430296</t>
  </si>
  <si>
    <t>2*2*4*0,4*0,00089</t>
  </si>
  <si>
    <t>997</t>
  </si>
  <si>
    <t>Přesun sutě</t>
  </si>
  <si>
    <t>49</t>
  </si>
  <si>
    <t>997013153</t>
  </si>
  <si>
    <t>Vnitrostaveništní doprava suti a vybouraných hmot pro budovy v do 12 m s omezením mechanizace</t>
  </si>
  <si>
    <t>900835913</t>
  </si>
  <si>
    <t>50</t>
  </si>
  <si>
    <t>997013501</t>
  </si>
  <si>
    <t>Odvoz suti a vybouraných hmot na skládku nebo meziskládku do 1 km se složením</t>
  </si>
  <si>
    <t>-1311724540</t>
  </si>
  <si>
    <t>51</t>
  </si>
  <si>
    <t>997013509</t>
  </si>
  <si>
    <t>Příplatek k odvozu suti a vybouraných hmot na skládku ZKD 1 km přes 1 km</t>
  </si>
  <si>
    <t>1684844827</t>
  </si>
  <si>
    <t>36,437*9 " předpoklad uložení suti do max. 10 km od stavby</t>
  </si>
  <si>
    <t>52</t>
  </si>
  <si>
    <t>997013831</t>
  </si>
  <si>
    <t>Poplatek za uložení na skládce (skládkovné) stavebního odpadu směsného kód odpadu 170 904</t>
  </si>
  <si>
    <t>2121567276</t>
  </si>
  <si>
    <t>PSV</t>
  </si>
  <si>
    <t>Práce a dodávky PSV</t>
  </si>
  <si>
    <t>741</t>
  </si>
  <si>
    <t>Elektroinstalace - silnoproud</t>
  </si>
  <si>
    <t>53</t>
  </si>
  <si>
    <t>741001</t>
  </si>
  <si>
    <t>lišta el. instalační, požárně odolná, dle vyhlášky č.23 / 2008 sb. Třída funkčnosti dle požárně bezpečnostního řešení P45-R, 20x20mm - 110x70mm</t>
  </si>
  <si>
    <t>-1589452178</t>
  </si>
  <si>
    <t>54</t>
  </si>
  <si>
    <t>741002</t>
  </si>
  <si>
    <t>kabelový rošt ( lávka ) požárně odolný, dle vyhlášky č.23 / 2008 sb. Třída funkčnosti dle požárně bezpečnostního řešení P45-R, R15 - R30</t>
  </si>
  <si>
    <t>2113537485</t>
  </si>
  <si>
    <t>55</t>
  </si>
  <si>
    <t>741003</t>
  </si>
  <si>
    <t>trubka el. instal., požárně odolná, dle vyhlášky č.23 / 2008 sb. Třída funkčnosti dle požárně bezpečnostního řešení P45-R, dn 16-25mm</t>
  </si>
  <si>
    <t>901761703</t>
  </si>
  <si>
    <t>56</t>
  </si>
  <si>
    <t>741004</t>
  </si>
  <si>
    <t>trubka el. instal., požárně odolná, dle vyhlášky č.23 / 2008 sb. Třída funkčnosti dle požárně bezpečnostního řešení P45-R, dn 45mm</t>
  </si>
  <si>
    <t>1766716780</t>
  </si>
  <si>
    <t>57</t>
  </si>
  <si>
    <t>741005</t>
  </si>
  <si>
    <t xml:space="preserve">trubka el. instal., PVC ohebná, super monoflex 1225 -1240 </t>
  </si>
  <si>
    <t>-2098019063</t>
  </si>
  <si>
    <t>58</t>
  </si>
  <si>
    <t>741006</t>
  </si>
  <si>
    <t>kabel požárně odolný dle vyhl. Č. 23/2008 sb, B2ca s 1d0, s CU jádry, CXKH-R 5J x 16mm2</t>
  </si>
  <si>
    <t>-1359116126</t>
  </si>
  <si>
    <t>59</t>
  </si>
  <si>
    <t>741007</t>
  </si>
  <si>
    <t>instalační vodič slaněný CU, H07V-R 25mm2, žl. zel.</t>
  </si>
  <si>
    <t>-10009744</t>
  </si>
  <si>
    <t>60</t>
  </si>
  <si>
    <t>741008</t>
  </si>
  <si>
    <t>podružný materiál ( příchytky, šroubové spoje a fixační materiál )</t>
  </si>
  <si>
    <t>kpl</t>
  </si>
  <si>
    <t>1912223797</t>
  </si>
  <si>
    <t>61</t>
  </si>
  <si>
    <t>741009</t>
  </si>
  <si>
    <t>úprava stávajícího rozvaděče ( osazení pojistkových držáků a odpojovačů, svorkovnice, propojení, úprava krycích plechů ), dle přílohy č. D.1.4.1-08</t>
  </si>
  <si>
    <t>-404076709</t>
  </si>
  <si>
    <t>62</t>
  </si>
  <si>
    <t>741015</t>
  </si>
  <si>
    <t>Revize elektro</t>
  </si>
  <si>
    <t>hod</t>
  </si>
  <si>
    <t>1960237827</t>
  </si>
  <si>
    <t>767</t>
  </si>
  <si>
    <t>Konstrukce zámečnické</t>
  </si>
  <si>
    <t>63</t>
  </si>
  <si>
    <t>7679919R1</t>
  </si>
  <si>
    <t>Opravy zámečnických konstrukcí ostatní - samostatné svařování na stavbě</t>
  </si>
  <si>
    <t>1101483863</t>
  </si>
  <si>
    <t>(2*2*4+5,2)*1,95*0,2 " podélné svaření nosníků U z 20%</t>
  </si>
  <si>
    <t>(0,16+0,074*2)*2*4 " svaření nosníků I 160 do roštu</t>
  </si>
  <si>
    <t>64</t>
  </si>
  <si>
    <t>767991912</t>
  </si>
  <si>
    <t>Opravy zámečnických konstrukcí ostatní - samostatné řezání plamenem</t>
  </si>
  <si>
    <t>2090983629</t>
  </si>
  <si>
    <t>2*4*0,5 " vypálení ocelového nosníku</t>
  </si>
  <si>
    <t>65</t>
  </si>
  <si>
    <t>767S6</t>
  </si>
  <si>
    <t>Hasicí přístroj sněhový S5, dodávka a osazení, včetně příslušných atestů a revize</t>
  </si>
  <si>
    <t>-550238926</t>
  </si>
  <si>
    <t>783</t>
  </si>
  <si>
    <t>Dokončovací práce - nátěry</t>
  </si>
  <si>
    <t>66</t>
  </si>
  <si>
    <t>783324201</t>
  </si>
  <si>
    <t>Základní antikorozní jednonásobný akrylátový nátěr zámečnických konstrukcí</t>
  </si>
  <si>
    <t>-1567571454</t>
  </si>
  <si>
    <t xml:space="preserve">(3*3,4+2*1,23)*0,575 </t>
  </si>
  <si>
    <t>784</t>
  </si>
  <si>
    <t>Dokončovací práce - malby a tapety</t>
  </si>
  <si>
    <t>67</t>
  </si>
  <si>
    <t>784211109</t>
  </si>
  <si>
    <t>Dvojnásobné  bílé malby ze směsí za mokra výborně otěruvzdorných na schodišti výšky do 5,00 m</t>
  </si>
  <si>
    <t>-1362290147</t>
  </si>
  <si>
    <t>(2,4+2,94)*2*14,963+2,4*2,94 " šachta uvnitř</t>
  </si>
  <si>
    <t>2,5*(14,963-0,875-0,25*3) " stěna chodby u dveří výtahu - předpoklad</t>
  </si>
  <si>
    <t>Práce a dodávky M</t>
  </si>
  <si>
    <t>33-M</t>
  </si>
  <si>
    <t>Montáže dopr.zaříz.,sklad. zař. a váh</t>
  </si>
  <si>
    <t>68</t>
  </si>
  <si>
    <t>330002</t>
  </si>
  <si>
    <t>Uvedlení výtahu do provozu, zkušební provoz, zaškolení obsluhy</t>
  </si>
  <si>
    <t>-156119178</t>
  </si>
  <si>
    <t>69</t>
  </si>
  <si>
    <t>330003</t>
  </si>
  <si>
    <t>Dodávka výtahu</t>
  </si>
  <si>
    <t>-1340058952</t>
  </si>
  <si>
    <t>70</t>
  </si>
  <si>
    <t>330004</t>
  </si>
  <si>
    <t>Montáž výtahu</t>
  </si>
  <si>
    <t>1287594066</t>
  </si>
  <si>
    <t>71</t>
  </si>
  <si>
    <t>330005</t>
  </si>
  <si>
    <t>Zkoušky výtahu</t>
  </si>
  <si>
    <t>799079059</t>
  </si>
  <si>
    <t>72</t>
  </si>
  <si>
    <t>330006</t>
  </si>
  <si>
    <t>Doprava výtahu</t>
  </si>
  <si>
    <t>-391534490</t>
  </si>
  <si>
    <t>73</t>
  </si>
  <si>
    <t>330007</t>
  </si>
  <si>
    <t>Demontáž stávajícího výtahu (celé zařízení včetně elektro, likvidace, vyčištění prohlubně šachty)</t>
  </si>
  <si>
    <t>1436017935</t>
  </si>
  <si>
    <t>74</t>
  </si>
  <si>
    <t>33053019R</t>
  </si>
  <si>
    <t>Bezpečnostní tabulky D+M</t>
  </si>
  <si>
    <t>1259793500</t>
  </si>
  <si>
    <t>21692531 - VON</t>
  </si>
  <si>
    <t>OST - Ostatní</t>
  </si>
  <si>
    <t xml:space="preserve">    O02 - Vedlejší a ostatní náklady</t>
  </si>
  <si>
    <t>OST</t>
  </si>
  <si>
    <t>Ostatní</t>
  </si>
  <si>
    <t>O02</t>
  </si>
  <si>
    <t>Vedlejší a ostatní náklady</t>
  </si>
  <si>
    <t>0101</t>
  </si>
  <si>
    <t>Zařízení staveniště (vybudování, provoz a odstranění,) oddělení staveniště od provozu nemocnice, každodenní úklid</t>
  </si>
  <si>
    <t>-126124070</t>
  </si>
  <si>
    <t>0102</t>
  </si>
  <si>
    <t>Zajištění BOZP</t>
  </si>
  <si>
    <t>-1919369893</t>
  </si>
  <si>
    <t>0103</t>
  </si>
  <si>
    <t>Projektová dokumentace skutečného provedení a její kompletace</t>
  </si>
  <si>
    <t>599918195</t>
  </si>
  <si>
    <t>0104</t>
  </si>
  <si>
    <t>Komletace dokladové části stavby k předání, převzetí a kolaudaci díla, součinnost při kolaudaci</t>
  </si>
  <si>
    <t>-1038202580</t>
  </si>
  <si>
    <t>0105</t>
  </si>
  <si>
    <t>Zpracování a předložení harmonogramu postupu prací</t>
  </si>
  <si>
    <t>1499035469</t>
  </si>
  <si>
    <t>0106</t>
  </si>
  <si>
    <t>Posouzení nového výtahu TIČR</t>
  </si>
  <si>
    <t>1121327584</t>
  </si>
  <si>
    <t>0201</t>
  </si>
  <si>
    <t>Dočasné příčky pro oddělení prostoru stavebních prací, prachotěsné, dodávka, montáž, demontáž</t>
  </si>
  <si>
    <t>670376131</t>
  </si>
  <si>
    <t>2,5*3*4 " předpoklad</t>
  </si>
  <si>
    <t>012203000</t>
  </si>
  <si>
    <t>Geodetické práce při provádění stavby - rozměření kotevních trnů</t>
  </si>
  <si>
    <t>…</t>
  </si>
  <si>
    <t>1024</t>
  </si>
  <si>
    <t>932643000</t>
  </si>
  <si>
    <t>619991001</t>
  </si>
  <si>
    <t>Zakrytí podlah fólií přilepenou lepící páskou</t>
  </si>
  <si>
    <t>-680249456</t>
  </si>
  <si>
    <t>5*3*2,4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</si>
</sst>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8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8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8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8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8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8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8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ROUND(AV94,0)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ROUND(AW94,0)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216925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Nemocnice Nové Město na Moravě - Rekonstrukce výtahů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25. 9. 2018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Kraj Vysočina, Žižkova 57/1882, 587 33 Jihlava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H - PROJEKT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ROUND(SUM(AG95:AG96),0)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ROUND(SUM(AS95:AS96),0)</f>
        <v>0</v>
      </c>
      <c r="AT94" s="113">
        <f>ROUND(SUM(AV94:AW94),0)</f>
        <v>0</v>
      </c>
      <c r="AU94" s="114">
        <f>ROUND(SUM(AU95:AU96),5)</f>
        <v>0</v>
      </c>
      <c r="AV94" s="113">
        <f>ROUND(AZ94*L29,0)</f>
        <v>0</v>
      </c>
      <c r="AW94" s="113">
        <f>ROUND(BA94*L30,0)</f>
        <v>0</v>
      </c>
      <c r="AX94" s="113">
        <f>ROUND(BB94*L29,0)</f>
        <v>0</v>
      </c>
      <c r="AY94" s="113">
        <f>ROUND(BC94*L30,0)</f>
        <v>0</v>
      </c>
      <c r="AZ94" s="113">
        <f>ROUND(SUM(AZ95:AZ96),0)</f>
        <v>0</v>
      </c>
      <c r="BA94" s="113">
        <f>ROUND(SUM(BA95:BA96),0)</f>
        <v>0</v>
      </c>
      <c r="BB94" s="113">
        <f>ROUND(SUM(BB95:BB96),0)</f>
        <v>0</v>
      </c>
      <c r="BC94" s="113">
        <f>ROUND(SUM(BC95:BC96),0)</f>
        <v>0</v>
      </c>
      <c r="BD94" s="115">
        <f>ROUND(SUM(BD95:BD96),0)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'2169253 - ODDĚLENÍ ODN 2,3'!J30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ROUND(SUM(AV95:AW95),0)</f>
        <v>0</v>
      </c>
      <c r="AU95" s="128">
        <f>'2169253 - ODDĚLENÍ ODN 2,3'!P129</f>
        <v>0</v>
      </c>
      <c r="AV95" s="127">
        <f>'2169253 - ODDĚLENÍ ODN 2,3'!J33</f>
        <v>0</v>
      </c>
      <c r="AW95" s="127">
        <f>'2169253 - ODDĚLENÍ ODN 2,3'!J34</f>
        <v>0</v>
      </c>
      <c r="AX95" s="127">
        <f>'2169253 - ODDĚLENÍ ODN 2,3'!J35</f>
        <v>0</v>
      </c>
      <c r="AY95" s="127">
        <f>'2169253 - ODDĚLENÍ ODN 2,3'!J36</f>
        <v>0</v>
      </c>
      <c r="AZ95" s="127">
        <f>'2169253 - ODDĚLENÍ ODN 2,3'!F33</f>
        <v>0</v>
      </c>
      <c r="BA95" s="127">
        <f>'2169253 - ODDĚLENÍ ODN 2,3'!F34</f>
        <v>0</v>
      </c>
      <c r="BB95" s="127">
        <f>'2169253 - ODDĚLENÍ ODN 2,3'!F35</f>
        <v>0</v>
      </c>
      <c r="BC95" s="127">
        <f>'2169253 - ODDĚLENÍ ODN 2,3'!F36</f>
        <v>0</v>
      </c>
      <c r="BD95" s="129">
        <f>'2169253 - ODDĚLENÍ ODN 2,3'!F37</f>
        <v>0</v>
      </c>
      <c r="BE95" s="7"/>
      <c r="BT95" s="130" t="s">
        <v>8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24.75" customHeight="1">
      <c r="A96" s="118" t="s">
        <v>80</v>
      </c>
      <c r="B96" s="119"/>
      <c r="C96" s="120"/>
      <c r="D96" s="121" t="s">
        <v>86</v>
      </c>
      <c r="E96" s="121"/>
      <c r="F96" s="121"/>
      <c r="G96" s="121"/>
      <c r="H96" s="121"/>
      <c r="I96" s="122"/>
      <c r="J96" s="121" t="s">
        <v>87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'21692531 - VON'!J30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ROUND(SUM(AV96:AW96),0)</f>
        <v>0</v>
      </c>
      <c r="AU96" s="133">
        <f>'21692531 - VON'!P118</f>
        <v>0</v>
      </c>
      <c r="AV96" s="132">
        <f>'21692531 - VON'!J33</f>
        <v>0</v>
      </c>
      <c r="AW96" s="132">
        <f>'21692531 - VON'!J34</f>
        <v>0</v>
      </c>
      <c r="AX96" s="132">
        <f>'21692531 - VON'!J35</f>
        <v>0</v>
      </c>
      <c r="AY96" s="132">
        <f>'21692531 - VON'!J36</f>
        <v>0</v>
      </c>
      <c r="AZ96" s="132">
        <f>'21692531 - VON'!F33</f>
        <v>0</v>
      </c>
      <c r="BA96" s="132">
        <f>'21692531 - VON'!F34</f>
        <v>0</v>
      </c>
      <c r="BB96" s="132">
        <f>'21692531 - VON'!F35</f>
        <v>0</v>
      </c>
      <c r="BC96" s="132">
        <f>'21692531 - VON'!F36</f>
        <v>0</v>
      </c>
      <c r="BD96" s="134">
        <f>'21692531 - VON'!F37</f>
        <v>0</v>
      </c>
      <c r="BE96" s="7"/>
      <c r="BT96" s="130" t="s">
        <v>8</v>
      </c>
      <c r="BV96" s="130" t="s">
        <v>78</v>
      </c>
      <c r="BW96" s="130" t="s">
        <v>88</v>
      </c>
      <c r="BX96" s="130" t="s">
        <v>5</v>
      </c>
      <c r="CL96" s="130" t="s">
        <v>1</v>
      </c>
      <c r="CM96" s="130" t="s">
        <v>85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169253 - ODDĚLENÍ ODN 2,3'!C2" display="/"/>
    <hyperlink ref="A96" location="'2169253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85</v>
      </c>
    </row>
    <row r="4" spans="2:46" s="1" customFormat="1" ht="24.95" customHeight="1">
      <c r="B4" s="19"/>
      <c r="D4" s="139" t="s">
        <v>89</v>
      </c>
      <c r="I4" s="135"/>
      <c r="L4" s="19"/>
      <c r="M4" s="140" t="s">
        <v>11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17</v>
      </c>
      <c r="I6" s="135"/>
      <c r="L6" s="19"/>
    </row>
    <row r="7" spans="2:12" s="1" customFormat="1" ht="16.5" customHeight="1">
      <c r="B7" s="19"/>
      <c r="E7" s="142" t="str">
        <f>'Rekapitulace stavby'!K6</f>
        <v>Nemocnice Nové Město na Moravě - Rekonstrukce výtahů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90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19</v>
      </c>
      <c r="E11" s="37"/>
      <c r="F11" s="145" t="s">
        <v>1</v>
      </c>
      <c r="G11" s="37"/>
      <c r="H11" s="37"/>
      <c r="I11" s="146" t="s">
        <v>20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21</v>
      </c>
      <c r="E12" s="37"/>
      <c r="F12" s="145" t="s">
        <v>22</v>
      </c>
      <c r="G12" s="37"/>
      <c r="H12" s="37"/>
      <c r="I12" s="146" t="s">
        <v>23</v>
      </c>
      <c r="J12" s="147" t="str">
        <f>'Rekapitulace stavby'!AN8</f>
        <v>25. 9. 2018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25</v>
      </c>
      <c r="E14" s="37"/>
      <c r="F14" s="37"/>
      <c r="G14" s="37"/>
      <c r="H14" s="37"/>
      <c r="I14" s="146" t="s">
        <v>26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29</v>
      </c>
      <c r="E17" s="37"/>
      <c r="F17" s="37"/>
      <c r="G17" s="37"/>
      <c r="H17" s="37"/>
      <c r="I17" s="146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31</v>
      </c>
      <c r="E20" s="37"/>
      <c r="F20" s="37"/>
      <c r="G20" s="37"/>
      <c r="H20" s="37"/>
      <c r="I20" s="146" t="s">
        <v>26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32</v>
      </c>
      <c r="F21" s="37"/>
      <c r="G21" s="37"/>
      <c r="H21" s="37"/>
      <c r="I21" s="146" t="s">
        <v>28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34</v>
      </c>
      <c r="E23" s="37"/>
      <c r="F23" s="37"/>
      <c r="G23" s="37"/>
      <c r="H23" s="37"/>
      <c r="I23" s="146" t="s">
        <v>26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28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ROUND(J129,0)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ROUND((SUM(BE129:BE265)),0)</f>
        <v>0</v>
      </c>
      <c r="G33" s="37"/>
      <c r="H33" s="37"/>
      <c r="I33" s="161">
        <v>0.21</v>
      </c>
      <c r="J33" s="160">
        <f>ROUND(((SUM(BE129:BE265))*I33),0)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ROUND((SUM(BF129:BF265)),0)</f>
        <v>0</v>
      </c>
      <c r="G34" s="37"/>
      <c r="H34" s="37"/>
      <c r="I34" s="161">
        <v>0.15</v>
      </c>
      <c r="J34" s="160">
        <f>ROUND(((SUM(BF129:BF265))*I34),0)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ROUND((SUM(BG129:BG265)),0)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ROUND((SUM(BH129:BH265)),0)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ROUND((SUM(BI129:BI265)),0)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92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Nemocnice Nové Město na Moravě - Rekonstrukce výtahů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90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2169253 - ODDĚLENÍ ODN 2,3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146" t="s">
        <v>23</v>
      </c>
      <c r="J89" s="78" t="str">
        <f>IF(J12="","",J12)</f>
        <v>25. 9. 2018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Kraj Vysočina, Žižkova 57/1882, 587 33 Jihlava</v>
      </c>
      <c r="G91" s="39"/>
      <c r="H91" s="39"/>
      <c r="I91" s="146" t="s">
        <v>31</v>
      </c>
      <c r="J91" s="35" t="str">
        <f>E21</f>
        <v>H - PROJEKT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146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93</v>
      </c>
      <c r="D94" s="188"/>
      <c r="E94" s="188"/>
      <c r="F94" s="188"/>
      <c r="G94" s="188"/>
      <c r="H94" s="188"/>
      <c r="I94" s="189"/>
      <c r="J94" s="190" t="s">
        <v>94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95</v>
      </c>
      <c r="D96" s="39"/>
      <c r="E96" s="39"/>
      <c r="F96" s="39"/>
      <c r="G96" s="39"/>
      <c r="H96" s="39"/>
      <c r="I96" s="143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>
      <c r="A97" s="9"/>
      <c r="B97" s="192"/>
      <c r="C97" s="193"/>
      <c r="D97" s="194" t="s">
        <v>97</v>
      </c>
      <c r="E97" s="195"/>
      <c r="F97" s="195"/>
      <c r="G97" s="195"/>
      <c r="H97" s="195"/>
      <c r="I97" s="196"/>
      <c r="J97" s="197">
        <f>J130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98</v>
      </c>
      <c r="E98" s="202"/>
      <c r="F98" s="202"/>
      <c r="G98" s="202"/>
      <c r="H98" s="202"/>
      <c r="I98" s="203"/>
      <c r="J98" s="204">
        <f>J131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99</v>
      </c>
      <c r="E99" s="202"/>
      <c r="F99" s="202"/>
      <c r="G99" s="202"/>
      <c r="H99" s="202"/>
      <c r="I99" s="203"/>
      <c r="J99" s="204">
        <f>J145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100</v>
      </c>
      <c r="E100" s="202"/>
      <c r="F100" s="202"/>
      <c r="G100" s="202"/>
      <c r="H100" s="202"/>
      <c r="I100" s="203"/>
      <c r="J100" s="204">
        <f>J153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101</v>
      </c>
      <c r="E101" s="202"/>
      <c r="F101" s="202"/>
      <c r="G101" s="202"/>
      <c r="H101" s="202"/>
      <c r="I101" s="203"/>
      <c r="J101" s="204">
        <f>J175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102</v>
      </c>
      <c r="E102" s="202"/>
      <c r="F102" s="202"/>
      <c r="G102" s="202"/>
      <c r="H102" s="202"/>
      <c r="I102" s="203"/>
      <c r="J102" s="204">
        <f>J223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2"/>
      <c r="C103" s="193"/>
      <c r="D103" s="194" t="s">
        <v>103</v>
      </c>
      <c r="E103" s="195"/>
      <c r="F103" s="195"/>
      <c r="G103" s="195"/>
      <c r="H103" s="195"/>
      <c r="I103" s="196"/>
      <c r="J103" s="197">
        <f>J229</f>
        <v>0</v>
      </c>
      <c r="K103" s="193"/>
      <c r="L103" s="19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9"/>
      <c r="C104" s="200"/>
      <c r="D104" s="201" t="s">
        <v>104</v>
      </c>
      <c r="E104" s="202"/>
      <c r="F104" s="202"/>
      <c r="G104" s="202"/>
      <c r="H104" s="202"/>
      <c r="I104" s="203"/>
      <c r="J104" s="204">
        <f>J230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105</v>
      </c>
      <c r="E105" s="202"/>
      <c r="F105" s="202"/>
      <c r="G105" s="202"/>
      <c r="H105" s="202"/>
      <c r="I105" s="203"/>
      <c r="J105" s="204">
        <f>J241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9"/>
      <c r="C106" s="200"/>
      <c r="D106" s="201" t="s">
        <v>106</v>
      </c>
      <c r="E106" s="202"/>
      <c r="F106" s="202"/>
      <c r="G106" s="202"/>
      <c r="H106" s="202"/>
      <c r="I106" s="203"/>
      <c r="J106" s="204">
        <f>J249</f>
        <v>0</v>
      </c>
      <c r="K106" s="200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9"/>
      <c r="C107" s="200"/>
      <c r="D107" s="201" t="s">
        <v>107</v>
      </c>
      <c r="E107" s="202"/>
      <c r="F107" s="202"/>
      <c r="G107" s="202"/>
      <c r="H107" s="202"/>
      <c r="I107" s="203"/>
      <c r="J107" s="204">
        <f>J252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2"/>
      <c r="C108" s="193"/>
      <c r="D108" s="194" t="s">
        <v>108</v>
      </c>
      <c r="E108" s="195"/>
      <c r="F108" s="195"/>
      <c r="G108" s="195"/>
      <c r="H108" s="195"/>
      <c r="I108" s="196"/>
      <c r="J108" s="197">
        <f>J257</f>
        <v>0</v>
      </c>
      <c r="K108" s="193"/>
      <c r="L108" s="19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9"/>
      <c r="C109" s="200"/>
      <c r="D109" s="201" t="s">
        <v>109</v>
      </c>
      <c r="E109" s="202"/>
      <c r="F109" s="202"/>
      <c r="G109" s="202"/>
      <c r="H109" s="202"/>
      <c r="I109" s="203"/>
      <c r="J109" s="204">
        <f>J258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8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8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110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17</v>
      </c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6" t="str">
        <f>E7</f>
        <v>Nemocnice Nové Město na Moravě - Rekonstrukce výtahů</v>
      </c>
      <c r="F119" s="31"/>
      <c r="G119" s="31"/>
      <c r="H119" s="31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90</v>
      </c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2169253 - ODDĚLENÍ ODN 2,3</v>
      </c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21</v>
      </c>
      <c r="D123" s="39"/>
      <c r="E123" s="39"/>
      <c r="F123" s="26" t="str">
        <f>F12</f>
        <v xml:space="preserve"> </v>
      </c>
      <c r="G123" s="39"/>
      <c r="H123" s="39"/>
      <c r="I123" s="146" t="s">
        <v>23</v>
      </c>
      <c r="J123" s="78" t="str">
        <f>IF(J12="","",J12)</f>
        <v>25. 9. 2018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4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25</v>
      </c>
      <c r="D125" s="39"/>
      <c r="E125" s="39"/>
      <c r="F125" s="26" t="str">
        <f>E15</f>
        <v>Kraj Vysočina, Žižkova 57/1882, 587 33 Jihlava</v>
      </c>
      <c r="G125" s="39"/>
      <c r="H125" s="39"/>
      <c r="I125" s="146" t="s">
        <v>31</v>
      </c>
      <c r="J125" s="35" t="str">
        <f>E21</f>
        <v>H - PROJEKT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29</v>
      </c>
      <c r="D126" s="39"/>
      <c r="E126" s="39"/>
      <c r="F126" s="26" t="str">
        <f>IF(E18="","",E18)</f>
        <v>Vyplň údaj</v>
      </c>
      <c r="G126" s="39"/>
      <c r="H126" s="39"/>
      <c r="I126" s="146" t="s">
        <v>34</v>
      </c>
      <c r="J126" s="35" t="str">
        <f>E24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14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206"/>
      <c r="B128" s="207"/>
      <c r="C128" s="208" t="s">
        <v>111</v>
      </c>
      <c r="D128" s="209" t="s">
        <v>61</v>
      </c>
      <c r="E128" s="209" t="s">
        <v>57</v>
      </c>
      <c r="F128" s="209" t="s">
        <v>58</v>
      </c>
      <c r="G128" s="209" t="s">
        <v>112</v>
      </c>
      <c r="H128" s="209" t="s">
        <v>113</v>
      </c>
      <c r="I128" s="210" t="s">
        <v>114</v>
      </c>
      <c r="J128" s="211" t="s">
        <v>94</v>
      </c>
      <c r="K128" s="212" t="s">
        <v>115</v>
      </c>
      <c r="L128" s="213"/>
      <c r="M128" s="99" t="s">
        <v>1</v>
      </c>
      <c r="N128" s="100" t="s">
        <v>40</v>
      </c>
      <c r="O128" s="100" t="s">
        <v>116</v>
      </c>
      <c r="P128" s="100" t="s">
        <v>117</v>
      </c>
      <c r="Q128" s="100" t="s">
        <v>118</v>
      </c>
      <c r="R128" s="100" t="s">
        <v>119</v>
      </c>
      <c r="S128" s="100" t="s">
        <v>120</v>
      </c>
      <c r="T128" s="101" t="s">
        <v>121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pans="1:63" s="2" customFormat="1" ht="22.8" customHeight="1">
      <c r="A129" s="37"/>
      <c r="B129" s="38"/>
      <c r="C129" s="106" t="s">
        <v>122</v>
      </c>
      <c r="D129" s="39"/>
      <c r="E129" s="39"/>
      <c r="F129" s="39"/>
      <c r="G129" s="39"/>
      <c r="H129" s="39"/>
      <c r="I129" s="143"/>
      <c r="J129" s="214">
        <f>BK129</f>
        <v>0</v>
      </c>
      <c r="K129" s="39"/>
      <c r="L129" s="43"/>
      <c r="M129" s="102"/>
      <c r="N129" s="215"/>
      <c r="O129" s="103"/>
      <c r="P129" s="216">
        <f>P130+P229+P257</f>
        <v>0</v>
      </c>
      <c r="Q129" s="103"/>
      <c r="R129" s="216">
        <f>R130+R229+R257</f>
        <v>7.72820176</v>
      </c>
      <c r="S129" s="103"/>
      <c r="T129" s="217">
        <f>T130+T229+T257</f>
        <v>36.437244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75</v>
      </c>
      <c r="AU129" s="16" t="s">
        <v>96</v>
      </c>
      <c r="BK129" s="218">
        <f>BK130+BK229+BK257</f>
        <v>0</v>
      </c>
    </row>
    <row r="130" spans="1:63" s="12" customFormat="1" ht="25.9" customHeight="1">
      <c r="A130" s="12"/>
      <c r="B130" s="219"/>
      <c r="C130" s="220"/>
      <c r="D130" s="221" t="s">
        <v>75</v>
      </c>
      <c r="E130" s="222" t="s">
        <v>123</v>
      </c>
      <c r="F130" s="222" t="s">
        <v>124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P131+P145+P153+P175+P223</f>
        <v>0</v>
      </c>
      <c r="Q130" s="227"/>
      <c r="R130" s="228">
        <f>R131+R145+R153+R175+R223</f>
        <v>7.45681772</v>
      </c>
      <c r="S130" s="227"/>
      <c r="T130" s="229">
        <f>T131+T145+T153+T175+T223</f>
        <v>36.437244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</v>
      </c>
      <c r="AT130" s="231" t="s">
        <v>75</v>
      </c>
      <c r="AU130" s="231" t="s">
        <v>76</v>
      </c>
      <c r="AY130" s="230" t="s">
        <v>125</v>
      </c>
      <c r="BK130" s="232">
        <f>BK131+BK145+BK153+BK175+BK223</f>
        <v>0</v>
      </c>
    </row>
    <row r="131" spans="1:63" s="12" customFormat="1" ht="22.8" customHeight="1">
      <c r="A131" s="12"/>
      <c r="B131" s="219"/>
      <c r="C131" s="220"/>
      <c r="D131" s="221" t="s">
        <v>75</v>
      </c>
      <c r="E131" s="233" t="s">
        <v>126</v>
      </c>
      <c r="F131" s="233" t="s">
        <v>127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SUM(P132:P144)</f>
        <v>0</v>
      </c>
      <c r="Q131" s="227"/>
      <c r="R131" s="228">
        <f>SUM(R132:R144)</f>
        <v>3.9019964500000004</v>
      </c>
      <c r="S131" s="227"/>
      <c r="T131" s="229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</v>
      </c>
      <c r="AT131" s="231" t="s">
        <v>75</v>
      </c>
      <c r="AU131" s="231" t="s">
        <v>8</v>
      </c>
      <c r="AY131" s="230" t="s">
        <v>125</v>
      </c>
      <c r="BK131" s="232">
        <f>SUM(BK132:BK144)</f>
        <v>0</v>
      </c>
    </row>
    <row r="132" spans="1:65" s="2" customFormat="1" ht="21.75" customHeight="1">
      <c r="A132" s="37"/>
      <c r="B132" s="38"/>
      <c r="C132" s="235" t="s">
        <v>8</v>
      </c>
      <c r="D132" s="235" t="s">
        <v>128</v>
      </c>
      <c r="E132" s="236" t="s">
        <v>129</v>
      </c>
      <c r="F132" s="237" t="s">
        <v>130</v>
      </c>
      <c r="G132" s="238" t="s">
        <v>131</v>
      </c>
      <c r="H132" s="239">
        <v>16</v>
      </c>
      <c r="I132" s="240"/>
      <c r="J132" s="241">
        <f>ROUND(I132*H132,0)</f>
        <v>0</v>
      </c>
      <c r="K132" s="242"/>
      <c r="L132" s="43"/>
      <c r="M132" s="243" t="s">
        <v>1</v>
      </c>
      <c r="N132" s="244" t="s">
        <v>41</v>
      </c>
      <c r="O132" s="90"/>
      <c r="P132" s="245">
        <f>O132*H132</f>
        <v>0</v>
      </c>
      <c r="Q132" s="245">
        <v>0.01262</v>
      </c>
      <c r="R132" s="245">
        <f>Q132*H132</f>
        <v>0.20192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132</v>
      </c>
      <c r="AT132" s="247" t="s">
        <v>128</v>
      </c>
      <c r="AU132" s="247" t="s">
        <v>85</v>
      </c>
      <c r="AY132" s="16" t="s">
        <v>125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</v>
      </c>
      <c r="BK132" s="248">
        <f>ROUND(I132*H132,0)</f>
        <v>0</v>
      </c>
      <c r="BL132" s="16" t="s">
        <v>132</v>
      </c>
      <c r="BM132" s="247" t="s">
        <v>133</v>
      </c>
    </row>
    <row r="133" spans="1:51" s="13" customFormat="1" ht="12">
      <c r="A133" s="13"/>
      <c r="B133" s="249"/>
      <c r="C133" s="250"/>
      <c r="D133" s="251" t="s">
        <v>134</v>
      </c>
      <c r="E133" s="252" t="s">
        <v>1</v>
      </c>
      <c r="F133" s="253" t="s">
        <v>135</v>
      </c>
      <c r="G133" s="250"/>
      <c r="H133" s="254">
        <v>16</v>
      </c>
      <c r="I133" s="255"/>
      <c r="J133" s="250"/>
      <c r="K133" s="250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134</v>
      </c>
      <c r="AU133" s="260" t="s">
        <v>85</v>
      </c>
      <c r="AV133" s="13" t="s">
        <v>85</v>
      </c>
      <c r="AW133" s="13" t="s">
        <v>33</v>
      </c>
      <c r="AX133" s="13" t="s">
        <v>8</v>
      </c>
      <c r="AY133" s="260" t="s">
        <v>125</v>
      </c>
    </row>
    <row r="134" spans="1:65" s="2" customFormat="1" ht="16.5" customHeight="1">
      <c r="A134" s="37"/>
      <c r="B134" s="38"/>
      <c r="C134" s="235" t="s">
        <v>85</v>
      </c>
      <c r="D134" s="235" t="s">
        <v>128</v>
      </c>
      <c r="E134" s="236" t="s">
        <v>136</v>
      </c>
      <c r="F134" s="237" t="s">
        <v>137</v>
      </c>
      <c r="G134" s="238" t="s">
        <v>138</v>
      </c>
      <c r="H134" s="239">
        <v>0.44</v>
      </c>
      <c r="I134" s="240"/>
      <c r="J134" s="241">
        <f>ROUND(I134*H134,0)</f>
        <v>0</v>
      </c>
      <c r="K134" s="242"/>
      <c r="L134" s="43"/>
      <c r="M134" s="243" t="s">
        <v>1</v>
      </c>
      <c r="N134" s="244" t="s">
        <v>41</v>
      </c>
      <c r="O134" s="90"/>
      <c r="P134" s="245">
        <f>O134*H134</f>
        <v>0</v>
      </c>
      <c r="Q134" s="245">
        <v>2.4533</v>
      </c>
      <c r="R134" s="245">
        <f>Q134*H134</f>
        <v>1.079452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132</v>
      </c>
      <c r="AT134" s="247" t="s">
        <v>128</v>
      </c>
      <c r="AU134" s="247" t="s">
        <v>85</v>
      </c>
      <c r="AY134" s="16" t="s">
        <v>125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</v>
      </c>
      <c r="BK134" s="248">
        <f>ROUND(I134*H134,0)</f>
        <v>0</v>
      </c>
      <c r="BL134" s="16" t="s">
        <v>132</v>
      </c>
      <c r="BM134" s="247" t="s">
        <v>139</v>
      </c>
    </row>
    <row r="135" spans="1:51" s="13" customFormat="1" ht="12">
      <c r="A135" s="13"/>
      <c r="B135" s="249"/>
      <c r="C135" s="250"/>
      <c r="D135" s="251" t="s">
        <v>134</v>
      </c>
      <c r="E135" s="252" t="s">
        <v>1</v>
      </c>
      <c r="F135" s="253" t="s">
        <v>140</v>
      </c>
      <c r="G135" s="250"/>
      <c r="H135" s="254">
        <v>0.44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134</v>
      </c>
      <c r="AU135" s="260" t="s">
        <v>85</v>
      </c>
      <c r="AV135" s="13" t="s">
        <v>85</v>
      </c>
      <c r="AW135" s="13" t="s">
        <v>33</v>
      </c>
      <c r="AX135" s="13" t="s">
        <v>8</v>
      </c>
      <c r="AY135" s="260" t="s">
        <v>125</v>
      </c>
    </row>
    <row r="136" spans="1:65" s="2" customFormat="1" ht="16.5" customHeight="1">
      <c r="A136" s="37"/>
      <c r="B136" s="38"/>
      <c r="C136" s="235" t="s">
        <v>126</v>
      </c>
      <c r="D136" s="235" t="s">
        <v>128</v>
      </c>
      <c r="E136" s="236" t="s">
        <v>141</v>
      </c>
      <c r="F136" s="237" t="s">
        <v>142</v>
      </c>
      <c r="G136" s="238" t="s">
        <v>143</v>
      </c>
      <c r="H136" s="239">
        <v>5.968</v>
      </c>
      <c r="I136" s="240"/>
      <c r="J136" s="241">
        <f>ROUND(I136*H136,0)</f>
        <v>0</v>
      </c>
      <c r="K136" s="242"/>
      <c r="L136" s="43"/>
      <c r="M136" s="243" t="s">
        <v>1</v>
      </c>
      <c r="N136" s="244" t="s">
        <v>41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132</v>
      </c>
      <c r="AT136" s="247" t="s">
        <v>128</v>
      </c>
      <c r="AU136" s="247" t="s">
        <v>85</v>
      </c>
      <c r="AY136" s="16" t="s">
        <v>125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8</v>
      </c>
      <c r="BK136" s="248">
        <f>ROUND(I136*H136,0)</f>
        <v>0</v>
      </c>
      <c r="BL136" s="16" t="s">
        <v>132</v>
      </c>
      <c r="BM136" s="247" t="s">
        <v>144</v>
      </c>
    </row>
    <row r="137" spans="1:51" s="13" customFormat="1" ht="12">
      <c r="A137" s="13"/>
      <c r="B137" s="249"/>
      <c r="C137" s="250"/>
      <c r="D137" s="251" t="s">
        <v>134</v>
      </c>
      <c r="E137" s="252" t="s">
        <v>1</v>
      </c>
      <c r="F137" s="253" t="s">
        <v>145</v>
      </c>
      <c r="G137" s="250"/>
      <c r="H137" s="254">
        <v>5.968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134</v>
      </c>
      <c r="AU137" s="260" t="s">
        <v>85</v>
      </c>
      <c r="AV137" s="13" t="s">
        <v>85</v>
      </c>
      <c r="AW137" s="13" t="s">
        <v>33</v>
      </c>
      <c r="AX137" s="13" t="s">
        <v>8</v>
      </c>
      <c r="AY137" s="260" t="s">
        <v>125</v>
      </c>
    </row>
    <row r="138" spans="1:65" s="2" customFormat="1" ht="21.75" customHeight="1">
      <c r="A138" s="37"/>
      <c r="B138" s="38"/>
      <c r="C138" s="235" t="s">
        <v>132</v>
      </c>
      <c r="D138" s="235" t="s">
        <v>128</v>
      </c>
      <c r="E138" s="236" t="s">
        <v>146</v>
      </c>
      <c r="F138" s="237" t="s">
        <v>147</v>
      </c>
      <c r="G138" s="238" t="s">
        <v>143</v>
      </c>
      <c r="H138" s="239">
        <v>5.968</v>
      </c>
      <c r="I138" s="240"/>
      <c r="J138" s="241">
        <f>ROUND(I138*H138,0)</f>
        <v>0</v>
      </c>
      <c r="K138" s="242"/>
      <c r="L138" s="43"/>
      <c r="M138" s="243" t="s">
        <v>1</v>
      </c>
      <c r="N138" s="244" t="s">
        <v>41</v>
      </c>
      <c r="O138" s="90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7" t="s">
        <v>132</v>
      </c>
      <c r="AT138" s="247" t="s">
        <v>128</v>
      </c>
      <c r="AU138" s="247" t="s">
        <v>85</v>
      </c>
      <c r="AY138" s="16" t="s">
        <v>125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8</v>
      </c>
      <c r="BK138" s="248">
        <f>ROUND(I138*H138,0)</f>
        <v>0</v>
      </c>
      <c r="BL138" s="16" t="s">
        <v>132</v>
      </c>
      <c r="BM138" s="247" t="s">
        <v>148</v>
      </c>
    </row>
    <row r="139" spans="1:65" s="2" customFormat="1" ht="21.75" customHeight="1">
      <c r="A139" s="37"/>
      <c r="B139" s="38"/>
      <c r="C139" s="235" t="s">
        <v>149</v>
      </c>
      <c r="D139" s="235" t="s">
        <v>128</v>
      </c>
      <c r="E139" s="236" t="s">
        <v>150</v>
      </c>
      <c r="F139" s="237" t="s">
        <v>151</v>
      </c>
      <c r="G139" s="238" t="s">
        <v>152</v>
      </c>
      <c r="H139" s="239">
        <v>0.811</v>
      </c>
      <c r="I139" s="240"/>
      <c r="J139" s="241">
        <f>ROUND(I139*H139,0)</f>
        <v>0</v>
      </c>
      <c r="K139" s="242"/>
      <c r="L139" s="43"/>
      <c r="M139" s="243" t="s">
        <v>1</v>
      </c>
      <c r="N139" s="244" t="s">
        <v>41</v>
      </c>
      <c r="O139" s="90"/>
      <c r="P139" s="245">
        <f>O139*H139</f>
        <v>0</v>
      </c>
      <c r="Q139" s="245">
        <v>1.09</v>
      </c>
      <c r="R139" s="245">
        <f>Q139*H139</f>
        <v>0.8839900000000002</v>
      </c>
      <c r="S139" s="245">
        <v>0</v>
      </c>
      <c r="T139" s="24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7" t="s">
        <v>132</v>
      </c>
      <c r="AT139" s="247" t="s">
        <v>128</v>
      </c>
      <c r="AU139" s="247" t="s">
        <v>85</v>
      </c>
      <c r="AY139" s="16" t="s">
        <v>125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8</v>
      </c>
      <c r="BK139" s="248">
        <f>ROUND(I139*H139,0)</f>
        <v>0</v>
      </c>
      <c r="BL139" s="16" t="s">
        <v>132</v>
      </c>
      <c r="BM139" s="247" t="s">
        <v>153</v>
      </c>
    </row>
    <row r="140" spans="1:51" s="13" customFormat="1" ht="12">
      <c r="A140" s="13"/>
      <c r="B140" s="249"/>
      <c r="C140" s="250"/>
      <c r="D140" s="251" t="s">
        <v>134</v>
      </c>
      <c r="E140" s="252" t="s">
        <v>1</v>
      </c>
      <c r="F140" s="253" t="s">
        <v>154</v>
      </c>
      <c r="G140" s="250"/>
      <c r="H140" s="254">
        <v>0.811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134</v>
      </c>
      <c r="AU140" s="260" t="s">
        <v>85</v>
      </c>
      <c r="AV140" s="13" t="s">
        <v>85</v>
      </c>
      <c r="AW140" s="13" t="s">
        <v>33</v>
      </c>
      <c r="AX140" s="13" t="s">
        <v>8</v>
      </c>
      <c r="AY140" s="260" t="s">
        <v>125</v>
      </c>
    </row>
    <row r="141" spans="1:65" s="2" customFormat="1" ht="16.5" customHeight="1">
      <c r="A141" s="37"/>
      <c r="B141" s="38"/>
      <c r="C141" s="261" t="s">
        <v>155</v>
      </c>
      <c r="D141" s="261" t="s">
        <v>156</v>
      </c>
      <c r="E141" s="262" t="s">
        <v>157</v>
      </c>
      <c r="F141" s="263" t="s">
        <v>158</v>
      </c>
      <c r="G141" s="264" t="s">
        <v>152</v>
      </c>
      <c r="H141" s="265">
        <v>0.876</v>
      </c>
      <c r="I141" s="266"/>
      <c r="J141" s="267">
        <f>ROUND(I141*H141,0)</f>
        <v>0</v>
      </c>
      <c r="K141" s="268"/>
      <c r="L141" s="269"/>
      <c r="M141" s="270" t="s">
        <v>1</v>
      </c>
      <c r="N141" s="271" t="s">
        <v>41</v>
      </c>
      <c r="O141" s="90"/>
      <c r="P141" s="245">
        <f>O141*H141</f>
        <v>0</v>
      </c>
      <c r="Q141" s="245">
        <v>1</v>
      </c>
      <c r="R141" s="245">
        <f>Q141*H141</f>
        <v>0.876</v>
      </c>
      <c r="S141" s="245">
        <v>0</v>
      </c>
      <c r="T141" s="24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159</v>
      </c>
      <c r="AT141" s="247" t="s">
        <v>156</v>
      </c>
      <c r="AU141" s="247" t="s">
        <v>85</v>
      </c>
      <c r="AY141" s="16" t="s">
        <v>125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8</v>
      </c>
      <c r="BK141" s="248">
        <f>ROUND(I141*H141,0)</f>
        <v>0</v>
      </c>
      <c r="BL141" s="16" t="s">
        <v>132</v>
      </c>
      <c r="BM141" s="247" t="s">
        <v>160</v>
      </c>
    </row>
    <row r="142" spans="1:51" s="13" customFormat="1" ht="12">
      <c r="A142" s="13"/>
      <c r="B142" s="249"/>
      <c r="C142" s="250"/>
      <c r="D142" s="251" t="s">
        <v>134</v>
      </c>
      <c r="E142" s="252" t="s">
        <v>1</v>
      </c>
      <c r="F142" s="253" t="s">
        <v>161</v>
      </c>
      <c r="G142" s="250"/>
      <c r="H142" s="254">
        <v>0.876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134</v>
      </c>
      <c r="AU142" s="260" t="s">
        <v>85</v>
      </c>
      <c r="AV142" s="13" t="s">
        <v>85</v>
      </c>
      <c r="AW142" s="13" t="s">
        <v>33</v>
      </c>
      <c r="AX142" s="13" t="s">
        <v>8</v>
      </c>
      <c r="AY142" s="260" t="s">
        <v>125</v>
      </c>
    </row>
    <row r="143" spans="1:65" s="2" customFormat="1" ht="21.75" customHeight="1">
      <c r="A143" s="37"/>
      <c r="B143" s="38"/>
      <c r="C143" s="235" t="s">
        <v>162</v>
      </c>
      <c r="D143" s="235" t="s">
        <v>128</v>
      </c>
      <c r="E143" s="236" t="s">
        <v>163</v>
      </c>
      <c r="F143" s="237" t="s">
        <v>164</v>
      </c>
      <c r="G143" s="238" t="s">
        <v>143</v>
      </c>
      <c r="H143" s="239">
        <v>3.393</v>
      </c>
      <c r="I143" s="240"/>
      <c r="J143" s="241">
        <f>ROUND(I143*H143,0)</f>
        <v>0</v>
      </c>
      <c r="K143" s="242"/>
      <c r="L143" s="43"/>
      <c r="M143" s="243" t="s">
        <v>1</v>
      </c>
      <c r="N143" s="244" t="s">
        <v>41</v>
      </c>
      <c r="O143" s="90"/>
      <c r="P143" s="245">
        <f>O143*H143</f>
        <v>0</v>
      </c>
      <c r="Q143" s="245">
        <v>0.25365</v>
      </c>
      <c r="R143" s="245">
        <f>Q143*H143</f>
        <v>0.8606344499999999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132</v>
      </c>
      <c r="AT143" s="247" t="s">
        <v>128</v>
      </c>
      <c r="AU143" s="247" t="s">
        <v>85</v>
      </c>
      <c r="AY143" s="16" t="s">
        <v>125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</v>
      </c>
      <c r="BK143" s="248">
        <f>ROUND(I143*H143,0)</f>
        <v>0</v>
      </c>
      <c r="BL143" s="16" t="s">
        <v>132</v>
      </c>
      <c r="BM143" s="247" t="s">
        <v>165</v>
      </c>
    </row>
    <row r="144" spans="1:51" s="13" customFormat="1" ht="12">
      <c r="A144" s="13"/>
      <c r="B144" s="249"/>
      <c r="C144" s="250"/>
      <c r="D144" s="251" t="s">
        <v>134</v>
      </c>
      <c r="E144" s="252" t="s">
        <v>1</v>
      </c>
      <c r="F144" s="253" t="s">
        <v>166</v>
      </c>
      <c r="G144" s="250"/>
      <c r="H144" s="254">
        <v>3.393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134</v>
      </c>
      <c r="AU144" s="260" t="s">
        <v>85</v>
      </c>
      <c r="AV144" s="13" t="s">
        <v>85</v>
      </c>
      <c r="AW144" s="13" t="s">
        <v>33</v>
      </c>
      <c r="AX144" s="13" t="s">
        <v>8</v>
      </c>
      <c r="AY144" s="260" t="s">
        <v>125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132</v>
      </c>
      <c r="F145" s="233" t="s">
        <v>167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SUM(P146:P152)</f>
        <v>0</v>
      </c>
      <c r="Q145" s="227"/>
      <c r="R145" s="228">
        <f>SUM(R146:R152)</f>
        <v>1.18905689</v>
      </c>
      <c r="S145" s="227"/>
      <c r="T145" s="229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</v>
      </c>
      <c r="AT145" s="231" t="s">
        <v>75</v>
      </c>
      <c r="AU145" s="231" t="s">
        <v>8</v>
      </c>
      <c r="AY145" s="230" t="s">
        <v>125</v>
      </c>
      <c r="BK145" s="232">
        <f>SUM(BK146:BK152)</f>
        <v>0</v>
      </c>
    </row>
    <row r="146" spans="1:65" s="2" customFormat="1" ht="16.5" customHeight="1">
      <c r="A146" s="37"/>
      <c r="B146" s="38"/>
      <c r="C146" s="235" t="s">
        <v>159</v>
      </c>
      <c r="D146" s="235" t="s">
        <v>128</v>
      </c>
      <c r="E146" s="236" t="s">
        <v>168</v>
      </c>
      <c r="F146" s="237" t="s">
        <v>169</v>
      </c>
      <c r="G146" s="238" t="s">
        <v>131</v>
      </c>
      <c r="H146" s="239">
        <v>26</v>
      </c>
      <c r="I146" s="240"/>
      <c r="J146" s="241">
        <f>ROUND(I146*H146,0)</f>
        <v>0</v>
      </c>
      <c r="K146" s="242"/>
      <c r="L146" s="43"/>
      <c r="M146" s="243" t="s">
        <v>1</v>
      </c>
      <c r="N146" s="244" t="s">
        <v>41</v>
      </c>
      <c r="O146" s="90"/>
      <c r="P146" s="245">
        <f>O146*H146</f>
        <v>0</v>
      </c>
      <c r="Q146" s="245">
        <v>0.02278</v>
      </c>
      <c r="R146" s="245">
        <f>Q146*H146</f>
        <v>0.59228</v>
      </c>
      <c r="S146" s="245">
        <v>0</v>
      </c>
      <c r="T146" s="24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7" t="s">
        <v>132</v>
      </c>
      <c r="AT146" s="247" t="s">
        <v>128</v>
      </c>
      <c r="AU146" s="247" t="s">
        <v>85</v>
      </c>
      <c r="AY146" s="16" t="s">
        <v>125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8</v>
      </c>
      <c r="BK146" s="248">
        <f>ROUND(I146*H146,0)</f>
        <v>0</v>
      </c>
      <c r="BL146" s="16" t="s">
        <v>132</v>
      </c>
      <c r="BM146" s="247" t="s">
        <v>170</v>
      </c>
    </row>
    <row r="147" spans="1:51" s="13" customFormat="1" ht="12">
      <c r="A147" s="13"/>
      <c r="B147" s="249"/>
      <c r="C147" s="250"/>
      <c r="D147" s="251" t="s">
        <v>134</v>
      </c>
      <c r="E147" s="252" t="s">
        <v>1</v>
      </c>
      <c r="F147" s="253" t="s">
        <v>171</v>
      </c>
      <c r="G147" s="250"/>
      <c r="H147" s="254">
        <v>26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134</v>
      </c>
      <c r="AU147" s="260" t="s">
        <v>85</v>
      </c>
      <c r="AV147" s="13" t="s">
        <v>85</v>
      </c>
      <c r="AW147" s="13" t="s">
        <v>33</v>
      </c>
      <c r="AX147" s="13" t="s">
        <v>8</v>
      </c>
      <c r="AY147" s="260" t="s">
        <v>125</v>
      </c>
    </row>
    <row r="148" spans="1:65" s="2" customFormat="1" ht="16.5" customHeight="1">
      <c r="A148" s="37"/>
      <c r="B148" s="38"/>
      <c r="C148" s="235" t="s">
        <v>172</v>
      </c>
      <c r="D148" s="235" t="s">
        <v>128</v>
      </c>
      <c r="E148" s="236" t="s">
        <v>173</v>
      </c>
      <c r="F148" s="237" t="s">
        <v>174</v>
      </c>
      <c r="G148" s="238" t="s">
        <v>131</v>
      </c>
      <c r="H148" s="239">
        <v>6</v>
      </c>
      <c r="I148" s="240"/>
      <c r="J148" s="241">
        <f>ROUND(I148*H148,0)</f>
        <v>0</v>
      </c>
      <c r="K148" s="242"/>
      <c r="L148" s="43"/>
      <c r="M148" s="243" t="s">
        <v>1</v>
      </c>
      <c r="N148" s="244" t="s">
        <v>41</v>
      </c>
      <c r="O148" s="90"/>
      <c r="P148" s="245">
        <f>O148*H148</f>
        <v>0</v>
      </c>
      <c r="Q148" s="245">
        <v>0.059</v>
      </c>
      <c r="R148" s="245">
        <f>Q148*H148</f>
        <v>0.354</v>
      </c>
      <c r="S148" s="245">
        <v>0</v>
      </c>
      <c r="T148" s="24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7" t="s">
        <v>132</v>
      </c>
      <c r="AT148" s="247" t="s">
        <v>128</v>
      </c>
      <c r="AU148" s="247" t="s">
        <v>85</v>
      </c>
      <c r="AY148" s="16" t="s">
        <v>125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8</v>
      </c>
      <c r="BK148" s="248">
        <f>ROUND(I148*H148,0)</f>
        <v>0</v>
      </c>
      <c r="BL148" s="16" t="s">
        <v>132</v>
      </c>
      <c r="BM148" s="247" t="s">
        <v>175</v>
      </c>
    </row>
    <row r="149" spans="1:65" s="2" customFormat="1" ht="21.75" customHeight="1">
      <c r="A149" s="37"/>
      <c r="B149" s="38"/>
      <c r="C149" s="235" t="s">
        <v>176</v>
      </c>
      <c r="D149" s="235" t="s">
        <v>128</v>
      </c>
      <c r="E149" s="236" t="s">
        <v>177</v>
      </c>
      <c r="F149" s="237" t="s">
        <v>178</v>
      </c>
      <c r="G149" s="238" t="s">
        <v>152</v>
      </c>
      <c r="H149" s="239">
        <v>0.221</v>
      </c>
      <c r="I149" s="240"/>
      <c r="J149" s="241">
        <f>ROUND(I149*H149,0)</f>
        <v>0</v>
      </c>
      <c r="K149" s="242"/>
      <c r="L149" s="43"/>
      <c r="M149" s="243" t="s">
        <v>1</v>
      </c>
      <c r="N149" s="244" t="s">
        <v>41</v>
      </c>
      <c r="O149" s="90"/>
      <c r="P149" s="245">
        <f>O149*H149</f>
        <v>0</v>
      </c>
      <c r="Q149" s="245">
        <v>0.01709</v>
      </c>
      <c r="R149" s="245">
        <f>Q149*H149</f>
        <v>0.00377689</v>
      </c>
      <c r="S149" s="245">
        <v>0</v>
      </c>
      <c r="T149" s="24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7" t="s">
        <v>132</v>
      </c>
      <c r="AT149" s="247" t="s">
        <v>128</v>
      </c>
      <c r="AU149" s="247" t="s">
        <v>85</v>
      </c>
      <c r="AY149" s="16" t="s">
        <v>125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8</v>
      </c>
      <c r="BK149" s="248">
        <f>ROUND(I149*H149,0)</f>
        <v>0</v>
      </c>
      <c r="BL149" s="16" t="s">
        <v>132</v>
      </c>
      <c r="BM149" s="247" t="s">
        <v>179</v>
      </c>
    </row>
    <row r="150" spans="1:51" s="13" customFormat="1" ht="12">
      <c r="A150" s="13"/>
      <c r="B150" s="249"/>
      <c r="C150" s="250"/>
      <c r="D150" s="251" t="s">
        <v>134</v>
      </c>
      <c r="E150" s="252" t="s">
        <v>1</v>
      </c>
      <c r="F150" s="253" t="s">
        <v>180</v>
      </c>
      <c r="G150" s="250"/>
      <c r="H150" s="254">
        <v>0.221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134</v>
      </c>
      <c r="AU150" s="260" t="s">
        <v>85</v>
      </c>
      <c r="AV150" s="13" t="s">
        <v>85</v>
      </c>
      <c r="AW150" s="13" t="s">
        <v>33</v>
      </c>
      <c r="AX150" s="13" t="s">
        <v>8</v>
      </c>
      <c r="AY150" s="260" t="s">
        <v>125</v>
      </c>
    </row>
    <row r="151" spans="1:65" s="2" customFormat="1" ht="16.5" customHeight="1">
      <c r="A151" s="37"/>
      <c r="B151" s="38"/>
      <c r="C151" s="261" t="s">
        <v>181</v>
      </c>
      <c r="D151" s="261" t="s">
        <v>156</v>
      </c>
      <c r="E151" s="262" t="s">
        <v>182</v>
      </c>
      <c r="F151" s="263" t="s">
        <v>183</v>
      </c>
      <c r="G151" s="264" t="s">
        <v>152</v>
      </c>
      <c r="H151" s="265">
        <v>0.239</v>
      </c>
      <c r="I151" s="266"/>
      <c r="J151" s="267">
        <f>ROUND(I151*H151,0)</f>
        <v>0</v>
      </c>
      <c r="K151" s="268"/>
      <c r="L151" s="269"/>
      <c r="M151" s="270" t="s">
        <v>1</v>
      </c>
      <c r="N151" s="271" t="s">
        <v>41</v>
      </c>
      <c r="O151" s="90"/>
      <c r="P151" s="245">
        <f>O151*H151</f>
        <v>0</v>
      </c>
      <c r="Q151" s="245">
        <v>1</v>
      </c>
      <c r="R151" s="245">
        <f>Q151*H151</f>
        <v>0.239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159</v>
      </c>
      <c r="AT151" s="247" t="s">
        <v>156</v>
      </c>
      <c r="AU151" s="247" t="s">
        <v>85</v>
      </c>
      <c r="AY151" s="16" t="s">
        <v>125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</v>
      </c>
      <c r="BK151" s="248">
        <f>ROUND(I151*H151,0)</f>
        <v>0</v>
      </c>
      <c r="BL151" s="16" t="s">
        <v>132</v>
      </c>
      <c r="BM151" s="247" t="s">
        <v>184</v>
      </c>
    </row>
    <row r="152" spans="1:51" s="13" customFormat="1" ht="12">
      <c r="A152" s="13"/>
      <c r="B152" s="249"/>
      <c r="C152" s="250"/>
      <c r="D152" s="251" t="s">
        <v>134</v>
      </c>
      <c r="E152" s="252" t="s">
        <v>1</v>
      </c>
      <c r="F152" s="253" t="s">
        <v>185</v>
      </c>
      <c r="G152" s="250"/>
      <c r="H152" s="254">
        <v>0.239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134</v>
      </c>
      <c r="AU152" s="260" t="s">
        <v>85</v>
      </c>
      <c r="AV152" s="13" t="s">
        <v>85</v>
      </c>
      <c r="AW152" s="13" t="s">
        <v>33</v>
      </c>
      <c r="AX152" s="13" t="s">
        <v>8</v>
      </c>
      <c r="AY152" s="260" t="s">
        <v>125</v>
      </c>
    </row>
    <row r="153" spans="1:63" s="12" customFormat="1" ht="22.8" customHeight="1">
      <c r="A153" s="12"/>
      <c r="B153" s="219"/>
      <c r="C153" s="220"/>
      <c r="D153" s="221" t="s">
        <v>75</v>
      </c>
      <c r="E153" s="233" t="s">
        <v>155</v>
      </c>
      <c r="F153" s="233" t="s">
        <v>186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SUM(P154:P174)</f>
        <v>0</v>
      </c>
      <c r="Q153" s="227"/>
      <c r="R153" s="228">
        <f>SUM(R154:R174)</f>
        <v>1.9716865799999999</v>
      </c>
      <c r="S153" s="227"/>
      <c r="T153" s="229">
        <f>SUM(T154:T174)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</v>
      </c>
      <c r="AT153" s="231" t="s">
        <v>75</v>
      </c>
      <c r="AU153" s="231" t="s">
        <v>8</v>
      </c>
      <c r="AY153" s="230" t="s">
        <v>125</v>
      </c>
      <c r="BK153" s="232">
        <f>SUM(BK154:BK174)</f>
        <v>0</v>
      </c>
    </row>
    <row r="154" spans="1:65" s="2" customFormat="1" ht="21.75" customHeight="1">
      <c r="A154" s="37"/>
      <c r="B154" s="38"/>
      <c r="C154" s="235" t="s">
        <v>187</v>
      </c>
      <c r="D154" s="235" t="s">
        <v>128</v>
      </c>
      <c r="E154" s="236" t="s">
        <v>188</v>
      </c>
      <c r="F154" s="237" t="s">
        <v>189</v>
      </c>
      <c r="G154" s="238" t="s">
        <v>143</v>
      </c>
      <c r="H154" s="239">
        <v>83.119</v>
      </c>
      <c r="I154" s="240"/>
      <c r="J154" s="241">
        <f>ROUND(I154*H154,0)</f>
        <v>0</v>
      </c>
      <c r="K154" s="242"/>
      <c r="L154" s="43"/>
      <c r="M154" s="243" t="s">
        <v>1</v>
      </c>
      <c r="N154" s="244" t="s">
        <v>41</v>
      </c>
      <c r="O154" s="90"/>
      <c r="P154" s="245">
        <f>O154*H154</f>
        <v>0</v>
      </c>
      <c r="Q154" s="245">
        <v>0.00438</v>
      </c>
      <c r="R154" s="245">
        <f>Q154*H154</f>
        <v>0.36406122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132</v>
      </c>
      <c r="AT154" s="247" t="s">
        <v>128</v>
      </c>
      <c r="AU154" s="247" t="s">
        <v>85</v>
      </c>
      <c r="AY154" s="16" t="s">
        <v>125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</v>
      </c>
      <c r="BK154" s="248">
        <f>ROUND(I154*H154,0)</f>
        <v>0</v>
      </c>
      <c r="BL154" s="16" t="s">
        <v>132</v>
      </c>
      <c r="BM154" s="247" t="s">
        <v>190</v>
      </c>
    </row>
    <row r="155" spans="1:51" s="13" customFormat="1" ht="12">
      <c r="A155" s="13"/>
      <c r="B155" s="249"/>
      <c r="C155" s="250"/>
      <c r="D155" s="251" t="s">
        <v>134</v>
      </c>
      <c r="E155" s="252" t="s">
        <v>1</v>
      </c>
      <c r="F155" s="253" t="s">
        <v>191</v>
      </c>
      <c r="G155" s="250"/>
      <c r="H155" s="254">
        <v>83.119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134</v>
      </c>
      <c r="AU155" s="260" t="s">
        <v>85</v>
      </c>
      <c r="AV155" s="13" t="s">
        <v>85</v>
      </c>
      <c r="AW155" s="13" t="s">
        <v>33</v>
      </c>
      <c r="AX155" s="13" t="s">
        <v>8</v>
      </c>
      <c r="AY155" s="260" t="s">
        <v>125</v>
      </c>
    </row>
    <row r="156" spans="1:65" s="2" customFormat="1" ht="21.75" customHeight="1">
      <c r="A156" s="37"/>
      <c r="B156" s="38"/>
      <c r="C156" s="235" t="s">
        <v>192</v>
      </c>
      <c r="D156" s="235" t="s">
        <v>128</v>
      </c>
      <c r="E156" s="236" t="s">
        <v>193</v>
      </c>
      <c r="F156" s="237" t="s">
        <v>194</v>
      </c>
      <c r="G156" s="238" t="s">
        <v>143</v>
      </c>
      <c r="H156" s="239">
        <v>28.194</v>
      </c>
      <c r="I156" s="240"/>
      <c r="J156" s="241">
        <f>ROUND(I156*H156,0)</f>
        <v>0</v>
      </c>
      <c r="K156" s="242"/>
      <c r="L156" s="43"/>
      <c r="M156" s="243" t="s">
        <v>1</v>
      </c>
      <c r="N156" s="244" t="s">
        <v>41</v>
      </c>
      <c r="O156" s="90"/>
      <c r="P156" s="245">
        <f>O156*H156</f>
        <v>0</v>
      </c>
      <c r="Q156" s="245">
        <v>0.00438</v>
      </c>
      <c r="R156" s="245">
        <f>Q156*H156</f>
        <v>0.12348972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132</v>
      </c>
      <c r="AT156" s="247" t="s">
        <v>128</v>
      </c>
      <c r="AU156" s="247" t="s">
        <v>85</v>
      </c>
      <c r="AY156" s="16" t="s">
        <v>125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8</v>
      </c>
      <c r="BK156" s="248">
        <f>ROUND(I156*H156,0)</f>
        <v>0</v>
      </c>
      <c r="BL156" s="16" t="s">
        <v>132</v>
      </c>
      <c r="BM156" s="247" t="s">
        <v>195</v>
      </c>
    </row>
    <row r="157" spans="1:51" s="13" customFormat="1" ht="12">
      <c r="A157" s="13"/>
      <c r="B157" s="249"/>
      <c r="C157" s="250"/>
      <c r="D157" s="251" t="s">
        <v>134</v>
      </c>
      <c r="E157" s="252" t="s">
        <v>1</v>
      </c>
      <c r="F157" s="253" t="s">
        <v>196</v>
      </c>
      <c r="G157" s="250"/>
      <c r="H157" s="254">
        <v>10.238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134</v>
      </c>
      <c r="AU157" s="260" t="s">
        <v>85</v>
      </c>
      <c r="AV157" s="13" t="s">
        <v>85</v>
      </c>
      <c r="AW157" s="13" t="s">
        <v>33</v>
      </c>
      <c r="AX157" s="13" t="s">
        <v>76</v>
      </c>
      <c r="AY157" s="260" t="s">
        <v>125</v>
      </c>
    </row>
    <row r="158" spans="1:51" s="13" customFormat="1" ht="12">
      <c r="A158" s="13"/>
      <c r="B158" s="249"/>
      <c r="C158" s="250"/>
      <c r="D158" s="251" t="s">
        <v>134</v>
      </c>
      <c r="E158" s="252" t="s">
        <v>1</v>
      </c>
      <c r="F158" s="253" t="s">
        <v>197</v>
      </c>
      <c r="G158" s="250"/>
      <c r="H158" s="254">
        <v>17.956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134</v>
      </c>
      <c r="AU158" s="260" t="s">
        <v>85</v>
      </c>
      <c r="AV158" s="13" t="s">
        <v>85</v>
      </c>
      <c r="AW158" s="13" t="s">
        <v>33</v>
      </c>
      <c r="AX158" s="13" t="s">
        <v>76</v>
      </c>
      <c r="AY158" s="260" t="s">
        <v>125</v>
      </c>
    </row>
    <row r="159" spans="1:51" s="14" customFormat="1" ht="12">
      <c r="A159" s="14"/>
      <c r="B159" s="272"/>
      <c r="C159" s="273"/>
      <c r="D159" s="251" t="s">
        <v>134</v>
      </c>
      <c r="E159" s="274" t="s">
        <v>1</v>
      </c>
      <c r="F159" s="275" t="s">
        <v>198</v>
      </c>
      <c r="G159" s="273"/>
      <c r="H159" s="276">
        <v>28.194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2" t="s">
        <v>134</v>
      </c>
      <c r="AU159" s="282" t="s">
        <v>85</v>
      </c>
      <c r="AV159" s="14" t="s">
        <v>132</v>
      </c>
      <c r="AW159" s="14" t="s">
        <v>33</v>
      </c>
      <c r="AX159" s="14" t="s">
        <v>8</v>
      </c>
      <c r="AY159" s="282" t="s">
        <v>125</v>
      </c>
    </row>
    <row r="160" spans="1:65" s="2" customFormat="1" ht="21.75" customHeight="1">
      <c r="A160" s="37"/>
      <c r="B160" s="38"/>
      <c r="C160" s="235" t="s">
        <v>199</v>
      </c>
      <c r="D160" s="235" t="s">
        <v>128</v>
      </c>
      <c r="E160" s="236" t="s">
        <v>200</v>
      </c>
      <c r="F160" s="237" t="s">
        <v>201</v>
      </c>
      <c r="G160" s="238" t="s">
        <v>131</v>
      </c>
      <c r="H160" s="239">
        <v>3</v>
      </c>
      <c r="I160" s="240"/>
      <c r="J160" s="241">
        <f>ROUND(I160*H160,0)</f>
        <v>0</v>
      </c>
      <c r="K160" s="242"/>
      <c r="L160" s="43"/>
      <c r="M160" s="243" t="s">
        <v>1</v>
      </c>
      <c r="N160" s="244" t="s">
        <v>41</v>
      </c>
      <c r="O160" s="90"/>
      <c r="P160" s="245">
        <f>O160*H160</f>
        <v>0</v>
      </c>
      <c r="Q160" s="245">
        <v>0.0093</v>
      </c>
      <c r="R160" s="245">
        <f>Q160*H160</f>
        <v>0.027899999999999998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132</v>
      </c>
      <c r="AT160" s="247" t="s">
        <v>128</v>
      </c>
      <c r="AU160" s="247" t="s">
        <v>85</v>
      </c>
      <c r="AY160" s="16" t="s">
        <v>125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8</v>
      </c>
      <c r="BK160" s="248">
        <f>ROUND(I160*H160,0)</f>
        <v>0</v>
      </c>
      <c r="BL160" s="16" t="s">
        <v>132</v>
      </c>
      <c r="BM160" s="247" t="s">
        <v>202</v>
      </c>
    </row>
    <row r="161" spans="1:65" s="2" customFormat="1" ht="21.75" customHeight="1">
      <c r="A161" s="37"/>
      <c r="B161" s="38"/>
      <c r="C161" s="235" t="s">
        <v>9</v>
      </c>
      <c r="D161" s="235" t="s">
        <v>128</v>
      </c>
      <c r="E161" s="236" t="s">
        <v>203</v>
      </c>
      <c r="F161" s="237" t="s">
        <v>204</v>
      </c>
      <c r="G161" s="238" t="s">
        <v>131</v>
      </c>
      <c r="H161" s="239">
        <v>5</v>
      </c>
      <c r="I161" s="240"/>
      <c r="J161" s="241">
        <f>ROUND(I161*H161,0)</f>
        <v>0</v>
      </c>
      <c r="K161" s="242"/>
      <c r="L161" s="43"/>
      <c r="M161" s="243" t="s">
        <v>1</v>
      </c>
      <c r="N161" s="244" t="s">
        <v>41</v>
      </c>
      <c r="O161" s="90"/>
      <c r="P161" s="245">
        <f>O161*H161</f>
        <v>0</v>
      </c>
      <c r="Q161" s="245">
        <v>0.0415</v>
      </c>
      <c r="R161" s="245">
        <f>Q161*H161</f>
        <v>0.20750000000000002</v>
      </c>
      <c r="S161" s="245">
        <v>0</v>
      </c>
      <c r="T161" s="24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7" t="s">
        <v>132</v>
      </c>
      <c r="AT161" s="247" t="s">
        <v>128</v>
      </c>
      <c r="AU161" s="247" t="s">
        <v>85</v>
      </c>
      <c r="AY161" s="16" t="s">
        <v>125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8</v>
      </c>
      <c r="BK161" s="248">
        <f>ROUND(I161*H161,0)</f>
        <v>0</v>
      </c>
      <c r="BL161" s="16" t="s">
        <v>132</v>
      </c>
      <c r="BM161" s="247" t="s">
        <v>205</v>
      </c>
    </row>
    <row r="162" spans="1:65" s="2" customFormat="1" ht="21.75" customHeight="1">
      <c r="A162" s="37"/>
      <c r="B162" s="38"/>
      <c r="C162" s="235" t="s">
        <v>206</v>
      </c>
      <c r="D162" s="235" t="s">
        <v>128</v>
      </c>
      <c r="E162" s="236" t="s">
        <v>207</v>
      </c>
      <c r="F162" s="237" t="s">
        <v>208</v>
      </c>
      <c r="G162" s="238" t="s">
        <v>143</v>
      </c>
      <c r="H162" s="239">
        <v>24.063</v>
      </c>
      <c r="I162" s="240"/>
      <c r="J162" s="241">
        <f>ROUND(I162*H162,0)</f>
        <v>0</v>
      </c>
      <c r="K162" s="242"/>
      <c r="L162" s="43"/>
      <c r="M162" s="243" t="s">
        <v>1</v>
      </c>
      <c r="N162" s="244" t="s">
        <v>41</v>
      </c>
      <c r="O162" s="90"/>
      <c r="P162" s="245">
        <f>O162*H162</f>
        <v>0</v>
      </c>
      <c r="Q162" s="245">
        <v>0.03358</v>
      </c>
      <c r="R162" s="245">
        <f>Q162*H162</f>
        <v>0.8080355399999999</v>
      </c>
      <c r="S162" s="245">
        <v>0</v>
      </c>
      <c r="T162" s="24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7" t="s">
        <v>132</v>
      </c>
      <c r="AT162" s="247" t="s">
        <v>128</v>
      </c>
      <c r="AU162" s="247" t="s">
        <v>85</v>
      </c>
      <c r="AY162" s="16" t="s">
        <v>125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8</v>
      </c>
      <c r="BK162" s="248">
        <f>ROUND(I162*H162,0)</f>
        <v>0</v>
      </c>
      <c r="BL162" s="16" t="s">
        <v>132</v>
      </c>
      <c r="BM162" s="247" t="s">
        <v>209</v>
      </c>
    </row>
    <row r="163" spans="1:51" s="13" customFormat="1" ht="12">
      <c r="A163" s="13"/>
      <c r="B163" s="249"/>
      <c r="C163" s="250"/>
      <c r="D163" s="251" t="s">
        <v>134</v>
      </c>
      <c r="E163" s="252" t="s">
        <v>1</v>
      </c>
      <c r="F163" s="253" t="s">
        <v>210</v>
      </c>
      <c r="G163" s="250"/>
      <c r="H163" s="254">
        <v>24.063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134</v>
      </c>
      <c r="AU163" s="260" t="s">
        <v>85</v>
      </c>
      <c r="AV163" s="13" t="s">
        <v>85</v>
      </c>
      <c r="AW163" s="13" t="s">
        <v>33</v>
      </c>
      <c r="AX163" s="13" t="s">
        <v>8</v>
      </c>
      <c r="AY163" s="260" t="s">
        <v>125</v>
      </c>
    </row>
    <row r="164" spans="1:65" s="2" customFormat="1" ht="16.5" customHeight="1">
      <c r="A164" s="37"/>
      <c r="B164" s="38"/>
      <c r="C164" s="235" t="s">
        <v>211</v>
      </c>
      <c r="D164" s="235" t="s">
        <v>128</v>
      </c>
      <c r="E164" s="236" t="s">
        <v>212</v>
      </c>
      <c r="F164" s="237" t="s">
        <v>213</v>
      </c>
      <c r="G164" s="238" t="s">
        <v>143</v>
      </c>
      <c r="H164" s="239">
        <v>10.238</v>
      </c>
      <c r="I164" s="240"/>
      <c r="J164" s="241">
        <f>ROUND(I164*H164,0)</f>
        <v>0</v>
      </c>
      <c r="K164" s="242"/>
      <c r="L164" s="43"/>
      <c r="M164" s="243" t="s">
        <v>1</v>
      </c>
      <c r="N164" s="244" t="s">
        <v>41</v>
      </c>
      <c r="O164" s="90"/>
      <c r="P164" s="245">
        <f>O164*H164</f>
        <v>0</v>
      </c>
      <c r="Q164" s="245">
        <v>0.00085</v>
      </c>
      <c r="R164" s="245">
        <f>Q164*H164</f>
        <v>0.0087023</v>
      </c>
      <c r="S164" s="245">
        <v>0</v>
      </c>
      <c r="T164" s="24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7" t="s">
        <v>132</v>
      </c>
      <c r="AT164" s="247" t="s">
        <v>128</v>
      </c>
      <c r="AU164" s="247" t="s">
        <v>85</v>
      </c>
      <c r="AY164" s="16" t="s">
        <v>125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8</v>
      </c>
      <c r="BK164" s="248">
        <f>ROUND(I164*H164,0)</f>
        <v>0</v>
      </c>
      <c r="BL164" s="16" t="s">
        <v>132</v>
      </c>
      <c r="BM164" s="247" t="s">
        <v>214</v>
      </c>
    </row>
    <row r="165" spans="1:51" s="13" customFormat="1" ht="12">
      <c r="A165" s="13"/>
      <c r="B165" s="249"/>
      <c r="C165" s="250"/>
      <c r="D165" s="251" t="s">
        <v>134</v>
      </c>
      <c r="E165" s="252" t="s">
        <v>1</v>
      </c>
      <c r="F165" s="253" t="s">
        <v>215</v>
      </c>
      <c r="G165" s="250"/>
      <c r="H165" s="254">
        <v>10.238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134</v>
      </c>
      <c r="AU165" s="260" t="s">
        <v>85</v>
      </c>
      <c r="AV165" s="13" t="s">
        <v>85</v>
      </c>
      <c r="AW165" s="13" t="s">
        <v>33</v>
      </c>
      <c r="AX165" s="13" t="s">
        <v>8</v>
      </c>
      <c r="AY165" s="260" t="s">
        <v>125</v>
      </c>
    </row>
    <row r="166" spans="1:65" s="2" customFormat="1" ht="21.75" customHeight="1">
      <c r="A166" s="37"/>
      <c r="B166" s="38"/>
      <c r="C166" s="235" t="s">
        <v>216</v>
      </c>
      <c r="D166" s="235" t="s">
        <v>128</v>
      </c>
      <c r="E166" s="236" t="s">
        <v>217</v>
      </c>
      <c r="F166" s="237" t="s">
        <v>218</v>
      </c>
      <c r="G166" s="238" t="s">
        <v>143</v>
      </c>
      <c r="H166" s="239">
        <v>28.823</v>
      </c>
      <c r="I166" s="240"/>
      <c r="J166" s="241">
        <f>ROUND(I166*H166,0)</f>
        <v>0</v>
      </c>
      <c r="K166" s="242"/>
      <c r="L166" s="43"/>
      <c r="M166" s="243" t="s">
        <v>1</v>
      </c>
      <c r="N166" s="244" t="s">
        <v>41</v>
      </c>
      <c r="O166" s="90"/>
      <c r="P166" s="245">
        <f>O166*H166</f>
        <v>0</v>
      </c>
      <c r="Q166" s="245">
        <v>0.0136</v>
      </c>
      <c r="R166" s="245">
        <f>Q166*H166</f>
        <v>0.3919928</v>
      </c>
      <c r="S166" s="245">
        <v>0</v>
      </c>
      <c r="T166" s="24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7" t="s">
        <v>132</v>
      </c>
      <c r="AT166" s="247" t="s">
        <v>128</v>
      </c>
      <c r="AU166" s="247" t="s">
        <v>85</v>
      </c>
      <c r="AY166" s="16" t="s">
        <v>125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8</v>
      </c>
      <c r="BK166" s="248">
        <f>ROUND(I166*H166,0)</f>
        <v>0</v>
      </c>
      <c r="BL166" s="16" t="s">
        <v>132</v>
      </c>
      <c r="BM166" s="247" t="s">
        <v>219</v>
      </c>
    </row>
    <row r="167" spans="1:51" s="13" customFormat="1" ht="12">
      <c r="A167" s="13"/>
      <c r="B167" s="249"/>
      <c r="C167" s="250"/>
      <c r="D167" s="251" t="s">
        <v>134</v>
      </c>
      <c r="E167" s="252" t="s">
        <v>1</v>
      </c>
      <c r="F167" s="253" t="s">
        <v>220</v>
      </c>
      <c r="G167" s="250"/>
      <c r="H167" s="254">
        <v>28.823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134</v>
      </c>
      <c r="AU167" s="260" t="s">
        <v>85</v>
      </c>
      <c r="AV167" s="13" t="s">
        <v>85</v>
      </c>
      <c r="AW167" s="13" t="s">
        <v>33</v>
      </c>
      <c r="AX167" s="13" t="s">
        <v>8</v>
      </c>
      <c r="AY167" s="260" t="s">
        <v>125</v>
      </c>
    </row>
    <row r="168" spans="1:65" s="2" customFormat="1" ht="21.75" customHeight="1">
      <c r="A168" s="37"/>
      <c r="B168" s="38"/>
      <c r="C168" s="235" t="s">
        <v>221</v>
      </c>
      <c r="D168" s="235" t="s">
        <v>128</v>
      </c>
      <c r="E168" s="236" t="s">
        <v>222</v>
      </c>
      <c r="F168" s="237" t="s">
        <v>223</v>
      </c>
      <c r="G168" s="238" t="s">
        <v>143</v>
      </c>
      <c r="H168" s="239">
        <v>0.75</v>
      </c>
      <c r="I168" s="240"/>
      <c r="J168" s="241">
        <f>ROUND(I168*H168,0)</f>
        <v>0</v>
      </c>
      <c r="K168" s="242"/>
      <c r="L168" s="43"/>
      <c r="M168" s="243" t="s">
        <v>1</v>
      </c>
      <c r="N168" s="244" t="s">
        <v>41</v>
      </c>
      <c r="O168" s="90"/>
      <c r="P168" s="245">
        <f>O168*H168</f>
        <v>0</v>
      </c>
      <c r="Q168" s="245">
        <v>0.0231</v>
      </c>
      <c r="R168" s="245">
        <f>Q168*H168</f>
        <v>0.017325</v>
      </c>
      <c r="S168" s="245">
        <v>0</v>
      </c>
      <c r="T168" s="24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7" t="s">
        <v>132</v>
      </c>
      <c r="AT168" s="247" t="s">
        <v>128</v>
      </c>
      <c r="AU168" s="247" t="s">
        <v>85</v>
      </c>
      <c r="AY168" s="16" t="s">
        <v>125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8</v>
      </c>
      <c r="BK168" s="248">
        <f>ROUND(I168*H168,0)</f>
        <v>0</v>
      </c>
      <c r="BL168" s="16" t="s">
        <v>132</v>
      </c>
      <c r="BM168" s="247" t="s">
        <v>224</v>
      </c>
    </row>
    <row r="169" spans="1:51" s="13" customFormat="1" ht="12">
      <c r="A169" s="13"/>
      <c r="B169" s="249"/>
      <c r="C169" s="250"/>
      <c r="D169" s="251" t="s">
        <v>134</v>
      </c>
      <c r="E169" s="252" t="s">
        <v>1</v>
      </c>
      <c r="F169" s="253" t="s">
        <v>225</v>
      </c>
      <c r="G169" s="250"/>
      <c r="H169" s="254">
        <v>0.75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134</v>
      </c>
      <c r="AU169" s="260" t="s">
        <v>85</v>
      </c>
      <c r="AV169" s="13" t="s">
        <v>85</v>
      </c>
      <c r="AW169" s="13" t="s">
        <v>33</v>
      </c>
      <c r="AX169" s="13" t="s">
        <v>8</v>
      </c>
      <c r="AY169" s="260" t="s">
        <v>125</v>
      </c>
    </row>
    <row r="170" spans="1:65" s="2" customFormat="1" ht="21.75" customHeight="1">
      <c r="A170" s="37"/>
      <c r="B170" s="38"/>
      <c r="C170" s="235" t="s">
        <v>226</v>
      </c>
      <c r="D170" s="235" t="s">
        <v>128</v>
      </c>
      <c r="E170" s="236" t="s">
        <v>227</v>
      </c>
      <c r="F170" s="237" t="s">
        <v>228</v>
      </c>
      <c r="G170" s="238" t="s">
        <v>143</v>
      </c>
      <c r="H170" s="239">
        <v>1.35</v>
      </c>
      <c r="I170" s="240"/>
      <c r="J170" s="241">
        <f>ROUND(I170*H170,0)</f>
        <v>0</v>
      </c>
      <c r="K170" s="242"/>
      <c r="L170" s="43"/>
      <c r="M170" s="243" t="s">
        <v>1</v>
      </c>
      <c r="N170" s="244" t="s">
        <v>41</v>
      </c>
      <c r="O170" s="90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7" t="s">
        <v>206</v>
      </c>
      <c r="AT170" s="247" t="s">
        <v>128</v>
      </c>
      <c r="AU170" s="247" t="s">
        <v>85</v>
      </c>
      <c r="AY170" s="16" t="s">
        <v>125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8</v>
      </c>
      <c r="BK170" s="248">
        <f>ROUND(I170*H170,0)</f>
        <v>0</v>
      </c>
      <c r="BL170" s="16" t="s">
        <v>206</v>
      </c>
      <c r="BM170" s="247" t="s">
        <v>229</v>
      </c>
    </row>
    <row r="171" spans="1:51" s="13" customFormat="1" ht="12">
      <c r="A171" s="13"/>
      <c r="B171" s="249"/>
      <c r="C171" s="250"/>
      <c r="D171" s="251" t="s">
        <v>134</v>
      </c>
      <c r="E171" s="252" t="s">
        <v>1</v>
      </c>
      <c r="F171" s="253" t="s">
        <v>230</v>
      </c>
      <c r="G171" s="250"/>
      <c r="H171" s="254">
        <v>1.35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134</v>
      </c>
      <c r="AU171" s="260" t="s">
        <v>85</v>
      </c>
      <c r="AV171" s="13" t="s">
        <v>85</v>
      </c>
      <c r="AW171" s="13" t="s">
        <v>33</v>
      </c>
      <c r="AX171" s="13" t="s">
        <v>8</v>
      </c>
      <c r="AY171" s="260" t="s">
        <v>125</v>
      </c>
    </row>
    <row r="172" spans="1:65" s="2" customFormat="1" ht="33" customHeight="1">
      <c r="A172" s="37"/>
      <c r="B172" s="38"/>
      <c r="C172" s="235" t="s">
        <v>7</v>
      </c>
      <c r="D172" s="235" t="s">
        <v>128</v>
      </c>
      <c r="E172" s="236" t="s">
        <v>231</v>
      </c>
      <c r="F172" s="237" t="s">
        <v>232</v>
      </c>
      <c r="G172" s="238" t="s">
        <v>131</v>
      </c>
      <c r="H172" s="239">
        <v>5</v>
      </c>
      <c r="I172" s="240"/>
      <c r="J172" s="241">
        <f>ROUND(I172*H172,0)</f>
        <v>0</v>
      </c>
      <c r="K172" s="242"/>
      <c r="L172" s="43"/>
      <c r="M172" s="243" t="s">
        <v>1</v>
      </c>
      <c r="N172" s="244" t="s">
        <v>41</v>
      </c>
      <c r="O172" s="90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7" t="s">
        <v>206</v>
      </c>
      <c r="AT172" s="247" t="s">
        <v>128</v>
      </c>
      <c r="AU172" s="247" t="s">
        <v>85</v>
      </c>
      <c r="AY172" s="16" t="s">
        <v>125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8</v>
      </c>
      <c r="BK172" s="248">
        <f>ROUND(I172*H172,0)</f>
        <v>0</v>
      </c>
      <c r="BL172" s="16" t="s">
        <v>206</v>
      </c>
      <c r="BM172" s="247" t="s">
        <v>233</v>
      </c>
    </row>
    <row r="173" spans="1:65" s="2" customFormat="1" ht="21.75" customHeight="1">
      <c r="A173" s="37"/>
      <c r="B173" s="38"/>
      <c r="C173" s="235" t="s">
        <v>234</v>
      </c>
      <c r="D173" s="235" t="s">
        <v>128</v>
      </c>
      <c r="E173" s="236" t="s">
        <v>235</v>
      </c>
      <c r="F173" s="237" t="s">
        <v>236</v>
      </c>
      <c r="G173" s="238" t="s">
        <v>143</v>
      </c>
      <c r="H173" s="239">
        <v>0.36</v>
      </c>
      <c r="I173" s="240"/>
      <c r="J173" s="241">
        <f>ROUND(I173*H173,0)</f>
        <v>0</v>
      </c>
      <c r="K173" s="242"/>
      <c r="L173" s="43"/>
      <c r="M173" s="243" t="s">
        <v>1</v>
      </c>
      <c r="N173" s="244" t="s">
        <v>41</v>
      </c>
      <c r="O173" s="90"/>
      <c r="P173" s="245">
        <f>O173*H173</f>
        <v>0</v>
      </c>
      <c r="Q173" s="245">
        <v>0.063</v>
      </c>
      <c r="R173" s="245">
        <f>Q173*H173</f>
        <v>0.02268</v>
      </c>
      <c r="S173" s="245">
        <v>0</v>
      </c>
      <c r="T173" s="24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7" t="s">
        <v>132</v>
      </c>
      <c r="AT173" s="247" t="s">
        <v>128</v>
      </c>
      <c r="AU173" s="247" t="s">
        <v>85</v>
      </c>
      <c r="AY173" s="16" t="s">
        <v>125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6" t="s">
        <v>8</v>
      </c>
      <c r="BK173" s="248">
        <f>ROUND(I173*H173,0)</f>
        <v>0</v>
      </c>
      <c r="BL173" s="16" t="s">
        <v>132</v>
      </c>
      <c r="BM173" s="247" t="s">
        <v>237</v>
      </c>
    </row>
    <row r="174" spans="1:51" s="13" customFormat="1" ht="12">
      <c r="A174" s="13"/>
      <c r="B174" s="249"/>
      <c r="C174" s="250"/>
      <c r="D174" s="251" t="s">
        <v>134</v>
      </c>
      <c r="E174" s="252" t="s">
        <v>1</v>
      </c>
      <c r="F174" s="253" t="s">
        <v>238</v>
      </c>
      <c r="G174" s="250"/>
      <c r="H174" s="254">
        <v>0.36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134</v>
      </c>
      <c r="AU174" s="260" t="s">
        <v>85</v>
      </c>
      <c r="AV174" s="13" t="s">
        <v>85</v>
      </c>
      <c r="AW174" s="13" t="s">
        <v>33</v>
      </c>
      <c r="AX174" s="13" t="s">
        <v>8</v>
      </c>
      <c r="AY174" s="260" t="s">
        <v>125</v>
      </c>
    </row>
    <row r="175" spans="1:63" s="12" customFormat="1" ht="22.8" customHeight="1">
      <c r="A175" s="12"/>
      <c r="B175" s="219"/>
      <c r="C175" s="220"/>
      <c r="D175" s="221" t="s">
        <v>75</v>
      </c>
      <c r="E175" s="233" t="s">
        <v>172</v>
      </c>
      <c r="F175" s="233" t="s">
        <v>239</v>
      </c>
      <c r="G175" s="220"/>
      <c r="H175" s="220"/>
      <c r="I175" s="223"/>
      <c r="J175" s="234">
        <f>BK175</f>
        <v>0</v>
      </c>
      <c r="K175" s="220"/>
      <c r="L175" s="225"/>
      <c r="M175" s="226"/>
      <c r="N175" s="227"/>
      <c r="O175" s="227"/>
      <c r="P175" s="228">
        <f>SUM(P176:P222)</f>
        <v>0</v>
      </c>
      <c r="Q175" s="227"/>
      <c r="R175" s="228">
        <f>SUM(R176:R222)</f>
        <v>0.39407780000000003</v>
      </c>
      <c r="S175" s="227"/>
      <c r="T175" s="229">
        <f>SUM(T176:T222)</f>
        <v>36.437244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0" t="s">
        <v>8</v>
      </c>
      <c r="AT175" s="231" t="s">
        <v>75</v>
      </c>
      <c r="AU175" s="231" t="s">
        <v>8</v>
      </c>
      <c r="AY175" s="230" t="s">
        <v>125</v>
      </c>
      <c r="BK175" s="232">
        <f>SUM(BK176:BK222)</f>
        <v>0</v>
      </c>
    </row>
    <row r="176" spans="1:65" s="2" customFormat="1" ht="21.75" customHeight="1">
      <c r="A176" s="37"/>
      <c r="B176" s="38"/>
      <c r="C176" s="235" t="s">
        <v>240</v>
      </c>
      <c r="D176" s="235" t="s">
        <v>128</v>
      </c>
      <c r="E176" s="236" t="s">
        <v>241</v>
      </c>
      <c r="F176" s="237" t="s">
        <v>242</v>
      </c>
      <c r="G176" s="238" t="s">
        <v>138</v>
      </c>
      <c r="H176" s="239">
        <v>89.1</v>
      </c>
      <c r="I176" s="240"/>
      <c r="J176" s="241">
        <f>ROUND(I176*H176,0)</f>
        <v>0</v>
      </c>
      <c r="K176" s="242"/>
      <c r="L176" s="43"/>
      <c r="M176" s="243" t="s">
        <v>1</v>
      </c>
      <c r="N176" s="244" t="s">
        <v>41</v>
      </c>
      <c r="O176" s="90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7" t="s">
        <v>132</v>
      </c>
      <c r="AT176" s="247" t="s">
        <v>128</v>
      </c>
      <c r="AU176" s="247" t="s">
        <v>85</v>
      </c>
      <c r="AY176" s="16" t="s">
        <v>125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6" t="s">
        <v>8</v>
      </c>
      <c r="BK176" s="248">
        <f>ROUND(I176*H176,0)</f>
        <v>0</v>
      </c>
      <c r="BL176" s="16" t="s">
        <v>132</v>
      </c>
      <c r="BM176" s="247" t="s">
        <v>243</v>
      </c>
    </row>
    <row r="177" spans="1:51" s="13" customFormat="1" ht="12">
      <c r="A177" s="13"/>
      <c r="B177" s="249"/>
      <c r="C177" s="250"/>
      <c r="D177" s="251" t="s">
        <v>134</v>
      </c>
      <c r="E177" s="252" t="s">
        <v>1</v>
      </c>
      <c r="F177" s="253" t="s">
        <v>244</v>
      </c>
      <c r="G177" s="250"/>
      <c r="H177" s="254">
        <v>89.1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134</v>
      </c>
      <c r="AU177" s="260" t="s">
        <v>85</v>
      </c>
      <c r="AV177" s="13" t="s">
        <v>85</v>
      </c>
      <c r="AW177" s="13" t="s">
        <v>33</v>
      </c>
      <c r="AX177" s="13" t="s">
        <v>8</v>
      </c>
      <c r="AY177" s="260" t="s">
        <v>125</v>
      </c>
    </row>
    <row r="178" spans="1:65" s="2" customFormat="1" ht="21.75" customHeight="1">
      <c r="A178" s="37"/>
      <c r="B178" s="38"/>
      <c r="C178" s="235" t="s">
        <v>245</v>
      </c>
      <c r="D178" s="235" t="s">
        <v>128</v>
      </c>
      <c r="E178" s="236" t="s">
        <v>246</v>
      </c>
      <c r="F178" s="237" t="s">
        <v>247</v>
      </c>
      <c r="G178" s="238" t="s">
        <v>138</v>
      </c>
      <c r="H178" s="239">
        <v>1247.4</v>
      </c>
      <c r="I178" s="240"/>
      <c r="J178" s="241">
        <f>ROUND(I178*H178,0)</f>
        <v>0</v>
      </c>
      <c r="K178" s="242"/>
      <c r="L178" s="43"/>
      <c r="M178" s="243" t="s">
        <v>1</v>
      </c>
      <c r="N178" s="244" t="s">
        <v>41</v>
      </c>
      <c r="O178" s="90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7" t="s">
        <v>132</v>
      </c>
      <c r="AT178" s="247" t="s">
        <v>128</v>
      </c>
      <c r="AU178" s="247" t="s">
        <v>85</v>
      </c>
      <c r="AY178" s="16" t="s">
        <v>125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8</v>
      </c>
      <c r="BK178" s="248">
        <f>ROUND(I178*H178,0)</f>
        <v>0</v>
      </c>
      <c r="BL178" s="16" t="s">
        <v>132</v>
      </c>
      <c r="BM178" s="247" t="s">
        <v>248</v>
      </c>
    </row>
    <row r="179" spans="1:51" s="13" customFormat="1" ht="12">
      <c r="A179" s="13"/>
      <c r="B179" s="249"/>
      <c r="C179" s="250"/>
      <c r="D179" s="251" t="s">
        <v>134</v>
      </c>
      <c r="E179" s="252" t="s">
        <v>1</v>
      </c>
      <c r="F179" s="253" t="s">
        <v>249</v>
      </c>
      <c r="G179" s="250"/>
      <c r="H179" s="254">
        <v>1247.4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134</v>
      </c>
      <c r="AU179" s="260" t="s">
        <v>85</v>
      </c>
      <c r="AV179" s="13" t="s">
        <v>85</v>
      </c>
      <c r="AW179" s="13" t="s">
        <v>33</v>
      </c>
      <c r="AX179" s="13" t="s">
        <v>8</v>
      </c>
      <c r="AY179" s="260" t="s">
        <v>125</v>
      </c>
    </row>
    <row r="180" spans="1:65" s="2" customFormat="1" ht="21.75" customHeight="1">
      <c r="A180" s="37"/>
      <c r="B180" s="38"/>
      <c r="C180" s="235" t="s">
        <v>250</v>
      </c>
      <c r="D180" s="235" t="s">
        <v>128</v>
      </c>
      <c r="E180" s="236" t="s">
        <v>251</v>
      </c>
      <c r="F180" s="237" t="s">
        <v>252</v>
      </c>
      <c r="G180" s="238" t="s">
        <v>138</v>
      </c>
      <c r="H180" s="239">
        <v>89.1</v>
      </c>
      <c r="I180" s="240"/>
      <c r="J180" s="241">
        <f>ROUND(I180*H180,0)</f>
        <v>0</v>
      </c>
      <c r="K180" s="242"/>
      <c r="L180" s="43"/>
      <c r="M180" s="243" t="s">
        <v>1</v>
      </c>
      <c r="N180" s="244" t="s">
        <v>41</v>
      </c>
      <c r="O180" s="90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7" t="s">
        <v>132</v>
      </c>
      <c r="AT180" s="247" t="s">
        <v>128</v>
      </c>
      <c r="AU180" s="247" t="s">
        <v>85</v>
      </c>
      <c r="AY180" s="16" t="s">
        <v>125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6" t="s">
        <v>8</v>
      </c>
      <c r="BK180" s="248">
        <f>ROUND(I180*H180,0)</f>
        <v>0</v>
      </c>
      <c r="BL180" s="16" t="s">
        <v>132</v>
      </c>
      <c r="BM180" s="247" t="s">
        <v>253</v>
      </c>
    </row>
    <row r="181" spans="1:65" s="2" customFormat="1" ht="21.75" customHeight="1">
      <c r="A181" s="37"/>
      <c r="B181" s="38"/>
      <c r="C181" s="235" t="s">
        <v>254</v>
      </c>
      <c r="D181" s="235" t="s">
        <v>128</v>
      </c>
      <c r="E181" s="236" t="s">
        <v>255</v>
      </c>
      <c r="F181" s="237" t="s">
        <v>256</v>
      </c>
      <c r="G181" s="238" t="s">
        <v>143</v>
      </c>
      <c r="H181" s="239">
        <v>22.5</v>
      </c>
      <c r="I181" s="240"/>
      <c r="J181" s="241">
        <f>ROUND(I181*H181,0)</f>
        <v>0</v>
      </c>
      <c r="K181" s="242"/>
      <c r="L181" s="43"/>
      <c r="M181" s="243" t="s">
        <v>1</v>
      </c>
      <c r="N181" s="244" t="s">
        <v>41</v>
      </c>
      <c r="O181" s="90"/>
      <c r="P181" s="245">
        <f>O181*H181</f>
        <v>0</v>
      </c>
      <c r="Q181" s="245">
        <v>0.00013</v>
      </c>
      <c r="R181" s="245">
        <f>Q181*H181</f>
        <v>0.0029249999999999996</v>
      </c>
      <c r="S181" s="245">
        <v>0</v>
      </c>
      <c r="T181" s="24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7" t="s">
        <v>132</v>
      </c>
      <c r="AT181" s="247" t="s">
        <v>128</v>
      </c>
      <c r="AU181" s="247" t="s">
        <v>85</v>
      </c>
      <c r="AY181" s="16" t="s">
        <v>125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6" t="s">
        <v>8</v>
      </c>
      <c r="BK181" s="248">
        <f>ROUND(I181*H181,0)</f>
        <v>0</v>
      </c>
      <c r="BL181" s="16" t="s">
        <v>132</v>
      </c>
      <c r="BM181" s="247" t="s">
        <v>257</v>
      </c>
    </row>
    <row r="182" spans="1:51" s="13" customFormat="1" ht="12">
      <c r="A182" s="13"/>
      <c r="B182" s="249"/>
      <c r="C182" s="250"/>
      <c r="D182" s="251" t="s">
        <v>134</v>
      </c>
      <c r="E182" s="252" t="s">
        <v>1</v>
      </c>
      <c r="F182" s="253" t="s">
        <v>258</v>
      </c>
      <c r="G182" s="250"/>
      <c r="H182" s="254">
        <v>22.5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134</v>
      </c>
      <c r="AU182" s="260" t="s">
        <v>85</v>
      </c>
      <c r="AV182" s="13" t="s">
        <v>85</v>
      </c>
      <c r="AW182" s="13" t="s">
        <v>33</v>
      </c>
      <c r="AX182" s="13" t="s">
        <v>8</v>
      </c>
      <c r="AY182" s="260" t="s">
        <v>125</v>
      </c>
    </row>
    <row r="183" spans="1:65" s="2" customFormat="1" ht="21.75" customHeight="1">
      <c r="A183" s="37"/>
      <c r="B183" s="38"/>
      <c r="C183" s="235" t="s">
        <v>259</v>
      </c>
      <c r="D183" s="235" t="s">
        <v>128</v>
      </c>
      <c r="E183" s="236" t="s">
        <v>260</v>
      </c>
      <c r="F183" s="237" t="s">
        <v>261</v>
      </c>
      <c r="G183" s="238" t="s">
        <v>262</v>
      </c>
      <c r="H183" s="239">
        <v>14.963</v>
      </c>
      <c r="I183" s="240"/>
      <c r="J183" s="241">
        <f>ROUND(I183*H183,0)</f>
        <v>0</v>
      </c>
      <c r="K183" s="242"/>
      <c r="L183" s="43"/>
      <c r="M183" s="243" t="s">
        <v>1</v>
      </c>
      <c r="N183" s="244" t="s">
        <v>41</v>
      </c>
      <c r="O183" s="90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7" t="s">
        <v>132</v>
      </c>
      <c r="AT183" s="247" t="s">
        <v>128</v>
      </c>
      <c r="AU183" s="247" t="s">
        <v>85</v>
      </c>
      <c r="AY183" s="16" t="s">
        <v>125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6" t="s">
        <v>8</v>
      </c>
      <c r="BK183" s="248">
        <f>ROUND(I183*H183,0)</f>
        <v>0</v>
      </c>
      <c r="BL183" s="16" t="s">
        <v>132</v>
      </c>
      <c r="BM183" s="247" t="s">
        <v>263</v>
      </c>
    </row>
    <row r="184" spans="1:65" s="2" customFormat="1" ht="21.75" customHeight="1">
      <c r="A184" s="37"/>
      <c r="B184" s="38"/>
      <c r="C184" s="235" t="s">
        <v>264</v>
      </c>
      <c r="D184" s="235" t="s">
        <v>128</v>
      </c>
      <c r="E184" s="236" t="s">
        <v>265</v>
      </c>
      <c r="F184" s="237" t="s">
        <v>266</v>
      </c>
      <c r="G184" s="238" t="s">
        <v>262</v>
      </c>
      <c r="H184" s="239">
        <v>209.482</v>
      </c>
      <c r="I184" s="240"/>
      <c r="J184" s="241">
        <f>ROUND(I184*H184,0)</f>
        <v>0</v>
      </c>
      <c r="K184" s="242"/>
      <c r="L184" s="43"/>
      <c r="M184" s="243" t="s">
        <v>1</v>
      </c>
      <c r="N184" s="244" t="s">
        <v>41</v>
      </c>
      <c r="O184" s="90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7" t="s">
        <v>132</v>
      </c>
      <c r="AT184" s="247" t="s">
        <v>128</v>
      </c>
      <c r="AU184" s="247" t="s">
        <v>85</v>
      </c>
      <c r="AY184" s="16" t="s">
        <v>125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6" t="s">
        <v>8</v>
      </c>
      <c r="BK184" s="248">
        <f>ROUND(I184*H184,0)</f>
        <v>0</v>
      </c>
      <c r="BL184" s="16" t="s">
        <v>132</v>
      </c>
      <c r="BM184" s="247" t="s">
        <v>267</v>
      </c>
    </row>
    <row r="185" spans="1:51" s="13" customFormat="1" ht="12">
      <c r="A185" s="13"/>
      <c r="B185" s="249"/>
      <c r="C185" s="250"/>
      <c r="D185" s="251" t="s">
        <v>134</v>
      </c>
      <c r="E185" s="252" t="s">
        <v>1</v>
      </c>
      <c r="F185" s="253" t="s">
        <v>268</v>
      </c>
      <c r="G185" s="250"/>
      <c r="H185" s="254">
        <v>209.482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134</v>
      </c>
      <c r="AU185" s="260" t="s">
        <v>85</v>
      </c>
      <c r="AV185" s="13" t="s">
        <v>85</v>
      </c>
      <c r="AW185" s="13" t="s">
        <v>33</v>
      </c>
      <c r="AX185" s="13" t="s">
        <v>8</v>
      </c>
      <c r="AY185" s="260" t="s">
        <v>125</v>
      </c>
    </row>
    <row r="186" spans="1:65" s="2" customFormat="1" ht="21.75" customHeight="1">
      <c r="A186" s="37"/>
      <c r="B186" s="38"/>
      <c r="C186" s="235" t="s">
        <v>269</v>
      </c>
      <c r="D186" s="235" t="s">
        <v>128</v>
      </c>
      <c r="E186" s="236" t="s">
        <v>270</v>
      </c>
      <c r="F186" s="237" t="s">
        <v>271</v>
      </c>
      <c r="G186" s="238" t="s">
        <v>262</v>
      </c>
      <c r="H186" s="239">
        <v>14.963</v>
      </c>
      <c r="I186" s="240"/>
      <c r="J186" s="241">
        <f>ROUND(I186*H186,0)</f>
        <v>0</v>
      </c>
      <c r="K186" s="242"/>
      <c r="L186" s="43"/>
      <c r="M186" s="243" t="s">
        <v>1</v>
      </c>
      <c r="N186" s="244" t="s">
        <v>41</v>
      </c>
      <c r="O186" s="90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7" t="s">
        <v>132</v>
      </c>
      <c r="AT186" s="247" t="s">
        <v>128</v>
      </c>
      <c r="AU186" s="247" t="s">
        <v>85</v>
      </c>
      <c r="AY186" s="16" t="s">
        <v>125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6" t="s">
        <v>8</v>
      </c>
      <c r="BK186" s="248">
        <f>ROUND(I186*H186,0)</f>
        <v>0</v>
      </c>
      <c r="BL186" s="16" t="s">
        <v>132</v>
      </c>
      <c r="BM186" s="247" t="s">
        <v>272</v>
      </c>
    </row>
    <row r="187" spans="1:65" s="2" customFormat="1" ht="21.75" customHeight="1">
      <c r="A187" s="37"/>
      <c r="B187" s="38"/>
      <c r="C187" s="235" t="s">
        <v>273</v>
      </c>
      <c r="D187" s="235" t="s">
        <v>128</v>
      </c>
      <c r="E187" s="236" t="s">
        <v>274</v>
      </c>
      <c r="F187" s="237" t="s">
        <v>275</v>
      </c>
      <c r="G187" s="238" t="s">
        <v>138</v>
      </c>
      <c r="H187" s="239">
        <v>0.561</v>
      </c>
      <c r="I187" s="240"/>
      <c r="J187" s="241">
        <f>ROUND(I187*H187,0)</f>
        <v>0</v>
      </c>
      <c r="K187" s="242"/>
      <c r="L187" s="43"/>
      <c r="M187" s="243" t="s">
        <v>1</v>
      </c>
      <c r="N187" s="244" t="s">
        <v>41</v>
      </c>
      <c r="O187" s="90"/>
      <c r="P187" s="245">
        <f>O187*H187</f>
        <v>0</v>
      </c>
      <c r="Q187" s="245">
        <v>0</v>
      </c>
      <c r="R187" s="245">
        <f>Q187*H187</f>
        <v>0</v>
      </c>
      <c r="S187" s="245">
        <v>1.95</v>
      </c>
      <c r="T187" s="246">
        <f>S187*H187</f>
        <v>1.09395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7" t="s">
        <v>132</v>
      </c>
      <c r="AT187" s="247" t="s">
        <v>128</v>
      </c>
      <c r="AU187" s="247" t="s">
        <v>85</v>
      </c>
      <c r="AY187" s="16" t="s">
        <v>125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6" t="s">
        <v>8</v>
      </c>
      <c r="BK187" s="248">
        <f>ROUND(I187*H187,0)</f>
        <v>0</v>
      </c>
      <c r="BL187" s="16" t="s">
        <v>132</v>
      </c>
      <c r="BM187" s="247" t="s">
        <v>276</v>
      </c>
    </row>
    <row r="188" spans="1:51" s="13" customFormat="1" ht="12">
      <c r="A188" s="13"/>
      <c r="B188" s="249"/>
      <c r="C188" s="250"/>
      <c r="D188" s="251" t="s">
        <v>134</v>
      </c>
      <c r="E188" s="252" t="s">
        <v>1</v>
      </c>
      <c r="F188" s="253" t="s">
        <v>277</v>
      </c>
      <c r="G188" s="250"/>
      <c r="H188" s="254">
        <v>0.561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134</v>
      </c>
      <c r="AU188" s="260" t="s">
        <v>85</v>
      </c>
      <c r="AV188" s="13" t="s">
        <v>85</v>
      </c>
      <c r="AW188" s="13" t="s">
        <v>33</v>
      </c>
      <c r="AX188" s="13" t="s">
        <v>8</v>
      </c>
      <c r="AY188" s="260" t="s">
        <v>125</v>
      </c>
    </row>
    <row r="189" spans="1:65" s="2" customFormat="1" ht="21.75" customHeight="1">
      <c r="A189" s="37"/>
      <c r="B189" s="38"/>
      <c r="C189" s="235" t="s">
        <v>278</v>
      </c>
      <c r="D189" s="235" t="s">
        <v>128</v>
      </c>
      <c r="E189" s="236" t="s">
        <v>279</v>
      </c>
      <c r="F189" s="237" t="s">
        <v>280</v>
      </c>
      <c r="G189" s="238" t="s">
        <v>138</v>
      </c>
      <c r="H189" s="239">
        <v>6.253</v>
      </c>
      <c r="I189" s="240"/>
      <c r="J189" s="241">
        <f>ROUND(I189*H189,0)</f>
        <v>0</v>
      </c>
      <c r="K189" s="242"/>
      <c r="L189" s="43"/>
      <c r="M189" s="243" t="s">
        <v>1</v>
      </c>
      <c r="N189" s="244" t="s">
        <v>41</v>
      </c>
      <c r="O189" s="90"/>
      <c r="P189" s="245">
        <f>O189*H189</f>
        <v>0</v>
      </c>
      <c r="Q189" s="245">
        <v>0</v>
      </c>
      <c r="R189" s="245">
        <f>Q189*H189</f>
        <v>0</v>
      </c>
      <c r="S189" s="245">
        <v>1.95</v>
      </c>
      <c r="T189" s="246">
        <f>S189*H189</f>
        <v>12.19335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7" t="s">
        <v>132</v>
      </c>
      <c r="AT189" s="247" t="s">
        <v>128</v>
      </c>
      <c r="AU189" s="247" t="s">
        <v>85</v>
      </c>
      <c r="AY189" s="16" t="s">
        <v>125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6" t="s">
        <v>8</v>
      </c>
      <c r="BK189" s="248">
        <f>ROUND(I189*H189,0)</f>
        <v>0</v>
      </c>
      <c r="BL189" s="16" t="s">
        <v>132</v>
      </c>
      <c r="BM189" s="247" t="s">
        <v>281</v>
      </c>
    </row>
    <row r="190" spans="1:51" s="13" customFormat="1" ht="12">
      <c r="A190" s="13"/>
      <c r="B190" s="249"/>
      <c r="C190" s="250"/>
      <c r="D190" s="251" t="s">
        <v>134</v>
      </c>
      <c r="E190" s="252" t="s">
        <v>1</v>
      </c>
      <c r="F190" s="253" t="s">
        <v>282</v>
      </c>
      <c r="G190" s="250"/>
      <c r="H190" s="254">
        <v>6.253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134</v>
      </c>
      <c r="AU190" s="260" t="s">
        <v>85</v>
      </c>
      <c r="AV190" s="13" t="s">
        <v>85</v>
      </c>
      <c r="AW190" s="13" t="s">
        <v>33</v>
      </c>
      <c r="AX190" s="13" t="s">
        <v>8</v>
      </c>
      <c r="AY190" s="260" t="s">
        <v>125</v>
      </c>
    </row>
    <row r="191" spans="1:65" s="2" customFormat="1" ht="16.5" customHeight="1">
      <c r="A191" s="37"/>
      <c r="B191" s="38"/>
      <c r="C191" s="235" t="s">
        <v>283</v>
      </c>
      <c r="D191" s="235" t="s">
        <v>128</v>
      </c>
      <c r="E191" s="236" t="s">
        <v>284</v>
      </c>
      <c r="F191" s="237" t="s">
        <v>285</v>
      </c>
      <c r="G191" s="238" t="s">
        <v>138</v>
      </c>
      <c r="H191" s="239">
        <v>1.161</v>
      </c>
      <c r="I191" s="240"/>
      <c r="J191" s="241">
        <f>ROUND(I191*H191,0)</f>
        <v>0</v>
      </c>
      <c r="K191" s="242"/>
      <c r="L191" s="43"/>
      <c r="M191" s="243" t="s">
        <v>1</v>
      </c>
      <c r="N191" s="244" t="s">
        <v>41</v>
      </c>
      <c r="O191" s="90"/>
      <c r="P191" s="245">
        <f>O191*H191</f>
        <v>0</v>
      </c>
      <c r="Q191" s="245">
        <v>0</v>
      </c>
      <c r="R191" s="245">
        <f>Q191*H191</f>
        <v>0</v>
      </c>
      <c r="S191" s="245">
        <v>2.4</v>
      </c>
      <c r="T191" s="246">
        <f>S191*H191</f>
        <v>2.7864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7" t="s">
        <v>132</v>
      </c>
      <c r="AT191" s="247" t="s">
        <v>128</v>
      </c>
      <c r="AU191" s="247" t="s">
        <v>85</v>
      </c>
      <c r="AY191" s="16" t="s">
        <v>125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6" t="s">
        <v>8</v>
      </c>
      <c r="BK191" s="248">
        <f>ROUND(I191*H191,0)</f>
        <v>0</v>
      </c>
      <c r="BL191" s="16" t="s">
        <v>132</v>
      </c>
      <c r="BM191" s="247" t="s">
        <v>286</v>
      </c>
    </row>
    <row r="192" spans="1:51" s="13" customFormat="1" ht="12">
      <c r="A192" s="13"/>
      <c r="B192" s="249"/>
      <c r="C192" s="250"/>
      <c r="D192" s="251" t="s">
        <v>134</v>
      </c>
      <c r="E192" s="252" t="s">
        <v>1</v>
      </c>
      <c r="F192" s="253" t="s">
        <v>287</v>
      </c>
      <c r="G192" s="250"/>
      <c r="H192" s="254">
        <v>1.161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134</v>
      </c>
      <c r="AU192" s="260" t="s">
        <v>85</v>
      </c>
      <c r="AV192" s="13" t="s">
        <v>85</v>
      </c>
      <c r="AW192" s="13" t="s">
        <v>33</v>
      </c>
      <c r="AX192" s="13" t="s">
        <v>8</v>
      </c>
      <c r="AY192" s="260" t="s">
        <v>125</v>
      </c>
    </row>
    <row r="193" spans="1:65" s="2" customFormat="1" ht="21.75" customHeight="1">
      <c r="A193" s="37"/>
      <c r="B193" s="38"/>
      <c r="C193" s="235" t="s">
        <v>288</v>
      </c>
      <c r="D193" s="235" t="s">
        <v>128</v>
      </c>
      <c r="E193" s="236" t="s">
        <v>289</v>
      </c>
      <c r="F193" s="237" t="s">
        <v>290</v>
      </c>
      <c r="G193" s="238" t="s">
        <v>138</v>
      </c>
      <c r="H193" s="239">
        <v>0.989</v>
      </c>
      <c r="I193" s="240"/>
      <c r="J193" s="241">
        <f>ROUND(I193*H193,0)</f>
        <v>0</v>
      </c>
      <c r="K193" s="242"/>
      <c r="L193" s="43"/>
      <c r="M193" s="243" t="s">
        <v>1</v>
      </c>
      <c r="N193" s="244" t="s">
        <v>41</v>
      </c>
      <c r="O193" s="90"/>
      <c r="P193" s="245">
        <f>O193*H193</f>
        <v>0</v>
      </c>
      <c r="Q193" s="245">
        <v>0</v>
      </c>
      <c r="R193" s="245">
        <f>Q193*H193</f>
        <v>0</v>
      </c>
      <c r="S193" s="245">
        <v>2.4</v>
      </c>
      <c r="T193" s="246">
        <f>S193*H193</f>
        <v>2.3735999999999997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7" t="s">
        <v>132</v>
      </c>
      <c r="AT193" s="247" t="s">
        <v>128</v>
      </c>
      <c r="AU193" s="247" t="s">
        <v>85</v>
      </c>
      <c r="AY193" s="16" t="s">
        <v>125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6" t="s">
        <v>8</v>
      </c>
      <c r="BK193" s="248">
        <f>ROUND(I193*H193,0)</f>
        <v>0</v>
      </c>
      <c r="BL193" s="16" t="s">
        <v>132</v>
      </c>
      <c r="BM193" s="247" t="s">
        <v>291</v>
      </c>
    </row>
    <row r="194" spans="1:51" s="13" customFormat="1" ht="12">
      <c r="A194" s="13"/>
      <c r="B194" s="249"/>
      <c r="C194" s="250"/>
      <c r="D194" s="251" t="s">
        <v>134</v>
      </c>
      <c r="E194" s="252" t="s">
        <v>1</v>
      </c>
      <c r="F194" s="253" t="s">
        <v>292</v>
      </c>
      <c r="G194" s="250"/>
      <c r="H194" s="254">
        <v>0.989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134</v>
      </c>
      <c r="AU194" s="260" t="s">
        <v>85</v>
      </c>
      <c r="AV194" s="13" t="s">
        <v>85</v>
      </c>
      <c r="AW194" s="13" t="s">
        <v>33</v>
      </c>
      <c r="AX194" s="13" t="s">
        <v>8</v>
      </c>
      <c r="AY194" s="260" t="s">
        <v>125</v>
      </c>
    </row>
    <row r="195" spans="1:65" s="2" customFormat="1" ht="16.5" customHeight="1">
      <c r="A195" s="37"/>
      <c r="B195" s="38"/>
      <c r="C195" s="235" t="s">
        <v>293</v>
      </c>
      <c r="D195" s="235" t="s">
        <v>128</v>
      </c>
      <c r="E195" s="236" t="s">
        <v>294</v>
      </c>
      <c r="F195" s="237" t="s">
        <v>295</v>
      </c>
      <c r="G195" s="238" t="s">
        <v>143</v>
      </c>
      <c r="H195" s="239">
        <v>15.588</v>
      </c>
      <c r="I195" s="240"/>
      <c r="J195" s="241">
        <f>ROUND(I195*H195,0)</f>
        <v>0</v>
      </c>
      <c r="K195" s="242"/>
      <c r="L195" s="43"/>
      <c r="M195" s="243" t="s">
        <v>1</v>
      </c>
      <c r="N195" s="244" t="s">
        <v>41</v>
      </c>
      <c r="O195" s="90"/>
      <c r="P195" s="245">
        <f>O195*H195</f>
        <v>0</v>
      </c>
      <c r="Q195" s="245">
        <v>0</v>
      </c>
      <c r="R195" s="245">
        <f>Q195*H195</f>
        <v>0</v>
      </c>
      <c r="S195" s="245">
        <v>0.063</v>
      </c>
      <c r="T195" s="246">
        <f>S195*H195</f>
        <v>0.9820439999999999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7" t="s">
        <v>132</v>
      </c>
      <c r="AT195" s="247" t="s">
        <v>128</v>
      </c>
      <c r="AU195" s="247" t="s">
        <v>85</v>
      </c>
      <c r="AY195" s="16" t="s">
        <v>125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6" t="s">
        <v>8</v>
      </c>
      <c r="BK195" s="248">
        <f>ROUND(I195*H195,0)</f>
        <v>0</v>
      </c>
      <c r="BL195" s="16" t="s">
        <v>132</v>
      </c>
      <c r="BM195" s="247" t="s">
        <v>296</v>
      </c>
    </row>
    <row r="196" spans="1:51" s="13" customFormat="1" ht="12">
      <c r="A196" s="13"/>
      <c r="B196" s="249"/>
      <c r="C196" s="250"/>
      <c r="D196" s="251" t="s">
        <v>134</v>
      </c>
      <c r="E196" s="252" t="s">
        <v>1</v>
      </c>
      <c r="F196" s="253" t="s">
        <v>297</v>
      </c>
      <c r="G196" s="250"/>
      <c r="H196" s="254">
        <v>15.588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134</v>
      </c>
      <c r="AU196" s="260" t="s">
        <v>85</v>
      </c>
      <c r="AV196" s="13" t="s">
        <v>85</v>
      </c>
      <c r="AW196" s="13" t="s">
        <v>33</v>
      </c>
      <c r="AX196" s="13" t="s">
        <v>8</v>
      </c>
      <c r="AY196" s="260" t="s">
        <v>125</v>
      </c>
    </row>
    <row r="197" spans="1:65" s="2" customFormat="1" ht="21.75" customHeight="1">
      <c r="A197" s="37"/>
      <c r="B197" s="38"/>
      <c r="C197" s="235" t="s">
        <v>298</v>
      </c>
      <c r="D197" s="235" t="s">
        <v>128</v>
      </c>
      <c r="E197" s="236" t="s">
        <v>299</v>
      </c>
      <c r="F197" s="237" t="s">
        <v>300</v>
      </c>
      <c r="G197" s="238" t="s">
        <v>131</v>
      </c>
      <c r="H197" s="239">
        <v>3</v>
      </c>
      <c r="I197" s="240"/>
      <c r="J197" s="241">
        <f>ROUND(I197*H197,0)</f>
        <v>0</v>
      </c>
      <c r="K197" s="242"/>
      <c r="L197" s="43"/>
      <c r="M197" s="243" t="s">
        <v>1</v>
      </c>
      <c r="N197" s="244" t="s">
        <v>41</v>
      </c>
      <c r="O197" s="90"/>
      <c r="P197" s="245">
        <f>O197*H197</f>
        <v>0</v>
      </c>
      <c r="Q197" s="245">
        <v>0</v>
      </c>
      <c r="R197" s="245">
        <f>Q197*H197</f>
        <v>0</v>
      </c>
      <c r="S197" s="245">
        <v>0.054</v>
      </c>
      <c r="T197" s="246">
        <f>S197*H197</f>
        <v>0.162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7" t="s">
        <v>132</v>
      </c>
      <c r="AT197" s="247" t="s">
        <v>128</v>
      </c>
      <c r="AU197" s="247" t="s">
        <v>85</v>
      </c>
      <c r="AY197" s="16" t="s">
        <v>125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6" t="s">
        <v>8</v>
      </c>
      <c r="BK197" s="248">
        <f>ROUND(I197*H197,0)</f>
        <v>0</v>
      </c>
      <c r="BL197" s="16" t="s">
        <v>132</v>
      </c>
      <c r="BM197" s="247" t="s">
        <v>301</v>
      </c>
    </row>
    <row r="198" spans="1:65" s="2" customFormat="1" ht="21.75" customHeight="1">
      <c r="A198" s="37"/>
      <c r="B198" s="38"/>
      <c r="C198" s="235" t="s">
        <v>302</v>
      </c>
      <c r="D198" s="235" t="s">
        <v>128</v>
      </c>
      <c r="E198" s="236" t="s">
        <v>303</v>
      </c>
      <c r="F198" s="237" t="s">
        <v>304</v>
      </c>
      <c r="G198" s="238" t="s">
        <v>138</v>
      </c>
      <c r="H198" s="239">
        <v>1.428</v>
      </c>
      <c r="I198" s="240"/>
      <c r="J198" s="241">
        <f>ROUND(I198*H198,0)</f>
        <v>0</v>
      </c>
      <c r="K198" s="242"/>
      <c r="L198" s="43"/>
      <c r="M198" s="243" t="s">
        <v>1</v>
      </c>
      <c r="N198" s="244" t="s">
        <v>41</v>
      </c>
      <c r="O198" s="90"/>
      <c r="P198" s="245">
        <f>O198*H198</f>
        <v>0</v>
      </c>
      <c r="Q198" s="245">
        <v>0</v>
      </c>
      <c r="R198" s="245">
        <f>Q198*H198</f>
        <v>0</v>
      </c>
      <c r="S198" s="245">
        <v>1.8</v>
      </c>
      <c r="T198" s="246">
        <f>S198*H198</f>
        <v>2.5704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7" t="s">
        <v>132</v>
      </c>
      <c r="AT198" s="247" t="s">
        <v>128</v>
      </c>
      <c r="AU198" s="247" t="s">
        <v>85</v>
      </c>
      <c r="AY198" s="16" t="s">
        <v>125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6" t="s">
        <v>8</v>
      </c>
      <c r="BK198" s="248">
        <f>ROUND(I198*H198,0)</f>
        <v>0</v>
      </c>
      <c r="BL198" s="16" t="s">
        <v>132</v>
      </c>
      <c r="BM198" s="247" t="s">
        <v>305</v>
      </c>
    </row>
    <row r="199" spans="1:51" s="13" customFormat="1" ht="12">
      <c r="A199" s="13"/>
      <c r="B199" s="249"/>
      <c r="C199" s="250"/>
      <c r="D199" s="251" t="s">
        <v>134</v>
      </c>
      <c r="E199" s="252" t="s">
        <v>1</v>
      </c>
      <c r="F199" s="253" t="s">
        <v>306</v>
      </c>
      <c r="G199" s="250"/>
      <c r="H199" s="254">
        <v>1.428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134</v>
      </c>
      <c r="AU199" s="260" t="s">
        <v>85</v>
      </c>
      <c r="AV199" s="13" t="s">
        <v>85</v>
      </c>
      <c r="AW199" s="13" t="s">
        <v>33</v>
      </c>
      <c r="AX199" s="13" t="s">
        <v>8</v>
      </c>
      <c r="AY199" s="260" t="s">
        <v>125</v>
      </c>
    </row>
    <row r="200" spans="1:65" s="2" customFormat="1" ht="21.75" customHeight="1">
      <c r="A200" s="37"/>
      <c r="B200" s="38"/>
      <c r="C200" s="235" t="s">
        <v>307</v>
      </c>
      <c r="D200" s="235" t="s">
        <v>128</v>
      </c>
      <c r="E200" s="236" t="s">
        <v>308</v>
      </c>
      <c r="F200" s="237" t="s">
        <v>309</v>
      </c>
      <c r="G200" s="238" t="s">
        <v>138</v>
      </c>
      <c r="H200" s="239">
        <v>0.593</v>
      </c>
      <c r="I200" s="240"/>
      <c r="J200" s="241">
        <f>ROUND(I200*H200,0)</f>
        <v>0</v>
      </c>
      <c r="K200" s="242"/>
      <c r="L200" s="43"/>
      <c r="M200" s="243" t="s">
        <v>1</v>
      </c>
      <c r="N200" s="244" t="s">
        <v>41</v>
      </c>
      <c r="O200" s="90"/>
      <c r="P200" s="245">
        <f>O200*H200</f>
        <v>0</v>
      </c>
      <c r="Q200" s="245">
        <v>0</v>
      </c>
      <c r="R200" s="245">
        <f>Q200*H200</f>
        <v>0</v>
      </c>
      <c r="S200" s="245">
        <v>1.8</v>
      </c>
      <c r="T200" s="246">
        <f>S200*H200</f>
        <v>1.0674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7" t="s">
        <v>132</v>
      </c>
      <c r="AT200" s="247" t="s">
        <v>128</v>
      </c>
      <c r="AU200" s="247" t="s">
        <v>85</v>
      </c>
      <c r="AY200" s="16" t="s">
        <v>125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6" t="s">
        <v>8</v>
      </c>
      <c r="BK200" s="248">
        <f>ROUND(I200*H200,0)</f>
        <v>0</v>
      </c>
      <c r="BL200" s="16" t="s">
        <v>132</v>
      </c>
      <c r="BM200" s="247" t="s">
        <v>310</v>
      </c>
    </row>
    <row r="201" spans="1:51" s="13" customFormat="1" ht="12">
      <c r="A201" s="13"/>
      <c r="B201" s="249"/>
      <c r="C201" s="250"/>
      <c r="D201" s="251" t="s">
        <v>134</v>
      </c>
      <c r="E201" s="252" t="s">
        <v>1</v>
      </c>
      <c r="F201" s="253" t="s">
        <v>311</v>
      </c>
      <c r="G201" s="250"/>
      <c r="H201" s="254">
        <v>0.593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134</v>
      </c>
      <c r="AU201" s="260" t="s">
        <v>85</v>
      </c>
      <c r="AV201" s="13" t="s">
        <v>85</v>
      </c>
      <c r="AW201" s="13" t="s">
        <v>33</v>
      </c>
      <c r="AX201" s="13" t="s">
        <v>8</v>
      </c>
      <c r="AY201" s="260" t="s">
        <v>125</v>
      </c>
    </row>
    <row r="202" spans="1:65" s="2" customFormat="1" ht="21.75" customHeight="1">
      <c r="A202" s="37"/>
      <c r="B202" s="38"/>
      <c r="C202" s="235" t="s">
        <v>312</v>
      </c>
      <c r="D202" s="235" t="s">
        <v>128</v>
      </c>
      <c r="E202" s="236" t="s">
        <v>313</v>
      </c>
      <c r="F202" s="237" t="s">
        <v>314</v>
      </c>
      <c r="G202" s="238" t="s">
        <v>143</v>
      </c>
      <c r="H202" s="239">
        <v>17.045</v>
      </c>
      <c r="I202" s="240"/>
      <c r="J202" s="241">
        <f>ROUND(I202*H202,0)</f>
        <v>0</v>
      </c>
      <c r="K202" s="242"/>
      <c r="L202" s="43"/>
      <c r="M202" s="243" t="s">
        <v>1</v>
      </c>
      <c r="N202" s="244" t="s">
        <v>41</v>
      </c>
      <c r="O202" s="90"/>
      <c r="P202" s="245">
        <f>O202*H202</f>
        <v>0</v>
      </c>
      <c r="Q202" s="245">
        <v>0</v>
      </c>
      <c r="R202" s="245">
        <f>Q202*H202</f>
        <v>0</v>
      </c>
      <c r="S202" s="245">
        <v>0.27</v>
      </c>
      <c r="T202" s="246">
        <f>S202*H202</f>
        <v>4.602150000000001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47" t="s">
        <v>132</v>
      </c>
      <c r="AT202" s="247" t="s">
        <v>128</v>
      </c>
      <c r="AU202" s="247" t="s">
        <v>85</v>
      </c>
      <c r="AY202" s="16" t="s">
        <v>125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8</v>
      </c>
      <c r="BK202" s="248">
        <f>ROUND(I202*H202,0)</f>
        <v>0</v>
      </c>
      <c r="BL202" s="16" t="s">
        <v>132</v>
      </c>
      <c r="BM202" s="247" t="s">
        <v>315</v>
      </c>
    </row>
    <row r="203" spans="1:51" s="13" customFormat="1" ht="12">
      <c r="A203" s="13"/>
      <c r="B203" s="249"/>
      <c r="C203" s="250"/>
      <c r="D203" s="251" t="s">
        <v>134</v>
      </c>
      <c r="E203" s="252" t="s">
        <v>1</v>
      </c>
      <c r="F203" s="253" t="s">
        <v>316</v>
      </c>
      <c r="G203" s="250"/>
      <c r="H203" s="254">
        <v>17.045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134</v>
      </c>
      <c r="AU203" s="260" t="s">
        <v>85</v>
      </c>
      <c r="AV203" s="13" t="s">
        <v>85</v>
      </c>
      <c r="AW203" s="13" t="s">
        <v>33</v>
      </c>
      <c r="AX203" s="13" t="s">
        <v>8</v>
      </c>
      <c r="AY203" s="260" t="s">
        <v>125</v>
      </c>
    </row>
    <row r="204" spans="1:65" s="2" customFormat="1" ht="21.75" customHeight="1">
      <c r="A204" s="37"/>
      <c r="B204" s="38"/>
      <c r="C204" s="235" t="s">
        <v>317</v>
      </c>
      <c r="D204" s="235" t="s">
        <v>128</v>
      </c>
      <c r="E204" s="236" t="s">
        <v>318</v>
      </c>
      <c r="F204" s="237" t="s">
        <v>319</v>
      </c>
      <c r="G204" s="238" t="s">
        <v>131</v>
      </c>
      <c r="H204" s="239">
        <v>3</v>
      </c>
      <c r="I204" s="240"/>
      <c r="J204" s="241">
        <f>ROUND(I204*H204,0)</f>
        <v>0</v>
      </c>
      <c r="K204" s="242"/>
      <c r="L204" s="43"/>
      <c r="M204" s="243" t="s">
        <v>1</v>
      </c>
      <c r="N204" s="244" t="s">
        <v>41</v>
      </c>
      <c r="O204" s="90"/>
      <c r="P204" s="245">
        <f>O204*H204</f>
        <v>0</v>
      </c>
      <c r="Q204" s="245">
        <v>0</v>
      </c>
      <c r="R204" s="245">
        <f>Q204*H204</f>
        <v>0</v>
      </c>
      <c r="S204" s="245">
        <v>0.031</v>
      </c>
      <c r="T204" s="246">
        <f>S204*H204</f>
        <v>0.093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7" t="s">
        <v>132</v>
      </c>
      <c r="AT204" s="247" t="s">
        <v>128</v>
      </c>
      <c r="AU204" s="247" t="s">
        <v>85</v>
      </c>
      <c r="AY204" s="16" t="s">
        <v>125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6" t="s">
        <v>8</v>
      </c>
      <c r="BK204" s="248">
        <f>ROUND(I204*H204,0)</f>
        <v>0</v>
      </c>
      <c r="BL204" s="16" t="s">
        <v>132</v>
      </c>
      <c r="BM204" s="247" t="s">
        <v>320</v>
      </c>
    </row>
    <row r="205" spans="1:65" s="2" customFormat="1" ht="21.75" customHeight="1">
      <c r="A205" s="37"/>
      <c r="B205" s="38"/>
      <c r="C205" s="235" t="s">
        <v>321</v>
      </c>
      <c r="D205" s="235" t="s">
        <v>128</v>
      </c>
      <c r="E205" s="236" t="s">
        <v>322</v>
      </c>
      <c r="F205" s="237" t="s">
        <v>323</v>
      </c>
      <c r="G205" s="238" t="s">
        <v>131</v>
      </c>
      <c r="H205" s="239">
        <v>16</v>
      </c>
      <c r="I205" s="240"/>
      <c r="J205" s="241">
        <f>ROUND(I205*H205,0)</f>
        <v>0</v>
      </c>
      <c r="K205" s="242"/>
      <c r="L205" s="43"/>
      <c r="M205" s="243" t="s">
        <v>1</v>
      </c>
      <c r="N205" s="244" t="s">
        <v>41</v>
      </c>
      <c r="O205" s="90"/>
      <c r="P205" s="245">
        <f>O205*H205</f>
        <v>0</v>
      </c>
      <c r="Q205" s="245">
        <v>0</v>
      </c>
      <c r="R205" s="245">
        <f>Q205*H205</f>
        <v>0</v>
      </c>
      <c r="S205" s="245">
        <v>0.031</v>
      </c>
      <c r="T205" s="246">
        <f>S205*H205</f>
        <v>0.496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7" t="s">
        <v>132</v>
      </c>
      <c r="AT205" s="247" t="s">
        <v>128</v>
      </c>
      <c r="AU205" s="247" t="s">
        <v>85</v>
      </c>
      <c r="AY205" s="16" t="s">
        <v>125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6" t="s">
        <v>8</v>
      </c>
      <c r="BK205" s="248">
        <f>ROUND(I205*H205,0)</f>
        <v>0</v>
      </c>
      <c r="BL205" s="16" t="s">
        <v>132</v>
      </c>
      <c r="BM205" s="247" t="s">
        <v>324</v>
      </c>
    </row>
    <row r="206" spans="1:51" s="13" customFormat="1" ht="12">
      <c r="A206" s="13"/>
      <c r="B206" s="249"/>
      <c r="C206" s="250"/>
      <c r="D206" s="251" t="s">
        <v>134</v>
      </c>
      <c r="E206" s="252" t="s">
        <v>1</v>
      </c>
      <c r="F206" s="253" t="s">
        <v>135</v>
      </c>
      <c r="G206" s="250"/>
      <c r="H206" s="254">
        <v>16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134</v>
      </c>
      <c r="AU206" s="260" t="s">
        <v>85</v>
      </c>
      <c r="AV206" s="13" t="s">
        <v>85</v>
      </c>
      <c r="AW206" s="13" t="s">
        <v>33</v>
      </c>
      <c r="AX206" s="13" t="s">
        <v>8</v>
      </c>
      <c r="AY206" s="260" t="s">
        <v>125</v>
      </c>
    </row>
    <row r="207" spans="1:65" s="2" customFormat="1" ht="21.75" customHeight="1">
      <c r="A207" s="37"/>
      <c r="B207" s="38"/>
      <c r="C207" s="235" t="s">
        <v>325</v>
      </c>
      <c r="D207" s="235" t="s">
        <v>128</v>
      </c>
      <c r="E207" s="236" t="s">
        <v>326</v>
      </c>
      <c r="F207" s="237" t="s">
        <v>327</v>
      </c>
      <c r="G207" s="238" t="s">
        <v>262</v>
      </c>
      <c r="H207" s="239">
        <v>19.5</v>
      </c>
      <c r="I207" s="240"/>
      <c r="J207" s="241">
        <f>ROUND(I207*H207,0)</f>
        <v>0</v>
      </c>
      <c r="K207" s="242"/>
      <c r="L207" s="43"/>
      <c r="M207" s="243" t="s">
        <v>1</v>
      </c>
      <c r="N207" s="244" t="s">
        <v>41</v>
      </c>
      <c r="O207" s="90"/>
      <c r="P207" s="245">
        <f>O207*H207</f>
        <v>0</v>
      </c>
      <c r="Q207" s="245">
        <v>0</v>
      </c>
      <c r="R207" s="245">
        <f>Q207*H207</f>
        <v>0</v>
      </c>
      <c r="S207" s="245">
        <v>0.054</v>
      </c>
      <c r="T207" s="246">
        <f>S207*H207</f>
        <v>1.053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7" t="s">
        <v>132</v>
      </c>
      <c r="AT207" s="247" t="s">
        <v>128</v>
      </c>
      <c r="AU207" s="247" t="s">
        <v>85</v>
      </c>
      <c r="AY207" s="16" t="s">
        <v>125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6" t="s">
        <v>8</v>
      </c>
      <c r="BK207" s="248">
        <f>ROUND(I207*H207,0)</f>
        <v>0</v>
      </c>
      <c r="BL207" s="16" t="s">
        <v>132</v>
      </c>
      <c r="BM207" s="247" t="s">
        <v>328</v>
      </c>
    </row>
    <row r="208" spans="1:51" s="13" customFormat="1" ht="12">
      <c r="A208" s="13"/>
      <c r="B208" s="249"/>
      <c r="C208" s="250"/>
      <c r="D208" s="251" t="s">
        <v>134</v>
      </c>
      <c r="E208" s="252" t="s">
        <v>1</v>
      </c>
      <c r="F208" s="253" t="s">
        <v>329</v>
      </c>
      <c r="G208" s="250"/>
      <c r="H208" s="254">
        <v>19.5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134</v>
      </c>
      <c r="AU208" s="260" t="s">
        <v>85</v>
      </c>
      <c r="AV208" s="13" t="s">
        <v>85</v>
      </c>
      <c r="AW208" s="13" t="s">
        <v>33</v>
      </c>
      <c r="AX208" s="13" t="s">
        <v>8</v>
      </c>
      <c r="AY208" s="260" t="s">
        <v>125</v>
      </c>
    </row>
    <row r="209" spans="1:65" s="2" customFormat="1" ht="21.75" customHeight="1">
      <c r="A209" s="37"/>
      <c r="B209" s="38"/>
      <c r="C209" s="235" t="s">
        <v>330</v>
      </c>
      <c r="D209" s="235" t="s">
        <v>128</v>
      </c>
      <c r="E209" s="236" t="s">
        <v>331</v>
      </c>
      <c r="F209" s="237" t="s">
        <v>332</v>
      </c>
      <c r="G209" s="238" t="s">
        <v>262</v>
      </c>
      <c r="H209" s="239">
        <v>35.1</v>
      </c>
      <c r="I209" s="240"/>
      <c r="J209" s="241">
        <f>ROUND(I209*H209,0)</f>
        <v>0</v>
      </c>
      <c r="K209" s="242"/>
      <c r="L209" s="43"/>
      <c r="M209" s="243" t="s">
        <v>1</v>
      </c>
      <c r="N209" s="244" t="s">
        <v>41</v>
      </c>
      <c r="O209" s="90"/>
      <c r="P209" s="245">
        <f>O209*H209</f>
        <v>0</v>
      </c>
      <c r="Q209" s="245">
        <v>0</v>
      </c>
      <c r="R209" s="245">
        <f>Q209*H209</f>
        <v>0</v>
      </c>
      <c r="S209" s="245">
        <v>0.08</v>
      </c>
      <c r="T209" s="246">
        <f>S209*H209</f>
        <v>2.8080000000000003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7" t="s">
        <v>132</v>
      </c>
      <c r="AT209" s="247" t="s">
        <v>128</v>
      </c>
      <c r="AU209" s="247" t="s">
        <v>85</v>
      </c>
      <c r="AY209" s="16" t="s">
        <v>125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6" t="s">
        <v>8</v>
      </c>
      <c r="BK209" s="248">
        <f>ROUND(I209*H209,0)</f>
        <v>0</v>
      </c>
      <c r="BL209" s="16" t="s">
        <v>132</v>
      </c>
      <c r="BM209" s="247" t="s">
        <v>333</v>
      </c>
    </row>
    <row r="210" spans="1:51" s="13" customFormat="1" ht="12">
      <c r="A210" s="13"/>
      <c r="B210" s="249"/>
      <c r="C210" s="250"/>
      <c r="D210" s="251" t="s">
        <v>134</v>
      </c>
      <c r="E210" s="252" t="s">
        <v>1</v>
      </c>
      <c r="F210" s="253" t="s">
        <v>334</v>
      </c>
      <c r="G210" s="250"/>
      <c r="H210" s="254">
        <v>35.1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134</v>
      </c>
      <c r="AU210" s="260" t="s">
        <v>85</v>
      </c>
      <c r="AV210" s="13" t="s">
        <v>85</v>
      </c>
      <c r="AW210" s="13" t="s">
        <v>33</v>
      </c>
      <c r="AX210" s="13" t="s">
        <v>8</v>
      </c>
      <c r="AY210" s="260" t="s">
        <v>125</v>
      </c>
    </row>
    <row r="211" spans="1:65" s="2" customFormat="1" ht="21.75" customHeight="1">
      <c r="A211" s="37"/>
      <c r="B211" s="38"/>
      <c r="C211" s="235" t="s">
        <v>335</v>
      </c>
      <c r="D211" s="235" t="s">
        <v>128</v>
      </c>
      <c r="E211" s="236" t="s">
        <v>336</v>
      </c>
      <c r="F211" s="237" t="s">
        <v>337</v>
      </c>
      <c r="G211" s="238" t="s">
        <v>262</v>
      </c>
      <c r="H211" s="239">
        <v>12</v>
      </c>
      <c r="I211" s="240"/>
      <c r="J211" s="241">
        <f>ROUND(I211*H211,0)</f>
        <v>0</v>
      </c>
      <c r="K211" s="242"/>
      <c r="L211" s="43"/>
      <c r="M211" s="243" t="s">
        <v>1</v>
      </c>
      <c r="N211" s="244" t="s">
        <v>41</v>
      </c>
      <c r="O211" s="90"/>
      <c r="P211" s="245">
        <f>O211*H211</f>
        <v>0</v>
      </c>
      <c r="Q211" s="245">
        <v>0.01804</v>
      </c>
      <c r="R211" s="245">
        <f>Q211*H211</f>
        <v>0.21648</v>
      </c>
      <c r="S211" s="245">
        <v>0</v>
      </c>
      <c r="T211" s="24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7" t="s">
        <v>132</v>
      </c>
      <c r="AT211" s="247" t="s">
        <v>128</v>
      </c>
      <c r="AU211" s="247" t="s">
        <v>85</v>
      </c>
      <c r="AY211" s="16" t="s">
        <v>125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6" t="s">
        <v>8</v>
      </c>
      <c r="BK211" s="248">
        <f>ROUND(I211*H211,0)</f>
        <v>0</v>
      </c>
      <c r="BL211" s="16" t="s">
        <v>132</v>
      </c>
      <c r="BM211" s="247" t="s">
        <v>338</v>
      </c>
    </row>
    <row r="212" spans="1:51" s="13" customFormat="1" ht="12">
      <c r="A212" s="13"/>
      <c r="B212" s="249"/>
      <c r="C212" s="250"/>
      <c r="D212" s="251" t="s">
        <v>134</v>
      </c>
      <c r="E212" s="252" t="s">
        <v>1</v>
      </c>
      <c r="F212" s="253" t="s">
        <v>339</v>
      </c>
      <c r="G212" s="250"/>
      <c r="H212" s="254">
        <v>12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134</v>
      </c>
      <c r="AU212" s="260" t="s">
        <v>85</v>
      </c>
      <c r="AV212" s="13" t="s">
        <v>85</v>
      </c>
      <c r="AW212" s="13" t="s">
        <v>33</v>
      </c>
      <c r="AX212" s="13" t="s">
        <v>8</v>
      </c>
      <c r="AY212" s="260" t="s">
        <v>125</v>
      </c>
    </row>
    <row r="213" spans="1:65" s="2" customFormat="1" ht="21.75" customHeight="1">
      <c r="A213" s="37"/>
      <c r="B213" s="38"/>
      <c r="C213" s="235" t="s">
        <v>340</v>
      </c>
      <c r="D213" s="235" t="s">
        <v>128</v>
      </c>
      <c r="E213" s="236" t="s">
        <v>341</v>
      </c>
      <c r="F213" s="237" t="s">
        <v>342</v>
      </c>
      <c r="G213" s="238" t="s">
        <v>143</v>
      </c>
      <c r="H213" s="239">
        <v>83.119</v>
      </c>
      <c r="I213" s="240"/>
      <c r="J213" s="241">
        <f>ROUND(I213*H213,0)</f>
        <v>0</v>
      </c>
      <c r="K213" s="242"/>
      <c r="L213" s="43"/>
      <c r="M213" s="243" t="s">
        <v>1</v>
      </c>
      <c r="N213" s="244" t="s">
        <v>41</v>
      </c>
      <c r="O213" s="90"/>
      <c r="P213" s="245">
        <f>O213*H213</f>
        <v>0</v>
      </c>
      <c r="Q213" s="245">
        <v>0</v>
      </c>
      <c r="R213" s="245">
        <f>Q213*H213</f>
        <v>0</v>
      </c>
      <c r="S213" s="245">
        <v>0.05</v>
      </c>
      <c r="T213" s="246">
        <f>S213*H213</f>
        <v>4.15595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7" t="s">
        <v>132</v>
      </c>
      <c r="AT213" s="247" t="s">
        <v>128</v>
      </c>
      <c r="AU213" s="247" t="s">
        <v>85</v>
      </c>
      <c r="AY213" s="16" t="s">
        <v>125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8</v>
      </c>
      <c r="BK213" s="248">
        <f>ROUND(I213*H213,0)</f>
        <v>0</v>
      </c>
      <c r="BL213" s="16" t="s">
        <v>132</v>
      </c>
      <c r="BM213" s="247" t="s">
        <v>343</v>
      </c>
    </row>
    <row r="214" spans="1:51" s="13" customFormat="1" ht="12">
      <c r="A214" s="13"/>
      <c r="B214" s="249"/>
      <c r="C214" s="250"/>
      <c r="D214" s="251" t="s">
        <v>134</v>
      </c>
      <c r="E214" s="252" t="s">
        <v>1</v>
      </c>
      <c r="F214" s="253" t="s">
        <v>191</v>
      </c>
      <c r="G214" s="250"/>
      <c r="H214" s="254">
        <v>83.119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134</v>
      </c>
      <c r="AU214" s="260" t="s">
        <v>85</v>
      </c>
      <c r="AV214" s="13" t="s">
        <v>85</v>
      </c>
      <c r="AW214" s="13" t="s">
        <v>33</v>
      </c>
      <c r="AX214" s="13" t="s">
        <v>8</v>
      </c>
      <c r="AY214" s="260" t="s">
        <v>125</v>
      </c>
    </row>
    <row r="215" spans="1:65" s="2" customFormat="1" ht="21.75" customHeight="1">
      <c r="A215" s="37"/>
      <c r="B215" s="38"/>
      <c r="C215" s="235" t="s">
        <v>344</v>
      </c>
      <c r="D215" s="235" t="s">
        <v>128</v>
      </c>
      <c r="E215" s="236" t="s">
        <v>345</v>
      </c>
      <c r="F215" s="237" t="s">
        <v>346</v>
      </c>
      <c r="G215" s="238" t="s">
        <v>262</v>
      </c>
      <c r="H215" s="239">
        <v>70</v>
      </c>
      <c r="I215" s="240"/>
      <c r="J215" s="241">
        <f>ROUND(I215*H215,0)</f>
        <v>0</v>
      </c>
      <c r="K215" s="242"/>
      <c r="L215" s="43"/>
      <c r="M215" s="243" t="s">
        <v>1</v>
      </c>
      <c r="N215" s="244" t="s">
        <v>41</v>
      </c>
      <c r="O215" s="90"/>
      <c r="P215" s="245">
        <f>O215*H215</f>
        <v>0</v>
      </c>
      <c r="Q215" s="245">
        <v>0.00017704</v>
      </c>
      <c r="R215" s="245">
        <f>Q215*H215</f>
        <v>0.0123928</v>
      </c>
      <c r="S215" s="245">
        <v>0</v>
      </c>
      <c r="T215" s="24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7" t="s">
        <v>132</v>
      </c>
      <c r="AT215" s="247" t="s">
        <v>128</v>
      </c>
      <c r="AU215" s="247" t="s">
        <v>85</v>
      </c>
      <c r="AY215" s="16" t="s">
        <v>125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6" t="s">
        <v>8</v>
      </c>
      <c r="BK215" s="248">
        <f>ROUND(I215*H215,0)</f>
        <v>0</v>
      </c>
      <c r="BL215" s="16" t="s">
        <v>132</v>
      </c>
      <c r="BM215" s="247" t="s">
        <v>347</v>
      </c>
    </row>
    <row r="216" spans="1:51" s="13" customFormat="1" ht="12">
      <c r="A216" s="13"/>
      <c r="B216" s="249"/>
      <c r="C216" s="250"/>
      <c r="D216" s="251" t="s">
        <v>134</v>
      </c>
      <c r="E216" s="252" t="s">
        <v>1</v>
      </c>
      <c r="F216" s="253" t="s">
        <v>348</v>
      </c>
      <c r="G216" s="250"/>
      <c r="H216" s="254">
        <v>70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134</v>
      </c>
      <c r="AU216" s="260" t="s">
        <v>85</v>
      </c>
      <c r="AV216" s="13" t="s">
        <v>85</v>
      </c>
      <c r="AW216" s="13" t="s">
        <v>33</v>
      </c>
      <c r="AX216" s="13" t="s">
        <v>8</v>
      </c>
      <c r="AY216" s="260" t="s">
        <v>125</v>
      </c>
    </row>
    <row r="217" spans="1:65" s="2" customFormat="1" ht="21.75" customHeight="1">
      <c r="A217" s="37"/>
      <c r="B217" s="38"/>
      <c r="C217" s="261" t="s">
        <v>349</v>
      </c>
      <c r="D217" s="261" t="s">
        <v>156</v>
      </c>
      <c r="E217" s="262" t="s">
        <v>350</v>
      </c>
      <c r="F217" s="263" t="s">
        <v>351</v>
      </c>
      <c r="G217" s="264" t="s">
        <v>152</v>
      </c>
      <c r="H217" s="265">
        <v>0.155</v>
      </c>
      <c r="I217" s="266"/>
      <c r="J217" s="267">
        <f>ROUND(I217*H217,0)</f>
        <v>0</v>
      </c>
      <c r="K217" s="268"/>
      <c r="L217" s="269"/>
      <c r="M217" s="270" t="s">
        <v>1</v>
      </c>
      <c r="N217" s="271" t="s">
        <v>41</v>
      </c>
      <c r="O217" s="90"/>
      <c r="P217" s="245">
        <f>O217*H217</f>
        <v>0</v>
      </c>
      <c r="Q217" s="245">
        <v>1</v>
      </c>
      <c r="R217" s="245">
        <f>Q217*H217</f>
        <v>0.155</v>
      </c>
      <c r="S217" s="245">
        <v>0</v>
      </c>
      <c r="T217" s="24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47" t="s">
        <v>159</v>
      </c>
      <c r="AT217" s="247" t="s">
        <v>156</v>
      </c>
      <c r="AU217" s="247" t="s">
        <v>85</v>
      </c>
      <c r="AY217" s="16" t="s">
        <v>125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6" t="s">
        <v>8</v>
      </c>
      <c r="BK217" s="248">
        <f>ROUND(I217*H217,0)</f>
        <v>0</v>
      </c>
      <c r="BL217" s="16" t="s">
        <v>132</v>
      </c>
      <c r="BM217" s="247" t="s">
        <v>352</v>
      </c>
    </row>
    <row r="218" spans="1:51" s="13" customFormat="1" ht="12">
      <c r="A218" s="13"/>
      <c r="B218" s="249"/>
      <c r="C218" s="250"/>
      <c r="D218" s="251" t="s">
        <v>134</v>
      </c>
      <c r="E218" s="252" t="s">
        <v>1</v>
      </c>
      <c r="F218" s="253" t="s">
        <v>353</v>
      </c>
      <c r="G218" s="250"/>
      <c r="H218" s="254">
        <v>0.155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134</v>
      </c>
      <c r="AU218" s="260" t="s">
        <v>85</v>
      </c>
      <c r="AV218" s="13" t="s">
        <v>85</v>
      </c>
      <c r="AW218" s="13" t="s">
        <v>33</v>
      </c>
      <c r="AX218" s="13" t="s">
        <v>8</v>
      </c>
      <c r="AY218" s="260" t="s">
        <v>125</v>
      </c>
    </row>
    <row r="219" spans="1:65" s="2" customFormat="1" ht="21.75" customHeight="1">
      <c r="A219" s="37"/>
      <c r="B219" s="38"/>
      <c r="C219" s="235" t="s">
        <v>354</v>
      </c>
      <c r="D219" s="235" t="s">
        <v>128</v>
      </c>
      <c r="E219" s="236" t="s">
        <v>355</v>
      </c>
      <c r="F219" s="237" t="s">
        <v>356</v>
      </c>
      <c r="G219" s="238" t="s">
        <v>262</v>
      </c>
      <c r="H219" s="239">
        <v>4</v>
      </c>
      <c r="I219" s="240"/>
      <c r="J219" s="241">
        <f>ROUND(I219*H219,0)</f>
        <v>0</v>
      </c>
      <c r="K219" s="242"/>
      <c r="L219" s="43"/>
      <c r="M219" s="243" t="s">
        <v>1</v>
      </c>
      <c r="N219" s="244" t="s">
        <v>41</v>
      </c>
      <c r="O219" s="90"/>
      <c r="P219" s="245">
        <f>O219*H219</f>
        <v>0</v>
      </c>
      <c r="Q219" s="245">
        <v>0.00032</v>
      </c>
      <c r="R219" s="245">
        <f>Q219*H219</f>
        <v>0.00128</v>
      </c>
      <c r="S219" s="245">
        <v>0</v>
      </c>
      <c r="T219" s="24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7" t="s">
        <v>132</v>
      </c>
      <c r="AT219" s="247" t="s">
        <v>128</v>
      </c>
      <c r="AU219" s="247" t="s">
        <v>85</v>
      </c>
      <c r="AY219" s="16" t="s">
        <v>125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6" t="s">
        <v>8</v>
      </c>
      <c r="BK219" s="248">
        <f>ROUND(I219*H219,0)</f>
        <v>0</v>
      </c>
      <c r="BL219" s="16" t="s">
        <v>132</v>
      </c>
      <c r="BM219" s="247" t="s">
        <v>357</v>
      </c>
    </row>
    <row r="220" spans="1:51" s="13" customFormat="1" ht="12">
      <c r="A220" s="13"/>
      <c r="B220" s="249"/>
      <c r="C220" s="250"/>
      <c r="D220" s="251" t="s">
        <v>134</v>
      </c>
      <c r="E220" s="252" t="s">
        <v>1</v>
      </c>
      <c r="F220" s="253" t="s">
        <v>358</v>
      </c>
      <c r="G220" s="250"/>
      <c r="H220" s="254">
        <v>4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134</v>
      </c>
      <c r="AU220" s="260" t="s">
        <v>85</v>
      </c>
      <c r="AV220" s="13" t="s">
        <v>85</v>
      </c>
      <c r="AW220" s="13" t="s">
        <v>33</v>
      </c>
      <c r="AX220" s="13" t="s">
        <v>8</v>
      </c>
      <c r="AY220" s="260" t="s">
        <v>125</v>
      </c>
    </row>
    <row r="221" spans="1:65" s="2" customFormat="1" ht="21.75" customHeight="1">
      <c r="A221" s="37"/>
      <c r="B221" s="38"/>
      <c r="C221" s="261" t="s">
        <v>359</v>
      </c>
      <c r="D221" s="261" t="s">
        <v>156</v>
      </c>
      <c r="E221" s="262" t="s">
        <v>360</v>
      </c>
      <c r="F221" s="263" t="s">
        <v>361</v>
      </c>
      <c r="G221" s="264" t="s">
        <v>152</v>
      </c>
      <c r="H221" s="265">
        <v>0.006</v>
      </c>
      <c r="I221" s="266"/>
      <c r="J221" s="267">
        <f>ROUND(I221*H221,0)</f>
        <v>0</v>
      </c>
      <c r="K221" s="268"/>
      <c r="L221" s="269"/>
      <c r="M221" s="270" t="s">
        <v>1</v>
      </c>
      <c r="N221" s="271" t="s">
        <v>41</v>
      </c>
      <c r="O221" s="90"/>
      <c r="P221" s="245">
        <f>O221*H221</f>
        <v>0</v>
      </c>
      <c r="Q221" s="245">
        <v>1</v>
      </c>
      <c r="R221" s="245">
        <f>Q221*H221</f>
        <v>0.006</v>
      </c>
      <c r="S221" s="245">
        <v>0</v>
      </c>
      <c r="T221" s="24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7" t="s">
        <v>159</v>
      </c>
      <c r="AT221" s="247" t="s">
        <v>156</v>
      </c>
      <c r="AU221" s="247" t="s">
        <v>85</v>
      </c>
      <c r="AY221" s="16" t="s">
        <v>125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6" t="s">
        <v>8</v>
      </c>
      <c r="BK221" s="248">
        <f>ROUND(I221*H221,0)</f>
        <v>0</v>
      </c>
      <c r="BL221" s="16" t="s">
        <v>132</v>
      </c>
      <c r="BM221" s="247" t="s">
        <v>362</v>
      </c>
    </row>
    <row r="222" spans="1:51" s="13" customFormat="1" ht="12">
      <c r="A222" s="13"/>
      <c r="B222" s="249"/>
      <c r="C222" s="250"/>
      <c r="D222" s="251" t="s">
        <v>134</v>
      </c>
      <c r="E222" s="252" t="s">
        <v>1</v>
      </c>
      <c r="F222" s="253" t="s">
        <v>363</v>
      </c>
      <c r="G222" s="250"/>
      <c r="H222" s="254">
        <v>0.006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134</v>
      </c>
      <c r="AU222" s="260" t="s">
        <v>85</v>
      </c>
      <c r="AV222" s="13" t="s">
        <v>85</v>
      </c>
      <c r="AW222" s="13" t="s">
        <v>33</v>
      </c>
      <c r="AX222" s="13" t="s">
        <v>8</v>
      </c>
      <c r="AY222" s="260" t="s">
        <v>125</v>
      </c>
    </row>
    <row r="223" spans="1:63" s="12" customFormat="1" ht="22.8" customHeight="1">
      <c r="A223" s="12"/>
      <c r="B223" s="219"/>
      <c r="C223" s="220"/>
      <c r="D223" s="221" t="s">
        <v>75</v>
      </c>
      <c r="E223" s="233" t="s">
        <v>364</v>
      </c>
      <c r="F223" s="233" t="s">
        <v>365</v>
      </c>
      <c r="G223" s="220"/>
      <c r="H223" s="220"/>
      <c r="I223" s="223"/>
      <c r="J223" s="234">
        <f>BK223</f>
        <v>0</v>
      </c>
      <c r="K223" s="220"/>
      <c r="L223" s="225"/>
      <c r="M223" s="226"/>
      <c r="N223" s="227"/>
      <c r="O223" s="227"/>
      <c r="P223" s="228">
        <f>SUM(P224:P228)</f>
        <v>0</v>
      </c>
      <c r="Q223" s="227"/>
      <c r="R223" s="228">
        <f>SUM(R224:R228)</f>
        <v>0</v>
      </c>
      <c r="S223" s="227"/>
      <c r="T223" s="229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0" t="s">
        <v>8</v>
      </c>
      <c r="AT223" s="231" t="s">
        <v>75</v>
      </c>
      <c r="AU223" s="231" t="s">
        <v>8</v>
      </c>
      <c r="AY223" s="230" t="s">
        <v>125</v>
      </c>
      <c r="BK223" s="232">
        <f>SUM(BK224:BK228)</f>
        <v>0</v>
      </c>
    </row>
    <row r="224" spans="1:65" s="2" customFormat="1" ht="21.75" customHeight="1">
      <c r="A224" s="37"/>
      <c r="B224" s="38"/>
      <c r="C224" s="235" t="s">
        <v>366</v>
      </c>
      <c r="D224" s="235" t="s">
        <v>128</v>
      </c>
      <c r="E224" s="236" t="s">
        <v>367</v>
      </c>
      <c r="F224" s="237" t="s">
        <v>368</v>
      </c>
      <c r="G224" s="238" t="s">
        <v>152</v>
      </c>
      <c r="H224" s="239">
        <v>36.437</v>
      </c>
      <c r="I224" s="240"/>
      <c r="J224" s="241">
        <f>ROUND(I224*H224,0)</f>
        <v>0</v>
      </c>
      <c r="K224" s="242"/>
      <c r="L224" s="43"/>
      <c r="M224" s="243" t="s">
        <v>1</v>
      </c>
      <c r="N224" s="244" t="s">
        <v>41</v>
      </c>
      <c r="O224" s="90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7" t="s">
        <v>132</v>
      </c>
      <c r="AT224" s="247" t="s">
        <v>128</v>
      </c>
      <c r="AU224" s="247" t="s">
        <v>85</v>
      </c>
      <c r="AY224" s="16" t="s">
        <v>125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6" t="s">
        <v>8</v>
      </c>
      <c r="BK224" s="248">
        <f>ROUND(I224*H224,0)</f>
        <v>0</v>
      </c>
      <c r="BL224" s="16" t="s">
        <v>132</v>
      </c>
      <c r="BM224" s="247" t="s">
        <v>369</v>
      </c>
    </row>
    <row r="225" spans="1:65" s="2" customFormat="1" ht="21.75" customHeight="1">
      <c r="A225" s="37"/>
      <c r="B225" s="38"/>
      <c r="C225" s="235" t="s">
        <v>370</v>
      </c>
      <c r="D225" s="235" t="s">
        <v>128</v>
      </c>
      <c r="E225" s="236" t="s">
        <v>371</v>
      </c>
      <c r="F225" s="237" t="s">
        <v>372</v>
      </c>
      <c r="G225" s="238" t="s">
        <v>152</v>
      </c>
      <c r="H225" s="239">
        <v>36.437</v>
      </c>
      <c r="I225" s="240"/>
      <c r="J225" s="241">
        <f>ROUND(I225*H225,0)</f>
        <v>0</v>
      </c>
      <c r="K225" s="242"/>
      <c r="L225" s="43"/>
      <c r="M225" s="243" t="s">
        <v>1</v>
      </c>
      <c r="N225" s="244" t="s">
        <v>41</v>
      </c>
      <c r="O225" s="90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47" t="s">
        <v>132</v>
      </c>
      <c r="AT225" s="247" t="s">
        <v>128</v>
      </c>
      <c r="AU225" s="247" t="s">
        <v>85</v>
      </c>
      <c r="AY225" s="16" t="s">
        <v>125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6" t="s">
        <v>8</v>
      </c>
      <c r="BK225" s="248">
        <f>ROUND(I225*H225,0)</f>
        <v>0</v>
      </c>
      <c r="BL225" s="16" t="s">
        <v>132</v>
      </c>
      <c r="BM225" s="247" t="s">
        <v>373</v>
      </c>
    </row>
    <row r="226" spans="1:65" s="2" customFormat="1" ht="21.75" customHeight="1">
      <c r="A226" s="37"/>
      <c r="B226" s="38"/>
      <c r="C226" s="235" t="s">
        <v>374</v>
      </c>
      <c r="D226" s="235" t="s">
        <v>128</v>
      </c>
      <c r="E226" s="236" t="s">
        <v>375</v>
      </c>
      <c r="F226" s="237" t="s">
        <v>376</v>
      </c>
      <c r="G226" s="238" t="s">
        <v>152</v>
      </c>
      <c r="H226" s="239">
        <v>327.933</v>
      </c>
      <c r="I226" s="240"/>
      <c r="J226" s="241">
        <f>ROUND(I226*H226,0)</f>
        <v>0</v>
      </c>
      <c r="K226" s="242"/>
      <c r="L226" s="43"/>
      <c r="M226" s="243" t="s">
        <v>1</v>
      </c>
      <c r="N226" s="244" t="s">
        <v>41</v>
      </c>
      <c r="O226" s="90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7" t="s">
        <v>132</v>
      </c>
      <c r="AT226" s="247" t="s">
        <v>128</v>
      </c>
      <c r="AU226" s="247" t="s">
        <v>85</v>
      </c>
      <c r="AY226" s="16" t="s">
        <v>125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6" t="s">
        <v>8</v>
      </c>
      <c r="BK226" s="248">
        <f>ROUND(I226*H226,0)</f>
        <v>0</v>
      </c>
      <c r="BL226" s="16" t="s">
        <v>132</v>
      </c>
      <c r="BM226" s="247" t="s">
        <v>377</v>
      </c>
    </row>
    <row r="227" spans="1:51" s="13" customFormat="1" ht="12">
      <c r="A227" s="13"/>
      <c r="B227" s="249"/>
      <c r="C227" s="250"/>
      <c r="D227" s="251" t="s">
        <v>134</v>
      </c>
      <c r="E227" s="252" t="s">
        <v>1</v>
      </c>
      <c r="F227" s="253" t="s">
        <v>378</v>
      </c>
      <c r="G227" s="250"/>
      <c r="H227" s="254">
        <v>327.933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134</v>
      </c>
      <c r="AU227" s="260" t="s">
        <v>85</v>
      </c>
      <c r="AV227" s="13" t="s">
        <v>85</v>
      </c>
      <c r="AW227" s="13" t="s">
        <v>33</v>
      </c>
      <c r="AX227" s="13" t="s">
        <v>8</v>
      </c>
      <c r="AY227" s="260" t="s">
        <v>125</v>
      </c>
    </row>
    <row r="228" spans="1:65" s="2" customFormat="1" ht="21.75" customHeight="1">
      <c r="A228" s="37"/>
      <c r="B228" s="38"/>
      <c r="C228" s="235" t="s">
        <v>379</v>
      </c>
      <c r="D228" s="235" t="s">
        <v>128</v>
      </c>
      <c r="E228" s="236" t="s">
        <v>380</v>
      </c>
      <c r="F228" s="237" t="s">
        <v>381</v>
      </c>
      <c r="G228" s="238" t="s">
        <v>152</v>
      </c>
      <c r="H228" s="239">
        <v>33.199</v>
      </c>
      <c r="I228" s="240"/>
      <c r="J228" s="241">
        <f>ROUND(I228*H228,0)</f>
        <v>0</v>
      </c>
      <c r="K228" s="242"/>
      <c r="L228" s="43"/>
      <c r="M228" s="243" t="s">
        <v>1</v>
      </c>
      <c r="N228" s="244" t="s">
        <v>41</v>
      </c>
      <c r="O228" s="90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47" t="s">
        <v>132</v>
      </c>
      <c r="AT228" s="247" t="s">
        <v>128</v>
      </c>
      <c r="AU228" s="247" t="s">
        <v>85</v>
      </c>
      <c r="AY228" s="16" t="s">
        <v>125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6" t="s">
        <v>8</v>
      </c>
      <c r="BK228" s="248">
        <f>ROUND(I228*H228,0)</f>
        <v>0</v>
      </c>
      <c r="BL228" s="16" t="s">
        <v>132</v>
      </c>
      <c r="BM228" s="247" t="s">
        <v>382</v>
      </c>
    </row>
    <row r="229" spans="1:63" s="12" customFormat="1" ht="25.9" customHeight="1">
      <c r="A229" s="12"/>
      <c r="B229" s="219"/>
      <c r="C229" s="220"/>
      <c r="D229" s="221" t="s">
        <v>75</v>
      </c>
      <c r="E229" s="222" t="s">
        <v>383</v>
      </c>
      <c r="F229" s="222" t="s">
        <v>384</v>
      </c>
      <c r="G229" s="220"/>
      <c r="H229" s="220"/>
      <c r="I229" s="223"/>
      <c r="J229" s="224">
        <f>BK229</f>
        <v>0</v>
      </c>
      <c r="K229" s="220"/>
      <c r="L229" s="225"/>
      <c r="M229" s="226"/>
      <c r="N229" s="227"/>
      <c r="O229" s="227"/>
      <c r="P229" s="228">
        <f>P230+P241+P249+P252</f>
        <v>0</v>
      </c>
      <c r="Q229" s="227"/>
      <c r="R229" s="228">
        <f>R230+R241+R249+R252</f>
        <v>0.05593403999999999</v>
      </c>
      <c r="S229" s="227"/>
      <c r="T229" s="229">
        <f>T230+T241+T249+T252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0" t="s">
        <v>85</v>
      </c>
      <c r="AT229" s="231" t="s">
        <v>75</v>
      </c>
      <c r="AU229" s="231" t="s">
        <v>76</v>
      </c>
      <c r="AY229" s="230" t="s">
        <v>125</v>
      </c>
      <c r="BK229" s="232">
        <f>BK230+BK241+BK249+BK252</f>
        <v>0</v>
      </c>
    </row>
    <row r="230" spans="1:63" s="12" customFormat="1" ht="22.8" customHeight="1">
      <c r="A230" s="12"/>
      <c r="B230" s="219"/>
      <c r="C230" s="220"/>
      <c r="D230" s="221" t="s">
        <v>75</v>
      </c>
      <c r="E230" s="233" t="s">
        <v>385</v>
      </c>
      <c r="F230" s="233" t="s">
        <v>386</v>
      </c>
      <c r="G230" s="220"/>
      <c r="H230" s="220"/>
      <c r="I230" s="223"/>
      <c r="J230" s="234">
        <f>BK230</f>
        <v>0</v>
      </c>
      <c r="K230" s="220"/>
      <c r="L230" s="225"/>
      <c r="M230" s="226"/>
      <c r="N230" s="227"/>
      <c r="O230" s="227"/>
      <c r="P230" s="228">
        <f>SUM(P231:P240)</f>
        <v>0</v>
      </c>
      <c r="Q230" s="227"/>
      <c r="R230" s="228">
        <f>SUM(R231:R240)</f>
        <v>0</v>
      </c>
      <c r="S230" s="227"/>
      <c r="T230" s="229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0" t="s">
        <v>85</v>
      </c>
      <c r="AT230" s="231" t="s">
        <v>75</v>
      </c>
      <c r="AU230" s="231" t="s">
        <v>8</v>
      </c>
      <c r="AY230" s="230" t="s">
        <v>125</v>
      </c>
      <c r="BK230" s="232">
        <f>SUM(BK231:BK240)</f>
        <v>0</v>
      </c>
    </row>
    <row r="231" spans="1:65" s="2" customFormat="1" ht="33" customHeight="1">
      <c r="A231" s="37"/>
      <c r="B231" s="38"/>
      <c r="C231" s="235" t="s">
        <v>387</v>
      </c>
      <c r="D231" s="235" t="s">
        <v>128</v>
      </c>
      <c r="E231" s="236" t="s">
        <v>388</v>
      </c>
      <c r="F231" s="237" t="s">
        <v>389</v>
      </c>
      <c r="G231" s="238" t="s">
        <v>262</v>
      </c>
      <c r="H231" s="239">
        <v>10</v>
      </c>
      <c r="I231" s="240"/>
      <c r="J231" s="241">
        <f>ROUND(I231*H231,0)</f>
        <v>0</v>
      </c>
      <c r="K231" s="242"/>
      <c r="L231" s="43"/>
      <c r="M231" s="243" t="s">
        <v>1</v>
      </c>
      <c r="N231" s="244" t="s">
        <v>41</v>
      </c>
      <c r="O231" s="90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7" t="s">
        <v>206</v>
      </c>
      <c r="AT231" s="247" t="s">
        <v>128</v>
      </c>
      <c r="AU231" s="247" t="s">
        <v>85</v>
      </c>
      <c r="AY231" s="16" t="s">
        <v>125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6" t="s">
        <v>8</v>
      </c>
      <c r="BK231" s="248">
        <f>ROUND(I231*H231,0)</f>
        <v>0</v>
      </c>
      <c r="BL231" s="16" t="s">
        <v>206</v>
      </c>
      <c r="BM231" s="247" t="s">
        <v>390</v>
      </c>
    </row>
    <row r="232" spans="1:65" s="2" customFormat="1" ht="33" customHeight="1">
      <c r="A232" s="37"/>
      <c r="B232" s="38"/>
      <c r="C232" s="235" t="s">
        <v>391</v>
      </c>
      <c r="D232" s="235" t="s">
        <v>128</v>
      </c>
      <c r="E232" s="236" t="s">
        <v>392</v>
      </c>
      <c r="F232" s="237" t="s">
        <v>393</v>
      </c>
      <c r="G232" s="238" t="s">
        <v>262</v>
      </c>
      <c r="H232" s="239">
        <v>18</v>
      </c>
      <c r="I232" s="240"/>
      <c r="J232" s="241">
        <f>ROUND(I232*H232,0)</f>
        <v>0</v>
      </c>
      <c r="K232" s="242"/>
      <c r="L232" s="43"/>
      <c r="M232" s="243" t="s">
        <v>1</v>
      </c>
      <c r="N232" s="244" t="s">
        <v>41</v>
      </c>
      <c r="O232" s="90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7" t="s">
        <v>206</v>
      </c>
      <c r="AT232" s="247" t="s">
        <v>128</v>
      </c>
      <c r="AU232" s="247" t="s">
        <v>85</v>
      </c>
      <c r="AY232" s="16" t="s">
        <v>125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6" t="s">
        <v>8</v>
      </c>
      <c r="BK232" s="248">
        <f>ROUND(I232*H232,0)</f>
        <v>0</v>
      </c>
      <c r="BL232" s="16" t="s">
        <v>206</v>
      </c>
      <c r="BM232" s="247" t="s">
        <v>394</v>
      </c>
    </row>
    <row r="233" spans="1:65" s="2" customFormat="1" ht="33" customHeight="1">
      <c r="A233" s="37"/>
      <c r="B233" s="38"/>
      <c r="C233" s="235" t="s">
        <v>395</v>
      </c>
      <c r="D233" s="235" t="s">
        <v>128</v>
      </c>
      <c r="E233" s="236" t="s">
        <v>396</v>
      </c>
      <c r="F233" s="237" t="s">
        <v>397</v>
      </c>
      <c r="G233" s="238" t="s">
        <v>262</v>
      </c>
      <c r="H233" s="239">
        <v>5</v>
      </c>
      <c r="I233" s="240"/>
      <c r="J233" s="241">
        <f>ROUND(I233*H233,0)</f>
        <v>0</v>
      </c>
      <c r="K233" s="242"/>
      <c r="L233" s="43"/>
      <c r="M233" s="243" t="s">
        <v>1</v>
      </c>
      <c r="N233" s="244" t="s">
        <v>41</v>
      </c>
      <c r="O233" s="90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7" t="s">
        <v>206</v>
      </c>
      <c r="AT233" s="247" t="s">
        <v>128</v>
      </c>
      <c r="AU233" s="247" t="s">
        <v>85</v>
      </c>
      <c r="AY233" s="16" t="s">
        <v>125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6" t="s">
        <v>8</v>
      </c>
      <c r="BK233" s="248">
        <f>ROUND(I233*H233,0)</f>
        <v>0</v>
      </c>
      <c r="BL233" s="16" t="s">
        <v>206</v>
      </c>
      <c r="BM233" s="247" t="s">
        <v>398</v>
      </c>
    </row>
    <row r="234" spans="1:65" s="2" customFormat="1" ht="33" customHeight="1">
      <c r="A234" s="37"/>
      <c r="B234" s="38"/>
      <c r="C234" s="235" t="s">
        <v>399</v>
      </c>
      <c r="D234" s="235" t="s">
        <v>128</v>
      </c>
      <c r="E234" s="236" t="s">
        <v>400</v>
      </c>
      <c r="F234" s="237" t="s">
        <v>401</v>
      </c>
      <c r="G234" s="238" t="s">
        <v>262</v>
      </c>
      <c r="H234" s="239">
        <v>5</v>
      </c>
      <c r="I234" s="240"/>
      <c r="J234" s="241">
        <f>ROUND(I234*H234,0)</f>
        <v>0</v>
      </c>
      <c r="K234" s="242"/>
      <c r="L234" s="43"/>
      <c r="M234" s="243" t="s">
        <v>1</v>
      </c>
      <c r="N234" s="244" t="s">
        <v>41</v>
      </c>
      <c r="O234" s="90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7" t="s">
        <v>206</v>
      </c>
      <c r="AT234" s="247" t="s">
        <v>128</v>
      </c>
      <c r="AU234" s="247" t="s">
        <v>85</v>
      </c>
      <c r="AY234" s="16" t="s">
        <v>125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6" t="s">
        <v>8</v>
      </c>
      <c r="BK234" s="248">
        <f>ROUND(I234*H234,0)</f>
        <v>0</v>
      </c>
      <c r="BL234" s="16" t="s">
        <v>206</v>
      </c>
      <c r="BM234" s="247" t="s">
        <v>402</v>
      </c>
    </row>
    <row r="235" spans="1:65" s="2" customFormat="1" ht="21.75" customHeight="1">
      <c r="A235" s="37"/>
      <c r="B235" s="38"/>
      <c r="C235" s="235" t="s">
        <v>403</v>
      </c>
      <c r="D235" s="235" t="s">
        <v>128</v>
      </c>
      <c r="E235" s="236" t="s">
        <v>404</v>
      </c>
      <c r="F235" s="237" t="s">
        <v>405</v>
      </c>
      <c r="G235" s="238" t="s">
        <v>262</v>
      </c>
      <c r="H235" s="239">
        <v>10</v>
      </c>
      <c r="I235" s="240"/>
      <c r="J235" s="241">
        <f>ROUND(I235*H235,0)</f>
        <v>0</v>
      </c>
      <c r="K235" s="242"/>
      <c r="L235" s="43"/>
      <c r="M235" s="243" t="s">
        <v>1</v>
      </c>
      <c r="N235" s="244" t="s">
        <v>41</v>
      </c>
      <c r="O235" s="90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7" t="s">
        <v>206</v>
      </c>
      <c r="AT235" s="247" t="s">
        <v>128</v>
      </c>
      <c r="AU235" s="247" t="s">
        <v>85</v>
      </c>
      <c r="AY235" s="16" t="s">
        <v>125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6" t="s">
        <v>8</v>
      </c>
      <c r="BK235" s="248">
        <f>ROUND(I235*H235,0)</f>
        <v>0</v>
      </c>
      <c r="BL235" s="16" t="s">
        <v>206</v>
      </c>
      <c r="BM235" s="247" t="s">
        <v>406</v>
      </c>
    </row>
    <row r="236" spans="1:65" s="2" customFormat="1" ht="21.75" customHeight="1">
      <c r="A236" s="37"/>
      <c r="B236" s="38"/>
      <c r="C236" s="235" t="s">
        <v>407</v>
      </c>
      <c r="D236" s="235" t="s">
        <v>128</v>
      </c>
      <c r="E236" s="236" t="s">
        <v>408</v>
      </c>
      <c r="F236" s="237" t="s">
        <v>409</v>
      </c>
      <c r="G236" s="238" t="s">
        <v>262</v>
      </c>
      <c r="H236" s="239">
        <v>35</v>
      </c>
      <c r="I236" s="240"/>
      <c r="J236" s="241">
        <f>ROUND(I236*H236,0)</f>
        <v>0</v>
      </c>
      <c r="K236" s="242"/>
      <c r="L236" s="43"/>
      <c r="M236" s="243" t="s">
        <v>1</v>
      </c>
      <c r="N236" s="244" t="s">
        <v>41</v>
      </c>
      <c r="O236" s="90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7" t="s">
        <v>206</v>
      </c>
      <c r="AT236" s="247" t="s">
        <v>128</v>
      </c>
      <c r="AU236" s="247" t="s">
        <v>85</v>
      </c>
      <c r="AY236" s="16" t="s">
        <v>125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6" t="s">
        <v>8</v>
      </c>
      <c r="BK236" s="248">
        <f>ROUND(I236*H236,0)</f>
        <v>0</v>
      </c>
      <c r="BL236" s="16" t="s">
        <v>206</v>
      </c>
      <c r="BM236" s="247" t="s">
        <v>410</v>
      </c>
    </row>
    <row r="237" spans="1:65" s="2" customFormat="1" ht="16.5" customHeight="1">
      <c r="A237" s="37"/>
      <c r="B237" s="38"/>
      <c r="C237" s="235" t="s">
        <v>411</v>
      </c>
      <c r="D237" s="235" t="s">
        <v>128</v>
      </c>
      <c r="E237" s="236" t="s">
        <v>412</v>
      </c>
      <c r="F237" s="237" t="s">
        <v>413</v>
      </c>
      <c r="G237" s="238" t="s">
        <v>262</v>
      </c>
      <c r="H237" s="239">
        <v>70</v>
      </c>
      <c r="I237" s="240"/>
      <c r="J237" s="241">
        <f>ROUND(I237*H237,0)</f>
        <v>0</v>
      </c>
      <c r="K237" s="242"/>
      <c r="L237" s="43"/>
      <c r="M237" s="243" t="s">
        <v>1</v>
      </c>
      <c r="N237" s="244" t="s">
        <v>41</v>
      </c>
      <c r="O237" s="90"/>
      <c r="P237" s="245">
        <f>O237*H237</f>
        <v>0</v>
      </c>
      <c r="Q237" s="245">
        <v>0</v>
      </c>
      <c r="R237" s="245">
        <f>Q237*H237</f>
        <v>0</v>
      </c>
      <c r="S237" s="245">
        <v>0</v>
      </c>
      <c r="T237" s="24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7" t="s">
        <v>206</v>
      </c>
      <c r="AT237" s="247" t="s">
        <v>128</v>
      </c>
      <c r="AU237" s="247" t="s">
        <v>85</v>
      </c>
      <c r="AY237" s="16" t="s">
        <v>125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6" t="s">
        <v>8</v>
      </c>
      <c r="BK237" s="248">
        <f>ROUND(I237*H237,0)</f>
        <v>0</v>
      </c>
      <c r="BL237" s="16" t="s">
        <v>206</v>
      </c>
      <c r="BM237" s="247" t="s">
        <v>414</v>
      </c>
    </row>
    <row r="238" spans="1:65" s="2" customFormat="1" ht="21.75" customHeight="1">
      <c r="A238" s="37"/>
      <c r="B238" s="38"/>
      <c r="C238" s="235" t="s">
        <v>415</v>
      </c>
      <c r="D238" s="235" t="s">
        <v>128</v>
      </c>
      <c r="E238" s="236" t="s">
        <v>416</v>
      </c>
      <c r="F238" s="237" t="s">
        <v>417</v>
      </c>
      <c r="G238" s="238" t="s">
        <v>418</v>
      </c>
      <c r="H238" s="239">
        <v>1</v>
      </c>
      <c r="I238" s="240"/>
      <c r="J238" s="241">
        <f>ROUND(I238*H238,0)</f>
        <v>0</v>
      </c>
      <c r="K238" s="242"/>
      <c r="L238" s="43"/>
      <c r="M238" s="243" t="s">
        <v>1</v>
      </c>
      <c r="N238" s="244" t="s">
        <v>41</v>
      </c>
      <c r="O238" s="90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7" t="s">
        <v>206</v>
      </c>
      <c r="AT238" s="247" t="s">
        <v>128</v>
      </c>
      <c r="AU238" s="247" t="s">
        <v>85</v>
      </c>
      <c r="AY238" s="16" t="s">
        <v>125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6" t="s">
        <v>8</v>
      </c>
      <c r="BK238" s="248">
        <f>ROUND(I238*H238,0)</f>
        <v>0</v>
      </c>
      <c r="BL238" s="16" t="s">
        <v>206</v>
      </c>
      <c r="BM238" s="247" t="s">
        <v>419</v>
      </c>
    </row>
    <row r="239" spans="1:65" s="2" customFormat="1" ht="33" customHeight="1">
      <c r="A239" s="37"/>
      <c r="B239" s="38"/>
      <c r="C239" s="235" t="s">
        <v>420</v>
      </c>
      <c r="D239" s="235" t="s">
        <v>128</v>
      </c>
      <c r="E239" s="236" t="s">
        <v>421</v>
      </c>
      <c r="F239" s="237" t="s">
        <v>422</v>
      </c>
      <c r="G239" s="238" t="s">
        <v>131</v>
      </c>
      <c r="H239" s="239">
        <v>1</v>
      </c>
      <c r="I239" s="240"/>
      <c r="J239" s="241">
        <f>ROUND(I239*H239,0)</f>
        <v>0</v>
      </c>
      <c r="K239" s="242"/>
      <c r="L239" s="43"/>
      <c r="M239" s="243" t="s">
        <v>1</v>
      </c>
      <c r="N239" s="244" t="s">
        <v>41</v>
      </c>
      <c r="O239" s="90"/>
      <c r="P239" s="245">
        <f>O239*H239</f>
        <v>0</v>
      </c>
      <c r="Q239" s="245">
        <v>0</v>
      </c>
      <c r="R239" s="245">
        <f>Q239*H239</f>
        <v>0</v>
      </c>
      <c r="S239" s="245">
        <v>0</v>
      </c>
      <c r="T239" s="24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47" t="s">
        <v>206</v>
      </c>
      <c r="AT239" s="247" t="s">
        <v>128</v>
      </c>
      <c r="AU239" s="247" t="s">
        <v>85</v>
      </c>
      <c r="AY239" s="16" t="s">
        <v>125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6" t="s">
        <v>8</v>
      </c>
      <c r="BK239" s="248">
        <f>ROUND(I239*H239,0)</f>
        <v>0</v>
      </c>
      <c r="BL239" s="16" t="s">
        <v>206</v>
      </c>
      <c r="BM239" s="247" t="s">
        <v>423</v>
      </c>
    </row>
    <row r="240" spans="1:65" s="2" customFormat="1" ht="16.5" customHeight="1">
      <c r="A240" s="37"/>
      <c r="B240" s="38"/>
      <c r="C240" s="235" t="s">
        <v>424</v>
      </c>
      <c r="D240" s="235" t="s">
        <v>128</v>
      </c>
      <c r="E240" s="236" t="s">
        <v>425</v>
      </c>
      <c r="F240" s="237" t="s">
        <v>426</v>
      </c>
      <c r="G240" s="238" t="s">
        <v>427</v>
      </c>
      <c r="H240" s="239">
        <v>8</v>
      </c>
      <c r="I240" s="240"/>
      <c r="J240" s="241">
        <f>ROUND(I240*H240,0)</f>
        <v>0</v>
      </c>
      <c r="K240" s="242"/>
      <c r="L240" s="43"/>
      <c r="M240" s="243" t="s">
        <v>1</v>
      </c>
      <c r="N240" s="244" t="s">
        <v>41</v>
      </c>
      <c r="O240" s="90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7" t="s">
        <v>206</v>
      </c>
      <c r="AT240" s="247" t="s">
        <v>128</v>
      </c>
      <c r="AU240" s="247" t="s">
        <v>85</v>
      </c>
      <c r="AY240" s="16" t="s">
        <v>125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6" t="s">
        <v>8</v>
      </c>
      <c r="BK240" s="248">
        <f>ROUND(I240*H240,0)</f>
        <v>0</v>
      </c>
      <c r="BL240" s="16" t="s">
        <v>206</v>
      </c>
      <c r="BM240" s="247" t="s">
        <v>428</v>
      </c>
    </row>
    <row r="241" spans="1:63" s="12" customFormat="1" ht="22.8" customHeight="1">
      <c r="A241" s="12"/>
      <c r="B241" s="219"/>
      <c r="C241" s="220"/>
      <c r="D241" s="221" t="s">
        <v>75</v>
      </c>
      <c r="E241" s="233" t="s">
        <v>429</v>
      </c>
      <c r="F241" s="233" t="s">
        <v>430</v>
      </c>
      <c r="G241" s="220"/>
      <c r="H241" s="220"/>
      <c r="I241" s="223"/>
      <c r="J241" s="234">
        <f>BK241</f>
        <v>0</v>
      </c>
      <c r="K241" s="220"/>
      <c r="L241" s="225"/>
      <c r="M241" s="226"/>
      <c r="N241" s="227"/>
      <c r="O241" s="227"/>
      <c r="P241" s="228">
        <f>SUM(P242:P248)</f>
        <v>0</v>
      </c>
      <c r="Q241" s="227"/>
      <c r="R241" s="228">
        <f>SUM(R242:R248)</f>
        <v>0.00271568</v>
      </c>
      <c r="S241" s="227"/>
      <c r="T241" s="229">
        <f>SUM(T242:T248)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0" t="s">
        <v>85</v>
      </c>
      <c r="AT241" s="231" t="s">
        <v>75</v>
      </c>
      <c r="AU241" s="231" t="s">
        <v>8</v>
      </c>
      <c r="AY241" s="230" t="s">
        <v>125</v>
      </c>
      <c r="BK241" s="232">
        <f>SUM(BK242:BK248)</f>
        <v>0</v>
      </c>
    </row>
    <row r="242" spans="1:65" s="2" customFormat="1" ht="21.75" customHeight="1">
      <c r="A242" s="37"/>
      <c r="B242" s="38"/>
      <c r="C242" s="235" t="s">
        <v>431</v>
      </c>
      <c r="D242" s="235" t="s">
        <v>128</v>
      </c>
      <c r="E242" s="236" t="s">
        <v>432</v>
      </c>
      <c r="F242" s="237" t="s">
        <v>433</v>
      </c>
      <c r="G242" s="238" t="s">
        <v>262</v>
      </c>
      <c r="H242" s="239">
        <v>10.732</v>
      </c>
      <c r="I242" s="240"/>
      <c r="J242" s="241">
        <f>ROUND(I242*H242,0)</f>
        <v>0</v>
      </c>
      <c r="K242" s="242"/>
      <c r="L242" s="43"/>
      <c r="M242" s="243" t="s">
        <v>1</v>
      </c>
      <c r="N242" s="244" t="s">
        <v>41</v>
      </c>
      <c r="O242" s="90"/>
      <c r="P242" s="245">
        <f>O242*H242</f>
        <v>0</v>
      </c>
      <c r="Q242" s="245">
        <v>0.00024</v>
      </c>
      <c r="R242" s="245">
        <f>Q242*H242</f>
        <v>0.00257568</v>
      </c>
      <c r="S242" s="245">
        <v>0</v>
      </c>
      <c r="T242" s="24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7" t="s">
        <v>206</v>
      </c>
      <c r="AT242" s="247" t="s">
        <v>128</v>
      </c>
      <c r="AU242" s="247" t="s">
        <v>85</v>
      </c>
      <c r="AY242" s="16" t="s">
        <v>125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6" t="s">
        <v>8</v>
      </c>
      <c r="BK242" s="248">
        <f>ROUND(I242*H242,0)</f>
        <v>0</v>
      </c>
      <c r="BL242" s="16" t="s">
        <v>206</v>
      </c>
      <c r="BM242" s="247" t="s">
        <v>434</v>
      </c>
    </row>
    <row r="243" spans="1:51" s="13" customFormat="1" ht="12">
      <c r="A243" s="13"/>
      <c r="B243" s="249"/>
      <c r="C243" s="250"/>
      <c r="D243" s="251" t="s">
        <v>134</v>
      </c>
      <c r="E243" s="252" t="s">
        <v>1</v>
      </c>
      <c r="F243" s="253" t="s">
        <v>435</v>
      </c>
      <c r="G243" s="250"/>
      <c r="H243" s="254">
        <v>8.268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134</v>
      </c>
      <c r="AU243" s="260" t="s">
        <v>85</v>
      </c>
      <c r="AV243" s="13" t="s">
        <v>85</v>
      </c>
      <c r="AW243" s="13" t="s">
        <v>33</v>
      </c>
      <c r="AX243" s="13" t="s">
        <v>76</v>
      </c>
      <c r="AY243" s="260" t="s">
        <v>125</v>
      </c>
    </row>
    <row r="244" spans="1:51" s="13" customFormat="1" ht="12">
      <c r="A244" s="13"/>
      <c r="B244" s="249"/>
      <c r="C244" s="250"/>
      <c r="D244" s="251" t="s">
        <v>134</v>
      </c>
      <c r="E244" s="252" t="s">
        <v>1</v>
      </c>
      <c r="F244" s="253" t="s">
        <v>436</v>
      </c>
      <c r="G244" s="250"/>
      <c r="H244" s="254">
        <v>2.464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134</v>
      </c>
      <c r="AU244" s="260" t="s">
        <v>85</v>
      </c>
      <c r="AV244" s="13" t="s">
        <v>85</v>
      </c>
      <c r="AW244" s="13" t="s">
        <v>33</v>
      </c>
      <c r="AX244" s="13" t="s">
        <v>76</v>
      </c>
      <c r="AY244" s="260" t="s">
        <v>125</v>
      </c>
    </row>
    <row r="245" spans="1:51" s="14" customFormat="1" ht="12">
      <c r="A245" s="14"/>
      <c r="B245" s="272"/>
      <c r="C245" s="273"/>
      <c r="D245" s="251" t="s">
        <v>134</v>
      </c>
      <c r="E245" s="274" t="s">
        <v>1</v>
      </c>
      <c r="F245" s="275" t="s">
        <v>198</v>
      </c>
      <c r="G245" s="273"/>
      <c r="H245" s="276">
        <v>10.732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2" t="s">
        <v>134</v>
      </c>
      <c r="AU245" s="282" t="s">
        <v>85</v>
      </c>
      <c r="AV245" s="14" t="s">
        <v>132</v>
      </c>
      <c r="AW245" s="14" t="s">
        <v>33</v>
      </c>
      <c r="AX245" s="14" t="s">
        <v>8</v>
      </c>
      <c r="AY245" s="282" t="s">
        <v>125</v>
      </c>
    </row>
    <row r="246" spans="1:65" s="2" customFormat="1" ht="21.75" customHeight="1">
      <c r="A246" s="37"/>
      <c r="B246" s="38"/>
      <c r="C246" s="235" t="s">
        <v>437</v>
      </c>
      <c r="D246" s="235" t="s">
        <v>128</v>
      </c>
      <c r="E246" s="236" t="s">
        <v>438</v>
      </c>
      <c r="F246" s="237" t="s">
        <v>439</v>
      </c>
      <c r="G246" s="238" t="s">
        <v>262</v>
      </c>
      <c r="H246" s="239">
        <v>4</v>
      </c>
      <c r="I246" s="240"/>
      <c r="J246" s="241">
        <f>ROUND(I246*H246,0)</f>
        <v>0</v>
      </c>
      <c r="K246" s="242"/>
      <c r="L246" s="43"/>
      <c r="M246" s="243" t="s">
        <v>1</v>
      </c>
      <c r="N246" s="244" t="s">
        <v>41</v>
      </c>
      <c r="O246" s="90"/>
      <c r="P246" s="245">
        <f>O246*H246</f>
        <v>0</v>
      </c>
      <c r="Q246" s="245">
        <v>0</v>
      </c>
      <c r="R246" s="245">
        <f>Q246*H246</f>
        <v>0</v>
      </c>
      <c r="S246" s="245">
        <v>0</v>
      </c>
      <c r="T246" s="24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47" t="s">
        <v>206</v>
      </c>
      <c r="AT246" s="247" t="s">
        <v>128</v>
      </c>
      <c r="AU246" s="247" t="s">
        <v>85</v>
      </c>
      <c r="AY246" s="16" t="s">
        <v>125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16" t="s">
        <v>8</v>
      </c>
      <c r="BK246" s="248">
        <f>ROUND(I246*H246,0)</f>
        <v>0</v>
      </c>
      <c r="BL246" s="16" t="s">
        <v>206</v>
      </c>
      <c r="BM246" s="247" t="s">
        <v>440</v>
      </c>
    </row>
    <row r="247" spans="1:51" s="13" customFormat="1" ht="12">
      <c r="A247" s="13"/>
      <c r="B247" s="249"/>
      <c r="C247" s="250"/>
      <c r="D247" s="251" t="s">
        <v>134</v>
      </c>
      <c r="E247" s="252" t="s">
        <v>1</v>
      </c>
      <c r="F247" s="253" t="s">
        <v>441</v>
      </c>
      <c r="G247" s="250"/>
      <c r="H247" s="254">
        <v>4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134</v>
      </c>
      <c r="AU247" s="260" t="s">
        <v>85</v>
      </c>
      <c r="AV247" s="13" t="s">
        <v>85</v>
      </c>
      <c r="AW247" s="13" t="s">
        <v>33</v>
      </c>
      <c r="AX247" s="13" t="s">
        <v>8</v>
      </c>
      <c r="AY247" s="260" t="s">
        <v>125</v>
      </c>
    </row>
    <row r="248" spans="1:65" s="2" customFormat="1" ht="21.75" customHeight="1">
      <c r="A248" s="37"/>
      <c r="B248" s="38"/>
      <c r="C248" s="235" t="s">
        <v>442</v>
      </c>
      <c r="D248" s="235" t="s">
        <v>128</v>
      </c>
      <c r="E248" s="236" t="s">
        <v>443</v>
      </c>
      <c r="F248" s="237" t="s">
        <v>444</v>
      </c>
      <c r="G248" s="238" t="s">
        <v>131</v>
      </c>
      <c r="H248" s="239">
        <v>1</v>
      </c>
      <c r="I248" s="240"/>
      <c r="J248" s="241">
        <f>ROUND(I248*H248,0)</f>
        <v>0</v>
      </c>
      <c r="K248" s="242"/>
      <c r="L248" s="43"/>
      <c r="M248" s="243" t="s">
        <v>1</v>
      </c>
      <c r="N248" s="244" t="s">
        <v>41</v>
      </c>
      <c r="O248" s="90"/>
      <c r="P248" s="245">
        <f>O248*H248</f>
        <v>0</v>
      </c>
      <c r="Q248" s="245">
        <v>0.00014</v>
      </c>
      <c r="R248" s="245">
        <f>Q248*H248</f>
        <v>0.00014</v>
      </c>
      <c r="S248" s="245">
        <v>0</v>
      </c>
      <c r="T248" s="24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7" t="s">
        <v>206</v>
      </c>
      <c r="AT248" s="247" t="s">
        <v>128</v>
      </c>
      <c r="AU248" s="247" t="s">
        <v>85</v>
      </c>
      <c r="AY248" s="16" t="s">
        <v>125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6" t="s">
        <v>8</v>
      </c>
      <c r="BK248" s="248">
        <f>ROUND(I248*H248,0)</f>
        <v>0</v>
      </c>
      <c r="BL248" s="16" t="s">
        <v>206</v>
      </c>
      <c r="BM248" s="247" t="s">
        <v>445</v>
      </c>
    </row>
    <row r="249" spans="1:63" s="12" customFormat="1" ht="22.8" customHeight="1">
      <c r="A249" s="12"/>
      <c r="B249" s="219"/>
      <c r="C249" s="220"/>
      <c r="D249" s="221" t="s">
        <v>75</v>
      </c>
      <c r="E249" s="233" t="s">
        <v>446</v>
      </c>
      <c r="F249" s="233" t="s">
        <v>447</v>
      </c>
      <c r="G249" s="220"/>
      <c r="H249" s="220"/>
      <c r="I249" s="223"/>
      <c r="J249" s="234">
        <f>BK249</f>
        <v>0</v>
      </c>
      <c r="K249" s="220"/>
      <c r="L249" s="225"/>
      <c r="M249" s="226"/>
      <c r="N249" s="227"/>
      <c r="O249" s="227"/>
      <c r="P249" s="228">
        <f>SUM(P250:P251)</f>
        <v>0</v>
      </c>
      <c r="Q249" s="227"/>
      <c r="R249" s="228">
        <f>SUM(R250:R251)</f>
        <v>0.0011648000000000001</v>
      </c>
      <c r="S249" s="227"/>
      <c r="T249" s="229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0" t="s">
        <v>85</v>
      </c>
      <c r="AT249" s="231" t="s">
        <v>75</v>
      </c>
      <c r="AU249" s="231" t="s">
        <v>8</v>
      </c>
      <c r="AY249" s="230" t="s">
        <v>125</v>
      </c>
      <c r="BK249" s="232">
        <f>SUM(BK250:BK251)</f>
        <v>0</v>
      </c>
    </row>
    <row r="250" spans="1:65" s="2" customFormat="1" ht="21.75" customHeight="1">
      <c r="A250" s="37"/>
      <c r="B250" s="38"/>
      <c r="C250" s="235" t="s">
        <v>448</v>
      </c>
      <c r="D250" s="235" t="s">
        <v>128</v>
      </c>
      <c r="E250" s="236" t="s">
        <v>449</v>
      </c>
      <c r="F250" s="237" t="s">
        <v>450</v>
      </c>
      <c r="G250" s="238" t="s">
        <v>143</v>
      </c>
      <c r="H250" s="239">
        <v>7.28</v>
      </c>
      <c r="I250" s="240"/>
      <c r="J250" s="241">
        <f>ROUND(I250*H250,0)</f>
        <v>0</v>
      </c>
      <c r="K250" s="242"/>
      <c r="L250" s="43"/>
      <c r="M250" s="243" t="s">
        <v>1</v>
      </c>
      <c r="N250" s="244" t="s">
        <v>41</v>
      </c>
      <c r="O250" s="90"/>
      <c r="P250" s="245">
        <f>O250*H250</f>
        <v>0</v>
      </c>
      <c r="Q250" s="245">
        <v>0.00016</v>
      </c>
      <c r="R250" s="245">
        <f>Q250*H250</f>
        <v>0.0011648000000000001</v>
      </c>
      <c r="S250" s="245">
        <v>0</v>
      </c>
      <c r="T250" s="24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47" t="s">
        <v>206</v>
      </c>
      <c r="AT250" s="247" t="s">
        <v>128</v>
      </c>
      <c r="AU250" s="247" t="s">
        <v>85</v>
      </c>
      <c r="AY250" s="16" t="s">
        <v>125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6" t="s">
        <v>8</v>
      </c>
      <c r="BK250" s="248">
        <f>ROUND(I250*H250,0)</f>
        <v>0</v>
      </c>
      <c r="BL250" s="16" t="s">
        <v>206</v>
      </c>
      <c r="BM250" s="247" t="s">
        <v>451</v>
      </c>
    </row>
    <row r="251" spans="1:51" s="13" customFormat="1" ht="12">
      <c r="A251" s="13"/>
      <c r="B251" s="249"/>
      <c r="C251" s="250"/>
      <c r="D251" s="251" t="s">
        <v>134</v>
      </c>
      <c r="E251" s="252" t="s">
        <v>1</v>
      </c>
      <c r="F251" s="253" t="s">
        <v>452</v>
      </c>
      <c r="G251" s="250"/>
      <c r="H251" s="254">
        <v>7.28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134</v>
      </c>
      <c r="AU251" s="260" t="s">
        <v>85</v>
      </c>
      <c r="AV251" s="13" t="s">
        <v>85</v>
      </c>
      <c r="AW251" s="13" t="s">
        <v>33</v>
      </c>
      <c r="AX251" s="13" t="s">
        <v>8</v>
      </c>
      <c r="AY251" s="260" t="s">
        <v>125</v>
      </c>
    </row>
    <row r="252" spans="1:63" s="12" customFormat="1" ht="22.8" customHeight="1">
      <c r="A252" s="12"/>
      <c r="B252" s="219"/>
      <c r="C252" s="220"/>
      <c r="D252" s="221" t="s">
        <v>75</v>
      </c>
      <c r="E252" s="233" t="s">
        <v>453</v>
      </c>
      <c r="F252" s="233" t="s">
        <v>454</v>
      </c>
      <c r="G252" s="220"/>
      <c r="H252" s="220"/>
      <c r="I252" s="223"/>
      <c r="J252" s="234">
        <f>BK252</f>
        <v>0</v>
      </c>
      <c r="K252" s="220"/>
      <c r="L252" s="225"/>
      <c r="M252" s="226"/>
      <c r="N252" s="227"/>
      <c r="O252" s="227"/>
      <c r="P252" s="228">
        <f>SUM(P253:P256)</f>
        <v>0</v>
      </c>
      <c r="Q252" s="227"/>
      <c r="R252" s="228">
        <f>SUM(R253:R256)</f>
        <v>0.05205355999999999</v>
      </c>
      <c r="S252" s="227"/>
      <c r="T252" s="229">
        <f>SUM(T253:T256)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0" t="s">
        <v>85</v>
      </c>
      <c r="AT252" s="231" t="s">
        <v>75</v>
      </c>
      <c r="AU252" s="231" t="s">
        <v>8</v>
      </c>
      <c r="AY252" s="230" t="s">
        <v>125</v>
      </c>
      <c r="BK252" s="232">
        <f>SUM(BK253:BK256)</f>
        <v>0</v>
      </c>
    </row>
    <row r="253" spans="1:65" s="2" customFormat="1" ht="21.75" customHeight="1">
      <c r="A253" s="37"/>
      <c r="B253" s="38"/>
      <c r="C253" s="235" t="s">
        <v>455</v>
      </c>
      <c r="D253" s="235" t="s">
        <v>128</v>
      </c>
      <c r="E253" s="236" t="s">
        <v>456</v>
      </c>
      <c r="F253" s="237" t="s">
        <v>457</v>
      </c>
      <c r="G253" s="238" t="s">
        <v>143</v>
      </c>
      <c r="H253" s="239">
        <v>200.206</v>
      </c>
      <c r="I253" s="240"/>
      <c r="J253" s="241">
        <f>ROUND(I253*H253,0)</f>
        <v>0</v>
      </c>
      <c r="K253" s="242"/>
      <c r="L253" s="43"/>
      <c r="M253" s="243" t="s">
        <v>1</v>
      </c>
      <c r="N253" s="244" t="s">
        <v>41</v>
      </c>
      <c r="O253" s="90"/>
      <c r="P253" s="245">
        <f>O253*H253</f>
        <v>0</v>
      </c>
      <c r="Q253" s="245">
        <v>0.00026</v>
      </c>
      <c r="R253" s="245">
        <f>Q253*H253</f>
        <v>0.05205355999999999</v>
      </c>
      <c r="S253" s="245">
        <v>0</v>
      </c>
      <c r="T253" s="24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47" t="s">
        <v>206</v>
      </c>
      <c r="AT253" s="247" t="s">
        <v>128</v>
      </c>
      <c r="AU253" s="247" t="s">
        <v>85</v>
      </c>
      <c r="AY253" s="16" t="s">
        <v>125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6" t="s">
        <v>8</v>
      </c>
      <c r="BK253" s="248">
        <f>ROUND(I253*H253,0)</f>
        <v>0</v>
      </c>
      <c r="BL253" s="16" t="s">
        <v>206</v>
      </c>
      <c r="BM253" s="247" t="s">
        <v>458</v>
      </c>
    </row>
    <row r="254" spans="1:51" s="13" customFormat="1" ht="12">
      <c r="A254" s="13"/>
      <c r="B254" s="249"/>
      <c r="C254" s="250"/>
      <c r="D254" s="251" t="s">
        <v>134</v>
      </c>
      <c r="E254" s="252" t="s">
        <v>1</v>
      </c>
      <c r="F254" s="253" t="s">
        <v>459</v>
      </c>
      <c r="G254" s="250"/>
      <c r="H254" s="254">
        <v>166.861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134</v>
      </c>
      <c r="AU254" s="260" t="s">
        <v>85</v>
      </c>
      <c r="AV254" s="13" t="s">
        <v>85</v>
      </c>
      <c r="AW254" s="13" t="s">
        <v>33</v>
      </c>
      <c r="AX254" s="13" t="s">
        <v>76</v>
      </c>
      <c r="AY254" s="260" t="s">
        <v>125</v>
      </c>
    </row>
    <row r="255" spans="1:51" s="13" customFormat="1" ht="12">
      <c r="A255" s="13"/>
      <c r="B255" s="249"/>
      <c r="C255" s="250"/>
      <c r="D255" s="251" t="s">
        <v>134</v>
      </c>
      <c r="E255" s="252" t="s">
        <v>1</v>
      </c>
      <c r="F255" s="253" t="s">
        <v>460</v>
      </c>
      <c r="G255" s="250"/>
      <c r="H255" s="254">
        <v>33.345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134</v>
      </c>
      <c r="AU255" s="260" t="s">
        <v>85</v>
      </c>
      <c r="AV255" s="13" t="s">
        <v>85</v>
      </c>
      <c r="AW255" s="13" t="s">
        <v>33</v>
      </c>
      <c r="AX255" s="13" t="s">
        <v>76</v>
      </c>
      <c r="AY255" s="260" t="s">
        <v>125</v>
      </c>
    </row>
    <row r="256" spans="1:51" s="14" customFormat="1" ht="12">
      <c r="A256" s="14"/>
      <c r="B256" s="272"/>
      <c r="C256" s="273"/>
      <c r="D256" s="251" t="s">
        <v>134</v>
      </c>
      <c r="E256" s="274" t="s">
        <v>1</v>
      </c>
      <c r="F256" s="275" t="s">
        <v>198</v>
      </c>
      <c r="G256" s="273"/>
      <c r="H256" s="276">
        <v>200.206</v>
      </c>
      <c r="I256" s="277"/>
      <c r="J256" s="273"/>
      <c r="K256" s="273"/>
      <c r="L256" s="278"/>
      <c r="M256" s="279"/>
      <c r="N256" s="280"/>
      <c r="O256" s="280"/>
      <c r="P256" s="280"/>
      <c r="Q256" s="280"/>
      <c r="R256" s="280"/>
      <c r="S256" s="280"/>
      <c r="T256" s="28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2" t="s">
        <v>134</v>
      </c>
      <c r="AU256" s="282" t="s">
        <v>85</v>
      </c>
      <c r="AV256" s="14" t="s">
        <v>132</v>
      </c>
      <c r="AW256" s="14" t="s">
        <v>33</v>
      </c>
      <c r="AX256" s="14" t="s">
        <v>8</v>
      </c>
      <c r="AY256" s="282" t="s">
        <v>125</v>
      </c>
    </row>
    <row r="257" spans="1:63" s="12" customFormat="1" ht="25.9" customHeight="1">
      <c r="A257" s="12"/>
      <c r="B257" s="219"/>
      <c r="C257" s="220"/>
      <c r="D257" s="221" t="s">
        <v>75</v>
      </c>
      <c r="E257" s="222" t="s">
        <v>156</v>
      </c>
      <c r="F257" s="222" t="s">
        <v>461</v>
      </c>
      <c r="G257" s="220"/>
      <c r="H257" s="220"/>
      <c r="I257" s="223"/>
      <c r="J257" s="224">
        <f>BK257</f>
        <v>0</v>
      </c>
      <c r="K257" s="220"/>
      <c r="L257" s="225"/>
      <c r="M257" s="226"/>
      <c r="N257" s="227"/>
      <c r="O257" s="227"/>
      <c r="P257" s="228">
        <f>P258</f>
        <v>0</v>
      </c>
      <c r="Q257" s="227"/>
      <c r="R257" s="228">
        <f>R258</f>
        <v>0.21545</v>
      </c>
      <c r="S257" s="227"/>
      <c r="T257" s="229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30" t="s">
        <v>126</v>
      </c>
      <c r="AT257" s="231" t="s">
        <v>75</v>
      </c>
      <c r="AU257" s="231" t="s">
        <v>76</v>
      </c>
      <c r="AY257" s="230" t="s">
        <v>125</v>
      </c>
      <c r="BK257" s="232">
        <f>BK258</f>
        <v>0</v>
      </c>
    </row>
    <row r="258" spans="1:63" s="12" customFormat="1" ht="22.8" customHeight="1">
      <c r="A258" s="12"/>
      <c r="B258" s="219"/>
      <c r="C258" s="220"/>
      <c r="D258" s="221" t="s">
        <v>75</v>
      </c>
      <c r="E258" s="233" t="s">
        <v>462</v>
      </c>
      <c r="F258" s="233" t="s">
        <v>463</v>
      </c>
      <c r="G258" s="220"/>
      <c r="H258" s="220"/>
      <c r="I258" s="223"/>
      <c r="J258" s="234">
        <f>BK258</f>
        <v>0</v>
      </c>
      <c r="K258" s="220"/>
      <c r="L258" s="225"/>
      <c r="M258" s="226"/>
      <c r="N258" s="227"/>
      <c r="O258" s="227"/>
      <c r="P258" s="228">
        <f>SUM(P259:P265)</f>
        <v>0</v>
      </c>
      <c r="Q258" s="227"/>
      <c r="R258" s="228">
        <f>SUM(R259:R265)</f>
        <v>0.21545</v>
      </c>
      <c r="S258" s="227"/>
      <c r="T258" s="229">
        <f>SUM(T259:T265)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0" t="s">
        <v>126</v>
      </c>
      <c r="AT258" s="231" t="s">
        <v>75</v>
      </c>
      <c r="AU258" s="231" t="s">
        <v>8</v>
      </c>
      <c r="AY258" s="230" t="s">
        <v>125</v>
      </c>
      <c r="BK258" s="232">
        <f>SUM(BK259:BK265)</f>
        <v>0</v>
      </c>
    </row>
    <row r="259" spans="1:65" s="2" customFormat="1" ht="21.75" customHeight="1">
      <c r="A259" s="37"/>
      <c r="B259" s="38"/>
      <c r="C259" s="235" t="s">
        <v>464</v>
      </c>
      <c r="D259" s="235" t="s">
        <v>128</v>
      </c>
      <c r="E259" s="236" t="s">
        <v>465</v>
      </c>
      <c r="F259" s="237" t="s">
        <v>466</v>
      </c>
      <c r="G259" s="238" t="s">
        <v>131</v>
      </c>
      <c r="H259" s="239">
        <v>1</v>
      </c>
      <c r="I259" s="240"/>
      <c r="J259" s="241">
        <f>ROUND(I259*H259,0)</f>
        <v>0</v>
      </c>
      <c r="K259" s="242"/>
      <c r="L259" s="43"/>
      <c r="M259" s="243" t="s">
        <v>1</v>
      </c>
      <c r="N259" s="244" t="s">
        <v>41</v>
      </c>
      <c r="O259" s="90"/>
      <c r="P259" s="245">
        <f>O259*H259</f>
        <v>0</v>
      </c>
      <c r="Q259" s="245">
        <v>0.0358</v>
      </c>
      <c r="R259" s="245">
        <f>Q259*H259</f>
        <v>0.0358</v>
      </c>
      <c r="S259" s="245">
        <v>0</v>
      </c>
      <c r="T259" s="24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7" t="s">
        <v>437</v>
      </c>
      <c r="AT259" s="247" t="s">
        <v>128</v>
      </c>
      <c r="AU259" s="247" t="s">
        <v>85</v>
      </c>
      <c r="AY259" s="16" t="s">
        <v>125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6" t="s">
        <v>8</v>
      </c>
      <c r="BK259" s="248">
        <f>ROUND(I259*H259,0)</f>
        <v>0</v>
      </c>
      <c r="BL259" s="16" t="s">
        <v>437</v>
      </c>
      <c r="BM259" s="247" t="s">
        <v>467</v>
      </c>
    </row>
    <row r="260" spans="1:65" s="2" customFormat="1" ht="16.5" customHeight="1">
      <c r="A260" s="37"/>
      <c r="B260" s="38"/>
      <c r="C260" s="235" t="s">
        <v>468</v>
      </c>
      <c r="D260" s="235" t="s">
        <v>128</v>
      </c>
      <c r="E260" s="236" t="s">
        <v>469</v>
      </c>
      <c r="F260" s="237" t="s">
        <v>470</v>
      </c>
      <c r="G260" s="238" t="s">
        <v>131</v>
      </c>
      <c r="H260" s="239">
        <v>1</v>
      </c>
      <c r="I260" s="240"/>
      <c r="J260" s="241">
        <f>ROUND(I260*H260,0)</f>
        <v>0</v>
      </c>
      <c r="K260" s="242"/>
      <c r="L260" s="43"/>
      <c r="M260" s="243" t="s">
        <v>1</v>
      </c>
      <c r="N260" s="244" t="s">
        <v>41</v>
      </c>
      <c r="O260" s="90"/>
      <c r="P260" s="245">
        <f>O260*H260</f>
        <v>0</v>
      </c>
      <c r="Q260" s="245">
        <v>0.0358</v>
      </c>
      <c r="R260" s="245">
        <f>Q260*H260</f>
        <v>0.0358</v>
      </c>
      <c r="S260" s="245">
        <v>0</v>
      </c>
      <c r="T260" s="24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7" t="s">
        <v>437</v>
      </c>
      <c r="AT260" s="247" t="s">
        <v>128</v>
      </c>
      <c r="AU260" s="247" t="s">
        <v>85</v>
      </c>
      <c r="AY260" s="16" t="s">
        <v>125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6" t="s">
        <v>8</v>
      </c>
      <c r="BK260" s="248">
        <f>ROUND(I260*H260,0)</f>
        <v>0</v>
      </c>
      <c r="BL260" s="16" t="s">
        <v>437</v>
      </c>
      <c r="BM260" s="247" t="s">
        <v>471</v>
      </c>
    </row>
    <row r="261" spans="1:65" s="2" customFormat="1" ht="16.5" customHeight="1">
      <c r="A261" s="37"/>
      <c r="B261" s="38"/>
      <c r="C261" s="235" t="s">
        <v>472</v>
      </c>
      <c r="D261" s="235" t="s">
        <v>128</v>
      </c>
      <c r="E261" s="236" t="s">
        <v>473</v>
      </c>
      <c r="F261" s="237" t="s">
        <v>474</v>
      </c>
      <c r="G261" s="238" t="s">
        <v>131</v>
      </c>
      <c r="H261" s="239">
        <v>1</v>
      </c>
      <c r="I261" s="240"/>
      <c r="J261" s="241">
        <f>ROUND(I261*H261,0)</f>
        <v>0</v>
      </c>
      <c r="K261" s="242"/>
      <c r="L261" s="43"/>
      <c r="M261" s="243" t="s">
        <v>1</v>
      </c>
      <c r="N261" s="244" t="s">
        <v>41</v>
      </c>
      <c r="O261" s="90"/>
      <c r="P261" s="245">
        <f>O261*H261</f>
        <v>0</v>
      </c>
      <c r="Q261" s="245">
        <v>0.0358</v>
      </c>
      <c r="R261" s="245">
        <f>Q261*H261</f>
        <v>0.0358</v>
      </c>
      <c r="S261" s="245">
        <v>0</v>
      </c>
      <c r="T261" s="24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47" t="s">
        <v>437</v>
      </c>
      <c r="AT261" s="247" t="s">
        <v>128</v>
      </c>
      <c r="AU261" s="247" t="s">
        <v>85</v>
      </c>
      <c r="AY261" s="16" t="s">
        <v>125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6" t="s">
        <v>8</v>
      </c>
      <c r="BK261" s="248">
        <f>ROUND(I261*H261,0)</f>
        <v>0</v>
      </c>
      <c r="BL261" s="16" t="s">
        <v>437</v>
      </c>
      <c r="BM261" s="247" t="s">
        <v>475</v>
      </c>
    </row>
    <row r="262" spans="1:65" s="2" customFormat="1" ht="16.5" customHeight="1">
      <c r="A262" s="37"/>
      <c r="B262" s="38"/>
      <c r="C262" s="235" t="s">
        <v>476</v>
      </c>
      <c r="D262" s="235" t="s">
        <v>128</v>
      </c>
      <c r="E262" s="236" t="s">
        <v>477</v>
      </c>
      <c r="F262" s="237" t="s">
        <v>478</v>
      </c>
      <c r="G262" s="238" t="s">
        <v>131</v>
      </c>
      <c r="H262" s="239">
        <v>1</v>
      </c>
      <c r="I262" s="240"/>
      <c r="J262" s="241">
        <f>ROUND(I262*H262,0)</f>
        <v>0</v>
      </c>
      <c r="K262" s="242"/>
      <c r="L262" s="43"/>
      <c r="M262" s="243" t="s">
        <v>1</v>
      </c>
      <c r="N262" s="244" t="s">
        <v>41</v>
      </c>
      <c r="O262" s="90"/>
      <c r="P262" s="245">
        <f>O262*H262</f>
        <v>0</v>
      </c>
      <c r="Q262" s="245">
        <v>0.0358</v>
      </c>
      <c r="R262" s="245">
        <f>Q262*H262</f>
        <v>0.0358</v>
      </c>
      <c r="S262" s="245">
        <v>0</v>
      </c>
      <c r="T262" s="24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47" t="s">
        <v>437</v>
      </c>
      <c r="AT262" s="247" t="s">
        <v>128</v>
      </c>
      <c r="AU262" s="247" t="s">
        <v>85</v>
      </c>
      <c r="AY262" s="16" t="s">
        <v>125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6" t="s">
        <v>8</v>
      </c>
      <c r="BK262" s="248">
        <f>ROUND(I262*H262,0)</f>
        <v>0</v>
      </c>
      <c r="BL262" s="16" t="s">
        <v>437</v>
      </c>
      <c r="BM262" s="247" t="s">
        <v>479</v>
      </c>
    </row>
    <row r="263" spans="1:65" s="2" customFormat="1" ht="16.5" customHeight="1">
      <c r="A263" s="37"/>
      <c r="B263" s="38"/>
      <c r="C263" s="235" t="s">
        <v>480</v>
      </c>
      <c r="D263" s="235" t="s">
        <v>128</v>
      </c>
      <c r="E263" s="236" t="s">
        <v>481</v>
      </c>
      <c r="F263" s="237" t="s">
        <v>482</v>
      </c>
      <c r="G263" s="238" t="s">
        <v>131</v>
      </c>
      <c r="H263" s="239">
        <v>1</v>
      </c>
      <c r="I263" s="240"/>
      <c r="J263" s="241">
        <f>ROUND(I263*H263,0)</f>
        <v>0</v>
      </c>
      <c r="K263" s="242"/>
      <c r="L263" s="43"/>
      <c r="M263" s="243" t="s">
        <v>1</v>
      </c>
      <c r="N263" s="244" t="s">
        <v>41</v>
      </c>
      <c r="O263" s="90"/>
      <c r="P263" s="245">
        <f>O263*H263</f>
        <v>0</v>
      </c>
      <c r="Q263" s="245">
        <v>0.0358</v>
      </c>
      <c r="R263" s="245">
        <f>Q263*H263</f>
        <v>0.0358</v>
      </c>
      <c r="S263" s="245">
        <v>0</v>
      </c>
      <c r="T263" s="24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47" t="s">
        <v>437</v>
      </c>
      <c r="AT263" s="247" t="s">
        <v>128</v>
      </c>
      <c r="AU263" s="247" t="s">
        <v>85</v>
      </c>
      <c r="AY263" s="16" t="s">
        <v>125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6" t="s">
        <v>8</v>
      </c>
      <c r="BK263" s="248">
        <f>ROUND(I263*H263,0)</f>
        <v>0</v>
      </c>
      <c r="BL263" s="16" t="s">
        <v>437</v>
      </c>
      <c r="BM263" s="247" t="s">
        <v>483</v>
      </c>
    </row>
    <row r="264" spans="1:65" s="2" customFormat="1" ht="21.75" customHeight="1">
      <c r="A264" s="37"/>
      <c r="B264" s="38"/>
      <c r="C264" s="235" t="s">
        <v>484</v>
      </c>
      <c r="D264" s="235" t="s">
        <v>128</v>
      </c>
      <c r="E264" s="236" t="s">
        <v>485</v>
      </c>
      <c r="F264" s="237" t="s">
        <v>486</v>
      </c>
      <c r="G264" s="238" t="s">
        <v>131</v>
      </c>
      <c r="H264" s="239">
        <v>1</v>
      </c>
      <c r="I264" s="240"/>
      <c r="J264" s="241">
        <f>ROUND(I264*H264,0)</f>
        <v>0</v>
      </c>
      <c r="K264" s="242"/>
      <c r="L264" s="43"/>
      <c r="M264" s="243" t="s">
        <v>1</v>
      </c>
      <c r="N264" s="244" t="s">
        <v>41</v>
      </c>
      <c r="O264" s="90"/>
      <c r="P264" s="245">
        <f>O264*H264</f>
        <v>0</v>
      </c>
      <c r="Q264" s="245">
        <v>0.0358</v>
      </c>
      <c r="R264" s="245">
        <f>Q264*H264</f>
        <v>0.0358</v>
      </c>
      <c r="S264" s="245">
        <v>0</v>
      </c>
      <c r="T264" s="24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7" t="s">
        <v>437</v>
      </c>
      <c r="AT264" s="247" t="s">
        <v>128</v>
      </c>
      <c r="AU264" s="247" t="s">
        <v>85</v>
      </c>
      <c r="AY264" s="16" t="s">
        <v>125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6" t="s">
        <v>8</v>
      </c>
      <c r="BK264" s="248">
        <f>ROUND(I264*H264,0)</f>
        <v>0</v>
      </c>
      <c r="BL264" s="16" t="s">
        <v>437</v>
      </c>
      <c r="BM264" s="247" t="s">
        <v>487</v>
      </c>
    </row>
    <row r="265" spans="1:65" s="2" customFormat="1" ht="16.5" customHeight="1">
      <c r="A265" s="37"/>
      <c r="B265" s="38"/>
      <c r="C265" s="235" t="s">
        <v>488</v>
      </c>
      <c r="D265" s="235" t="s">
        <v>128</v>
      </c>
      <c r="E265" s="236" t="s">
        <v>489</v>
      </c>
      <c r="F265" s="237" t="s">
        <v>490</v>
      </c>
      <c r="G265" s="238" t="s">
        <v>131</v>
      </c>
      <c r="H265" s="239">
        <v>5</v>
      </c>
      <c r="I265" s="240"/>
      <c r="J265" s="241">
        <f>ROUND(I265*H265,0)</f>
        <v>0</v>
      </c>
      <c r="K265" s="242"/>
      <c r="L265" s="43"/>
      <c r="M265" s="283" t="s">
        <v>1</v>
      </c>
      <c r="N265" s="284" t="s">
        <v>41</v>
      </c>
      <c r="O265" s="285"/>
      <c r="P265" s="286">
        <f>O265*H265</f>
        <v>0</v>
      </c>
      <c r="Q265" s="286">
        <v>0.00013</v>
      </c>
      <c r="R265" s="286">
        <f>Q265*H265</f>
        <v>0.00065</v>
      </c>
      <c r="S265" s="286">
        <v>0</v>
      </c>
      <c r="T265" s="28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47" t="s">
        <v>437</v>
      </c>
      <c r="AT265" s="247" t="s">
        <v>128</v>
      </c>
      <c r="AU265" s="247" t="s">
        <v>85</v>
      </c>
      <c r="AY265" s="16" t="s">
        <v>125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6" t="s">
        <v>8</v>
      </c>
      <c r="BK265" s="248">
        <f>ROUND(I265*H265,0)</f>
        <v>0</v>
      </c>
      <c r="BL265" s="16" t="s">
        <v>437</v>
      </c>
      <c r="BM265" s="247" t="s">
        <v>491</v>
      </c>
    </row>
    <row r="266" spans="1:31" s="2" customFormat="1" ht="6.95" customHeight="1">
      <c r="A266" s="37"/>
      <c r="B266" s="65"/>
      <c r="C266" s="66"/>
      <c r="D266" s="66"/>
      <c r="E266" s="66"/>
      <c r="F266" s="66"/>
      <c r="G266" s="66"/>
      <c r="H266" s="66"/>
      <c r="I266" s="182"/>
      <c r="J266" s="66"/>
      <c r="K266" s="66"/>
      <c r="L266" s="43"/>
      <c r="M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</sheetData>
  <sheetProtection password="CC35" sheet="1" objects="1" scenarios="1" formatColumns="0" formatRows="0" autoFilter="0"/>
  <autoFilter ref="C128:K26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85</v>
      </c>
    </row>
    <row r="4" spans="2:46" s="1" customFormat="1" ht="24.95" customHeight="1">
      <c r="B4" s="19"/>
      <c r="D4" s="139" t="s">
        <v>89</v>
      </c>
      <c r="I4" s="135"/>
      <c r="L4" s="19"/>
      <c r="M4" s="140" t="s">
        <v>11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17</v>
      </c>
      <c r="I6" s="135"/>
      <c r="L6" s="19"/>
    </row>
    <row r="7" spans="2:12" s="1" customFormat="1" ht="16.5" customHeight="1">
      <c r="B7" s="19"/>
      <c r="E7" s="142" t="str">
        <f>'Rekapitulace stavby'!K6</f>
        <v>Nemocnice Nové Město na Moravě - Rekonstrukce výtahů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90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492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19</v>
      </c>
      <c r="E11" s="37"/>
      <c r="F11" s="145" t="s">
        <v>1</v>
      </c>
      <c r="G11" s="37"/>
      <c r="H11" s="37"/>
      <c r="I11" s="146" t="s">
        <v>20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21</v>
      </c>
      <c r="E12" s="37"/>
      <c r="F12" s="145" t="s">
        <v>22</v>
      </c>
      <c r="G12" s="37"/>
      <c r="H12" s="37"/>
      <c r="I12" s="146" t="s">
        <v>23</v>
      </c>
      <c r="J12" s="147" t="str">
        <f>'Rekapitulace stavby'!AN8</f>
        <v>25. 9. 2018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25</v>
      </c>
      <c r="E14" s="37"/>
      <c r="F14" s="37"/>
      <c r="G14" s="37"/>
      <c r="H14" s="37"/>
      <c r="I14" s="146" t="s">
        <v>26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29</v>
      </c>
      <c r="E17" s="37"/>
      <c r="F17" s="37"/>
      <c r="G17" s="37"/>
      <c r="H17" s="37"/>
      <c r="I17" s="146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31</v>
      </c>
      <c r="E20" s="37"/>
      <c r="F20" s="37"/>
      <c r="G20" s="37"/>
      <c r="H20" s="37"/>
      <c r="I20" s="146" t="s">
        <v>26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32</v>
      </c>
      <c r="F21" s="37"/>
      <c r="G21" s="37"/>
      <c r="H21" s="37"/>
      <c r="I21" s="146" t="s">
        <v>28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34</v>
      </c>
      <c r="E23" s="37"/>
      <c r="F23" s="37"/>
      <c r="G23" s="37"/>
      <c r="H23" s="37"/>
      <c r="I23" s="146" t="s">
        <v>26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28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ROUND(J118,0)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ROUND((SUM(BE118:BE131)),0)</f>
        <v>0</v>
      </c>
      <c r="G33" s="37"/>
      <c r="H33" s="37"/>
      <c r="I33" s="161">
        <v>0.21</v>
      </c>
      <c r="J33" s="160">
        <f>ROUND(((SUM(BE118:BE131))*I33),0)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ROUND((SUM(BF118:BF131)),0)</f>
        <v>0</v>
      </c>
      <c r="G34" s="37"/>
      <c r="H34" s="37"/>
      <c r="I34" s="161">
        <v>0.15</v>
      </c>
      <c r="J34" s="160">
        <f>ROUND(((SUM(BF118:BF131))*I34),0)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ROUND((SUM(BG118:BG131)),0)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ROUND((SUM(BH118:BH131)),0)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ROUND((SUM(BI118:BI131)),0)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92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Nemocnice Nové Město na Moravě - Rekonstrukce výtahů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90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21692531 - VON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146" t="s">
        <v>23</v>
      </c>
      <c r="J89" s="78" t="str">
        <f>IF(J12="","",J12)</f>
        <v>25. 9. 2018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Kraj Vysočina, Žižkova 57/1882, 587 33 Jihlava</v>
      </c>
      <c r="G91" s="39"/>
      <c r="H91" s="39"/>
      <c r="I91" s="146" t="s">
        <v>31</v>
      </c>
      <c r="J91" s="35" t="str">
        <f>E21</f>
        <v>H - PROJEKT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146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93</v>
      </c>
      <c r="D94" s="188"/>
      <c r="E94" s="188"/>
      <c r="F94" s="188"/>
      <c r="G94" s="188"/>
      <c r="H94" s="188"/>
      <c r="I94" s="189"/>
      <c r="J94" s="190" t="s">
        <v>94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95</v>
      </c>
      <c r="D96" s="39"/>
      <c r="E96" s="39"/>
      <c r="F96" s="39"/>
      <c r="G96" s="39"/>
      <c r="H96" s="39"/>
      <c r="I96" s="143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>
      <c r="A97" s="9"/>
      <c r="B97" s="192"/>
      <c r="C97" s="193"/>
      <c r="D97" s="194" t="s">
        <v>493</v>
      </c>
      <c r="E97" s="195"/>
      <c r="F97" s="195"/>
      <c r="G97" s="195"/>
      <c r="H97" s="195"/>
      <c r="I97" s="196"/>
      <c r="J97" s="197">
        <f>J119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494</v>
      </c>
      <c r="E98" s="202"/>
      <c r="F98" s="202"/>
      <c r="G98" s="202"/>
      <c r="H98" s="202"/>
      <c r="I98" s="203"/>
      <c r="J98" s="204">
        <f>J120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143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182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110</v>
      </c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86" t="str">
        <f>E7</f>
        <v>Nemocnice Nové Město na Moravě - Rekonstrukce výtahů</v>
      </c>
      <c r="F108" s="31"/>
      <c r="G108" s="31"/>
      <c r="H108" s="31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90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21692531 - VON</v>
      </c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 xml:space="preserve"> </v>
      </c>
      <c r="G112" s="39"/>
      <c r="H112" s="39"/>
      <c r="I112" s="146" t="s">
        <v>23</v>
      </c>
      <c r="J112" s="78" t="str">
        <f>IF(J12="","",J12)</f>
        <v>25. 9. 2018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25</v>
      </c>
      <c r="D114" s="39"/>
      <c r="E114" s="39"/>
      <c r="F114" s="26" t="str">
        <f>E15</f>
        <v>Kraj Vysočina, Žižkova 57/1882, 587 33 Jihlava</v>
      </c>
      <c r="G114" s="39"/>
      <c r="H114" s="39"/>
      <c r="I114" s="146" t="s">
        <v>31</v>
      </c>
      <c r="J114" s="35" t="str">
        <f>E21</f>
        <v>H - PROJEKT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9"/>
      <c r="E115" s="39"/>
      <c r="F115" s="26" t="str">
        <f>IF(E18="","",E18)</f>
        <v>Vyplň údaj</v>
      </c>
      <c r="G115" s="39"/>
      <c r="H115" s="39"/>
      <c r="I115" s="146" t="s">
        <v>34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206"/>
      <c r="B117" s="207"/>
      <c r="C117" s="208" t="s">
        <v>111</v>
      </c>
      <c r="D117" s="209" t="s">
        <v>61</v>
      </c>
      <c r="E117" s="209" t="s">
        <v>57</v>
      </c>
      <c r="F117" s="209" t="s">
        <v>58</v>
      </c>
      <c r="G117" s="209" t="s">
        <v>112</v>
      </c>
      <c r="H117" s="209" t="s">
        <v>113</v>
      </c>
      <c r="I117" s="210" t="s">
        <v>114</v>
      </c>
      <c r="J117" s="211" t="s">
        <v>94</v>
      </c>
      <c r="K117" s="212" t="s">
        <v>115</v>
      </c>
      <c r="L117" s="213"/>
      <c r="M117" s="99" t="s">
        <v>1</v>
      </c>
      <c r="N117" s="100" t="s">
        <v>40</v>
      </c>
      <c r="O117" s="100" t="s">
        <v>116</v>
      </c>
      <c r="P117" s="100" t="s">
        <v>117</v>
      </c>
      <c r="Q117" s="100" t="s">
        <v>118</v>
      </c>
      <c r="R117" s="100" t="s">
        <v>119</v>
      </c>
      <c r="S117" s="100" t="s">
        <v>120</v>
      </c>
      <c r="T117" s="101" t="s">
        <v>121</v>
      </c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pans="1:63" s="2" customFormat="1" ht="22.8" customHeight="1">
      <c r="A118" s="37"/>
      <c r="B118" s="38"/>
      <c r="C118" s="106" t="s">
        <v>122</v>
      </c>
      <c r="D118" s="39"/>
      <c r="E118" s="39"/>
      <c r="F118" s="39"/>
      <c r="G118" s="39"/>
      <c r="H118" s="39"/>
      <c r="I118" s="143"/>
      <c r="J118" s="214">
        <f>BK118</f>
        <v>0</v>
      </c>
      <c r="K118" s="39"/>
      <c r="L118" s="43"/>
      <c r="M118" s="102"/>
      <c r="N118" s="215"/>
      <c r="O118" s="103"/>
      <c r="P118" s="216">
        <f>P119</f>
        <v>0</v>
      </c>
      <c r="Q118" s="103"/>
      <c r="R118" s="216">
        <f>R119</f>
        <v>0.735</v>
      </c>
      <c r="S118" s="103"/>
      <c r="T118" s="217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75</v>
      </c>
      <c r="AU118" s="16" t="s">
        <v>96</v>
      </c>
      <c r="BK118" s="218">
        <f>BK119</f>
        <v>0</v>
      </c>
    </row>
    <row r="119" spans="1:63" s="12" customFormat="1" ht="25.9" customHeight="1">
      <c r="A119" s="12"/>
      <c r="B119" s="219"/>
      <c r="C119" s="220"/>
      <c r="D119" s="221" t="s">
        <v>75</v>
      </c>
      <c r="E119" s="222" t="s">
        <v>495</v>
      </c>
      <c r="F119" s="222" t="s">
        <v>496</v>
      </c>
      <c r="G119" s="220"/>
      <c r="H119" s="220"/>
      <c r="I119" s="223"/>
      <c r="J119" s="224">
        <f>BK119</f>
        <v>0</v>
      </c>
      <c r="K119" s="220"/>
      <c r="L119" s="225"/>
      <c r="M119" s="226"/>
      <c r="N119" s="227"/>
      <c r="O119" s="227"/>
      <c r="P119" s="228">
        <f>P120</f>
        <v>0</v>
      </c>
      <c r="Q119" s="227"/>
      <c r="R119" s="228">
        <f>R120</f>
        <v>0.735</v>
      </c>
      <c r="S119" s="227"/>
      <c r="T119" s="22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0" t="s">
        <v>132</v>
      </c>
      <c r="AT119" s="231" t="s">
        <v>75</v>
      </c>
      <c r="AU119" s="231" t="s">
        <v>76</v>
      </c>
      <c r="AY119" s="230" t="s">
        <v>125</v>
      </c>
      <c r="BK119" s="232">
        <f>BK120</f>
        <v>0</v>
      </c>
    </row>
    <row r="120" spans="1:63" s="12" customFormat="1" ht="22.8" customHeight="1">
      <c r="A120" s="12"/>
      <c r="B120" s="219"/>
      <c r="C120" s="220"/>
      <c r="D120" s="221" t="s">
        <v>75</v>
      </c>
      <c r="E120" s="233" t="s">
        <v>497</v>
      </c>
      <c r="F120" s="233" t="s">
        <v>498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SUM(P121:P131)</f>
        <v>0</v>
      </c>
      <c r="Q120" s="227"/>
      <c r="R120" s="228">
        <f>SUM(R121:R131)</f>
        <v>0.735</v>
      </c>
      <c r="S120" s="227"/>
      <c r="T120" s="229">
        <f>SUM(T121:T131)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132</v>
      </c>
      <c r="AT120" s="231" t="s">
        <v>75</v>
      </c>
      <c r="AU120" s="231" t="s">
        <v>8</v>
      </c>
      <c r="AY120" s="230" t="s">
        <v>125</v>
      </c>
      <c r="BK120" s="232">
        <f>SUM(BK121:BK131)</f>
        <v>0</v>
      </c>
    </row>
    <row r="121" spans="1:65" s="2" customFormat="1" ht="33" customHeight="1">
      <c r="A121" s="37"/>
      <c r="B121" s="38"/>
      <c r="C121" s="235" t="s">
        <v>8</v>
      </c>
      <c r="D121" s="235" t="s">
        <v>128</v>
      </c>
      <c r="E121" s="236" t="s">
        <v>499</v>
      </c>
      <c r="F121" s="237" t="s">
        <v>500</v>
      </c>
      <c r="G121" s="238" t="s">
        <v>418</v>
      </c>
      <c r="H121" s="239">
        <v>1</v>
      </c>
      <c r="I121" s="240"/>
      <c r="J121" s="241">
        <f>ROUND(I121*H121,0)</f>
        <v>0</v>
      </c>
      <c r="K121" s="242"/>
      <c r="L121" s="43"/>
      <c r="M121" s="243" t="s">
        <v>1</v>
      </c>
      <c r="N121" s="244" t="s">
        <v>41</v>
      </c>
      <c r="O121" s="90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47" t="s">
        <v>132</v>
      </c>
      <c r="AT121" s="247" t="s">
        <v>128</v>
      </c>
      <c r="AU121" s="247" t="s">
        <v>85</v>
      </c>
      <c r="AY121" s="16" t="s">
        <v>125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16" t="s">
        <v>8</v>
      </c>
      <c r="BK121" s="248">
        <f>ROUND(I121*H121,0)</f>
        <v>0</v>
      </c>
      <c r="BL121" s="16" t="s">
        <v>132</v>
      </c>
      <c r="BM121" s="247" t="s">
        <v>501</v>
      </c>
    </row>
    <row r="122" spans="1:65" s="2" customFormat="1" ht="16.5" customHeight="1">
      <c r="A122" s="37"/>
      <c r="B122" s="38"/>
      <c r="C122" s="235" t="s">
        <v>85</v>
      </c>
      <c r="D122" s="235" t="s">
        <v>128</v>
      </c>
      <c r="E122" s="236" t="s">
        <v>502</v>
      </c>
      <c r="F122" s="237" t="s">
        <v>503</v>
      </c>
      <c r="G122" s="238" t="s">
        <v>418</v>
      </c>
      <c r="H122" s="239">
        <v>1</v>
      </c>
      <c r="I122" s="240"/>
      <c r="J122" s="241">
        <f>ROUND(I122*H122,0)</f>
        <v>0</v>
      </c>
      <c r="K122" s="242"/>
      <c r="L122" s="43"/>
      <c r="M122" s="243" t="s">
        <v>1</v>
      </c>
      <c r="N122" s="244" t="s">
        <v>41</v>
      </c>
      <c r="O122" s="90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47" t="s">
        <v>132</v>
      </c>
      <c r="AT122" s="247" t="s">
        <v>128</v>
      </c>
      <c r="AU122" s="247" t="s">
        <v>85</v>
      </c>
      <c r="AY122" s="16" t="s">
        <v>125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16" t="s">
        <v>8</v>
      </c>
      <c r="BK122" s="248">
        <f>ROUND(I122*H122,0)</f>
        <v>0</v>
      </c>
      <c r="BL122" s="16" t="s">
        <v>132</v>
      </c>
      <c r="BM122" s="247" t="s">
        <v>504</v>
      </c>
    </row>
    <row r="123" spans="1:65" s="2" customFormat="1" ht="21.75" customHeight="1">
      <c r="A123" s="37"/>
      <c r="B123" s="38"/>
      <c r="C123" s="235" t="s">
        <v>126</v>
      </c>
      <c r="D123" s="235" t="s">
        <v>128</v>
      </c>
      <c r="E123" s="236" t="s">
        <v>505</v>
      </c>
      <c r="F123" s="237" t="s">
        <v>506</v>
      </c>
      <c r="G123" s="238" t="s">
        <v>418</v>
      </c>
      <c r="H123" s="239">
        <v>1</v>
      </c>
      <c r="I123" s="240"/>
      <c r="J123" s="241">
        <f>ROUND(I123*H123,0)</f>
        <v>0</v>
      </c>
      <c r="K123" s="242"/>
      <c r="L123" s="43"/>
      <c r="M123" s="243" t="s">
        <v>1</v>
      </c>
      <c r="N123" s="244" t="s">
        <v>41</v>
      </c>
      <c r="O123" s="90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7" t="s">
        <v>132</v>
      </c>
      <c r="AT123" s="247" t="s">
        <v>128</v>
      </c>
      <c r="AU123" s="247" t="s">
        <v>85</v>
      </c>
      <c r="AY123" s="16" t="s">
        <v>125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16" t="s">
        <v>8</v>
      </c>
      <c r="BK123" s="248">
        <f>ROUND(I123*H123,0)</f>
        <v>0</v>
      </c>
      <c r="BL123" s="16" t="s">
        <v>132</v>
      </c>
      <c r="BM123" s="247" t="s">
        <v>507</v>
      </c>
    </row>
    <row r="124" spans="1:65" s="2" customFormat="1" ht="21.75" customHeight="1">
      <c r="A124" s="37"/>
      <c r="B124" s="38"/>
      <c r="C124" s="235" t="s">
        <v>132</v>
      </c>
      <c r="D124" s="235" t="s">
        <v>128</v>
      </c>
      <c r="E124" s="236" t="s">
        <v>508</v>
      </c>
      <c r="F124" s="237" t="s">
        <v>509</v>
      </c>
      <c r="G124" s="238" t="s">
        <v>418</v>
      </c>
      <c r="H124" s="239">
        <v>1</v>
      </c>
      <c r="I124" s="240"/>
      <c r="J124" s="241">
        <f>ROUND(I124*H124,0)</f>
        <v>0</v>
      </c>
      <c r="K124" s="242"/>
      <c r="L124" s="43"/>
      <c r="M124" s="243" t="s">
        <v>1</v>
      </c>
      <c r="N124" s="244" t="s">
        <v>41</v>
      </c>
      <c r="O124" s="90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7" t="s">
        <v>132</v>
      </c>
      <c r="AT124" s="247" t="s">
        <v>128</v>
      </c>
      <c r="AU124" s="247" t="s">
        <v>85</v>
      </c>
      <c r="AY124" s="16" t="s">
        <v>125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6" t="s">
        <v>8</v>
      </c>
      <c r="BK124" s="248">
        <f>ROUND(I124*H124,0)</f>
        <v>0</v>
      </c>
      <c r="BL124" s="16" t="s">
        <v>132</v>
      </c>
      <c r="BM124" s="247" t="s">
        <v>510</v>
      </c>
    </row>
    <row r="125" spans="1:65" s="2" customFormat="1" ht="16.5" customHeight="1">
      <c r="A125" s="37"/>
      <c r="B125" s="38"/>
      <c r="C125" s="235" t="s">
        <v>149</v>
      </c>
      <c r="D125" s="235" t="s">
        <v>128</v>
      </c>
      <c r="E125" s="236" t="s">
        <v>511</v>
      </c>
      <c r="F125" s="237" t="s">
        <v>512</v>
      </c>
      <c r="G125" s="238" t="s">
        <v>418</v>
      </c>
      <c r="H125" s="239">
        <v>1</v>
      </c>
      <c r="I125" s="240"/>
      <c r="J125" s="241">
        <f>ROUND(I125*H125,0)</f>
        <v>0</v>
      </c>
      <c r="K125" s="242"/>
      <c r="L125" s="43"/>
      <c r="M125" s="243" t="s">
        <v>1</v>
      </c>
      <c r="N125" s="244" t="s">
        <v>41</v>
      </c>
      <c r="O125" s="90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7" t="s">
        <v>132</v>
      </c>
      <c r="AT125" s="247" t="s">
        <v>128</v>
      </c>
      <c r="AU125" s="247" t="s">
        <v>85</v>
      </c>
      <c r="AY125" s="16" t="s">
        <v>125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6" t="s">
        <v>8</v>
      </c>
      <c r="BK125" s="248">
        <f>ROUND(I125*H125,0)</f>
        <v>0</v>
      </c>
      <c r="BL125" s="16" t="s">
        <v>132</v>
      </c>
      <c r="BM125" s="247" t="s">
        <v>513</v>
      </c>
    </row>
    <row r="126" spans="1:65" s="2" customFormat="1" ht="16.5" customHeight="1">
      <c r="A126" s="37"/>
      <c r="B126" s="38"/>
      <c r="C126" s="235" t="s">
        <v>155</v>
      </c>
      <c r="D126" s="235" t="s">
        <v>128</v>
      </c>
      <c r="E126" s="236" t="s">
        <v>514</v>
      </c>
      <c r="F126" s="237" t="s">
        <v>515</v>
      </c>
      <c r="G126" s="238" t="s">
        <v>418</v>
      </c>
      <c r="H126" s="239">
        <v>1</v>
      </c>
      <c r="I126" s="240"/>
      <c r="J126" s="241">
        <f>ROUND(I126*H126,0)</f>
        <v>0</v>
      </c>
      <c r="K126" s="242"/>
      <c r="L126" s="43"/>
      <c r="M126" s="243" t="s">
        <v>1</v>
      </c>
      <c r="N126" s="244" t="s">
        <v>41</v>
      </c>
      <c r="O126" s="90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7" t="s">
        <v>132</v>
      </c>
      <c r="AT126" s="247" t="s">
        <v>128</v>
      </c>
      <c r="AU126" s="247" t="s">
        <v>85</v>
      </c>
      <c r="AY126" s="16" t="s">
        <v>125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8</v>
      </c>
      <c r="BK126" s="248">
        <f>ROUND(I126*H126,0)</f>
        <v>0</v>
      </c>
      <c r="BL126" s="16" t="s">
        <v>132</v>
      </c>
      <c r="BM126" s="247" t="s">
        <v>516</v>
      </c>
    </row>
    <row r="127" spans="1:65" s="2" customFormat="1" ht="21.75" customHeight="1">
      <c r="A127" s="37"/>
      <c r="B127" s="38"/>
      <c r="C127" s="235" t="s">
        <v>162</v>
      </c>
      <c r="D127" s="235" t="s">
        <v>128</v>
      </c>
      <c r="E127" s="236" t="s">
        <v>517</v>
      </c>
      <c r="F127" s="237" t="s">
        <v>518</v>
      </c>
      <c r="G127" s="238" t="s">
        <v>262</v>
      </c>
      <c r="H127" s="239">
        <v>30</v>
      </c>
      <c r="I127" s="240"/>
      <c r="J127" s="241">
        <f>ROUND(I127*H127,0)</f>
        <v>0</v>
      </c>
      <c r="K127" s="242"/>
      <c r="L127" s="43"/>
      <c r="M127" s="243" t="s">
        <v>1</v>
      </c>
      <c r="N127" s="244" t="s">
        <v>41</v>
      </c>
      <c r="O127" s="90"/>
      <c r="P127" s="245">
        <f>O127*H127</f>
        <v>0</v>
      </c>
      <c r="Q127" s="245">
        <v>0.0245</v>
      </c>
      <c r="R127" s="245">
        <f>Q127*H127</f>
        <v>0.735</v>
      </c>
      <c r="S127" s="245">
        <v>0</v>
      </c>
      <c r="T127" s="24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132</v>
      </c>
      <c r="AT127" s="247" t="s">
        <v>128</v>
      </c>
      <c r="AU127" s="247" t="s">
        <v>85</v>
      </c>
      <c r="AY127" s="16" t="s">
        <v>125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</v>
      </c>
      <c r="BK127" s="248">
        <f>ROUND(I127*H127,0)</f>
        <v>0</v>
      </c>
      <c r="BL127" s="16" t="s">
        <v>132</v>
      </c>
      <c r="BM127" s="247" t="s">
        <v>519</v>
      </c>
    </row>
    <row r="128" spans="1:51" s="13" customFormat="1" ht="12">
      <c r="A128" s="13"/>
      <c r="B128" s="249"/>
      <c r="C128" s="250"/>
      <c r="D128" s="251" t="s">
        <v>134</v>
      </c>
      <c r="E128" s="252" t="s">
        <v>1</v>
      </c>
      <c r="F128" s="253" t="s">
        <v>520</v>
      </c>
      <c r="G128" s="250"/>
      <c r="H128" s="254">
        <v>30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134</v>
      </c>
      <c r="AU128" s="260" t="s">
        <v>85</v>
      </c>
      <c r="AV128" s="13" t="s">
        <v>85</v>
      </c>
      <c r="AW128" s="13" t="s">
        <v>33</v>
      </c>
      <c r="AX128" s="13" t="s">
        <v>8</v>
      </c>
      <c r="AY128" s="260" t="s">
        <v>125</v>
      </c>
    </row>
    <row r="129" spans="1:65" s="2" customFormat="1" ht="21.75" customHeight="1">
      <c r="A129" s="37"/>
      <c r="B129" s="38"/>
      <c r="C129" s="235" t="s">
        <v>159</v>
      </c>
      <c r="D129" s="235" t="s">
        <v>128</v>
      </c>
      <c r="E129" s="236" t="s">
        <v>521</v>
      </c>
      <c r="F129" s="237" t="s">
        <v>522</v>
      </c>
      <c r="G129" s="238" t="s">
        <v>523</v>
      </c>
      <c r="H129" s="239">
        <v>6</v>
      </c>
      <c r="I129" s="240"/>
      <c r="J129" s="241">
        <f>ROUND(I129*H129,0)</f>
        <v>0</v>
      </c>
      <c r="K129" s="242"/>
      <c r="L129" s="43"/>
      <c r="M129" s="243" t="s">
        <v>1</v>
      </c>
      <c r="N129" s="244" t="s">
        <v>41</v>
      </c>
      <c r="O129" s="90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7" t="s">
        <v>524</v>
      </c>
      <c r="AT129" s="247" t="s">
        <v>128</v>
      </c>
      <c r="AU129" s="247" t="s">
        <v>85</v>
      </c>
      <c r="AY129" s="16" t="s">
        <v>125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8</v>
      </c>
      <c r="BK129" s="248">
        <f>ROUND(I129*H129,0)</f>
        <v>0</v>
      </c>
      <c r="BL129" s="16" t="s">
        <v>524</v>
      </c>
      <c r="BM129" s="247" t="s">
        <v>525</v>
      </c>
    </row>
    <row r="130" spans="1:65" s="2" customFormat="1" ht="16.5" customHeight="1">
      <c r="A130" s="37"/>
      <c r="B130" s="38"/>
      <c r="C130" s="235" t="s">
        <v>172</v>
      </c>
      <c r="D130" s="235" t="s">
        <v>128</v>
      </c>
      <c r="E130" s="236" t="s">
        <v>526</v>
      </c>
      <c r="F130" s="237" t="s">
        <v>527</v>
      </c>
      <c r="G130" s="238" t="s">
        <v>143</v>
      </c>
      <c r="H130" s="239">
        <v>36</v>
      </c>
      <c r="I130" s="240"/>
      <c r="J130" s="241">
        <f>ROUND(I130*H130,0)</f>
        <v>0</v>
      </c>
      <c r="K130" s="242"/>
      <c r="L130" s="43"/>
      <c r="M130" s="243" t="s">
        <v>1</v>
      </c>
      <c r="N130" s="244" t="s">
        <v>41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206</v>
      </c>
      <c r="AT130" s="247" t="s">
        <v>128</v>
      </c>
      <c r="AU130" s="247" t="s">
        <v>85</v>
      </c>
      <c r="AY130" s="16" t="s">
        <v>125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</v>
      </c>
      <c r="BK130" s="248">
        <f>ROUND(I130*H130,0)</f>
        <v>0</v>
      </c>
      <c r="BL130" s="16" t="s">
        <v>206</v>
      </c>
      <c r="BM130" s="247" t="s">
        <v>528</v>
      </c>
    </row>
    <row r="131" spans="1:51" s="13" customFormat="1" ht="12">
      <c r="A131" s="13"/>
      <c r="B131" s="249"/>
      <c r="C131" s="250"/>
      <c r="D131" s="251" t="s">
        <v>134</v>
      </c>
      <c r="E131" s="252" t="s">
        <v>1</v>
      </c>
      <c r="F131" s="253" t="s">
        <v>529</v>
      </c>
      <c r="G131" s="250"/>
      <c r="H131" s="254">
        <v>36</v>
      </c>
      <c r="I131" s="255"/>
      <c r="J131" s="250"/>
      <c r="K131" s="250"/>
      <c r="L131" s="256"/>
      <c r="M131" s="288"/>
      <c r="N131" s="289"/>
      <c r="O131" s="289"/>
      <c r="P131" s="289"/>
      <c r="Q131" s="289"/>
      <c r="R131" s="289"/>
      <c r="S131" s="289"/>
      <c r="T131" s="2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134</v>
      </c>
      <c r="AU131" s="260" t="s">
        <v>85</v>
      </c>
      <c r="AV131" s="13" t="s">
        <v>85</v>
      </c>
      <c r="AW131" s="13" t="s">
        <v>33</v>
      </c>
      <c r="AX131" s="13" t="s">
        <v>8</v>
      </c>
      <c r="AY131" s="260" t="s">
        <v>125</v>
      </c>
    </row>
    <row r="132" spans="1:31" s="2" customFormat="1" ht="6.95" customHeight="1">
      <c r="A132" s="37"/>
      <c r="B132" s="65"/>
      <c r="C132" s="66"/>
      <c r="D132" s="66"/>
      <c r="E132" s="66"/>
      <c r="F132" s="66"/>
      <c r="G132" s="66"/>
      <c r="H132" s="66"/>
      <c r="I132" s="182"/>
      <c r="J132" s="66"/>
      <c r="K132" s="66"/>
      <c r="L132" s="43"/>
      <c r="M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</sheetData>
  <sheetProtection password="CC35" sheet="1" objects="1" scenarios="1" formatColumns="0" formatRows="0" autoFilter="0"/>
  <autoFilter ref="C117:K13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PRO1\Marie Lisá</dc:creator>
  <cp:keywords/>
  <dc:description/>
  <cp:lastModifiedBy>PRO1\Marie Lisá</cp:lastModifiedBy>
  <dcterms:created xsi:type="dcterms:W3CDTF">2020-01-10T13:48:14Z</dcterms:created>
  <dcterms:modified xsi:type="dcterms:W3CDTF">2020-01-10T13:48:18Z</dcterms:modified>
  <cp:category/>
  <cp:version/>
  <cp:contentType/>
  <cp:contentStatus/>
</cp:coreProperties>
</file>